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5F6D15A-5D6B-47CD-A3C1-21E61A44B341}" xr6:coauthVersionLast="47" xr6:coauthVersionMax="47" xr10:uidLastSave="{00000000-0000-0000-0000-000000000000}"/>
  <bookViews>
    <workbookView xWindow="13815" yWindow="1065" windowWidth="12150" windowHeight="14295"/>
  </bookViews>
  <sheets>
    <sheet name="Active" sheetId="2429" r:id="rId1"/>
    <sheet name="A" sheetId="1" r:id="rId2"/>
    <sheet name="B" sheetId="2424" r:id="rId3"/>
    <sheet name="BAV" sheetId="2431" r:id="rId4"/>
    <sheet name="C" sheetId="2425" r:id="rId5"/>
    <sheet name="D" sheetId="2426" r:id="rId6"/>
    <sheet name="E" sheetId="2427" r:id="rId7"/>
    <sheet name="F" sheetId="2428" r:id="rId8"/>
    <sheet name="Q_fit" sheetId="2430" r:id="rId9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57" i="2429" l="1"/>
  <c r="F557" i="2429" s="1"/>
  <c r="Q557" i="2429"/>
  <c r="E558" i="2429"/>
  <c r="F558" i="2429" s="1"/>
  <c r="Q558" i="2429"/>
  <c r="D21" i="2430"/>
  <c r="F21" i="2430"/>
  <c r="D22" i="2430"/>
  <c r="D23" i="2430"/>
  <c r="F23" i="2430" s="1"/>
  <c r="D24" i="2430"/>
  <c r="I24" i="2430" s="1"/>
  <c r="J24" i="2430" s="1"/>
  <c r="D25" i="2430"/>
  <c r="I25" i="2430" s="1"/>
  <c r="J25" i="2430" s="1"/>
  <c r="F25" i="2430"/>
  <c r="H25" i="2430" s="1"/>
  <c r="D26" i="2430"/>
  <c r="F26" i="2430" s="1"/>
  <c r="D27" i="2430"/>
  <c r="F27" i="2430"/>
  <c r="G27" i="2430" s="1"/>
  <c r="H27" i="2430"/>
  <c r="D28" i="2430"/>
  <c r="F28" i="2430"/>
  <c r="H28" i="2430"/>
  <c r="D29" i="2430"/>
  <c r="F29" i="2430" s="1"/>
  <c r="H29" i="2430" s="1"/>
  <c r="D30" i="2430"/>
  <c r="F30" i="2430"/>
  <c r="D31" i="2430"/>
  <c r="I31" i="2430" s="1"/>
  <c r="J31" i="2430" s="1"/>
  <c r="D32" i="2430"/>
  <c r="D33" i="2430"/>
  <c r="F33" i="2430" s="1"/>
  <c r="H33" i="2430" s="1"/>
  <c r="D34" i="2430"/>
  <c r="F34" i="2430"/>
  <c r="D35" i="2430"/>
  <c r="F35" i="2430"/>
  <c r="H35" i="2430"/>
  <c r="D36" i="2430"/>
  <c r="F36" i="2430" s="1"/>
  <c r="D37" i="2430"/>
  <c r="I37" i="2430" s="1"/>
  <c r="J37" i="2430" s="1"/>
  <c r="F37" i="2430"/>
  <c r="D38" i="2430"/>
  <c r="F38" i="2430"/>
  <c r="D39" i="2430"/>
  <c r="D40" i="2430"/>
  <c r="F40" i="2430"/>
  <c r="D41" i="2430"/>
  <c r="F41" i="2430" s="1"/>
  <c r="D42" i="2430"/>
  <c r="F42" i="2430"/>
  <c r="D43" i="2430"/>
  <c r="F43" i="2430" s="1"/>
  <c r="D44" i="2430"/>
  <c r="F44" i="2430"/>
  <c r="H44" i="2430" s="1"/>
  <c r="D45" i="2430"/>
  <c r="F45" i="2430"/>
  <c r="D46" i="2430"/>
  <c r="F46" i="2430" s="1"/>
  <c r="D47" i="2430"/>
  <c r="F47" i="2430"/>
  <c r="G47" i="2430" s="1"/>
  <c r="H47" i="2430"/>
  <c r="D48" i="2430"/>
  <c r="F48" i="2430"/>
  <c r="D49" i="2430"/>
  <c r="D50" i="2430"/>
  <c r="F50" i="2430" s="1"/>
  <c r="D51" i="2430"/>
  <c r="F51" i="2430"/>
  <c r="H51" i="2430" s="1"/>
  <c r="D52" i="2430"/>
  <c r="I52" i="2430" s="1"/>
  <c r="J52" i="2430" s="1"/>
  <c r="F52" i="2430"/>
  <c r="E21" i="2430"/>
  <c r="E22" i="2430"/>
  <c r="E23" i="2430"/>
  <c r="E24" i="2430"/>
  <c r="E25" i="2430"/>
  <c r="E26" i="2430"/>
  <c r="E27" i="2430"/>
  <c r="I27" i="2430" s="1"/>
  <c r="J27" i="2430" s="1"/>
  <c r="E28" i="2430"/>
  <c r="I28" i="2430" s="1"/>
  <c r="J28" i="2430" s="1"/>
  <c r="E29" i="2430"/>
  <c r="E30" i="2430"/>
  <c r="E31" i="2430"/>
  <c r="E32" i="2430"/>
  <c r="E33" i="2430"/>
  <c r="I33" i="2430" s="1"/>
  <c r="J33" i="2430" s="1"/>
  <c r="E34" i="2430"/>
  <c r="E35" i="2430"/>
  <c r="I35" i="2430"/>
  <c r="J35" i="2430" s="1"/>
  <c r="E36" i="2430"/>
  <c r="E37" i="2430"/>
  <c r="E38" i="2430"/>
  <c r="E39" i="2430"/>
  <c r="I39" i="2430" s="1"/>
  <c r="J39" i="2430" s="1"/>
  <c r="E40" i="2430"/>
  <c r="I40" i="2430" s="1"/>
  <c r="J40" i="2430" s="1"/>
  <c r="E41" i="2430"/>
  <c r="I41" i="2430" s="1"/>
  <c r="J41" i="2430" s="1"/>
  <c r="E42" i="2430"/>
  <c r="I42" i="2430" s="1"/>
  <c r="J42" i="2430" s="1"/>
  <c r="E43" i="2430"/>
  <c r="I43" i="2430" s="1"/>
  <c r="J43" i="2430" s="1"/>
  <c r="E44" i="2430"/>
  <c r="I44" i="2430" s="1"/>
  <c r="E45" i="2430"/>
  <c r="I45" i="2430" s="1"/>
  <c r="J45" i="2430" s="1"/>
  <c r="E46" i="2430"/>
  <c r="E47" i="2430"/>
  <c r="I47" i="2430" s="1"/>
  <c r="J47" i="2430" s="1"/>
  <c r="E48" i="2430"/>
  <c r="I48" i="2430" s="1"/>
  <c r="J48" i="2430" s="1"/>
  <c r="E49" i="2430"/>
  <c r="E50" i="2430"/>
  <c r="E51" i="2430"/>
  <c r="I51" i="2430"/>
  <c r="J51" i="2430"/>
  <c r="E52" i="2430"/>
  <c r="I21" i="2430"/>
  <c r="I23" i="2430"/>
  <c r="I26" i="2430"/>
  <c r="J26" i="2430"/>
  <c r="I29" i="2430"/>
  <c r="I30" i="2430"/>
  <c r="J30" i="2430" s="1"/>
  <c r="I34" i="2430"/>
  <c r="J34" i="2430"/>
  <c r="I36" i="2430"/>
  <c r="J36" i="2430" s="1"/>
  <c r="I38" i="2430"/>
  <c r="J38" i="2430" s="1"/>
  <c r="I46" i="2430"/>
  <c r="J46" i="2430" s="1"/>
  <c r="I50" i="2430"/>
  <c r="J50" i="2430"/>
  <c r="J21" i="2430"/>
  <c r="J23" i="2430"/>
  <c r="J29" i="2430"/>
  <c r="J44" i="2430"/>
  <c r="G4" i="2430"/>
  <c r="G5" i="2430"/>
  <c r="G6" i="2430"/>
  <c r="G7" i="2430"/>
  <c r="I12" i="2430"/>
  <c r="K12" i="2430"/>
  <c r="A13" i="2430"/>
  <c r="C13" i="2430"/>
  <c r="K13" i="2430"/>
  <c r="E13" i="2430"/>
  <c r="F13" i="2430"/>
  <c r="D15" i="2430"/>
  <c r="G15" i="2430"/>
  <c r="L15" i="2430"/>
  <c r="M15" i="2430"/>
  <c r="D16" i="2430"/>
  <c r="E16" i="2430"/>
  <c r="E15" i="2430"/>
  <c r="E12" i="2430"/>
  <c r="F16" i="2430"/>
  <c r="F15" i="2430"/>
  <c r="F12" i="2430"/>
  <c r="G16" i="2430"/>
  <c r="H16" i="2430"/>
  <c r="H15" i="2430"/>
  <c r="I16" i="2430"/>
  <c r="I15" i="2430"/>
  <c r="I13" i="2430"/>
  <c r="J16" i="2430"/>
  <c r="J15" i="2430"/>
  <c r="J12" i="2430"/>
  <c r="K16" i="2430"/>
  <c r="K15" i="2430"/>
  <c r="L16" i="2430"/>
  <c r="M16" i="2430"/>
  <c r="N16" i="2430"/>
  <c r="N15" i="2430"/>
  <c r="N12" i="2430"/>
  <c r="O16" i="2430"/>
  <c r="O15" i="2430"/>
  <c r="D17" i="2430"/>
  <c r="D53" i="2430"/>
  <c r="F53" i="2430"/>
  <c r="H53" i="2430"/>
  <c r="E53" i="2430"/>
  <c r="I53" i="2430"/>
  <c r="J53" i="2430"/>
  <c r="G53" i="2430"/>
  <c r="D54" i="2430"/>
  <c r="E54" i="2430"/>
  <c r="I54" i="2430"/>
  <c r="J54" i="2430"/>
  <c r="D55" i="2430"/>
  <c r="E55" i="2430"/>
  <c r="D56" i="2430"/>
  <c r="F56" i="2430"/>
  <c r="E56" i="2430"/>
  <c r="I56" i="2430"/>
  <c r="J56" i="2430"/>
  <c r="G56" i="2430"/>
  <c r="H56" i="2430"/>
  <c r="D57" i="2430"/>
  <c r="F57" i="2430"/>
  <c r="E57" i="2430"/>
  <c r="I57" i="2430"/>
  <c r="J57" i="2430"/>
  <c r="G57" i="2430"/>
  <c r="H57" i="2430"/>
  <c r="D58" i="2430"/>
  <c r="E58" i="2430"/>
  <c r="D59" i="2430"/>
  <c r="E59" i="2430"/>
  <c r="D60" i="2430"/>
  <c r="F60" i="2430"/>
  <c r="E60" i="2430"/>
  <c r="I60" i="2430"/>
  <c r="J60" i="2430"/>
  <c r="G60" i="2430"/>
  <c r="H60" i="2430"/>
  <c r="D61" i="2430"/>
  <c r="F61" i="2430"/>
  <c r="H61" i="2430"/>
  <c r="E61" i="2430"/>
  <c r="I61" i="2430"/>
  <c r="J61" i="2430"/>
  <c r="G61" i="2430"/>
  <c r="D62" i="2430"/>
  <c r="E62" i="2430"/>
  <c r="I62" i="2430"/>
  <c r="J62" i="2430"/>
  <c r="D63" i="2430"/>
  <c r="E63" i="2430"/>
  <c r="D64" i="2430"/>
  <c r="F64" i="2430"/>
  <c r="E64" i="2430"/>
  <c r="I64" i="2430"/>
  <c r="J64" i="2430"/>
  <c r="G64" i="2430"/>
  <c r="H64" i="2430"/>
  <c r="D65" i="2430"/>
  <c r="F65" i="2430"/>
  <c r="E65" i="2430"/>
  <c r="I65" i="2430"/>
  <c r="J65" i="2430"/>
  <c r="G65" i="2430"/>
  <c r="H65" i="2430"/>
  <c r="D66" i="2430"/>
  <c r="E66" i="2430"/>
  <c r="I66" i="2430"/>
  <c r="J66" i="2430"/>
  <c r="D67" i="2430"/>
  <c r="E67" i="2430"/>
  <c r="D68" i="2430"/>
  <c r="F68" i="2430"/>
  <c r="E68" i="2430"/>
  <c r="I68" i="2430"/>
  <c r="J68" i="2430"/>
  <c r="G68" i="2430"/>
  <c r="H68" i="2430"/>
  <c r="D69" i="2430"/>
  <c r="F69" i="2430"/>
  <c r="H69" i="2430"/>
  <c r="E69" i="2430"/>
  <c r="I69" i="2430"/>
  <c r="J69" i="2430"/>
  <c r="G69" i="2430"/>
  <c r="D70" i="2430"/>
  <c r="E70" i="2430"/>
  <c r="D71" i="2430"/>
  <c r="E71" i="2430"/>
  <c r="D72" i="2430"/>
  <c r="E72" i="2430"/>
  <c r="I72" i="2430"/>
  <c r="J72" i="2430"/>
  <c r="F72" i="2430"/>
  <c r="H72" i="2430"/>
  <c r="D73" i="2430"/>
  <c r="E73" i="2430"/>
  <c r="I73" i="2430"/>
  <c r="J73" i="2430"/>
  <c r="D74" i="2430"/>
  <c r="E74" i="2430"/>
  <c r="I74" i="2430"/>
  <c r="J74" i="2430"/>
  <c r="F74" i="2430"/>
  <c r="H74" i="2430"/>
  <c r="D75" i="2430"/>
  <c r="E75" i="2430"/>
  <c r="I75" i="2430"/>
  <c r="J75" i="2430"/>
  <c r="D76" i="2430"/>
  <c r="E76" i="2430"/>
  <c r="I76" i="2430"/>
  <c r="J76" i="2430"/>
  <c r="F76" i="2430"/>
  <c r="H76" i="2430"/>
  <c r="D77" i="2430"/>
  <c r="E77" i="2430"/>
  <c r="I77" i="2430"/>
  <c r="J77" i="2430"/>
  <c r="D78" i="2430"/>
  <c r="E78" i="2430"/>
  <c r="I78" i="2430"/>
  <c r="J78" i="2430"/>
  <c r="F78" i="2430"/>
  <c r="H78" i="2430"/>
  <c r="D79" i="2430"/>
  <c r="E79" i="2430"/>
  <c r="I79" i="2430"/>
  <c r="J79" i="2430"/>
  <c r="D80" i="2430"/>
  <c r="E80" i="2430"/>
  <c r="I80" i="2430"/>
  <c r="J80" i="2430"/>
  <c r="F80" i="2430"/>
  <c r="H80" i="2430"/>
  <c r="D81" i="2430"/>
  <c r="E81" i="2430"/>
  <c r="I81" i="2430"/>
  <c r="J81" i="2430"/>
  <c r="D82" i="2430"/>
  <c r="E82" i="2430"/>
  <c r="I82" i="2430"/>
  <c r="J82" i="2430"/>
  <c r="F82" i="2430"/>
  <c r="H82" i="2430"/>
  <c r="D83" i="2430"/>
  <c r="E83" i="2430"/>
  <c r="I83" i="2430"/>
  <c r="J83" i="2430"/>
  <c r="D84" i="2430"/>
  <c r="E84" i="2430"/>
  <c r="I84" i="2430"/>
  <c r="J84" i="2430"/>
  <c r="F84" i="2430"/>
  <c r="H84" i="2430"/>
  <c r="D85" i="2430"/>
  <c r="E85" i="2430"/>
  <c r="I85" i="2430"/>
  <c r="J85" i="2430"/>
  <c r="D86" i="2430"/>
  <c r="E86" i="2430"/>
  <c r="I86" i="2430"/>
  <c r="J86" i="2430"/>
  <c r="F86" i="2430"/>
  <c r="H86" i="2430"/>
  <c r="D87" i="2430"/>
  <c r="E87" i="2430"/>
  <c r="I87" i="2430"/>
  <c r="J87" i="2430"/>
  <c r="D88" i="2430"/>
  <c r="E88" i="2430"/>
  <c r="I88" i="2430"/>
  <c r="J88" i="2430"/>
  <c r="F88" i="2430"/>
  <c r="H88" i="2430"/>
  <c r="D89" i="2430"/>
  <c r="E89" i="2430"/>
  <c r="I89" i="2430"/>
  <c r="J89" i="2430"/>
  <c r="D90" i="2430"/>
  <c r="E90" i="2430"/>
  <c r="I90" i="2430"/>
  <c r="J90" i="2430"/>
  <c r="F90" i="2430"/>
  <c r="H90" i="2430"/>
  <c r="D91" i="2430"/>
  <c r="E91" i="2430"/>
  <c r="I91" i="2430"/>
  <c r="J91" i="2430"/>
  <c r="D92" i="2430"/>
  <c r="E92" i="2430"/>
  <c r="I92" i="2430"/>
  <c r="J92" i="2430"/>
  <c r="F92" i="2430"/>
  <c r="H92" i="2430"/>
  <c r="D93" i="2430"/>
  <c r="E93" i="2430"/>
  <c r="I93" i="2430"/>
  <c r="J93" i="2430"/>
  <c r="D94" i="2430"/>
  <c r="E94" i="2430"/>
  <c r="I94" i="2430"/>
  <c r="J94" i="2430"/>
  <c r="F94" i="2430"/>
  <c r="H94" i="2430"/>
  <c r="D95" i="2430"/>
  <c r="E95" i="2430"/>
  <c r="D96" i="2430"/>
  <c r="E96" i="2430"/>
  <c r="I96" i="2430"/>
  <c r="J96" i="2430"/>
  <c r="F96" i="2430"/>
  <c r="H96" i="2430"/>
  <c r="D97" i="2430"/>
  <c r="F97" i="2430"/>
  <c r="H97" i="2430"/>
  <c r="E97" i="2430"/>
  <c r="D98" i="2430"/>
  <c r="E98" i="2430"/>
  <c r="I98" i="2430"/>
  <c r="J98" i="2430"/>
  <c r="F98" i="2430"/>
  <c r="H98" i="2430"/>
  <c r="G98" i="2430"/>
  <c r="D99" i="2430"/>
  <c r="E99" i="2430"/>
  <c r="D100" i="2430"/>
  <c r="E100" i="2430"/>
  <c r="F100" i="2430"/>
  <c r="H100" i="2430"/>
  <c r="G100" i="2430"/>
  <c r="D101" i="2430"/>
  <c r="F101" i="2430"/>
  <c r="E101" i="2430"/>
  <c r="G101" i="2430"/>
  <c r="H101" i="2430"/>
  <c r="D102" i="2430"/>
  <c r="E102" i="2430"/>
  <c r="I102" i="2430"/>
  <c r="J102" i="2430"/>
  <c r="F102" i="2430"/>
  <c r="D103" i="2430"/>
  <c r="E103" i="2430"/>
  <c r="I103" i="2430"/>
  <c r="J103" i="2430"/>
  <c r="D104" i="2430"/>
  <c r="E104" i="2430"/>
  <c r="F104" i="2430"/>
  <c r="H104" i="2430"/>
  <c r="D105" i="2430"/>
  <c r="F105" i="2430"/>
  <c r="H105" i="2430"/>
  <c r="E105" i="2430"/>
  <c r="I105" i="2430"/>
  <c r="J105" i="2430"/>
  <c r="D106" i="2430"/>
  <c r="E106" i="2430"/>
  <c r="I106" i="2430"/>
  <c r="J106" i="2430"/>
  <c r="F106" i="2430"/>
  <c r="H106" i="2430"/>
  <c r="G106" i="2430"/>
  <c r="D107" i="2430"/>
  <c r="E107" i="2430"/>
  <c r="D108" i="2430"/>
  <c r="E108" i="2430"/>
  <c r="F108" i="2430"/>
  <c r="H108" i="2430"/>
  <c r="G108" i="2430"/>
  <c r="D109" i="2430"/>
  <c r="F109" i="2430"/>
  <c r="E109" i="2430"/>
  <c r="G109" i="2430"/>
  <c r="H109" i="2430"/>
  <c r="D110" i="2430"/>
  <c r="E110" i="2430"/>
  <c r="I110" i="2430"/>
  <c r="J110" i="2430"/>
  <c r="F110" i="2430"/>
  <c r="H110" i="2430"/>
  <c r="D111" i="2430"/>
  <c r="E111" i="2430"/>
  <c r="F111" i="2430"/>
  <c r="H111" i="2430"/>
  <c r="I111" i="2430"/>
  <c r="J111" i="2430"/>
  <c r="D112" i="2430"/>
  <c r="E112" i="2430"/>
  <c r="D113" i="2430"/>
  <c r="E113" i="2430"/>
  <c r="F113" i="2430"/>
  <c r="H113" i="2430"/>
  <c r="I113" i="2430"/>
  <c r="J113" i="2430"/>
  <c r="D114" i="2430"/>
  <c r="F114" i="2430"/>
  <c r="E114" i="2430"/>
  <c r="I114" i="2430"/>
  <c r="J114" i="2430"/>
  <c r="G114" i="2430"/>
  <c r="H114" i="2430"/>
  <c r="D115" i="2430"/>
  <c r="F115" i="2430"/>
  <c r="H115" i="2430"/>
  <c r="E115" i="2430"/>
  <c r="D116" i="2430"/>
  <c r="E116" i="2430"/>
  <c r="D117" i="2430"/>
  <c r="E117" i="2430"/>
  <c r="F117" i="2430"/>
  <c r="H117" i="2430"/>
  <c r="D118" i="2430"/>
  <c r="E118" i="2430"/>
  <c r="F118" i="2430"/>
  <c r="H118" i="2430"/>
  <c r="I118" i="2430"/>
  <c r="J118" i="2430"/>
  <c r="D119" i="2430"/>
  <c r="F119" i="2430"/>
  <c r="H119" i="2430"/>
  <c r="E119" i="2430"/>
  <c r="I119" i="2430"/>
  <c r="J119" i="2430"/>
  <c r="D120" i="2430"/>
  <c r="I120" i="2430"/>
  <c r="J120" i="2430"/>
  <c r="E120" i="2430"/>
  <c r="F120" i="2430"/>
  <c r="H120" i="2430"/>
  <c r="G120" i="2430"/>
  <c r="D121" i="2430"/>
  <c r="E121" i="2430"/>
  <c r="F121" i="2430"/>
  <c r="H121" i="2430"/>
  <c r="G121" i="2430"/>
  <c r="I121" i="2430"/>
  <c r="J121" i="2430"/>
  <c r="D122" i="2430"/>
  <c r="E122" i="2430"/>
  <c r="I122" i="2430"/>
  <c r="J122" i="2430"/>
  <c r="F122" i="2430"/>
  <c r="H122" i="2430"/>
  <c r="D123" i="2430"/>
  <c r="E123" i="2430"/>
  <c r="D124" i="2430"/>
  <c r="E124" i="2430"/>
  <c r="I124" i="2430"/>
  <c r="J124" i="2430"/>
  <c r="F124" i="2430"/>
  <c r="D125" i="2430"/>
  <c r="E125" i="2430"/>
  <c r="F125" i="2430"/>
  <c r="I125" i="2430"/>
  <c r="J125" i="2430"/>
  <c r="D126" i="2430"/>
  <c r="E126" i="2430"/>
  <c r="I126" i="2430"/>
  <c r="J126" i="2430"/>
  <c r="F126" i="2430"/>
  <c r="H126" i="2430"/>
  <c r="D127" i="2430"/>
  <c r="E127" i="2430"/>
  <c r="I127" i="2430"/>
  <c r="J127" i="2430"/>
  <c r="F127" i="2430"/>
  <c r="H127" i="2430"/>
  <c r="G127" i="2430"/>
  <c r="D128" i="2430"/>
  <c r="I128" i="2430"/>
  <c r="J128" i="2430"/>
  <c r="E128" i="2430"/>
  <c r="F128" i="2430"/>
  <c r="H128" i="2430"/>
  <c r="G128" i="2430"/>
  <c r="D129" i="2430"/>
  <c r="E129" i="2430"/>
  <c r="F129" i="2430"/>
  <c r="H129" i="2430"/>
  <c r="G129" i="2430"/>
  <c r="I129" i="2430"/>
  <c r="J129" i="2430"/>
  <c r="D130" i="2430"/>
  <c r="E130" i="2430"/>
  <c r="I130" i="2430"/>
  <c r="J130" i="2430"/>
  <c r="D131" i="2430"/>
  <c r="E131" i="2430"/>
  <c r="I131" i="2430"/>
  <c r="J131" i="2430"/>
  <c r="D132" i="2430"/>
  <c r="E132" i="2430"/>
  <c r="D133" i="2430"/>
  <c r="E133" i="2430"/>
  <c r="I133" i="2430"/>
  <c r="J133" i="2430"/>
  <c r="F133" i="2430"/>
  <c r="G133" i="2430"/>
  <c r="H133" i="2430"/>
  <c r="D134" i="2430"/>
  <c r="F134" i="2430"/>
  <c r="H134" i="2430"/>
  <c r="E134" i="2430"/>
  <c r="D135" i="2430"/>
  <c r="E135" i="2430"/>
  <c r="F135" i="2430"/>
  <c r="D136" i="2430"/>
  <c r="E136" i="2430"/>
  <c r="F136" i="2430"/>
  <c r="I136" i="2430"/>
  <c r="J136" i="2430"/>
  <c r="D137" i="2430"/>
  <c r="E137" i="2430"/>
  <c r="I137" i="2430"/>
  <c r="J137" i="2430"/>
  <c r="F137" i="2430"/>
  <c r="D138" i="2430"/>
  <c r="E138" i="2430"/>
  <c r="I138" i="2430"/>
  <c r="F138" i="2430"/>
  <c r="H138" i="2430"/>
  <c r="G138" i="2430"/>
  <c r="J138" i="2430"/>
  <c r="D139" i="2430"/>
  <c r="F139" i="2430"/>
  <c r="E139" i="2430"/>
  <c r="G139" i="2430"/>
  <c r="H139" i="2430"/>
  <c r="D140" i="2430"/>
  <c r="E140" i="2430"/>
  <c r="D141" i="2430"/>
  <c r="E141" i="2430"/>
  <c r="I141" i="2430"/>
  <c r="J141" i="2430"/>
  <c r="F141" i="2430"/>
  <c r="G141" i="2430"/>
  <c r="H141" i="2430"/>
  <c r="D142" i="2430"/>
  <c r="E142" i="2430"/>
  <c r="I142" i="2430"/>
  <c r="J142" i="2430"/>
  <c r="D143" i="2430"/>
  <c r="E143" i="2430"/>
  <c r="I143" i="2430"/>
  <c r="J143" i="2430"/>
  <c r="D144" i="2430"/>
  <c r="E144" i="2430"/>
  <c r="D145" i="2430"/>
  <c r="E145" i="2430"/>
  <c r="I145" i="2430"/>
  <c r="J145" i="2430"/>
  <c r="D146" i="2430"/>
  <c r="E146" i="2430"/>
  <c r="F146" i="2430"/>
  <c r="D147" i="2430"/>
  <c r="E147" i="2430"/>
  <c r="I147" i="2430"/>
  <c r="J147" i="2430"/>
  <c r="D148" i="2430"/>
  <c r="E148" i="2430"/>
  <c r="D149" i="2430"/>
  <c r="I149" i="2430"/>
  <c r="J149" i="2430"/>
  <c r="E149" i="2430"/>
  <c r="F149" i="2430"/>
  <c r="H149" i="2430"/>
  <c r="D150" i="2430"/>
  <c r="E150" i="2430"/>
  <c r="I150" i="2430"/>
  <c r="J150" i="2430"/>
  <c r="F150" i="2430"/>
  <c r="D151" i="2430"/>
  <c r="E151" i="2430"/>
  <c r="I151" i="2430"/>
  <c r="J151" i="2430"/>
  <c r="D152" i="2430"/>
  <c r="F152" i="2430"/>
  <c r="H152" i="2430"/>
  <c r="E152" i="2430"/>
  <c r="D153" i="2430"/>
  <c r="E153" i="2430"/>
  <c r="I153" i="2430"/>
  <c r="F153" i="2430"/>
  <c r="H153" i="2430"/>
  <c r="G153" i="2430"/>
  <c r="J153" i="2430"/>
  <c r="D154" i="2430"/>
  <c r="E154" i="2430"/>
  <c r="F154" i="2430"/>
  <c r="I154" i="2430"/>
  <c r="J154" i="2430"/>
  <c r="D155" i="2430"/>
  <c r="E155" i="2430"/>
  <c r="I155" i="2430"/>
  <c r="J155" i="2430"/>
  <c r="D156" i="2430"/>
  <c r="E156" i="2430"/>
  <c r="D157" i="2430"/>
  <c r="I157" i="2430"/>
  <c r="E157" i="2430"/>
  <c r="F157" i="2430"/>
  <c r="H157" i="2430"/>
  <c r="J157" i="2430"/>
  <c r="D158" i="2430"/>
  <c r="E158" i="2430"/>
  <c r="I158" i="2430"/>
  <c r="J158" i="2430"/>
  <c r="F158" i="2430"/>
  <c r="D159" i="2430"/>
  <c r="E159" i="2430"/>
  <c r="I159" i="2430"/>
  <c r="J159" i="2430"/>
  <c r="D160" i="2430"/>
  <c r="F160" i="2430"/>
  <c r="H160" i="2430"/>
  <c r="E160" i="2430"/>
  <c r="D161" i="2430"/>
  <c r="E161" i="2430"/>
  <c r="I161" i="2430"/>
  <c r="F161" i="2430"/>
  <c r="H161" i="2430"/>
  <c r="G161" i="2430"/>
  <c r="J161" i="2430"/>
  <c r="D162" i="2430"/>
  <c r="E162" i="2430"/>
  <c r="F162" i="2430"/>
  <c r="I162" i="2430"/>
  <c r="J162" i="2430"/>
  <c r="D163" i="2430"/>
  <c r="E163" i="2430"/>
  <c r="I163" i="2430"/>
  <c r="J163" i="2430"/>
  <c r="D164" i="2430"/>
  <c r="E164" i="2430"/>
  <c r="D165" i="2430"/>
  <c r="I165" i="2430"/>
  <c r="J165" i="2430"/>
  <c r="E165" i="2430"/>
  <c r="F165" i="2430"/>
  <c r="H165" i="2430"/>
  <c r="D166" i="2430"/>
  <c r="E166" i="2430"/>
  <c r="I166" i="2430"/>
  <c r="J166" i="2430"/>
  <c r="F166" i="2430"/>
  <c r="D167" i="2430"/>
  <c r="E167" i="2430"/>
  <c r="I167" i="2430"/>
  <c r="J167" i="2430"/>
  <c r="D168" i="2430"/>
  <c r="F168" i="2430"/>
  <c r="H168" i="2430"/>
  <c r="E168" i="2430"/>
  <c r="D169" i="2430"/>
  <c r="E169" i="2430"/>
  <c r="I169" i="2430"/>
  <c r="F169" i="2430"/>
  <c r="H169" i="2430"/>
  <c r="G169" i="2430"/>
  <c r="J169" i="2430"/>
  <c r="D170" i="2430"/>
  <c r="E170" i="2430"/>
  <c r="F170" i="2430"/>
  <c r="I170" i="2430"/>
  <c r="J170" i="2430"/>
  <c r="D171" i="2430"/>
  <c r="E171" i="2430"/>
  <c r="I171" i="2430"/>
  <c r="J171" i="2430"/>
  <c r="D172" i="2430"/>
  <c r="E172" i="2430"/>
  <c r="D173" i="2430"/>
  <c r="I173" i="2430"/>
  <c r="E173" i="2430"/>
  <c r="F173" i="2430"/>
  <c r="H173" i="2430"/>
  <c r="J173" i="2430"/>
  <c r="D174" i="2430"/>
  <c r="E174" i="2430"/>
  <c r="I174" i="2430"/>
  <c r="J174" i="2430"/>
  <c r="F174" i="2430"/>
  <c r="D175" i="2430"/>
  <c r="E175" i="2430"/>
  <c r="I175" i="2430"/>
  <c r="J175" i="2430"/>
  <c r="D176" i="2430"/>
  <c r="F176" i="2430"/>
  <c r="H176" i="2430"/>
  <c r="E176" i="2430"/>
  <c r="D177" i="2430"/>
  <c r="E177" i="2430"/>
  <c r="I177" i="2430"/>
  <c r="F177" i="2430"/>
  <c r="H177" i="2430"/>
  <c r="G177" i="2430"/>
  <c r="J177" i="2430"/>
  <c r="D178" i="2430"/>
  <c r="E178" i="2430"/>
  <c r="I178" i="2430"/>
  <c r="J178" i="2430"/>
  <c r="F178" i="2430"/>
  <c r="D179" i="2430"/>
  <c r="F179" i="2430"/>
  <c r="H179" i="2430"/>
  <c r="E179" i="2430"/>
  <c r="I179" i="2430"/>
  <c r="J179" i="2430"/>
  <c r="D180" i="2430"/>
  <c r="F180" i="2430"/>
  <c r="H180" i="2430"/>
  <c r="E180" i="2430"/>
  <c r="I180" i="2430"/>
  <c r="J180" i="2430"/>
  <c r="G180" i="2430"/>
  <c r="D181" i="2430"/>
  <c r="I181" i="2430"/>
  <c r="J181" i="2430"/>
  <c r="E181" i="2430"/>
  <c r="D182" i="2430"/>
  <c r="E182" i="2430"/>
  <c r="I182" i="2430"/>
  <c r="J182" i="2430"/>
  <c r="F182" i="2430"/>
  <c r="H182" i="2430"/>
  <c r="G182" i="2430"/>
  <c r="D183" i="2430"/>
  <c r="E183" i="2430"/>
  <c r="I183" i="2430"/>
  <c r="J183" i="2430"/>
  <c r="F183" i="2430"/>
  <c r="H183" i="2430"/>
  <c r="D184" i="2430"/>
  <c r="F184" i="2430"/>
  <c r="H184" i="2430"/>
  <c r="E184" i="2430"/>
  <c r="I184" i="2430"/>
  <c r="J184" i="2430"/>
  <c r="D185" i="2430"/>
  <c r="E185" i="2430"/>
  <c r="F185" i="2430"/>
  <c r="H185" i="2430"/>
  <c r="G185" i="2430"/>
  <c r="D186" i="2430"/>
  <c r="E186" i="2430"/>
  <c r="F186" i="2430"/>
  <c r="H186" i="2430"/>
  <c r="G186" i="2430"/>
  <c r="I186" i="2430"/>
  <c r="J186" i="2430"/>
  <c r="D187" i="2430"/>
  <c r="E187" i="2430"/>
  <c r="I187" i="2430"/>
  <c r="J187" i="2430"/>
  <c r="F187" i="2430"/>
  <c r="H187" i="2430"/>
  <c r="D188" i="2430"/>
  <c r="F188" i="2430"/>
  <c r="H188" i="2430"/>
  <c r="E188" i="2430"/>
  <c r="D189" i="2430"/>
  <c r="I189" i="2430"/>
  <c r="E189" i="2430"/>
  <c r="F189" i="2430"/>
  <c r="G189" i="2430"/>
  <c r="J189" i="2430"/>
  <c r="D190" i="2430"/>
  <c r="E190" i="2430"/>
  <c r="I190" i="2430"/>
  <c r="J190" i="2430"/>
  <c r="F190" i="2430"/>
  <c r="H190" i="2430"/>
  <c r="G190" i="2430"/>
  <c r="D191" i="2430"/>
  <c r="F191" i="2430"/>
  <c r="H191" i="2430"/>
  <c r="E191" i="2430"/>
  <c r="I191" i="2430"/>
  <c r="J191" i="2430"/>
  <c r="D192" i="2430"/>
  <c r="F192" i="2430"/>
  <c r="E192" i="2430"/>
  <c r="G192" i="2430"/>
  <c r="H192" i="2430"/>
  <c r="I192" i="2430"/>
  <c r="J192" i="2430"/>
  <c r="D193" i="2430"/>
  <c r="F193" i="2430"/>
  <c r="H193" i="2430"/>
  <c r="E193" i="2430"/>
  <c r="I193" i="2430"/>
  <c r="J193" i="2430"/>
  <c r="D194" i="2430"/>
  <c r="E194" i="2430"/>
  <c r="F194" i="2430"/>
  <c r="D195" i="2430"/>
  <c r="E195" i="2430"/>
  <c r="D196" i="2430"/>
  <c r="E196" i="2430"/>
  <c r="F196" i="2430"/>
  <c r="I196" i="2430"/>
  <c r="J196" i="2430"/>
  <c r="D197" i="2430"/>
  <c r="G197" i="2430"/>
  <c r="E197" i="2430"/>
  <c r="F197" i="2430"/>
  <c r="H197" i="2430"/>
  <c r="I197" i="2430"/>
  <c r="J197" i="2430"/>
  <c r="D198" i="2430"/>
  <c r="E198" i="2430"/>
  <c r="I198" i="2430"/>
  <c r="J198" i="2430"/>
  <c r="F198" i="2430"/>
  <c r="D199" i="2430"/>
  <c r="E199" i="2430"/>
  <c r="I199" i="2430"/>
  <c r="J199" i="2430"/>
  <c r="F199" i="2430"/>
  <c r="H199" i="2430"/>
  <c r="G199" i="2430"/>
  <c r="D200" i="2430"/>
  <c r="F200" i="2430"/>
  <c r="E200" i="2430"/>
  <c r="G200" i="2430"/>
  <c r="H200" i="2430"/>
  <c r="I200" i="2430"/>
  <c r="J200" i="2430"/>
  <c r="D201" i="2430"/>
  <c r="E201" i="2430"/>
  <c r="D202" i="2430"/>
  <c r="E202" i="2430"/>
  <c r="F202" i="2430"/>
  <c r="G202" i="2430"/>
  <c r="H202" i="2430"/>
  <c r="I202" i="2430"/>
  <c r="J202" i="2430"/>
  <c r="D203" i="2430"/>
  <c r="I203" i="2430"/>
  <c r="J203" i="2430"/>
  <c r="E203" i="2430"/>
  <c r="D204" i="2430"/>
  <c r="E204" i="2430"/>
  <c r="I204" i="2430"/>
  <c r="J204" i="2430"/>
  <c r="D205" i="2430"/>
  <c r="F205" i="2430"/>
  <c r="H205" i="2430"/>
  <c r="E205" i="2430"/>
  <c r="I205" i="2430"/>
  <c r="J205" i="2430"/>
  <c r="D206" i="2430"/>
  <c r="E206" i="2430"/>
  <c r="D207" i="2430"/>
  <c r="E207" i="2430"/>
  <c r="F207" i="2430"/>
  <c r="I207" i="2430"/>
  <c r="J207" i="2430"/>
  <c r="D208" i="2430"/>
  <c r="F208" i="2430"/>
  <c r="H208" i="2430"/>
  <c r="E208" i="2430"/>
  <c r="I208" i="2430"/>
  <c r="J208" i="2430"/>
  <c r="G208" i="2430"/>
  <c r="D209" i="2430"/>
  <c r="E209" i="2430"/>
  <c r="F209" i="2430"/>
  <c r="H209" i="2430"/>
  <c r="G209" i="2430"/>
  <c r="D210" i="2430"/>
  <c r="E210" i="2430"/>
  <c r="I210" i="2430"/>
  <c r="J210" i="2430"/>
  <c r="F210" i="2430"/>
  <c r="H210" i="2430"/>
  <c r="G210" i="2430"/>
  <c r="D211" i="2430"/>
  <c r="E211" i="2430"/>
  <c r="F211" i="2430"/>
  <c r="H211" i="2430"/>
  <c r="I211" i="2430"/>
  <c r="J211" i="2430"/>
  <c r="D212" i="2430"/>
  <c r="E212" i="2430"/>
  <c r="I212" i="2430"/>
  <c r="J212" i="2430"/>
  <c r="F212" i="2430"/>
  <c r="H212" i="2430"/>
  <c r="G212" i="2430"/>
  <c r="D213" i="2430"/>
  <c r="E213" i="2430"/>
  <c r="F213" i="2430"/>
  <c r="I213" i="2430"/>
  <c r="J213" i="2430"/>
  <c r="D214" i="2430"/>
  <c r="E214" i="2430"/>
  <c r="I214" i="2430"/>
  <c r="J214" i="2430"/>
  <c r="D215" i="2430"/>
  <c r="E215" i="2430"/>
  <c r="I215" i="2430"/>
  <c r="J215" i="2430"/>
  <c r="D216" i="2430"/>
  <c r="E216" i="2430"/>
  <c r="F216" i="2430"/>
  <c r="H216" i="2430"/>
  <c r="G216" i="2430"/>
  <c r="I216" i="2430"/>
  <c r="J216" i="2430"/>
  <c r="D217" i="2430"/>
  <c r="G217" i="2430"/>
  <c r="E217" i="2430"/>
  <c r="F217" i="2430"/>
  <c r="H217" i="2430"/>
  <c r="D218" i="2430"/>
  <c r="F218" i="2430"/>
  <c r="H218" i="2430"/>
  <c r="E218" i="2430"/>
  <c r="I218" i="2430"/>
  <c r="J218" i="2430"/>
  <c r="D219" i="2430"/>
  <c r="E219" i="2430"/>
  <c r="D220" i="2430"/>
  <c r="E220" i="2430"/>
  <c r="I220" i="2430"/>
  <c r="J220" i="2430"/>
  <c r="F220" i="2430"/>
  <c r="H220" i="2430"/>
  <c r="G220" i="2430"/>
  <c r="D221" i="2430"/>
  <c r="E221" i="2430"/>
  <c r="F221" i="2430"/>
  <c r="I221" i="2430"/>
  <c r="J221" i="2430"/>
  <c r="D222" i="2430"/>
  <c r="E222" i="2430"/>
  <c r="I222" i="2430"/>
  <c r="J222" i="2430"/>
  <c r="D223" i="2430"/>
  <c r="E223" i="2430"/>
  <c r="D224" i="2430"/>
  <c r="E224" i="2430"/>
  <c r="F224" i="2430"/>
  <c r="H224" i="2430"/>
  <c r="G224" i="2430"/>
  <c r="I224" i="2430"/>
  <c r="J224" i="2430"/>
  <c r="D225" i="2430"/>
  <c r="E225" i="2430"/>
  <c r="F225" i="2430"/>
  <c r="H225" i="2430"/>
  <c r="D226" i="2430"/>
  <c r="F226" i="2430"/>
  <c r="H226" i="2430"/>
  <c r="E226" i="2430"/>
  <c r="I226" i="2430"/>
  <c r="J226" i="2430"/>
  <c r="D227" i="2430"/>
  <c r="E227" i="2430"/>
  <c r="D228" i="2430"/>
  <c r="E228" i="2430"/>
  <c r="I228" i="2430"/>
  <c r="J228" i="2430"/>
  <c r="F228" i="2430"/>
  <c r="H228" i="2430"/>
  <c r="G228" i="2430"/>
  <c r="D229" i="2430"/>
  <c r="E229" i="2430"/>
  <c r="I229" i="2430"/>
  <c r="J229" i="2430"/>
  <c r="F229" i="2430"/>
  <c r="D230" i="2430"/>
  <c r="E230" i="2430"/>
  <c r="I230" i="2430"/>
  <c r="J230" i="2430"/>
  <c r="D231" i="2430"/>
  <c r="F231" i="2430"/>
  <c r="E231" i="2430"/>
  <c r="G231" i="2430"/>
  <c r="H231" i="2430"/>
  <c r="D232" i="2430"/>
  <c r="E232" i="2430"/>
  <c r="F232" i="2430"/>
  <c r="H232" i="2430"/>
  <c r="G232" i="2430"/>
  <c r="I232" i="2430"/>
  <c r="J232" i="2430"/>
  <c r="D233" i="2430"/>
  <c r="E233" i="2430"/>
  <c r="I233" i="2430"/>
  <c r="J233" i="2430"/>
  <c r="F233" i="2430"/>
  <c r="H233" i="2430"/>
  <c r="D234" i="2430"/>
  <c r="E234" i="2430"/>
  <c r="I234" i="2430"/>
  <c r="J234" i="2430"/>
  <c r="D235" i="2430"/>
  <c r="E235" i="2430"/>
  <c r="D236" i="2430"/>
  <c r="E236" i="2430"/>
  <c r="I236" i="2430"/>
  <c r="F236" i="2430"/>
  <c r="H236" i="2430"/>
  <c r="G236" i="2430"/>
  <c r="J236" i="2430"/>
  <c r="D237" i="2430"/>
  <c r="E237" i="2430"/>
  <c r="F237" i="2430"/>
  <c r="I237" i="2430"/>
  <c r="J237" i="2430"/>
  <c r="D238" i="2430"/>
  <c r="E238" i="2430"/>
  <c r="I238" i="2430"/>
  <c r="J238" i="2430"/>
  <c r="D239" i="2430"/>
  <c r="F239" i="2430"/>
  <c r="E239" i="2430"/>
  <c r="I239" i="2430"/>
  <c r="J239" i="2430"/>
  <c r="G239" i="2430"/>
  <c r="H239" i="2430"/>
  <c r="D240" i="2430"/>
  <c r="E240" i="2430"/>
  <c r="F240" i="2430"/>
  <c r="H240" i="2430"/>
  <c r="I240" i="2430"/>
  <c r="J240" i="2430"/>
  <c r="D241" i="2430"/>
  <c r="G241" i="2430"/>
  <c r="E241" i="2430"/>
  <c r="F241" i="2430"/>
  <c r="H241" i="2430"/>
  <c r="D242" i="2430"/>
  <c r="E242" i="2430"/>
  <c r="I242" i="2430"/>
  <c r="J242" i="2430"/>
  <c r="D243" i="2430"/>
  <c r="E243" i="2430"/>
  <c r="D244" i="2430"/>
  <c r="E244" i="2430"/>
  <c r="I244" i="2430"/>
  <c r="F244" i="2430"/>
  <c r="H244" i="2430"/>
  <c r="G244" i="2430"/>
  <c r="J244" i="2430"/>
  <c r="D245" i="2430"/>
  <c r="E245" i="2430"/>
  <c r="F245" i="2430"/>
  <c r="I245" i="2430"/>
  <c r="J245" i="2430"/>
  <c r="D246" i="2430"/>
  <c r="E246" i="2430"/>
  <c r="I246" i="2430"/>
  <c r="J246" i="2430"/>
  <c r="D247" i="2430"/>
  <c r="E247" i="2430"/>
  <c r="F247" i="2430"/>
  <c r="H247" i="2430"/>
  <c r="G247" i="2430"/>
  <c r="D248" i="2430"/>
  <c r="E248" i="2430"/>
  <c r="F248" i="2430"/>
  <c r="H248" i="2430"/>
  <c r="I248" i="2430"/>
  <c r="J248" i="2430"/>
  <c r="D249" i="2430"/>
  <c r="E249" i="2430"/>
  <c r="D250" i="2430"/>
  <c r="F250" i="2430"/>
  <c r="H250" i="2430"/>
  <c r="E250" i="2430"/>
  <c r="D251" i="2430"/>
  <c r="E251" i="2430"/>
  <c r="D252" i="2430"/>
  <c r="E252" i="2430"/>
  <c r="F252" i="2430"/>
  <c r="H252" i="2430"/>
  <c r="D253" i="2430"/>
  <c r="E253" i="2430"/>
  <c r="F253" i="2430"/>
  <c r="G253" i="2430"/>
  <c r="D254" i="2430"/>
  <c r="I254" i="2430"/>
  <c r="J254" i="2430"/>
  <c r="E254" i="2430"/>
  <c r="D255" i="2430"/>
  <c r="F255" i="2430"/>
  <c r="H255" i="2430"/>
  <c r="E255" i="2430"/>
  <c r="D256" i="2430"/>
  <c r="E256" i="2430"/>
  <c r="F256" i="2430"/>
  <c r="H256" i="2430"/>
  <c r="I256" i="2430"/>
  <c r="J256" i="2430"/>
  <c r="D257" i="2430"/>
  <c r="E257" i="2430"/>
  <c r="D258" i="2430"/>
  <c r="I258" i="2430"/>
  <c r="J258" i="2430"/>
  <c r="E258" i="2430"/>
  <c r="F258" i="2430"/>
  <c r="H258" i="2430"/>
  <c r="G258" i="2430"/>
  <c r="D259" i="2430"/>
  <c r="F259" i="2430"/>
  <c r="H259" i="2430"/>
  <c r="E259" i="2430"/>
  <c r="I259" i="2430"/>
  <c r="J259" i="2430"/>
  <c r="D260" i="2430"/>
  <c r="E260" i="2430"/>
  <c r="F260" i="2430"/>
  <c r="D261" i="2430"/>
  <c r="E261" i="2430"/>
  <c r="F261" i="2430"/>
  <c r="G261" i="2430"/>
  <c r="H261" i="2430"/>
  <c r="D262" i="2430"/>
  <c r="F262" i="2430"/>
  <c r="H262" i="2430"/>
  <c r="E262" i="2430"/>
  <c r="D263" i="2430"/>
  <c r="E263" i="2430"/>
  <c r="F263" i="2430"/>
  <c r="I263" i="2430"/>
  <c r="J263" i="2430"/>
  <c r="D264" i="2430"/>
  <c r="E264" i="2430"/>
  <c r="F264" i="2430"/>
  <c r="I264" i="2430"/>
  <c r="J264" i="2430"/>
  <c r="D265" i="2430"/>
  <c r="E265" i="2430"/>
  <c r="F265" i="2430"/>
  <c r="D266" i="2430"/>
  <c r="I266" i="2430"/>
  <c r="J266" i="2430"/>
  <c r="E266" i="2430"/>
  <c r="F266" i="2430"/>
  <c r="H266" i="2430"/>
  <c r="G266" i="2430"/>
  <c r="D267" i="2430"/>
  <c r="F267" i="2430"/>
  <c r="E267" i="2430"/>
  <c r="G267" i="2430"/>
  <c r="H267" i="2430"/>
  <c r="I267" i="2430"/>
  <c r="J267" i="2430"/>
  <c r="D268" i="2430"/>
  <c r="E268" i="2430"/>
  <c r="D269" i="2430"/>
  <c r="E269" i="2430"/>
  <c r="F269" i="2430"/>
  <c r="G269" i="2430"/>
  <c r="H269" i="2430"/>
  <c r="I269" i="2430"/>
  <c r="J269" i="2430"/>
  <c r="D270" i="2430"/>
  <c r="I270" i="2430"/>
  <c r="J270" i="2430"/>
  <c r="E270" i="2430"/>
  <c r="D271" i="2430"/>
  <c r="F271" i="2430"/>
  <c r="H271" i="2430"/>
  <c r="E271" i="2430"/>
  <c r="D272" i="2430"/>
  <c r="E272" i="2430"/>
  <c r="I272" i="2430"/>
  <c r="J272" i="2430"/>
  <c r="D273" i="2430"/>
  <c r="F273" i="2430"/>
  <c r="H273" i="2430"/>
  <c r="E273" i="2430"/>
  <c r="D274" i="2430"/>
  <c r="E274" i="2430"/>
  <c r="F274" i="2430"/>
  <c r="I274" i="2430"/>
  <c r="J274" i="2430"/>
  <c r="D275" i="2430"/>
  <c r="F275" i="2430"/>
  <c r="E275" i="2430"/>
  <c r="G275" i="2430"/>
  <c r="H275" i="2430"/>
  <c r="D276" i="2430"/>
  <c r="E276" i="2430"/>
  <c r="F276" i="2430"/>
  <c r="I276" i="2430"/>
  <c r="J276" i="2430"/>
  <c r="D277" i="2430"/>
  <c r="F277" i="2430"/>
  <c r="H277" i="2430"/>
  <c r="E277" i="2430"/>
  <c r="I277" i="2430"/>
  <c r="J277" i="2430"/>
  <c r="D278" i="2430"/>
  <c r="E278" i="2430"/>
  <c r="I278" i="2430"/>
  <c r="J278" i="2430"/>
  <c r="D279" i="2430"/>
  <c r="E279" i="2430"/>
  <c r="I279" i="2430"/>
  <c r="J279" i="2430"/>
  <c r="F279" i="2430"/>
  <c r="H279" i="2430"/>
  <c r="G279" i="2430"/>
  <c r="D280" i="2430"/>
  <c r="E280" i="2430"/>
  <c r="F280" i="2430"/>
  <c r="D281" i="2430"/>
  <c r="E281" i="2430"/>
  <c r="I281" i="2430"/>
  <c r="J281" i="2430"/>
  <c r="D282" i="2430"/>
  <c r="E282" i="2430"/>
  <c r="D283" i="2430"/>
  <c r="I283" i="2430"/>
  <c r="J283" i="2430"/>
  <c r="E283" i="2430"/>
  <c r="F283" i="2430"/>
  <c r="H283" i="2430"/>
  <c r="G283" i="2430"/>
  <c r="D284" i="2430"/>
  <c r="E284" i="2430"/>
  <c r="F284" i="2430"/>
  <c r="I284" i="2430"/>
  <c r="J284" i="2430"/>
  <c r="D285" i="2430"/>
  <c r="E285" i="2430"/>
  <c r="D286" i="2430"/>
  <c r="F286" i="2430"/>
  <c r="H286" i="2430"/>
  <c r="E286" i="2430"/>
  <c r="I286" i="2430"/>
  <c r="J286" i="2430"/>
  <c r="D287" i="2430"/>
  <c r="E287" i="2430"/>
  <c r="I287" i="2430"/>
  <c r="J287" i="2430"/>
  <c r="F287" i="2430"/>
  <c r="H287" i="2430"/>
  <c r="D288" i="2430"/>
  <c r="E288" i="2430"/>
  <c r="F288" i="2430"/>
  <c r="D289" i="2430"/>
  <c r="E289" i="2430"/>
  <c r="I289" i="2430"/>
  <c r="J289" i="2430"/>
  <c r="D290" i="2430"/>
  <c r="E290" i="2430"/>
  <c r="D291" i="2430"/>
  <c r="I291" i="2430"/>
  <c r="E291" i="2430"/>
  <c r="F291" i="2430"/>
  <c r="H291" i="2430"/>
  <c r="G291" i="2430"/>
  <c r="J291" i="2430"/>
  <c r="D292" i="2430"/>
  <c r="E292" i="2430"/>
  <c r="F292" i="2430"/>
  <c r="I292" i="2430"/>
  <c r="J292" i="2430"/>
  <c r="D293" i="2430"/>
  <c r="I293" i="2430"/>
  <c r="J293" i="2430"/>
  <c r="E293" i="2430"/>
  <c r="D294" i="2430"/>
  <c r="F294" i="2430"/>
  <c r="H294" i="2430"/>
  <c r="E294" i="2430"/>
  <c r="I294" i="2430"/>
  <c r="J294" i="2430"/>
  <c r="D295" i="2430"/>
  <c r="E295" i="2430"/>
  <c r="I295" i="2430"/>
  <c r="J295" i="2430"/>
  <c r="F295" i="2430"/>
  <c r="H295" i="2430"/>
  <c r="D296" i="2430"/>
  <c r="E296" i="2430"/>
  <c r="I296" i="2430"/>
  <c r="J296" i="2430"/>
  <c r="F296" i="2430"/>
  <c r="D297" i="2430"/>
  <c r="E297" i="2430"/>
  <c r="I297" i="2430"/>
  <c r="J297" i="2430"/>
  <c r="D298" i="2430"/>
  <c r="F298" i="2430"/>
  <c r="E298" i="2430"/>
  <c r="G298" i="2430"/>
  <c r="H298" i="2430"/>
  <c r="D299" i="2430"/>
  <c r="I299" i="2430"/>
  <c r="J299" i="2430"/>
  <c r="E299" i="2430"/>
  <c r="F299" i="2430"/>
  <c r="H299" i="2430"/>
  <c r="G299" i="2430"/>
  <c r="D300" i="2430"/>
  <c r="E300" i="2430"/>
  <c r="F300" i="2430"/>
  <c r="I300" i="2430"/>
  <c r="J300" i="2430"/>
  <c r="D301" i="2430"/>
  <c r="E301" i="2430"/>
  <c r="D302" i="2430"/>
  <c r="F302" i="2430"/>
  <c r="H302" i="2430"/>
  <c r="E302" i="2430"/>
  <c r="I302" i="2430"/>
  <c r="J302" i="2430"/>
  <c r="D303" i="2430"/>
  <c r="E303" i="2430"/>
  <c r="I303" i="2430"/>
  <c r="J303" i="2430"/>
  <c r="F303" i="2430"/>
  <c r="H303" i="2430"/>
  <c r="D304" i="2430"/>
  <c r="E304" i="2430"/>
  <c r="F304" i="2430"/>
  <c r="D305" i="2430"/>
  <c r="E305" i="2430"/>
  <c r="I305" i="2430"/>
  <c r="J305" i="2430"/>
  <c r="D306" i="2430"/>
  <c r="F306" i="2430"/>
  <c r="E306" i="2430"/>
  <c r="G306" i="2430"/>
  <c r="H306" i="2430"/>
  <c r="D307" i="2430"/>
  <c r="I307" i="2430"/>
  <c r="E307" i="2430"/>
  <c r="F307" i="2430"/>
  <c r="H307" i="2430"/>
  <c r="G307" i="2430"/>
  <c r="J307" i="2430"/>
  <c r="D308" i="2430"/>
  <c r="E308" i="2430"/>
  <c r="F308" i="2430"/>
  <c r="I308" i="2430"/>
  <c r="J308" i="2430"/>
  <c r="D309" i="2430"/>
  <c r="I309" i="2430"/>
  <c r="J309" i="2430"/>
  <c r="E309" i="2430"/>
  <c r="D310" i="2430"/>
  <c r="F310" i="2430"/>
  <c r="H310" i="2430"/>
  <c r="E310" i="2430"/>
  <c r="I310" i="2430"/>
  <c r="J310" i="2430"/>
  <c r="D311" i="2430"/>
  <c r="E311" i="2430"/>
  <c r="I311" i="2430"/>
  <c r="J311" i="2430"/>
  <c r="F311" i="2430"/>
  <c r="H311" i="2430"/>
  <c r="D312" i="2430"/>
  <c r="E312" i="2430"/>
  <c r="I312" i="2430"/>
  <c r="J312" i="2430"/>
  <c r="F312" i="2430"/>
  <c r="D313" i="2430"/>
  <c r="E313" i="2430"/>
  <c r="I313" i="2430"/>
  <c r="J313" i="2430"/>
  <c r="D314" i="2430"/>
  <c r="F314" i="2430"/>
  <c r="E314" i="2430"/>
  <c r="G314" i="2430"/>
  <c r="H314" i="2430"/>
  <c r="D315" i="2430"/>
  <c r="I315" i="2430"/>
  <c r="J315" i="2430"/>
  <c r="E315" i="2430"/>
  <c r="F315" i="2430"/>
  <c r="H315" i="2430"/>
  <c r="G315" i="2430"/>
  <c r="D316" i="2430"/>
  <c r="E316" i="2430"/>
  <c r="F316" i="2430"/>
  <c r="I316" i="2430"/>
  <c r="J316" i="2430"/>
  <c r="D317" i="2430"/>
  <c r="E317" i="2430"/>
  <c r="D318" i="2430"/>
  <c r="E318" i="2430"/>
  <c r="D319" i="2430"/>
  <c r="E319" i="2430"/>
  <c r="I319" i="2430"/>
  <c r="J319" i="2430"/>
  <c r="F319" i="2430"/>
  <c r="H319" i="2430"/>
  <c r="D320" i="2430"/>
  <c r="E320" i="2430"/>
  <c r="F320" i="2430"/>
  <c r="D321" i="2430"/>
  <c r="E321" i="2430"/>
  <c r="I321" i="2430"/>
  <c r="J321" i="2430"/>
  <c r="D322" i="2430"/>
  <c r="F322" i="2430"/>
  <c r="E322" i="2430"/>
  <c r="G322" i="2430"/>
  <c r="H322" i="2430"/>
  <c r="D323" i="2430"/>
  <c r="I323" i="2430"/>
  <c r="E323" i="2430"/>
  <c r="F323" i="2430"/>
  <c r="H323" i="2430"/>
  <c r="G323" i="2430"/>
  <c r="J323" i="2430"/>
  <c r="D324" i="2430"/>
  <c r="E324" i="2430"/>
  <c r="F324" i="2430"/>
  <c r="I324" i="2430"/>
  <c r="J324" i="2430"/>
  <c r="D325" i="2430"/>
  <c r="I325" i="2430"/>
  <c r="J325" i="2430"/>
  <c r="E325" i="2430"/>
  <c r="D326" i="2430"/>
  <c r="F326" i="2430"/>
  <c r="H326" i="2430"/>
  <c r="E326" i="2430"/>
  <c r="I326" i="2430"/>
  <c r="J326" i="2430"/>
  <c r="D327" i="2430"/>
  <c r="E327" i="2430"/>
  <c r="I327" i="2430"/>
  <c r="J327" i="2430"/>
  <c r="F327" i="2430"/>
  <c r="H327" i="2430"/>
  <c r="D328" i="2430"/>
  <c r="E328" i="2430"/>
  <c r="I328" i="2430"/>
  <c r="J328" i="2430"/>
  <c r="F328" i="2430"/>
  <c r="D329" i="2430"/>
  <c r="E329" i="2430"/>
  <c r="I329" i="2430"/>
  <c r="J329" i="2430"/>
  <c r="D330" i="2430"/>
  <c r="E330" i="2430"/>
  <c r="D331" i="2430"/>
  <c r="I331" i="2430"/>
  <c r="J331" i="2430"/>
  <c r="E331" i="2430"/>
  <c r="F331" i="2430"/>
  <c r="H331" i="2430"/>
  <c r="G331" i="2430"/>
  <c r="D332" i="2430"/>
  <c r="E332" i="2430"/>
  <c r="F332" i="2430"/>
  <c r="I332" i="2430"/>
  <c r="J332" i="2430"/>
  <c r="D333" i="2430"/>
  <c r="E333" i="2430"/>
  <c r="D334" i="2430"/>
  <c r="F334" i="2430"/>
  <c r="H334" i="2430"/>
  <c r="E334" i="2430"/>
  <c r="I334" i="2430"/>
  <c r="J334" i="2430"/>
  <c r="D335" i="2430"/>
  <c r="E335" i="2430"/>
  <c r="I335" i="2430"/>
  <c r="J335" i="2430"/>
  <c r="F335" i="2430"/>
  <c r="H335" i="2430"/>
  <c r="D336" i="2430"/>
  <c r="E336" i="2430"/>
  <c r="F336" i="2430"/>
  <c r="D337" i="2430"/>
  <c r="E337" i="2430"/>
  <c r="I337" i="2430"/>
  <c r="J337" i="2430"/>
  <c r="D338" i="2430"/>
  <c r="E338" i="2430"/>
  <c r="D339" i="2430"/>
  <c r="I339" i="2430"/>
  <c r="E339" i="2430"/>
  <c r="F339" i="2430"/>
  <c r="H339" i="2430"/>
  <c r="G339" i="2430"/>
  <c r="J339" i="2430"/>
  <c r="D340" i="2430"/>
  <c r="E340" i="2430"/>
  <c r="F340" i="2430"/>
  <c r="I340" i="2430"/>
  <c r="J340" i="2430"/>
  <c r="D11" i="2429"/>
  <c r="W12" i="2429" s="1"/>
  <c r="D12" i="2429"/>
  <c r="F4" i="2429"/>
  <c r="G4" i="2429"/>
  <c r="C9" i="2429"/>
  <c r="D9" i="2429"/>
  <c r="D13" i="2429"/>
  <c r="F16" i="2429"/>
  <c r="F17" i="2429" s="1"/>
  <c r="C17" i="2429"/>
  <c r="E21" i="2429"/>
  <c r="F21" i="2429" s="1"/>
  <c r="G21" i="2429" s="1"/>
  <c r="H21" i="2429" s="1"/>
  <c r="Q21" i="2429"/>
  <c r="E22" i="2429"/>
  <c r="F22" i="2429"/>
  <c r="G22" i="2429" s="1"/>
  <c r="H22" i="2429" s="1"/>
  <c r="Q22" i="2429"/>
  <c r="E23" i="2429"/>
  <c r="F23" i="2429" s="1"/>
  <c r="G23" i="2429" s="1"/>
  <c r="H23" i="2429" s="1"/>
  <c r="Q23" i="2429"/>
  <c r="E24" i="2429"/>
  <c r="F24" i="2429"/>
  <c r="G24" i="2429" s="1"/>
  <c r="H24" i="2429" s="1"/>
  <c r="Q24" i="2429"/>
  <c r="E25" i="2429"/>
  <c r="F25" i="2429" s="1"/>
  <c r="Q25" i="2429"/>
  <c r="E26" i="2429"/>
  <c r="F26" i="2429"/>
  <c r="G26" i="2429" s="1"/>
  <c r="H26" i="2429" s="1"/>
  <c r="Q26" i="2429"/>
  <c r="E27" i="2429"/>
  <c r="F27" i="2429" s="1"/>
  <c r="G27" i="2429" s="1"/>
  <c r="H27" i="2429" s="1"/>
  <c r="Q27" i="2429"/>
  <c r="E28" i="2429"/>
  <c r="F28" i="2429" s="1"/>
  <c r="G28" i="2429" s="1"/>
  <c r="H28" i="2429" s="1"/>
  <c r="Q28" i="2429"/>
  <c r="E29" i="2429"/>
  <c r="F29" i="2429"/>
  <c r="G29" i="2429"/>
  <c r="H29" i="2429" s="1"/>
  <c r="Q29" i="2429"/>
  <c r="E30" i="2429"/>
  <c r="F30" i="2429" s="1"/>
  <c r="G30" i="2429" s="1"/>
  <c r="H30" i="2429" s="1"/>
  <c r="Q30" i="2429"/>
  <c r="E31" i="2429"/>
  <c r="F31" i="2429" s="1"/>
  <c r="G31" i="2429" s="1"/>
  <c r="H31" i="2429" s="1"/>
  <c r="Q31" i="2429"/>
  <c r="E32" i="2429"/>
  <c r="F32" i="2429"/>
  <c r="G32" i="2429"/>
  <c r="H32" i="2429" s="1"/>
  <c r="Q32" i="2429"/>
  <c r="E33" i="2429"/>
  <c r="F33" i="2429"/>
  <c r="G33" i="2429" s="1"/>
  <c r="H33" i="2429" s="1"/>
  <c r="Q33" i="2429"/>
  <c r="E34" i="2429"/>
  <c r="F34" i="2429"/>
  <c r="G34" i="2429" s="1"/>
  <c r="H34" i="2429" s="1"/>
  <c r="Q34" i="2429"/>
  <c r="E35" i="2429"/>
  <c r="F35" i="2429" s="1"/>
  <c r="G35" i="2429" s="1"/>
  <c r="H35" i="2429" s="1"/>
  <c r="Q35" i="2429"/>
  <c r="E36" i="2429"/>
  <c r="F36" i="2429" s="1"/>
  <c r="G36" i="2429" s="1"/>
  <c r="H36" i="2429" s="1"/>
  <c r="Q36" i="2429"/>
  <c r="E37" i="2429"/>
  <c r="F37" i="2429" s="1"/>
  <c r="G37" i="2429" s="1"/>
  <c r="H37" i="2429" s="1"/>
  <c r="Q37" i="2429"/>
  <c r="E38" i="2429"/>
  <c r="F38" i="2429" s="1"/>
  <c r="G38" i="2429" s="1"/>
  <c r="H38" i="2429" s="1"/>
  <c r="Q38" i="2429"/>
  <c r="E39" i="2429"/>
  <c r="F39" i="2429" s="1"/>
  <c r="G39" i="2429" s="1"/>
  <c r="H39" i="2429" s="1"/>
  <c r="Q39" i="2429"/>
  <c r="E40" i="2429"/>
  <c r="F40" i="2429" s="1"/>
  <c r="Q40" i="2429"/>
  <c r="E41" i="2429"/>
  <c r="F41" i="2429" s="1"/>
  <c r="G41" i="2429" s="1"/>
  <c r="H41" i="2429" s="1"/>
  <c r="Q41" i="2429"/>
  <c r="E42" i="2429"/>
  <c r="F42" i="2429"/>
  <c r="P42" i="2429" s="1"/>
  <c r="G42" i="2429"/>
  <c r="H42" i="2429" s="1"/>
  <c r="Q42" i="2429"/>
  <c r="E43" i="2429"/>
  <c r="F43" i="2429"/>
  <c r="G43" i="2429" s="1"/>
  <c r="H43" i="2429" s="1"/>
  <c r="Q43" i="2429"/>
  <c r="E44" i="2429"/>
  <c r="F44" i="2429"/>
  <c r="G44" i="2429" s="1"/>
  <c r="H44" i="2429" s="1"/>
  <c r="Q44" i="2429"/>
  <c r="E45" i="2429"/>
  <c r="F45" i="2429" s="1"/>
  <c r="G45" i="2429" s="1"/>
  <c r="H45" i="2429" s="1"/>
  <c r="Q45" i="2429"/>
  <c r="E46" i="2429"/>
  <c r="F46" i="2429" s="1"/>
  <c r="G46" i="2429" s="1"/>
  <c r="H46" i="2429" s="1"/>
  <c r="Q46" i="2429"/>
  <c r="E47" i="2429"/>
  <c r="F47" i="2429" s="1"/>
  <c r="Q47" i="2429"/>
  <c r="E48" i="2429"/>
  <c r="F48" i="2429" s="1"/>
  <c r="G48" i="2429" s="1"/>
  <c r="I48" i="2429" s="1"/>
  <c r="Q48" i="2429"/>
  <c r="E49" i="2429"/>
  <c r="F49" i="2429" s="1"/>
  <c r="G49" i="2429" s="1"/>
  <c r="I49" i="2429" s="1"/>
  <c r="Q49" i="2429"/>
  <c r="E50" i="2429"/>
  <c r="F50" i="2429" s="1"/>
  <c r="Q50" i="2429"/>
  <c r="E51" i="2429"/>
  <c r="F51" i="2429"/>
  <c r="G51" i="2429" s="1"/>
  <c r="I51" i="2429" s="1"/>
  <c r="Q51" i="2429"/>
  <c r="E52" i="2429"/>
  <c r="F52" i="2429" s="1"/>
  <c r="G52" i="2429" s="1"/>
  <c r="I52" i="2429" s="1"/>
  <c r="Q52" i="2429"/>
  <c r="E53" i="2429"/>
  <c r="F53" i="2429" s="1"/>
  <c r="G53" i="2429" s="1"/>
  <c r="J53" i="2429" s="1"/>
  <c r="Q53" i="2429"/>
  <c r="E54" i="2429"/>
  <c r="F54" i="2429" s="1"/>
  <c r="G54" i="2429" s="1"/>
  <c r="J54" i="2429" s="1"/>
  <c r="Q54" i="2429"/>
  <c r="E55" i="2429"/>
  <c r="F55" i="2429" s="1"/>
  <c r="Q55" i="2429"/>
  <c r="E56" i="2429"/>
  <c r="F56" i="2429" s="1"/>
  <c r="G56" i="2429" s="1"/>
  <c r="J56" i="2429" s="1"/>
  <c r="Q56" i="2429"/>
  <c r="E57" i="2429"/>
  <c r="F57" i="2429" s="1"/>
  <c r="Q57" i="2429"/>
  <c r="E58" i="2429"/>
  <c r="F58" i="2429" s="1"/>
  <c r="Q58" i="2429"/>
  <c r="E59" i="2429"/>
  <c r="F59" i="2429" s="1"/>
  <c r="G59" i="2429" s="1"/>
  <c r="I59" i="2429" s="1"/>
  <c r="Q59" i="2429"/>
  <c r="E60" i="2429"/>
  <c r="F60" i="2429" s="1"/>
  <c r="G60" i="2429" s="1"/>
  <c r="I60" i="2429" s="1"/>
  <c r="Q60" i="2429"/>
  <c r="E61" i="2429"/>
  <c r="F61" i="2429"/>
  <c r="Q61" i="2429"/>
  <c r="E62" i="2429"/>
  <c r="F62" i="2429" s="1"/>
  <c r="Q62" i="2429"/>
  <c r="E63" i="2429"/>
  <c r="F63" i="2429" s="1"/>
  <c r="Q63" i="2429"/>
  <c r="E64" i="2429"/>
  <c r="F64" i="2429" s="1"/>
  <c r="Q64" i="2429"/>
  <c r="E65" i="2429"/>
  <c r="F65" i="2429"/>
  <c r="G65" i="2429" s="1"/>
  <c r="I65" i="2429" s="1"/>
  <c r="Q65" i="2429"/>
  <c r="E66" i="2429"/>
  <c r="F66" i="2429"/>
  <c r="Q66" i="2429"/>
  <c r="E67" i="2429"/>
  <c r="F67" i="2429" s="1"/>
  <c r="G67" i="2429" s="1"/>
  <c r="I67" i="2429" s="1"/>
  <c r="Q67" i="2429"/>
  <c r="E68" i="2429"/>
  <c r="F68" i="2429" s="1"/>
  <c r="Q68" i="2429"/>
  <c r="E69" i="2429"/>
  <c r="F69" i="2429" s="1"/>
  <c r="Q69" i="2429"/>
  <c r="E70" i="2429"/>
  <c r="F70" i="2429" s="1"/>
  <c r="Q70" i="2429"/>
  <c r="E71" i="2429"/>
  <c r="F71" i="2429" s="1"/>
  <c r="Q71" i="2429"/>
  <c r="E72" i="2429"/>
  <c r="F72" i="2429" s="1"/>
  <c r="Q72" i="2429"/>
  <c r="E73" i="2429"/>
  <c r="F73" i="2429"/>
  <c r="Q73" i="2429"/>
  <c r="E74" i="2429"/>
  <c r="F74" i="2429" s="1"/>
  <c r="Q74" i="2429"/>
  <c r="E75" i="2429"/>
  <c r="F75" i="2429" s="1"/>
  <c r="Q75" i="2429"/>
  <c r="E76" i="2429"/>
  <c r="F76" i="2429"/>
  <c r="Q76" i="2429"/>
  <c r="E77" i="2429"/>
  <c r="F77" i="2429"/>
  <c r="Q77" i="2429"/>
  <c r="E78" i="2429"/>
  <c r="F78" i="2429" s="1"/>
  <c r="Q78" i="2429"/>
  <c r="E79" i="2429"/>
  <c r="F79" i="2429" s="1"/>
  <c r="Q79" i="2429"/>
  <c r="E80" i="2429"/>
  <c r="F80" i="2429" s="1"/>
  <c r="Q80" i="2429"/>
  <c r="E81" i="2429"/>
  <c r="F81" i="2429"/>
  <c r="Q81" i="2429"/>
  <c r="E82" i="2429"/>
  <c r="F82" i="2429" s="1"/>
  <c r="G82" i="2429" s="1"/>
  <c r="I82" i="2429" s="1"/>
  <c r="Q82" i="2429"/>
  <c r="E83" i="2429"/>
  <c r="F83" i="2429" s="1"/>
  <c r="Q83" i="2429"/>
  <c r="E84" i="2429"/>
  <c r="F84" i="2429" s="1"/>
  <c r="Q84" i="2429"/>
  <c r="E85" i="2429"/>
  <c r="F85" i="2429" s="1"/>
  <c r="Q85" i="2429"/>
  <c r="E86" i="2429"/>
  <c r="F86" i="2429" s="1"/>
  <c r="Q86" i="2429"/>
  <c r="E87" i="2429"/>
  <c r="F87" i="2429"/>
  <c r="Q87" i="2429"/>
  <c r="E88" i="2429"/>
  <c r="F88" i="2429" s="1"/>
  <c r="Q88" i="2429"/>
  <c r="E89" i="2429"/>
  <c r="F89" i="2429" s="1"/>
  <c r="G89" i="2429" s="1"/>
  <c r="J89" i="2429" s="1"/>
  <c r="Q89" i="2429"/>
  <c r="E90" i="2429"/>
  <c r="F90" i="2429"/>
  <c r="Q90" i="2429"/>
  <c r="E91" i="2429"/>
  <c r="F91" i="2429" s="1"/>
  <c r="G91" i="2429" s="1"/>
  <c r="J91" i="2429" s="1"/>
  <c r="Q91" i="2429"/>
  <c r="E92" i="2429"/>
  <c r="F92" i="2429"/>
  <c r="G92" i="2429"/>
  <c r="J92" i="2429" s="1"/>
  <c r="Q92" i="2429"/>
  <c r="E93" i="2429"/>
  <c r="F93" i="2429"/>
  <c r="Q93" i="2429"/>
  <c r="E94" i="2429"/>
  <c r="F94" i="2429" s="1"/>
  <c r="Q94" i="2429"/>
  <c r="E95" i="2429"/>
  <c r="F95" i="2429" s="1"/>
  <c r="Q95" i="2429"/>
  <c r="E96" i="2429"/>
  <c r="F96" i="2429" s="1"/>
  <c r="Q96" i="2429"/>
  <c r="E97" i="2429"/>
  <c r="F97" i="2429" s="1"/>
  <c r="Q97" i="2429"/>
  <c r="E98" i="2429"/>
  <c r="F98" i="2429" s="1"/>
  <c r="G98" i="2429" s="1"/>
  <c r="J98" i="2429" s="1"/>
  <c r="Q98" i="2429"/>
  <c r="E99" i="2429"/>
  <c r="F99" i="2429" s="1"/>
  <c r="G99" i="2429" s="1"/>
  <c r="J99" i="2429" s="1"/>
  <c r="Q99" i="2429"/>
  <c r="E100" i="2429"/>
  <c r="F100" i="2429"/>
  <c r="G100" i="2429" s="1"/>
  <c r="J100" i="2429" s="1"/>
  <c r="Q100" i="2429"/>
  <c r="E101" i="2429"/>
  <c r="F101" i="2429" s="1"/>
  <c r="G101" i="2429" s="1"/>
  <c r="J101" i="2429" s="1"/>
  <c r="Q101" i="2429"/>
  <c r="E102" i="2429"/>
  <c r="F102" i="2429" s="1"/>
  <c r="Q102" i="2429"/>
  <c r="E103" i="2429"/>
  <c r="F103" i="2429" s="1"/>
  <c r="Q103" i="2429"/>
  <c r="E104" i="2429"/>
  <c r="F104" i="2429" s="1"/>
  <c r="G104" i="2429" s="1"/>
  <c r="J104" i="2429" s="1"/>
  <c r="Q104" i="2429"/>
  <c r="E105" i="2429"/>
  <c r="F105" i="2429" s="1"/>
  <c r="Q105" i="2429"/>
  <c r="E106" i="2429"/>
  <c r="F106" i="2429" s="1"/>
  <c r="Q106" i="2429"/>
  <c r="E107" i="2429"/>
  <c r="F107" i="2429"/>
  <c r="G107" i="2429" s="1"/>
  <c r="J107" i="2429" s="1"/>
  <c r="Q107" i="2429"/>
  <c r="E108" i="2429"/>
  <c r="F108" i="2429" s="1"/>
  <c r="G108" i="2429" s="1"/>
  <c r="J108" i="2429" s="1"/>
  <c r="Q108" i="2429"/>
  <c r="E109" i="2429"/>
  <c r="F109" i="2429" s="1"/>
  <c r="G109" i="2429" s="1"/>
  <c r="J109" i="2429" s="1"/>
  <c r="Q109" i="2429"/>
  <c r="E110" i="2429"/>
  <c r="F110" i="2429"/>
  <c r="Q110" i="2429"/>
  <c r="E111" i="2429"/>
  <c r="F111" i="2429" s="1"/>
  <c r="Q111" i="2429"/>
  <c r="E112" i="2429"/>
  <c r="F112" i="2429" s="1"/>
  <c r="Q112" i="2429"/>
  <c r="E113" i="2429"/>
  <c r="F113" i="2429" s="1"/>
  <c r="Q113" i="2429"/>
  <c r="E114" i="2429"/>
  <c r="F114" i="2429" s="1"/>
  <c r="Q114" i="2429"/>
  <c r="E115" i="2429"/>
  <c r="F115" i="2429" s="1"/>
  <c r="Q115" i="2429"/>
  <c r="E116" i="2429"/>
  <c r="F116" i="2429" s="1"/>
  <c r="Q116" i="2429"/>
  <c r="E117" i="2429"/>
  <c r="F117" i="2429"/>
  <c r="Q117" i="2429"/>
  <c r="E118" i="2429"/>
  <c r="F118" i="2429" s="1"/>
  <c r="Q118" i="2429"/>
  <c r="E119" i="2429"/>
  <c r="F119" i="2429" s="1"/>
  <c r="Q119" i="2429"/>
  <c r="E120" i="2429"/>
  <c r="F120" i="2429" s="1"/>
  <c r="Q120" i="2429"/>
  <c r="E121" i="2429"/>
  <c r="F121" i="2429" s="1"/>
  <c r="Q121" i="2429"/>
  <c r="E122" i="2429"/>
  <c r="F122" i="2429" s="1"/>
  <c r="Q122" i="2429"/>
  <c r="E123" i="2429"/>
  <c r="F123" i="2429" s="1"/>
  <c r="Q123" i="2429"/>
  <c r="E124" i="2429"/>
  <c r="F124" i="2429"/>
  <c r="Q124" i="2429"/>
  <c r="E125" i="2429"/>
  <c r="F125" i="2429"/>
  <c r="Q125" i="2429"/>
  <c r="E126" i="2429"/>
  <c r="F126" i="2429" s="1"/>
  <c r="Q126" i="2429"/>
  <c r="E127" i="2429"/>
  <c r="F127" i="2429" s="1"/>
  <c r="Q127" i="2429"/>
  <c r="E128" i="2429"/>
  <c r="F128" i="2429" s="1"/>
  <c r="Q128" i="2429"/>
  <c r="E129" i="2429"/>
  <c r="F129" i="2429" s="1"/>
  <c r="Q129" i="2429"/>
  <c r="E130" i="2429"/>
  <c r="F130" i="2429" s="1"/>
  <c r="Q130" i="2429"/>
  <c r="E131" i="2429"/>
  <c r="F131" i="2429" s="1"/>
  <c r="G131" i="2429" s="1"/>
  <c r="J131" i="2429" s="1"/>
  <c r="Q131" i="2429"/>
  <c r="E132" i="2429"/>
  <c r="F132" i="2429" s="1"/>
  <c r="G132" i="2429" s="1"/>
  <c r="J132" i="2429" s="1"/>
  <c r="Q132" i="2429"/>
  <c r="E133" i="2429"/>
  <c r="F133" i="2429"/>
  <c r="Q133" i="2429"/>
  <c r="E134" i="2429"/>
  <c r="F134" i="2429" s="1"/>
  <c r="Q134" i="2429"/>
  <c r="E135" i="2429"/>
  <c r="F135" i="2429" s="1"/>
  <c r="Q135" i="2429"/>
  <c r="E136" i="2429"/>
  <c r="F136" i="2429" s="1"/>
  <c r="Q136" i="2429"/>
  <c r="E137" i="2429"/>
  <c r="F137" i="2429" s="1"/>
  <c r="Q137" i="2429"/>
  <c r="E138" i="2429"/>
  <c r="F138" i="2429"/>
  <c r="P138" i="2429" s="1"/>
  <c r="Q138" i="2429"/>
  <c r="E139" i="2429"/>
  <c r="F139" i="2429" s="1"/>
  <c r="Q139" i="2429"/>
  <c r="E140" i="2429"/>
  <c r="F140" i="2429" s="1"/>
  <c r="Q140" i="2429"/>
  <c r="E141" i="2429"/>
  <c r="F141" i="2429" s="1"/>
  <c r="Q141" i="2429"/>
  <c r="E142" i="2429"/>
  <c r="F142" i="2429"/>
  <c r="Q142" i="2429"/>
  <c r="E143" i="2429"/>
  <c r="F143" i="2429" s="1"/>
  <c r="Q143" i="2429"/>
  <c r="E144" i="2429"/>
  <c r="F144" i="2429" s="1"/>
  <c r="Q144" i="2429"/>
  <c r="E145" i="2429"/>
  <c r="F145" i="2429" s="1"/>
  <c r="Q145" i="2429"/>
  <c r="E146" i="2429"/>
  <c r="F146" i="2429" s="1"/>
  <c r="G146" i="2429" s="1"/>
  <c r="J146" i="2429" s="1"/>
  <c r="Q146" i="2429"/>
  <c r="E147" i="2429"/>
  <c r="F147" i="2429" s="1"/>
  <c r="Q147" i="2429"/>
  <c r="E148" i="2429"/>
  <c r="F148" i="2429" s="1"/>
  <c r="Q148" i="2429"/>
  <c r="E149" i="2429"/>
  <c r="F149" i="2429" s="1"/>
  <c r="Q149" i="2429"/>
  <c r="E150" i="2429"/>
  <c r="F150" i="2429" s="1"/>
  <c r="Q150" i="2429"/>
  <c r="E151" i="2429"/>
  <c r="F151" i="2429" s="1"/>
  <c r="Q151" i="2429"/>
  <c r="E152" i="2429"/>
  <c r="F152" i="2429"/>
  <c r="Q152" i="2429"/>
  <c r="E153" i="2429"/>
  <c r="F153" i="2429"/>
  <c r="Q153" i="2429"/>
  <c r="E154" i="2429"/>
  <c r="F154" i="2429" s="1"/>
  <c r="Q154" i="2429"/>
  <c r="E155" i="2429"/>
  <c r="F155" i="2429" s="1"/>
  <c r="G155" i="2429" s="1"/>
  <c r="J155" i="2429" s="1"/>
  <c r="Q155" i="2429"/>
  <c r="E156" i="2429"/>
  <c r="F156" i="2429" s="1"/>
  <c r="G156" i="2429" s="1"/>
  <c r="J156" i="2429" s="1"/>
  <c r="Q156" i="2429"/>
  <c r="E157" i="2429"/>
  <c r="F157" i="2429"/>
  <c r="G157" i="2429" s="1"/>
  <c r="J157" i="2429" s="1"/>
  <c r="Q157" i="2429"/>
  <c r="E158" i="2429"/>
  <c r="F158" i="2429" s="1"/>
  <c r="Q158" i="2429"/>
  <c r="E159" i="2429"/>
  <c r="F159" i="2429"/>
  <c r="Q159" i="2429"/>
  <c r="E160" i="2429"/>
  <c r="F160" i="2429" s="1"/>
  <c r="G160" i="2429" s="1"/>
  <c r="J160" i="2429" s="1"/>
  <c r="Q160" i="2429"/>
  <c r="E161" i="2429"/>
  <c r="F161" i="2429" s="1"/>
  <c r="Q161" i="2429"/>
  <c r="E162" i="2429"/>
  <c r="F162" i="2429" s="1"/>
  <c r="Q162" i="2429"/>
  <c r="E163" i="2429"/>
  <c r="F163" i="2429" s="1"/>
  <c r="Q163" i="2429"/>
  <c r="E164" i="2429"/>
  <c r="F164" i="2429"/>
  <c r="Q164" i="2429"/>
  <c r="E165" i="2429"/>
  <c r="F165" i="2429" s="1"/>
  <c r="Q165" i="2429"/>
  <c r="E166" i="2429"/>
  <c r="F166" i="2429" s="1"/>
  <c r="G166" i="2429" s="1"/>
  <c r="J166" i="2429" s="1"/>
  <c r="Q166" i="2429"/>
  <c r="E167" i="2429"/>
  <c r="F167" i="2429" s="1"/>
  <c r="G167" i="2429" s="1"/>
  <c r="J167" i="2429" s="1"/>
  <c r="Q167" i="2429"/>
  <c r="E168" i="2429"/>
  <c r="F168" i="2429" s="1"/>
  <c r="Q168" i="2429"/>
  <c r="E169" i="2429"/>
  <c r="F169" i="2429" s="1"/>
  <c r="Q169" i="2429"/>
  <c r="E170" i="2429"/>
  <c r="F170" i="2429" s="1"/>
  <c r="Q170" i="2429"/>
  <c r="E171" i="2429"/>
  <c r="F171" i="2429" s="1"/>
  <c r="G171" i="2429" s="1"/>
  <c r="J171" i="2429" s="1"/>
  <c r="Q171" i="2429"/>
  <c r="E172" i="2429"/>
  <c r="F172" i="2429" s="1"/>
  <c r="Q172" i="2429"/>
  <c r="E173" i="2429"/>
  <c r="F173" i="2429" s="1"/>
  <c r="Q173" i="2429"/>
  <c r="E174" i="2429"/>
  <c r="F174" i="2429"/>
  <c r="Q174" i="2429"/>
  <c r="E175" i="2429"/>
  <c r="F175" i="2429" s="1"/>
  <c r="Q175" i="2429"/>
  <c r="E176" i="2429"/>
  <c r="F176" i="2429" s="1"/>
  <c r="Q176" i="2429"/>
  <c r="E177" i="2429"/>
  <c r="F177" i="2429"/>
  <c r="Q177" i="2429"/>
  <c r="E178" i="2429"/>
  <c r="F178" i="2429" s="1"/>
  <c r="Q178" i="2429"/>
  <c r="E179" i="2429"/>
  <c r="F179" i="2429" s="1"/>
  <c r="Q179" i="2429"/>
  <c r="E180" i="2429"/>
  <c r="F180" i="2429" s="1"/>
  <c r="G180" i="2429" s="1"/>
  <c r="J180" i="2429" s="1"/>
  <c r="Q180" i="2429"/>
  <c r="E181" i="2429"/>
  <c r="F181" i="2429" s="1"/>
  <c r="Q181" i="2429"/>
  <c r="E182" i="2429"/>
  <c r="F182" i="2429" s="1"/>
  <c r="G182" i="2429" s="1"/>
  <c r="J182" i="2429"/>
  <c r="Q182" i="2429"/>
  <c r="E183" i="2429"/>
  <c r="F183" i="2429" s="1"/>
  <c r="Q183" i="2429"/>
  <c r="E184" i="2429"/>
  <c r="F184" i="2429" s="1"/>
  <c r="G184" i="2429" s="1"/>
  <c r="J184" i="2429"/>
  <c r="Q184" i="2429"/>
  <c r="E185" i="2429"/>
  <c r="F185" i="2429" s="1"/>
  <c r="Q185" i="2429"/>
  <c r="E186" i="2429"/>
  <c r="F186" i="2429" s="1"/>
  <c r="Q186" i="2429"/>
  <c r="E187" i="2429"/>
  <c r="F187" i="2429" s="1"/>
  <c r="Q187" i="2429"/>
  <c r="E188" i="2429"/>
  <c r="F188" i="2429" s="1"/>
  <c r="Q188" i="2429"/>
  <c r="E189" i="2429"/>
  <c r="F189" i="2429"/>
  <c r="Q189" i="2429"/>
  <c r="E190" i="2429"/>
  <c r="F190" i="2429" s="1"/>
  <c r="Q190" i="2429"/>
  <c r="E191" i="2429"/>
  <c r="F191" i="2429" s="1"/>
  <c r="Q191" i="2429"/>
  <c r="E192" i="2429"/>
  <c r="F192" i="2429"/>
  <c r="G192" i="2429" s="1"/>
  <c r="I192" i="2429" s="1"/>
  <c r="Q192" i="2429"/>
  <c r="E193" i="2429"/>
  <c r="F193" i="2429" s="1"/>
  <c r="Q193" i="2429"/>
  <c r="E194" i="2429"/>
  <c r="F194" i="2429"/>
  <c r="Q194" i="2429"/>
  <c r="E195" i="2429"/>
  <c r="F195" i="2429" s="1"/>
  <c r="Q195" i="2429"/>
  <c r="E196" i="2429"/>
  <c r="F196" i="2429" s="1"/>
  <c r="Q196" i="2429"/>
  <c r="E197" i="2429"/>
  <c r="F197" i="2429" s="1"/>
  <c r="Q197" i="2429"/>
  <c r="E198" i="2429"/>
  <c r="F198" i="2429" s="1"/>
  <c r="Q198" i="2429"/>
  <c r="E199" i="2429"/>
  <c r="F199" i="2429" s="1"/>
  <c r="P199" i="2429" s="1"/>
  <c r="Q199" i="2429"/>
  <c r="E200" i="2429"/>
  <c r="F200" i="2429" s="1"/>
  <c r="Q200" i="2429"/>
  <c r="E201" i="2429"/>
  <c r="F201" i="2429" s="1"/>
  <c r="Q201" i="2429"/>
  <c r="E202" i="2429"/>
  <c r="F202" i="2429" s="1"/>
  <c r="Q202" i="2429"/>
  <c r="E203" i="2429"/>
  <c r="F203" i="2429" s="1"/>
  <c r="G203" i="2429" s="1"/>
  <c r="J203" i="2429" s="1"/>
  <c r="Q203" i="2429"/>
  <c r="E204" i="2429"/>
  <c r="F204" i="2429" s="1"/>
  <c r="Q204" i="2429"/>
  <c r="E205" i="2429"/>
  <c r="F205" i="2429" s="1"/>
  <c r="G205" i="2429" s="1"/>
  <c r="J205" i="2429" s="1"/>
  <c r="Q205" i="2429"/>
  <c r="E206" i="2429"/>
  <c r="F206" i="2429" s="1"/>
  <c r="Q206" i="2429"/>
  <c r="E207" i="2429"/>
  <c r="F207" i="2429" s="1"/>
  <c r="Q207" i="2429"/>
  <c r="E208" i="2429"/>
  <c r="F208" i="2429" s="1"/>
  <c r="G208" i="2429" s="1"/>
  <c r="J208" i="2429" s="1"/>
  <c r="Q208" i="2429"/>
  <c r="E209" i="2429"/>
  <c r="F209" i="2429" s="1"/>
  <c r="Q209" i="2429"/>
  <c r="E210" i="2429"/>
  <c r="F210" i="2429" s="1"/>
  <c r="Q210" i="2429"/>
  <c r="E211" i="2429"/>
  <c r="F211" i="2429"/>
  <c r="Q211" i="2429"/>
  <c r="E212" i="2429"/>
  <c r="F212" i="2429" s="1"/>
  <c r="Q212" i="2429"/>
  <c r="E213" i="2429"/>
  <c r="F213" i="2429" s="1"/>
  <c r="Q213" i="2429"/>
  <c r="E214" i="2429"/>
  <c r="F214" i="2429"/>
  <c r="Q214" i="2429"/>
  <c r="E215" i="2429"/>
  <c r="F215" i="2429" s="1"/>
  <c r="Q215" i="2429"/>
  <c r="E216" i="2429"/>
  <c r="F216" i="2429" s="1"/>
  <c r="Q216" i="2429"/>
  <c r="E217" i="2429"/>
  <c r="F217" i="2429" s="1"/>
  <c r="Q217" i="2429"/>
  <c r="E218" i="2429"/>
  <c r="F218" i="2429" s="1"/>
  <c r="G218" i="2429" s="1"/>
  <c r="I218" i="2429" s="1"/>
  <c r="Q218" i="2429"/>
  <c r="E219" i="2429"/>
  <c r="F219" i="2429" s="1"/>
  <c r="Q219" i="2429"/>
  <c r="E220" i="2429"/>
  <c r="F220" i="2429" s="1"/>
  <c r="G220" i="2429" s="1"/>
  <c r="J220" i="2429" s="1"/>
  <c r="Q220" i="2429"/>
  <c r="E221" i="2429"/>
  <c r="F221" i="2429" s="1"/>
  <c r="G221" i="2429" s="1"/>
  <c r="J221" i="2429" s="1"/>
  <c r="Q221" i="2429"/>
  <c r="E222" i="2429"/>
  <c r="F222" i="2429" s="1"/>
  <c r="Q222" i="2429"/>
  <c r="E223" i="2429"/>
  <c r="F223" i="2429"/>
  <c r="G223" i="2429" s="1"/>
  <c r="I223" i="2429" s="1"/>
  <c r="Q223" i="2429"/>
  <c r="E224" i="2429"/>
  <c r="F224" i="2429" s="1"/>
  <c r="Q224" i="2429"/>
  <c r="E225" i="2429"/>
  <c r="F225" i="2429" s="1"/>
  <c r="P225" i="2429" s="1"/>
  <c r="Q225" i="2429"/>
  <c r="E226" i="2429"/>
  <c r="F226" i="2429" s="1"/>
  <c r="Q226" i="2429"/>
  <c r="E227" i="2429"/>
  <c r="F227" i="2429" s="1"/>
  <c r="P227" i="2429" s="1"/>
  <c r="Q227" i="2429"/>
  <c r="E228" i="2429"/>
  <c r="F228" i="2429"/>
  <c r="Q228" i="2429"/>
  <c r="E229" i="2429"/>
  <c r="F229" i="2429"/>
  <c r="Q229" i="2429"/>
  <c r="E230" i="2429"/>
  <c r="F230" i="2429" s="1"/>
  <c r="Q230" i="2429"/>
  <c r="E231" i="2429"/>
  <c r="F231" i="2429" s="1"/>
  <c r="Q231" i="2429"/>
  <c r="E232" i="2429"/>
  <c r="F232" i="2429" s="1"/>
  <c r="Q232" i="2429"/>
  <c r="E233" i="2429"/>
  <c r="F233" i="2429" s="1"/>
  <c r="Q233" i="2429"/>
  <c r="E234" i="2429"/>
  <c r="F234" i="2429" s="1"/>
  <c r="Q234" i="2429"/>
  <c r="E235" i="2429"/>
  <c r="F235" i="2429" s="1"/>
  <c r="Q235" i="2429"/>
  <c r="E236" i="2429"/>
  <c r="F236" i="2429" s="1"/>
  <c r="Q236" i="2429"/>
  <c r="E237" i="2429"/>
  <c r="F237" i="2429" s="1"/>
  <c r="Q237" i="2429"/>
  <c r="E238" i="2429"/>
  <c r="F238" i="2429" s="1"/>
  <c r="Q238" i="2429"/>
  <c r="E239" i="2429"/>
  <c r="F239" i="2429"/>
  <c r="G239" i="2429" s="1"/>
  <c r="J239" i="2429" s="1"/>
  <c r="Q239" i="2429"/>
  <c r="E240" i="2429"/>
  <c r="F240" i="2429"/>
  <c r="G240" i="2429" s="1"/>
  <c r="J240" i="2429" s="1"/>
  <c r="Q240" i="2429"/>
  <c r="E241" i="2429"/>
  <c r="F241" i="2429" s="1"/>
  <c r="G241" i="2429" s="1"/>
  <c r="J241" i="2429" s="1"/>
  <c r="Q241" i="2429"/>
  <c r="E242" i="2429"/>
  <c r="F242" i="2429" s="1"/>
  <c r="Q242" i="2429"/>
  <c r="E243" i="2429"/>
  <c r="F243" i="2429" s="1"/>
  <c r="Q243" i="2429"/>
  <c r="E244" i="2429"/>
  <c r="F244" i="2429" s="1"/>
  <c r="Q244" i="2429"/>
  <c r="E245" i="2429"/>
  <c r="F245" i="2429"/>
  <c r="Q245" i="2429"/>
  <c r="E246" i="2429"/>
  <c r="F246" i="2429"/>
  <c r="Q246" i="2429"/>
  <c r="E247" i="2429"/>
  <c r="F247" i="2429" s="1"/>
  <c r="Q247" i="2429"/>
  <c r="E248" i="2429"/>
  <c r="F248" i="2429" s="1"/>
  <c r="Q248" i="2429"/>
  <c r="E249" i="2429"/>
  <c r="F249" i="2429" s="1"/>
  <c r="Q249" i="2429"/>
  <c r="E250" i="2429"/>
  <c r="F250" i="2429" s="1"/>
  <c r="G250" i="2429" s="1"/>
  <c r="I250" i="2429" s="1"/>
  <c r="Q250" i="2429"/>
  <c r="E251" i="2429"/>
  <c r="F251" i="2429" s="1"/>
  <c r="Q251" i="2429"/>
  <c r="E252" i="2429"/>
  <c r="F252" i="2429" s="1"/>
  <c r="Q252" i="2429"/>
  <c r="E253" i="2429"/>
  <c r="F253" i="2429"/>
  <c r="Q253" i="2429"/>
  <c r="E254" i="2429"/>
  <c r="F254" i="2429" s="1"/>
  <c r="Q254" i="2429"/>
  <c r="E255" i="2429"/>
  <c r="F255" i="2429" s="1"/>
  <c r="G255" i="2429"/>
  <c r="I255" i="2429" s="1"/>
  <c r="Q255" i="2429"/>
  <c r="E256" i="2429"/>
  <c r="F256" i="2429" s="1"/>
  <c r="Q256" i="2429"/>
  <c r="E257" i="2429"/>
  <c r="F257" i="2429" s="1"/>
  <c r="Q257" i="2429"/>
  <c r="E258" i="2429"/>
  <c r="F258" i="2429"/>
  <c r="Q258" i="2429"/>
  <c r="E259" i="2429"/>
  <c r="F259" i="2429" s="1"/>
  <c r="Q259" i="2429"/>
  <c r="E260" i="2429"/>
  <c r="F260" i="2429" s="1"/>
  <c r="Q260" i="2429"/>
  <c r="E261" i="2429"/>
  <c r="F261" i="2429" s="1"/>
  <c r="Q261" i="2429"/>
  <c r="E262" i="2429"/>
  <c r="F262" i="2429" s="1"/>
  <c r="G262" i="2429" s="1"/>
  <c r="I262" i="2429" s="1"/>
  <c r="Q262" i="2429"/>
  <c r="E263" i="2429"/>
  <c r="F263" i="2429" s="1"/>
  <c r="Q263" i="2429"/>
  <c r="E264" i="2429"/>
  <c r="F264" i="2429" s="1"/>
  <c r="Q264" i="2429"/>
  <c r="E265" i="2429"/>
  <c r="F265" i="2429" s="1"/>
  <c r="G265" i="2429" s="1"/>
  <c r="I265" i="2429" s="1"/>
  <c r="Q265" i="2429"/>
  <c r="E266" i="2429"/>
  <c r="F266" i="2429" s="1"/>
  <c r="Q266" i="2429"/>
  <c r="E267" i="2429"/>
  <c r="F267" i="2429" s="1"/>
  <c r="G267" i="2429" s="1"/>
  <c r="I267" i="2429" s="1"/>
  <c r="Q267" i="2429"/>
  <c r="E268" i="2429"/>
  <c r="F268" i="2429" s="1"/>
  <c r="G268" i="2429" s="1"/>
  <c r="J268" i="2429" s="1"/>
  <c r="Q268" i="2429"/>
  <c r="E269" i="2429"/>
  <c r="F269" i="2429" s="1"/>
  <c r="Q269" i="2429"/>
  <c r="E270" i="2429"/>
  <c r="F270" i="2429" s="1"/>
  <c r="Q270" i="2429"/>
  <c r="E271" i="2429"/>
  <c r="F271" i="2429" s="1"/>
  <c r="Q271" i="2429"/>
  <c r="E272" i="2429"/>
  <c r="F272" i="2429" s="1"/>
  <c r="Q272" i="2429"/>
  <c r="E273" i="2429"/>
  <c r="F273" i="2429" s="1"/>
  <c r="Q273" i="2429"/>
  <c r="E274" i="2429"/>
  <c r="F274" i="2429" s="1"/>
  <c r="Q274" i="2429"/>
  <c r="E275" i="2429"/>
  <c r="F275" i="2429" s="1"/>
  <c r="Q275" i="2429"/>
  <c r="E276" i="2429"/>
  <c r="F276" i="2429" s="1"/>
  <c r="G276" i="2429" s="1"/>
  <c r="J276" i="2429" s="1"/>
  <c r="Q276" i="2429"/>
  <c r="E277" i="2429"/>
  <c r="F277" i="2429" s="1"/>
  <c r="Q277" i="2429"/>
  <c r="E278" i="2429"/>
  <c r="F278" i="2429" s="1"/>
  <c r="Q278" i="2429"/>
  <c r="E279" i="2429"/>
  <c r="F279" i="2429"/>
  <c r="G279" i="2429" s="1"/>
  <c r="I279" i="2429" s="1"/>
  <c r="Q279" i="2429"/>
  <c r="E280" i="2429"/>
  <c r="F280" i="2429" s="1"/>
  <c r="Q280" i="2429"/>
  <c r="E281" i="2429"/>
  <c r="F281" i="2429" s="1"/>
  <c r="Q281" i="2429"/>
  <c r="E282" i="2429"/>
  <c r="F282" i="2429" s="1"/>
  <c r="Q282" i="2429"/>
  <c r="E283" i="2429"/>
  <c r="F283" i="2429" s="1"/>
  <c r="Q283" i="2429"/>
  <c r="E284" i="2429"/>
  <c r="F284" i="2429"/>
  <c r="Q284" i="2429"/>
  <c r="E285" i="2429"/>
  <c r="F285" i="2429"/>
  <c r="Q285" i="2429"/>
  <c r="E286" i="2429"/>
  <c r="F286" i="2429" s="1"/>
  <c r="Q286" i="2429"/>
  <c r="E287" i="2429"/>
  <c r="F287" i="2429" s="1"/>
  <c r="G287" i="2429" s="1"/>
  <c r="I287" i="2429" s="1"/>
  <c r="Q287" i="2429"/>
  <c r="E288" i="2429"/>
  <c r="F288" i="2429" s="1"/>
  <c r="G288" i="2429" s="1"/>
  <c r="I288" i="2429" s="1"/>
  <c r="Q288" i="2429"/>
  <c r="E289" i="2429"/>
  <c r="F289" i="2429"/>
  <c r="Q289" i="2429"/>
  <c r="E290" i="2429"/>
  <c r="F290" i="2429" s="1"/>
  <c r="Q290" i="2429"/>
  <c r="E291" i="2429"/>
  <c r="F291" i="2429" s="1"/>
  <c r="Q291" i="2429"/>
  <c r="E292" i="2429"/>
  <c r="F292" i="2429"/>
  <c r="Q292" i="2429"/>
  <c r="E293" i="2429"/>
  <c r="F293" i="2429" s="1"/>
  <c r="G293" i="2429" s="1"/>
  <c r="I293" i="2429" s="1"/>
  <c r="Q293" i="2429"/>
  <c r="E294" i="2429"/>
  <c r="F294" i="2429" s="1"/>
  <c r="Q294" i="2429"/>
  <c r="E295" i="2429"/>
  <c r="F295" i="2429"/>
  <c r="G295" i="2429" s="1"/>
  <c r="I295" i="2429" s="1"/>
  <c r="Q295" i="2429"/>
  <c r="E296" i="2429"/>
  <c r="F296" i="2429"/>
  <c r="G296" i="2429" s="1"/>
  <c r="J296" i="2429" s="1"/>
  <c r="Q296" i="2429"/>
  <c r="E297" i="2429"/>
  <c r="F297" i="2429" s="1"/>
  <c r="G297" i="2429" s="1"/>
  <c r="I297" i="2429" s="1"/>
  <c r="Q297" i="2429"/>
  <c r="E298" i="2429"/>
  <c r="F298" i="2429" s="1"/>
  <c r="Q298" i="2429"/>
  <c r="E299" i="2429"/>
  <c r="F299" i="2429" s="1"/>
  <c r="Q299" i="2429"/>
  <c r="E300" i="2429"/>
  <c r="F300" i="2429" s="1"/>
  <c r="G300" i="2429" s="1"/>
  <c r="I300" i="2429" s="1"/>
  <c r="Q300" i="2429"/>
  <c r="E301" i="2429"/>
  <c r="F301" i="2429" s="1"/>
  <c r="Q301" i="2429"/>
  <c r="E302" i="2429"/>
  <c r="F302" i="2429"/>
  <c r="Q302" i="2429"/>
  <c r="E303" i="2429"/>
  <c r="F303" i="2429"/>
  <c r="G303" i="2429" s="1"/>
  <c r="I303" i="2429" s="1"/>
  <c r="Q303" i="2429"/>
  <c r="E304" i="2429"/>
  <c r="F304" i="2429" s="1"/>
  <c r="Q304" i="2429"/>
  <c r="E305" i="2429"/>
  <c r="F305" i="2429"/>
  <c r="Q305" i="2429"/>
  <c r="E306" i="2429"/>
  <c r="F306" i="2429"/>
  <c r="Q306" i="2429"/>
  <c r="E307" i="2429"/>
  <c r="F307" i="2429" s="1"/>
  <c r="Q307" i="2429"/>
  <c r="E308" i="2429"/>
  <c r="F308" i="2429"/>
  <c r="Q308" i="2429"/>
  <c r="E309" i="2429"/>
  <c r="F309" i="2429" s="1"/>
  <c r="Q309" i="2429"/>
  <c r="E310" i="2429"/>
  <c r="F310" i="2429" s="1"/>
  <c r="Q310" i="2429"/>
  <c r="E311" i="2429"/>
  <c r="F311" i="2429"/>
  <c r="P311" i="2429" s="1"/>
  <c r="Q311" i="2429"/>
  <c r="E312" i="2429"/>
  <c r="F312" i="2429" s="1"/>
  <c r="Q312" i="2429"/>
  <c r="E313" i="2429"/>
  <c r="F313" i="2429" s="1"/>
  <c r="Q313" i="2429"/>
  <c r="E314" i="2429"/>
  <c r="F314" i="2429" s="1"/>
  <c r="Q314" i="2429"/>
  <c r="E315" i="2429"/>
  <c r="F315" i="2429" s="1"/>
  <c r="Q315" i="2429"/>
  <c r="E316" i="2429"/>
  <c r="F316" i="2429" s="1"/>
  <c r="Q316" i="2429"/>
  <c r="E317" i="2429"/>
  <c r="F317" i="2429" s="1"/>
  <c r="G317" i="2429" s="1"/>
  <c r="J317" i="2429" s="1"/>
  <c r="Q317" i="2429"/>
  <c r="E318" i="2429"/>
  <c r="F318" i="2429" s="1"/>
  <c r="G318" i="2429" s="1"/>
  <c r="J318" i="2429" s="1"/>
  <c r="Q318" i="2429"/>
  <c r="E319" i="2429"/>
  <c r="F319" i="2429"/>
  <c r="Q319" i="2429"/>
  <c r="E320" i="2429"/>
  <c r="F320" i="2429" s="1"/>
  <c r="Q320" i="2429"/>
  <c r="E321" i="2429"/>
  <c r="F321" i="2429" s="1"/>
  <c r="G321" i="2429" s="1"/>
  <c r="I321" i="2429" s="1"/>
  <c r="Q321" i="2429"/>
  <c r="E322" i="2429"/>
  <c r="F322" i="2429" s="1"/>
  <c r="G322" i="2429" s="1"/>
  <c r="J322" i="2429"/>
  <c r="Q322" i="2429"/>
  <c r="E323" i="2429"/>
  <c r="F323" i="2429"/>
  <c r="Q323" i="2429"/>
  <c r="E324" i="2429"/>
  <c r="F324" i="2429" s="1"/>
  <c r="Q324" i="2429"/>
  <c r="E325" i="2429"/>
  <c r="F325" i="2429" s="1"/>
  <c r="Q325" i="2429"/>
  <c r="E326" i="2429"/>
  <c r="F326" i="2429" s="1"/>
  <c r="G326" i="2429" s="1"/>
  <c r="I326" i="2429" s="1"/>
  <c r="Q326" i="2429"/>
  <c r="E327" i="2429"/>
  <c r="F327" i="2429" s="1"/>
  <c r="Q327" i="2429"/>
  <c r="E328" i="2429"/>
  <c r="F328" i="2429" s="1"/>
  <c r="G328" i="2429" s="1"/>
  <c r="J328" i="2429" s="1"/>
  <c r="Q328" i="2429"/>
  <c r="E329" i="2429"/>
  <c r="F329" i="2429" s="1"/>
  <c r="P329" i="2429" s="1"/>
  <c r="Q329" i="2429"/>
  <c r="E330" i="2429"/>
  <c r="F330" i="2429" s="1"/>
  <c r="P330" i="2429" s="1"/>
  <c r="Q330" i="2429"/>
  <c r="E331" i="2429"/>
  <c r="F331" i="2429" s="1"/>
  <c r="Q331" i="2429"/>
  <c r="E332" i="2429"/>
  <c r="F332" i="2429" s="1"/>
  <c r="G332" i="2429" s="1"/>
  <c r="I332" i="2429" s="1"/>
  <c r="Q332" i="2429"/>
  <c r="E333" i="2429"/>
  <c r="F333" i="2429"/>
  <c r="Q333" i="2429"/>
  <c r="E334" i="2429"/>
  <c r="F334" i="2429"/>
  <c r="G334" i="2429" s="1"/>
  <c r="Q334" i="2429"/>
  <c r="E335" i="2429"/>
  <c r="F335" i="2429" s="1"/>
  <c r="Q335" i="2429"/>
  <c r="E336" i="2429"/>
  <c r="F336" i="2429" s="1"/>
  <c r="G336" i="2429" s="1"/>
  <c r="J336" i="2429" s="1"/>
  <c r="Q336" i="2429"/>
  <c r="E337" i="2429"/>
  <c r="F337" i="2429" s="1"/>
  <c r="Q337" i="2429"/>
  <c r="E338" i="2429"/>
  <c r="F338" i="2429" s="1"/>
  <c r="G338" i="2429" s="1"/>
  <c r="J338" i="2429"/>
  <c r="Q338" i="2429"/>
  <c r="E339" i="2429"/>
  <c r="F339" i="2429" s="1"/>
  <c r="Q339" i="2429"/>
  <c r="E340" i="2429"/>
  <c r="F340" i="2429" s="1"/>
  <c r="Q340" i="2429"/>
  <c r="E341" i="2429"/>
  <c r="F341" i="2429" s="1"/>
  <c r="Q341" i="2429"/>
  <c r="E342" i="2429"/>
  <c r="F342" i="2429" s="1"/>
  <c r="Q342" i="2429"/>
  <c r="E343" i="2429"/>
  <c r="F343" i="2429" s="1"/>
  <c r="Q343" i="2429"/>
  <c r="E344" i="2429"/>
  <c r="F344" i="2429" s="1"/>
  <c r="Q344" i="2429"/>
  <c r="E345" i="2429"/>
  <c r="F345" i="2429"/>
  <c r="Q345" i="2429"/>
  <c r="E346" i="2429"/>
  <c r="F346" i="2429"/>
  <c r="G346" i="2429" s="1"/>
  <c r="I346" i="2429" s="1"/>
  <c r="Q346" i="2429"/>
  <c r="E347" i="2429"/>
  <c r="F347" i="2429" s="1"/>
  <c r="G347" i="2429" s="1"/>
  <c r="I347" i="2429" s="1"/>
  <c r="Q347" i="2429"/>
  <c r="E348" i="2429"/>
  <c r="F348" i="2429" s="1"/>
  <c r="Q348" i="2429"/>
  <c r="E349" i="2429"/>
  <c r="F349" i="2429"/>
  <c r="Q349" i="2429"/>
  <c r="E350" i="2429"/>
  <c r="F350" i="2429"/>
  <c r="G350" i="2429" s="1"/>
  <c r="J350" i="2429" s="1"/>
  <c r="Q350" i="2429"/>
  <c r="E351" i="2429"/>
  <c r="F351" i="2429" s="1"/>
  <c r="Q351" i="2429"/>
  <c r="E352" i="2429"/>
  <c r="F352" i="2429" s="1"/>
  <c r="Q352" i="2429"/>
  <c r="E353" i="2429"/>
  <c r="F353" i="2429" s="1"/>
  <c r="Q353" i="2429"/>
  <c r="E354" i="2429"/>
  <c r="F354" i="2429" s="1"/>
  <c r="G354" i="2429" s="1"/>
  <c r="J354" i="2429" s="1"/>
  <c r="Q354" i="2429"/>
  <c r="E355" i="2429"/>
  <c r="F355" i="2429" s="1"/>
  <c r="Q355" i="2429"/>
  <c r="E356" i="2429"/>
  <c r="F356" i="2429" s="1"/>
  <c r="Q356" i="2429"/>
  <c r="E357" i="2429"/>
  <c r="F357" i="2429"/>
  <c r="Q357" i="2429"/>
  <c r="E358" i="2429"/>
  <c r="F358" i="2429"/>
  <c r="Q358" i="2429"/>
  <c r="E359" i="2429"/>
  <c r="F359" i="2429" s="1"/>
  <c r="Q359" i="2429"/>
  <c r="E360" i="2429"/>
  <c r="F360" i="2429" s="1"/>
  <c r="Q360" i="2429"/>
  <c r="E361" i="2429"/>
  <c r="F361" i="2429"/>
  <c r="Q361" i="2429"/>
  <c r="E362" i="2429"/>
  <c r="F362" i="2429" s="1"/>
  <c r="Q362" i="2429"/>
  <c r="E363" i="2429"/>
  <c r="F363" i="2429" s="1"/>
  <c r="Q363" i="2429"/>
  <c r="E364" i="2429"/>
  <c r="F364" i="2429" s="1"/>
  <c r="G364" i="2429" s="1"/>
  <c r="I364" i="2429" s="1"/>
  <c r="Q364" i="2429"/>
  <c r="E365" i="2429"/>
  <c r="F365" i="2429" s="1"/>
  <c r="G365" i="2429" s="1"/>
  <c r="I365" i="2429" s="1"/>
  <c r="P365" i="2429"/>
  <c r="Q365" i="2429"/>
  <c r="E366" i="2429"/>
  <c r="F366" i="2429"/>
  <c r="G366" i="2429" s="1"/>
  <c r="Q366" i="2429"/>
  <c r="E367" i="2429"/>
  <c r="F367" i="2429" s="1"/>
  <c r="Q367" i="2429"/>
  <c r="E368" i="2429"/>
  <c r="F368" i="2429" s="1"/>
  <c r="G368" i="2429" s="1"/>
  <c r="J368" i="2429" s="1"/>
  <c r="Q368" i="2429"/>
  <c r="E369" i="2429"/>
  <c r="F369" i="2429"/>
  <c r="P369" i="2429" s="1"/>
  <c r="Q369" i="2429"/>
  <c r="E370" i="2429"/>
  <c r="F370" i="2429" s="1"/>
  <c r="Q370" i="2429"/>
  <c r="E371" i="2429"/>
  <c r="F371" i="2429" s="1"/>
  <c r="Q371" i="2429"/>
  <c r="E372" i="2429"/>
  <c r="F372" i="2429" s="1"/>
  <c r="Q372" i="2429"/>
  <c r="E373" i="2429"/>
  <c r="F373" i="2429" s="1"/>
  <c r="Q373" i="2429"/>
  <c r="E374" i="2429"/>
  <c r="F374" i="2429" s="1"/>
  <c r="Q374" i="2429"/>
  <c r="E375" i="2429"/>
  <c r="F375" i="2429" s="1"/>
  <c r="Q375" i="2429"/>
  <c r="E376" i="2429"/>
  <c r="F376" i="2429"/>
  <c r="G376" i="2429" s="1"/>
  <c r="J376" i="2429" s="1"/>
  <c r="Q376" i="2429"/>
  <c r="E377" i="2429"/>
  <c r="F377" i="2429" s="1"/>
  <c r="G377" i="2429"/>
  <c r="I377" i="2429" s="1"/>
  <c r="Q377" i="2429"/>
  <c r="E378" i="2429"/>
  <c r="F378" i="2429" s="1"/>
  <c r="Q378" i="2429"/>
  <c r="E379" i="2429"/>
  <c r="F379" i="2429" s="1"/>
  <c r="Q379" i="2429"/>
  <c r="E380" i="2429"/>
  <c r="F380" i="2429"/>
  <c r="G380" i="2429" s="1"/>
  <c r="I380" i="2429" s="1"/>
  <c r="Q380" i="2429"/>
  <c r="E381" i="2429"/>
  <c r="F381" i="2429" s="1"/>
  <c r="Q381" i="2429"/>
  <c r="E382" i="2429"/>
  <c r="F382" i="2429" s="1"/>
  <c r="Q382" i="2429"/>
  <c r="E383" i="2429"/>
  <c r="F383" i="2429" s="1"/>
  <c r="G383" i="2429" s="1"/>
  <c r="I383" i="2429" s="1"/>
  <c r="Q383" i="2429"/>
  <c r="E384" i="2429"/>
  <c r="F384" i="2429" s="1"/>
  <c r="Q384" i="2429"/>
  <c r="E385" i="2429"/>
  <c r="F385" i="2429" s="1"/>
  <c r="Q385" i="2429"/>
  <c r="E386" i="2429"/>
  <c r="F386" i="2429" s="1"/>
  <c r="Q386" i="2429"/>
  <c r="E387" i="2429"/>
  <c r="F387" i="2429" s="1"/>
  <c r="G387" i="2429" s="1"/>
  <c r="I387" i="2429" s="1"/>
  <c r="Q387" i="2429"/>
  <c r="E388" i="2429"/>
  <c r="F388" i="2429" s="1"/>
  <c r="Q388" i="2429"/>
  <c r="E389" i="2429"/>
  <c r="F389" i="2429" s="1"/>
  <c r="G389" i="2429" s="1"/>
  <c r="J389" i="2429" s="1"/>
  <c r="Q389" i="2429"/>
  <c r="E390" i="2429"/>
  <c r="F390" i="2429" s="1"/>
  <c r="P390" i="2429" s="1"/>
  <c r="Q390" i="2429"/>
  <c r="E391" i="2429"/>
  <c r="F391" i="2429" s="1"/>
  <c r="Q391" i="2429"/>
  <c r="E392" i="2429"/>
  <c r="F392" i="2429" s="1"/>
  <c r="Q392" i="2429"/>
  <c r="E393" i="2429"/>
  <c r="F393" i="2429" s="1"/>
  <c r="Q393" i="2429"/>
  <c r="E394" i="2429"/>
  <c r="F394" i="2429" s="1"/>
  <c r="Q394" i="2429"/>
  <c r="E395" i="2429"/>
  <c r="F395" i="2429" s="1"/>
  <c r="G395" i="2429" s="1"/>
  <c r="I395" i="2429" s="1"/>
  <c r="Q395" i="2429"/>
  <c r="E396" i="2429"/>
  <c r="F396" i="2429" s="1"/>
  <c r="G396" i="2429" s="1"/>
  <c r="I396" i="2429" s="1"/>
  <c r="Q396" i="2429"/>
  <c r="E397" i="2429"/>
  <c r="F397" i="2429" s="1"/>
  <c r="G397" i="2429" s="1"/>
  <c r="I397" i="2429" s="1"/>
  <c r="Q397" i="2429"/>
  <c r="E398" i="2429"/>
  <c r="F398" i="2429" s="1"/>
  <c r="P398" i="2429" s="1"/>
  <c r="Q398" i="2429"/>
  <c r="E399" i="2429"/>
  <c r="F399" i="2429" s="1"/>
  <c r="G399" i="2429" s="1"/>
  <c r="J399" i="2429" s="1"/>
  <c r="Q399" i="2429"/>
  <c r="E400" i="2429"/>
  <c r="F400" i="2429"/>
  <c r="Q400" i="2429"/>
  <c r="E401" i="2429"/>
  <c r="F401" i="2429" s="1"/>
  <c r="Q401" i="2429"/>
  <c r="E402" i="2429"/>
  <c r="F402" i="2429" s="1"/>
  <c r="Q402" i="2429"/>
  <c r="E403" i="2429"/>
  <c r="F403" i="2429" s="1"/>
  <c r="Q403" i="2429"/>
  <c r="E404" i="2429"/>
  <c r="F404" i="2429"/>
  <c r="G404" i="2429" s="1"/>
  <c r="K404" i="2429" s="1"/>
  <c r="Q404" i="2429"/>
  <c r="E405" i="2429"/>
  <c r="F405" i="2429" s="1"/>
  <c r="Q405" i="2429"/>
  <c r="E406" i="2429"/>
  <c r="F406" i="2429"/>
  <c r="Q406" i="2429"/>
  <c r="E407" i="2429"/>
  <c r="F407" i="2429"/>
  <c r="Q407" i="2429"/>
  <c r="E408" i="2429"/>
  <c r="F408" i="2429" s="1"/>
  <c r="Q408" i="2429"/>
  <c r="E409" i="2429"/>
  <c r="F409" i="2429" s="1"/>
  <c r="G409" i="2429" s="1"/>
  <c r="J409" i="2429" s="1"/>
  <c r="Q409" i="2429"/>
  <c r="E410" i="2429"/>
  <c r="F410" i="2429" s="1"/>
  <c r="G410" i="2429" s="1"/>
  <c r="J410" i="2429" s="1"/>
  <c r="Q410" i="2429"/>
  <c r="E411" i="2429"/>
  <c r="F411" i="2429" s="1"/>
  <c r="G411" i="2429" s="1"/>
  <c r="J411" i="2429" s="1"/>
  <c r="Q411" i="2429"/>
  <c r="E412" i="2429"/>
  <c r="F412" i="2429" s="1"/>
  <c r="Q412" i="2429"/>
  <c r="E413" i="2429"/>
  <c r="F413" i="2429" s="1"/>
  <c r="Q413" i="2429"/>
  <c r="E414" i="2429"/>
  <c r="F414" i="2429" s="1"/>
  <c r="G414" i="2429" s="1"/>
  <c r="J414" i="2429" s="1"/>
  <c r="Q414" i="2429"/>
  <c r="E415" i="2429"/>
  <c r="F415" i="2429" s="1"/>
  <c r="G415" i="2429" s="1"/>
  <c r="J415" i="2429" s="1"/>
  <c r="Q415" i="2429"/>
  <c r="E416" i="2429"/>
  <c r="F416" i="2429"/>
  <c r="G416" i="2429" s="1"/>
  <c r="J416" i="2429" s="1"/>
  <c r="P416" i="2429"/>
  <c r="Q416" i="2429"/>
  <c r="E417" i="2429"/>
  <c r="F417" i="2429"/>
  <c r="G417" i="2429" s="1"/>
  <c r="J417" i="2429" s="1"/>
  <c r="Q417" i="2429"/>
  <c r="E418" i="2429"/>
  <c r="F418" i="2429" s="1"/>
  <c r="Q418" i="2429"/>
  <c r="E419" i="2429"/>
  <c r="F419" i="2429" s="1"/>
  <c r="G419" i="2429" s="1"/>
  <c r="J419" i="2429" s="1"/>
  <c r="Q419" i="2429"/>
  <c r="E420" i="2429"/>
  <c r="F420" i="2429"/>
  <c r="Q420" i="2429"/>
  <c r="E421" i="2429"/>
  <c r="F421" i="2429"/>
  <c r="G421" i="2429" s="1"/>
  <c r="J421" i="2429" s="1"/>
  <c r="Q421" i="2429"/>
  <c r="E422" i="2429"/>
  <c r="F422" i="2429" s="1"/>
  <c r="Q422" i="2429"/>
  <c r="E423" i="2429"/>
  <c r="F423" i="2429" s="1"/>
  <c r="P423" i="2429" s="1"/>
  <c r="Q423" i="2429"/>
  <c r="E424" i="2429"/>
  <c r="F424" i="2429"/>
  <c r="G424" i="2429" s="1"/>
  <c r="J424" i="2429" s="1"/>
  <c r="Q424" i="2429"/>
  <c r="E425" i="2429"/>
  <c r="F425" i="2429"/>
  <c r="G425" i="2429" s="1"/>
  <c r="J425" i="2429"/>
  <c r="Q425" i="2429"/>
  <c r="E426" i="2429"/>
  <c r="F426" i="2429"/>
  <c r="G426" i="2429" s="1"/>
  <c r="J426" i="2429" s="1"/>
  <c r="Q426" i="2429"/>
  <c r="E427" i="2429"/>
  <c r="F427" i="2429" s="1"/>
  <c r="G427" i="2429" s="1"/>
  <c r="J427" i="2429" s="1"/>
  <c r="Q427" i="2429"/>
  <c r="E428" i="2429"/>
  <c r="F428" i="2429" s="1"/>
  <c r="Q428" i="2429"/>
  <c r="E429" i="2429"/>
  <c r="F429" i="2429"/>
  <c r="P429" i="2429" s="1"/>
  <c r="Q429" i="2429"/>
  <c r="E430" i="2429"/>
  <c r="F430" i="2429" s="1"/>
  <c r="G430" i="2429" s="1"/>
  <c r="J430" i="2429" s="1"/>
  <c r="Q430" i="2429"/>
  <c r="E431" i="2429"/>
  <c r="F431" i="2429" s="1"/>
  <c r="P431" i="2429" s="1"/>
  <c r="Q431" i="2429"/>
  <c r="E432" i="2429"/>
  <c r="F432" i="2429" s="1"/>
  <c r="G432" i="2429" s="1"/>
  <c r="J432" i="2429" s="1"/>
  <c r="Q432" i="2429"/>
  <c r="E433" i="2429"/>
  <c r="F433" i="2429" s="1"/>
  <c r="G433" i="2429" s="1"/>
  <c r="J433" i="2429" s="1"/>
  <c r="Q433" i="2429"/>
  <c r="E434" i="2429"/>
  <c r="F434" i="2429" s="1"/>
  <c r="Q434" i="2429"/>
  <c r="E435" i="2429"/>
  <c r="F435" i="2429"/>
  <c r="P435" i="2429" s="1"/>
  <c r="Q435" i="2429"/>
  <c r="E436" i="2429"/>
  <c r="F436" i="2429" s="1"/>
  <c r="G436" i="2429" s="1"/>
  <c r="J436" i="2429" s="1"/>
  <c r="Q436" i="2429"/>
  <c r="E437" i="2429"/>
  <c r="F437" i="2429" s="1"/>
  <c r="Q437" i="2429"/>
  <c r="E438" i="2429"/>
  <c r="F438" i="2429"/>
  <c r="G438" i="2429" s="1"/>
  <c r="J438" i="2429" s="1"/>
  <c r="Q438" i="2429"/>
  <c r="E439" i="2429"/>
  <c r="F439" i="2429"/>
  <c r="P439" i="2429" s="1"/>
  <c r="Q439" i="2429"/>
  <c r="E440" i="2429"/>
  <c r="F440" i="2429" s="1"/>
  <c r="Q440" i="2429"/>
  <c r="E441" i="2429"/>
  <c r="F441" i="2429"/>
  <c r="G441" i="2429" s="1"/>
  <c r="J441" i="2429" s="1"/>
  <c r="Q441" i="2429"/>
  <c r="E442" i="2429"/>
  <c r="F442" i="2429" s="1"/>
  <c r="Q442" i="2429"/>
  <c r="E443" i="2429"/>
  <c r="F443" i="2429"/>
  <c r="P443" i="2429" s="1"/>
  <c r="Q443" i="2429"/>
  <c r="E444" i="2429"/>
  <c r="F444" i="2429" s="1"/>
  <c r="G444" i="2429"/>
  <c r="J444" i="2429" s="1"/>
  <c r="Q444" i="2429"/>
  <c r="E445" i="2429"/>
  <c r="F445" i="2429" s="1"/>
  <c r="G445" i="2429" s="1"/>
  <c r="J445" i="2429" s="1"/>
  <c r="Q445" i="2429"/>
  <c r="E446" i="2429"/>
  <c r="F446" i="2429" s="1"/>
  <c r="G446" i="2429" s="1"/>
  <c r="J446" i="2429" s="1"/>
  <c r="Q446" i="2429"/>
  <c r="E447" i="2429"/>
  <c r="F447" i="2429" s="1"/>
  <c r="Q447" i="2429"/>
  <c r="E448" i="2429"/>
  <c r="F448" i="2429" s="1"/>
  <c r="G448" i="2429" s="1"/>
  <c r="Q448" i="2429"/>
  <c r="E449" i="2429"/>
  <c r="F449" i="2429" s="1"/>
  <c r="Q449" i="2429"/>
  <c r="E450" i="2429"/>
  <c r="F450" i="2429" s="1"/>
  <c r="G450" i="2429" s="1"/>
  <c r="Q450" i="2429"/>
  <c r="E451" i="2429"/>
  <c r="F451" i="2429"/>
  <c r="P451" i="2429" s="1"/>
  <c r="Q451" i="2429"/>
  <c r="E452" i="2429"/>
  <c r="F452" i="2429"/>
  <c r="G452" i="2429" s="1"/>
  <c r="J452" i="2429" s="1"/>
  <c r="Q452" i="2429"/>
  <c r="E453" i="2429"/>
  <c r="F453" i="2429" s="1"/>
  <c r="G453" i="2429" s="1"/>
  <c r="K453" i="2429" s="1"/>
  <c r="Q453" i="2429"/>
  <c r="E454" i="2429"/>
  <c r="F454" i="2429" s="1"/>
  <c r="Q454" i="2429"/>
  <c r="E455" i="2429"/>
  <c r="F455" i="2429" s="1"/>
  <c r="P455" i="2429" s="1"/>
  <c r="Q455" i="2429"/>
  <c r="E456" i="2429"/>
  <c r="F456" i="2429" s="1"/>
  <c r="Q456" i="2429"/>
  <c r="E457" i="2429"/>
  <c r="F457" i="2429"/>
  <c r="G457" i="2429" s="1"/>
  <c r="J457" i="2429" s="1"/>
  <c r="Q457" i="2429"/>
  <c r="E458" i="2429"/>
  <c r="F458" i="2429" s="1"/>
  <c r="G458" i="2429" s="1"/>
  <c r="Q458" i="2429"/>
  <c r="E459" i="2429"/>
  <c r="F459" i="2429" s="1"/>
  <c r="Q459" i="2429"/>
  <c r="E460" i="2429"/>
  <c r="F460" i="2429" s="1"/>
  <c r="G460" i="2429" s="1"/>
  <c r="Q460" i="2429"/>
  <c r="E461" i="2429"/>
  <c r="F461" i="2429" s="1"/>
  <c r="G461" i="2429" s="1"/>
  <c r="J461" i="2429" s="1"/>
  <c r="Q461" i="2429"/>
  <c r="E462" i="2429"/>
  <c r="F462" i="2429" s="1"/>
  <c r="G462" i="2429" s="1"/>
  <c r="J462" i="2429" s="1"/>
  <c r="Q462" i="2429"/>
  <c r="E463" i="2429"/>
  <c r="F463" i="2429" s="1"/>
  <c r="Q463" i="2429"/>
  <c r="E464" i="2429"/>
  <c r="F464" i="2429" s="1"/>
  <c r="Q464" i="2429"/>
  <c r="E465" i="2429"/>
  <c r="F465" i="2429" s="1"/>
  <c r="G465" i="2429" s="1"/>
  <c r="J465" i="2429" s="1"/>
  <c r="Q465" i="2429"/>
  <c r="E466" i="2429"/>
  <c r="F466" i="2429" s="1"/>
  <c r="Q466" i="2429"/>
  <c r="E467" i="2429"/>
  <c r="F467" i="2429" s="1"/>
  <c r="Q467" i="2429"/>
  <c r="E468" i="2429"/>
  <c r="F468" i="2429"/>
  <c r="G468" i="2429" s="1"/>
  <c r="J468" i="2429" s="1"/>
  <c r="Q468" i="2429"/>
  <c r="E469" i="2429"/>
  <c r="F469" i="2429" s="1"/>
  <c r="P469" i="2429" s="1"/>
  <c r="Q469" i="2429"/>
  <c r="E470" i="2429"/>
  <c r="F470" i="2429" s="1"/>
  <c r="Q470" i="2429"/>
  <c r="E471" i="2429"/>
  <c r="F471" i="2429" s="1"/>
  <c r="P471" i="2429" s="1"/>
  <c r="Q471" i="2429"/>
  <c r="E472" i="2429"/>
  <c r="F472" i="2429" s="1"/>
  <c r="Q472" i="2429"/>
  <c r="E473" i="2429"/>
  <c r="F473" i="2429" s="1"/>
  <c r="Q473" i="2429"/>
  <c r="E474" i="2429"/>
  <c r="F474" i="2429" s="1"/>
  <c r="P474" i="2429" s="1"/>
  <c r="K474" i="2429"/>
  <c r="Q474" i="2429"/>
  <c r="E475" i="2429"/>
  <c r="F475" i="2429" s="1"/>
  <c r="Q475" i="2429"/>
  <c r="E476" i="2429"/>
  <c r="F476" i="2429"/>
  <c r="G476" i="2429" s="1"/>
  <c r="K476" i="2429" s="1"/>
  <c r="Q476" i="2429"/>
  <c r="E477" i="2429"/>
  <c r="F477" i="2429" s="1"/>
  <c r="Q477" i="2429"/>
  <c r="E478" i="2429"/>
  <c r="F478" i="2429" s="1"/>
  <c r="P478" i="2429" s="1"/>
  <c r="Q478" i="2429"/>
  <c r="E479" i="2429"/>
  <c r="F479" i="2429" s="1"/>
  <c r="Q479" i="2429"/>
  <c r="E480" i="2429"/>
  <c r="F480" i="2429" s="1"/>
  <c r="Q480" i="2429"/>
  <c r="E481" i="2429"/>
  <c r="F481" i="2429"/>
  <c r="Q481" i="2429"/>
  <c r="E482" i="2429"/>
  <c r="F482" i="2429"/>
  <c r="G482" i="2429" s="1"/>
  <c r="K482" i="2429"/>
  <c r="Q482" i="2429"/>
  <c r="E483" i="2429"/>
  <c r="F483" i="2429"/>
  <c r="P483" i="2429" s="1"/>
  <c r="Q483" i="2429"/>
  <c r="E484" i="2429"/>
  <c r="F484" i="2429" s="1"/>
  <c r="Q484" i="2429"/>
  <c r="E485" i="2429"/>
  <c r="F485" i="2429" s="1"/>
  <c r="G485" i="2429" s="1"/>
  <c r="J485" i="2429" s="1"/>
  <c r="P485" i="2429"/>
  <c r="Q485" i="2429"/>
  <c r="E486" i="2429"/>
  <c r="F486" i="2429" s="1"/>
  <c r="G486" i="2429" s="1"/>
  <c r="K486" i="2429" s="1"/>
  <c r="Q486" i="2429"/>
  <c r="E487" i="2429"/>
  <c r="F487" i="2429" s="1"/>
  <c r="P487" i="2429" s="1"/>
  <c r="Q487" i="2429"/>
  <c r="E488" i="2429"/>
  <c r="F488" i="2429" s="1"/>
  <c r="Q488" i="2429"/>
  <c r="E489" i="2429"/>
  <c r="F489" i="2429" s="1"/>
  <c r="G489" i="2429" s="1"/>
  <c r="K489" i="2429" s="1"/>
  <c r="Q489" i="2429"/>
  <c r="E490" i="2429"/>
  <c r="F490" i="2429" s="1"/>
  <c r="Q490" i="2429"/>
  <c r="E491" i="2429"/>
  <c r="F491" i="2429" s="1"/>
  <c r="Q491" i="2429"/>
  <c r="E492" i="2429"/>
  <c r="F492" i="2429" s="1"/>
  <c r="Q492" i="2429"/>
  <c r="E493" i="2429"/>
  <c r="F493" i="2429" s="1"/>
  <c r="Q493" i="2429"/>
  <c r="E494" i="2429"/>
  <c r="F494" i="2429" s="1"/>
  <c r="Q494" i="2429"/>
  <c r="E495" i="2429"/>
  <c r="F495" i="2429"/>
  <c r="G495" i="2429" s="1"/>
  <c r="K495" i="2429" s="1"/>
  <c r="P495" i="2429"/>
  <c r="Q495" i="2429"/>
  <c r="E496" i="2429"/>
  <c r="F496" i="2429"/>
  <c r="G496" i="2429" s="1"/>
  <c r="K496" i="2429" s="1"/>
  <c r="Q496" i="2429"/>
  <c r="E497" i="2429"/>
  <c r="F497" i="2429" s="1"/>
  <c r="Q497" i="2429"/>
  <c r="E498" i="2429"/>
  <c r="F498" i="2429"/>
  <c r="G498" i="2429" s="1"/>
  <c r="K498" i="2429" s="1"/>
  <c r="Q498" i="2429"/>
  <c r="E499" i="2429"/>
  <c r="F499" i="2429"/>
  <c r="Q499" i="2429"/>
  <c r="E500" i="2429"/>
  <c r="F500" i="2429" s="1"/>
  <c r="G500" i="2429" s="1"/>
  <c r="K500" i="2429" s="1"/>
  <c r="Q500" i="2429"/>
  <c r="E501" i="2429"/>
  <c r="F501" i="2429" s="1"/>
  <c r="Q501" i="2429"/>
  <c r="E502" i="2429"/>
  <c r="F502" i="2429"/>
  <c r="Q502" i="2429"/>
  <c r="E503" i="2429"/>
  <c r="F503" i="2429" s="1"/>
  <c r="Q503" i="2429"/>
  <c r="E504" i="2429"/>
  <c r="F504" i="2429"/>
  <c r="G504" i="2429" s="1"/>
  <c r="K504" i="2429" s="1"/>
  <c r="Q504" i="2429"/>
  <c r="E505" i="2429"/>
  <c r="F505" i="2429"/>
  <c r="G505" i="2429" s="1"/>
  <c r="J505" i="2429" s="1"/>
  <c r="Q505" i="2429"/>
  <c r="E506" i="2429"/>
  <c r="F506" i="2429" s="1"/>
  <c r="Q506" i="2429"/>
  <c r="E507" i="2429"/>
  <c r="F507" i="2429" s="1"/>
  <c r="G507" i="2429" s="1"/>
  <c r="K507" i="2429" s="1"/>
  <c r="Q507" i="2429"/>
  <c r="E508" i="2429"/>
  <c r="F508" i="2429" s="1"/>
  <c r="Q508" i="2429"/>
  <c r="E509" i="2429"/>
  <c r="F509" i="2429"/>
  <c r="P509" i="2429" s="1"/>
  <c r="G509" i="2429"/>
  <c r="K509" i="2429" s="1"/>
  <c r="Q509" i="2429"/>
  <c r="E510" i="2429"/>
  <c r="F510" i="2429"/>
  <c r="Q510" i="2429"/>
  <c r="E511" i="2429"/>
  <c r="F511" i="2429" s="1"/>
  <c r="G511" i="2429" s="1"/>
  <c r="J511" i="2429" s="1"/>
  <c r="Q511" i="2429"/>
  <c r="E512" i="2429"/>
  <c r="F512" i="2429" s="1"/>
  <c r="Q512" i="2429"/>
  <c r="E513" i="2429"/>
  <c r="F513" i="2429"/>
  <c r="G513" i="2429" s="1"/>
  <c r="K513" i="2429" s="1"/>
  <c r="Q513" i="2429"/>
  <c r="E514" i="2429"/>
  <c r="F514" i="2429" s="1"/>
  <c r="G514" i="2429" s="1"/>
  <c r="J514" i="2429" s="1"/>
  <c r="Q514" i="2429"/>
  <c r="E515" i="2429"/>
  <c r="F515" i="2429" s="1"/>
  <c r="Q515" i="2429"/>
  <c r="E516" i="2429"/>
  <c r="F516" i="2429" s="1"/>
  <c r="Q516" i="2429"/>
  <c r="E517" i="2429"/>
  <c r="F517" i="2429"/>
  <c r="G517" i="2429" s="1"/>
  <c r="K517" i="2429" s="1"/>
  <c r="Q517" i="2429"/>
  <c r="E518" i="2429"/>
  <c r="F518" i="2429"/>
  <c r="G518" i="2429" s="1"/>
  <c r="K518" i="2429"/>
  <c r="Q518" i="2429"/>
  <c r="E519" i="2429"/>
  <c r="F519" i="2429" s="1"/>
  <c r="Q519" i="2429"/>
  <c r="E520" i="2429"/>
  <c r="F520" i="2429" s="1"/>
  <c r="Q520" i="2429"/>
  <c r="E521" i="2429"/>
  <c r="F521" i="2429" s="1"/>
  <c r="G521" i="2429" s="1"/>
  <c r="Q521" i="2429"/>
  <c r="E522" i="2429"/>
  <c r="F522" i="2429" s="1"/>
  <c r="Q522" i="2429"/>
  <c r="E523" i="2429"/>
  <c r="F523" i="2429" s="1"/>
  <c r="G523" i="2429" s="1"/>
  <c r="K523" i="2429" s="1"/>
  <c r="Q523" i="2429"/>
  <c r="E524" i="2429"/>
  <c r="F524" i="2429" s="1"/>
  <c r="G524" i="2429" s="1"/>
  <c r="Q524" i="2429"/>
  <c r="E525" i="2429"/>
  <c r="F525" i="2429" s="1"/>
  <c r="P525" i="2429" s="1"/>
  <c r="Q525" i="2429"/>
  <c r="E526" i="2429"/>
  <c r="F526" i="2429" s="1"/>
  <c r="Q526" i="2429"/>
  <c r="E527" i="2429"/>
  <c r="F527" i="2429" s="1"/>
  <c r="G527" i="2429" s="1"/>
  <c r="K527" i="2429" s="1"/>
  <c r="Q527" i="2429"/>
  <c r="E528" i="2429"/>
  <c r="F528" i="2429" s="1"/>
  <c r="G528" i="2429" s="1"/>
  <c r="Q528" i="2429"/>
  <c r="E529" i="2429"/>
  <c r="F529" i="2429" s="1"/>
  <c r="Q529" i="2429"/>
  <c r="E530" i="2429"/>
  <c r="F530" i="2429"/>
  <c r="G530" i="2429" s="1"/>
  <c r="J530" i="2429" s="1"/>
  <c r="Q530" i="2429"/>
  <c r="E531" i="2429"/>
  <c r="F531" i="2429" s="1"/>
  <c r="Q531" i="2429"/>
  <c r="E532" i="2429"/>
  <c r="F532" i="2429" s="1"/>
  <c r="G532" i="2429" s="1"/>
  <c r="K532" i="2429" s="1"/>
  <c r="Q532" i="2429"/>
  <c r="E533" i="2429"/>
  <c r="F533" i="2429"/>
  <c r="Q533" i="2429"/>
  <c r="E534" i="2429"/>
  <c r="F534" i="2429" s="1"/>
  <c r="P534" i="2429" s="1"/>
  <c r="Q534" i="2429"/>
  <c r="E535" i="2429"/>
  <c r="F535" i="2429"/>
  <c r="Q535" i="2429"/>
  <c r="E536" i="2429"/>
  <c r="F536" i="2429"/>
  <c r="P536" i="2429" s="1"/>
  <c r="Q536" i="2429"/>
  <c r="E537" i="2429"/>
  <c r="F537" i="2429" s="1"/>
  <c r="Q537" i="2429"/>
  <c r="E538" i="2429"/>
  <c r="F538" i="2429" s="1"/>
  <c r="G538" i="2429" s="1"/>
  <c r="K538" i="2429" s="1"/>
  <c r="Q538" i="2429"/>
  <c r="E539" i="2429"/>
  <c r="F539" i="2429"/>
  <c r="G539" i="2429" s="1"/>
  <c r="K539" i="2429" s="1"/>
  <c r="Q539" i="2429"/>
  <c r="E540" i="2429"/>
  <c r="F540" i="2429" s="1"/>
  <c r="G540" i="2429" s="1"/>
  <c r="Q540" i="2429"/>
  <c r="E541" i="2429"/>
  <c r="F541" i="2429" s="1"/>
  <c r="G541" i="2429" s="1"/>
  <c r="K541" i="2429" s="1"/>
  <c r="Q541" i="2429"/>
  <c r="E542" i="2429"/>
  <c r="F542" i="2429" s="1"/>
  <c r="Q542" i="2429"/>
  <c r="E543" i="2429"/>
  <c r="F543" i="2429" s="1"/>
  <c r="Q543" i="2429"/>
  <c r="E544" i="2429"/>
  <c r="F544" i="2429" s="1"/>
  <c r="Q544" i="2429"/>
  <c r="E545" i="2429"/>
  <c r="F545" i="2429" s="1"/>
  <c r="Q545" i="2429"/>
  <c r="E546" i="2429"/>
  <c r="F546" i="2429" s="1"/>
  <c r="P546" i="2429" s="1"/>
  <c r="Q546" i="2429"/>
  <c r="E547" i="2429"/>
  <c r="F547" i="2429" s="1"/>
  <c r="G547" i="2429" s="1"/>
  <c r="K547" i="2429" s="1"/>
  <c r="Q547" i="2429"/>
  <c r="E548" i="2429"/>
  <c r="F548" i="2429"/>
  <c r="P548" i="2429" s="1"/>
  <c r="Q548" i="2429"/>
  <c r="E549" i="2429"/>
  <c r="F549" i="2429"/>
  <c r="G549" i="2429" s="1"/>
  <c r="K549" i="2429" s="1"/>
  <c r="Q549" i="2429"/>
  <c r="E550" i="2429"/>
  <c r="F550" i="2429" s="1"/>
  <c r="Q550" i="2429"/>
  <c r="E551" i="2429"/>
  <c r="F551" i="2429" s="1"/>
  <c r="Q551" i="2429"/>
  <c r="E552" i="2429"/>
  <c r="F552" i="2429" s="1"/>
  <c r="Q552" i="2429"/>
  <c r="E553" i="2429"/>
  <c r="F553" i="2429" s="1"/>
  <c r="Q553" i="2429"/>
  <c r="E554" i="2429"/>
  <c r="F554" i="2429" s="1"/>
  <c r="Q554" i="2429"/>
  <c r="E555" i="2429"/>
  <c r="F555" i="2429"/>
  <c r="Q555" i="2429"/>
  <c r="E556" i="2429"/>
  <c r="F556" i="2429" s="1"/>
  <c r="P556" i="2429" s="1"/>
  <c r="Q556" i="2429"/>
  <c r="C19" i="2428"/>
  <c r="E21" i="2428"/>
  <c r="F21" i="2428"/>
  <c r="G21" i="2428"/>
  <c r="L21" i="2428"/>
  <c r="Q21" i="2428"/>
  <c r="E22" i="2428"/>
  <c r="F22" i="2428"/>
  <c r="G22" i="2428"/>
  <c r="L22" i="2428"/>
  <c r="Q22" i="2428"/>
  <c r="E23" i="2428"/>
  <c r="F23" i="2428"/>
  <c r="G23" i="2428"/>
  <c r="L23" i="2428"/>
  <c r="Q23" i="2428"/>
  <c r="E24" i="2428"/>
  <c r="F24" i="2428"/>
  <c r="G24" i="2428"/>
  <c r="L24" i="2428"/>
  <c r="Q24" i="2428"/>
  <c r="E25" i="2428"/>
  <c r="F25" i="2428"/>
  <c r="G25" i="2428"/>
  <c r="L25" i="2428"/>
  <c r="Q25" i="2428"/>
  <c r="E26" i="2428"/>
  <c r="F26" i="2428"/>
  <c r="G26" i="2428"/>
  <c r="L26" i="2428"/>
  <c r="Q26" i="2428"/>
  <c r="E27" i="2428"/>
  <c r="F27" i="2428"/>
  <c r="G27" i="2428"/>
  <c r="L27" i="2428"/>
  <c r="Q27" i="2428"/>
  <c r="E28" i="2428"/>
  <c r="F28" i="2428"/>
  <c r="G28" i="2428"/>
  <c r="L28" i="2428"/>
  <c r="Q28" i="2428"/>
  <c r="E29" i="2428"/>
  <c r="F29" i="2428"/>
  <c r="G29" i="2428"/>
  <c r="Q29" i="2428"/>
  <c r="E30" i="2428"/>
  <c r="F30" i="2428"/>
  <c r="G30" i="2428"/>
  <c r="L30" i="2428"/>
  <c r="Q30" i="2428"/>
  <c r="E31" i="2428"/>
  <c r="F31" i="2428"/>
  <c r="G31" i="2428"/>
  <c r="L31" i="2428"/>
  <c r="Q31" i="2428"/>
  <c r="E32" i="2428"/>
  <c r="F32" i="2428"/>
  <c r="G32" i="2428"/>
  <c r="Q32" i="2428"/>
  <c r="E33" i="2428"/>
  <c r="F33" i="2428"/>
  <c r="G33" i="2428"/>
  <c r="L33" i="2428"/>
  <c r="Q33" i="2428"/>
  <c r="E34" i="2428"/>
  <c r="F34" i="2428"/>
  <c r="G34" i="2428"/>
  <c r="L34" i="2428"/>
  <c r="Q34" i="2428"/>
  <c r="E35" i="2428"/>
  <c r="F35" i="2428"/>
  <c r="G35" i="2428"/>
  <c r="L35" i="2428"/>
  <c r="Q35" i="2428"/>
  <c r="E36" i="2428"/>
  <c r="F36" i="2428"/>
  <c r="G36" i="2428"/>
  <c r="L36" i="2428"/>
  <c r="Q36" i="2428"/>
  <c r="E37" i="2428"/>
  <c r="F37" i="2428"/>
  <c r="G37" i="2428"/>
  <c r="L37" i="2428"/>
  <c r="Q37" i="2428"/>
  <c r="E38" i="2428"/>
  <c r="F38" i="2428"/>
  <c r="G38" i="2428"/>
  <c r="L38" i="2428"/>
  <c r="Q38" i="2428"/>
  <c r="E39" i="2428"/>
  <c r="F39" i="2428"/>
  <c r="G39" i="2428"/>
  <c r="L39" i="2428"/>
  <c r="Q39" i="2428"/>
  <c r="E40" i="2428"/>
  <c r="F40" i="2428"/>
  <c r="G40" i="2428"/>
  <c r="L40" i="2428"/>
  <c r="Q40" i="2428"/>
  <c r="E41" i="2428"/>
  <c r="F41" i="2428"/>
  <c r="G41" i="2428"/>
  <c r="L41" i="2428"/>
  <c r="Q41" i="2428"/>
  <c r="E42" i="2428"/>
  <c r="F42" i="2428"/>
  <c r="G42" i="2428"/>
  <c r="L42" i="2428"/>
  <c r="Q42" i="2428"/>
  <c r="E43" i="2428"/>
  <c r="F43" i="2428"/>
  <c r="G43" i="2428"/>
  <c r="L43" i="2428"/>
  <c r="Q43" i="2428"/>
  <c r="E44" i="2428"/>
  <c r="F44" i="2428"/>
  <c r="G44" i="2428"/>
  <c r="L44" i="2428"/>
  <c r="Q44" i="2428"/>
  <c r="E45" i="2428"/>
  <c r="F45" i="2428"/>
  <c r="G45" i="2428"/>
  <c r="L45" i="2428"/>
  <c r="Q45" i="2428"/>
  <c r="E46" i="2428"/>
  <c r="F46" i="2428"/>
  <c r="G46" i="2428"/>
  <c r="L46" i="2428"/>
  <c r="Q46" i="2428"/>
  <c r="E47" i="2428"/>
  <c r="F47" i="2428"/>
  <c r="G47" i="2428"/>
  <c r="L47" i="2428"/>
  <c r="Q47" i="2428"/>
  <c r="E48" i="2428"/>
  <c r="F48" i="2428"/>
  <c r="G48" i="2428"/>
  <c r="L48" i="2428"/>
  <c r="Q48" i="2428"/>
  <c r="E49" i="2428"/>
  <c r="F49" i="2428"/>
  <c r="G49" i="2428"/>
  <c r="L49" i="2428"/>
  <c r="Q49" i="2428"/>
  <c r="E50" i="2428"/>
  <c r="F50" i="2428"/>
  <c r="G50" i="2428"/>
  <c r="L50" i="2428"/>
  <c r="Q50" i="2428"/>
  <c r="E51" i="2428"/>
  <c r="F51" i="2428"/>
  <c r="G51" i="2428"/>
  <c r="L51" i="2428"/>
  <c r="Q51" i="2428"/>
  <c r="E52" i="2428"/>
  <c r="F52" i="2428"/>
  <c r="G52" i="2428"/>
  <c r="L52" i="2428"/>
  <c r="Q52" i="2428"/>
  <c r="E53" i="2428"/>
  <c r="F53" i="2428"/>
  <c r="G53" i="2428"/>
  <c r="L53" i="2428"/>
  <c r="Q53" i="2428"/>
  <c r="E54" i="2428"/>
  <c r="F54" i="2428"/>
  <c r="G54" i="2428"/>
  <c r="L54" i="2428"/>
  <c r="Q54" i="2428"/>
  <c r="E55" i="2428"/>
  <c r="F55" i="2428"/>
  <c r="G55" i="2428"/>
  <c r="L55" i="2428"/>
  <c r="Q55" i="2428"/>
  <c r="E56" i="2428"/>
  <c r="F56" i="2428"/>
  <c r="G56" i="2428"/>
  <c r="L56" i="2428"/>
  <c r="Q56" i="2428"/>
  <c r="E57" i="2428"/>
  <c r="F57" i="2428"/>
  <c r="G57" i="2428"/>
  <c r="L57" i="2428"/>
  <c r="Q57" i="2428"/>
  <c r="E58" i="2428"/>
  <c r="F58" i="2428"/>
  <c r="G58" i="2428"/>
  <c r="L58" i="2428"/>
  <c r="Q58" i="2428"/>
  <c r="E59" i="2428"/>
  <c r="F59" i="2428"/>
  <c r="G59" i="2428"/>
  <c r="L59" i="2428"/>
  <c r="Q59" i="2428"/>
  <c r="E60" i="2428"/>
  <c r="F60" i="2428"/>
  <c r="G60" i="2428"/>
  <c r="L60" i="2428"/>
  <c r="Q60" i="2428"/>
  <c r="E61" i="2428"/>
  <c r="F61" i="2428"/>
  <c r="G61" i="2428"/>
  <c r="L61" i="2428"/>
  <c r="Q61" i="2428"/>
  <c r="E62" i="2428"/>
  <c r="F62" i="2428"/>
  <c r="G62" i="2428"/>
  <c r="L62" i="2428"/>
  <c r="Q62" i="2428"/>
  <c r="E63" i="2428"/>
  <c r="F63" i="2428"/>
  <c r="G63" i="2428"/>
  <c r="L63" i="2428"/>
  <c r="Q63" i="2428"/>
  <c r="E64" i="2428"/>
  <c r="F64" i="2428"/>
  <c r="G64" i="2428"/>
  <c r="L64" i="2428"/>
  <c r="Q64" i="2428"/>
  <c r="E65" i="2428"/>
  <c r="F65" i="2428"/>
  <c r="G65" i="2428"/>
  <c r="L65" i="2428"/>
  <c r="Q65" i="2428"/>
  <c r="E66" i="2428"/>
  <c r="F66" i="2428"/>
  <c r="G66" i="2428"/>
  <c r="L66" i="2428"/>
  <c r="Q66" i="2428"/>
  <c r="E67" i="2428"/>
  <c r="F67" i="2428"/>
  <c r="G67" i="2428"/>
  <c r="L67" i="2428"/>
  <c r="Q67" i="2428"/>
  <c r="E68" i="2428"/>
  <c r="F68" i="2428"/>
  <c r="G68" i="2428"/>
  <c r="L68" i="2428"/>
  <c r="Q68" i="2428"/>
  <c r="E69" i="2428"/>
  <c r="F69" i="2428"/>
  <c r="G69" i="2428"/>
  <c r="L69" i="2428"/>
  <c r="Q69" i="2428"/>
  <c r="E70" i="2428"/>
  <c r="F70" i="2428"/>
  <c r="G70" i="2428"/>
  <c r="L70" i="2428"/>
  <c r="Q70" i="2428"/>
  <c r="E71" i="2428"/>
  <c r="F71" i="2428"/>
  <c r="G71" i="2428"/>
  <c r="L71" i="2428"/>
  <c r="Q71" i="2428"/>
  <c r="E72" i="2428"/>
  <c r="F72" i="2428"/>
  <c r="G72" i="2428"/>
  <c r="L72" i="2428"/>
  <c r="Q72" i="2428"/>
  <c r="E73" i="2428"/>
  <c r="F73" i="2428"/>
  <c r="G73" i="2428"/>
  <c r="L73" i="2428"/>
  <c r="Q73" i="2428"/>
  <c r="E74" i="2428"/>
  <c r="F74" i="2428"/>
  <c r="G74" i="2428"/>
  <c r="L74" i="2428"/>
  <c r="Q74" i="2428"/>
  <c r="E75" i="2428"/>
  <c r="F75" i="2428"/>
  <c r="G75" i="2428"/>
  <c r="M75" i="2428"/>
  <c r="Q75" i="2428"/>
  <c r="E76" i="2428"/>
  <c r="F76" i="2428"/>
  <c r="G76" i="2428"/>
  <c r="L76" i="2428"/>
  <c r="Q76" i="2428"/>
  <c r="E77" i="2428"/>
  <c r="F77" i="2428"/>
  <c r="G77" i="2428"/>
  <c r="L77" i="2428"/>
  <c r="Q77" i="2428"/>
  <c r="E78" i="2428"/>
  <c r="F78" i="2428"/>
  <c r="G78" i="2428"/>
  <c r="L78" i="2428"/>
  <c r="Q78" i="2428"/>
  <c r="E79" i="2428"/>
  <c r="F79" i="2428"/>
  <c r="G79" i="2428"/>
  <c r="L79" i="2428"/>
  <c r="Q79" i="2428"/>
  <c r="E80" i="2428"/>
  <c r="F80" i="2428"/>
  <c r="G80" i="2428"/>
  <c r="L80" i="2428"/>
  <c r="Q80" i="2428"/>
  <c r="E81" i="2428"/>
  <c r="F81" i="2428"/>
  <c r="G81" i="2428"/>
  <c r="L81" i="2428"/>
  <c r="Q81" i="2428"/>
  <c r="E82" i="2428"/>
  <c r="F82" i="2428"/>
  <c r="G82" i="2428"/>
  <c r="L82" i="2428"/>
  <c r="Q82" i="2428"/>
  <c r="E83" i="2428"/>
  <c r="F83" i="2428"/>
  <c r="G83" i="2428"/>
  <c r="L83" i="2428"/>
  <c r="Q83" i="2428"/>
  <c r="E84" i="2428"/>
  <c r="F84" i="2428"/>
  <c r="G84" i="2428"/>
  <c r="L84" i="2428"/>
  <c r="Q84" i="2428"/>
  <c r="E85" i="2428"/>
  <c r="F85" i="2428"/>
  <c r="G85" i="2428"/>
  <c r="L85" i="2428"/>
  <c r="Q85" i="2428"/>
  <c r="E86" i="2428"/>
  <c r="F86" i="2428"/>
  <c r="G86" i="2428"/>
  <c r="M86" i="2428"/>
  <c r="Q86" i="2428"/>
  <c r="E87" i="2428"/>
  <c r="F87" i="2428"/>
  <c r="G87" i="2428"/>
  <c r="L87" i="2428"/>
  <c r="Q87" i="2428"/>
  <c r="E88" i="2428"/>
  <c r="F88" i="2428"/>
  <c r="G88" i="2428"/>
  <c r="L88" i="2428"/>
  <c r="Q88" i="2428"/>
  <c r="E89" i="2428"/>
  <c r="F89" i="2428"/>
  <c r="G89" i="2428"/>
  <c r="L89" i="2428"/>
  <c r="Q89" i="2428"/>
  <c r="E90" i="2428"/>
  <c r="F90" i="2428"/>
  <c r="G90" i="2428"/>
  <c r="L90" i="2428"/>
  <c r="Q90" i="2428"/>
  <c r="E91" i="2428"/>
  <c r="F91" i="2428"/>
  <c r="G91" i="2428"/>
  <c r="L91" i="2428"/>
  <c r="Q91" i="2428"/>
  <c r="E92" i="2428"/>
  <c r="F92" i="2428"/>
  <c r="G92" i="2428"/>
  <c r="L92" i="2428"/>
  <c r="Q92" i="2428"/>
  <c r="E93" i="2428"/>
  <c r="F93" i="2428"/>
  <c r="G93" i="2428"/>
  <c r="L93" i="2428"/>
  <c r="Q93" i="2428"/>
  <c r="E94" i="2428"/>
  <c r="F94" i="2428"/>
  <c r="G94" i="2428"/>
  <c r="L94" i="2428"/>
  <c r="Q94" i="2428"/>
  <c r="E95" i="2428"/>
  <c r="F95" i="2428"/>
  <c r="G95" i="2428"/>
  <c r="L95" i="2428"/>
  <c r="Q95" i="2428"/>
  <c r="E96" i="2428"/>
  <c r="F96" i="2428"/>
  <c r="G96" i="2428"/>
  <c r="L96" i="2428"/>
  <c r="Q96" i="2428"/>
  <c r="E97" i="2428"/>
  <c r="F97" i="2428"/>
  <c r="G97" i="2428"/>
  <c r="L97" i="2428"/>
  <c r="Q97" i="2428"/>
  <c r="E98" i="2428"/>
  <c r="F98" i="2428"/>
  <c r="G98" i="2428"/>
  <c r="M98" i="2428"/>
  <c r="Q98" i="2428"/>
  <c r="C19" i="2427"/>
  <c r="E21" i="2427"/>
  <c r="F21" i="2427"/>
  <c r="G21" i="2427"/>
  <c r="L21" i="2427"/>
  <c r="Q21" i="2427"/>
  <c r="E22" i="2427"/>
  <c r="F22" i="2427"/>
  <c r="G22" i="2427"/>
  <c r="L22" i="2427"/>
  <c r="Q22" i="2427"/>
  <c r="E23" i="2427"/>
  <c r="F23" i="2427"/>
  <c r="G23" i="2427"/>
  <c r="L23" i="2427"/>
  <c r="Q23" i="2427"/>
  <c r="E24" i="2427"/>
  <c r="F24" i="2427"/>
  <c r="G24" i="2427"/>
  <c r="L24" i="2427"/>
  <c r="Q24" i="2427"/>
  <c r="E25" i="2427"/>
  <c r="F25" i="2427"/>
  <c r="G25" i="2427"/>
  <c r="L25" i="2427"/>
  <c r="Q25" i="2427"/>
  <c r="E26" i="2427"/>
  <c r="F26" i="2427"/>
  <c r="G26" i="2427"/>
  <c r="L26" i="2427"/>
  <c r="Q26" i="2427"/>
  <c r="E27" i="2427"/>
  <c r="F27" i="2427"/>
  <c r="G27" i="2427"/>
  <c r="L27" i="2427"/>
  <c r="Q27" i="2427"/>
  <c r="E28" i="2427"/>
  <c r="F28" i="2427"/>
  <c r="G28" i="2427"/>
  <c r="L28" i="2427"/>
  <c r="Q28" i="2427"/>
  <c r="E29" i="2427"/>
  <c r="F29" i="2427"/>
  <c r="G29" i="2427"/>
  <c r="Q29" i="2427"/>
  <c r="E30" i="2427"/>
  <c r="F30" i="2427"/>
  <c r="G30" i="2427"/>
  <c r="L30" i="2427"/>
  <c r="Q30" i="2427"/>
  <c r="E31" i="2427"/>
  <c r="F31" i="2427"/>
  <c r="G31" i="2427"/>
  <c r="L31" i="2427"/>
  <c r="Q31" i="2427"/>
  <c r="E32" i="2427"/>
  <c r="F32" i="2427"/>
  <c r="G32" i="2427"/>
  <c r="L32" i="2427"/>
  <c r="Q32" i="2427"/>
  <c r="E33" i="2427"/>
  <c r="F33" i="2427"/>
  <c r="G33" i="2427"/>
  <c r="L33" i="2427"/>
  <c r="Q33" i="2427"/>
  <c r="E34" i="2427"/>
  <c r="F34" i="2427"/>
  <c r="G34" i="2427"/>
  <c r="L34" i="2427"/>
  <c r="Q34" i="2427"/>
  <c r="E35" i="2427"/>
  <c r="F35" i="2427"/>
  <c r="G35" i="2427"/>
  <c r="L35" i="2427"/>
  <c r="Q35" i="2427"/>
  <c r="E36" i="2427"/>
  <c r="F36" i="2427"/>
  <c r="G36" i="2427"/>
  <c r="L36" i="2427"/>
  <c r="Q36" i="2427"/>
  <c r="E37" i="2427"/>
  <c r="F37" i="2427"/>
  <c r="G37" i="2427"/>
  <c r="L37" i="2427"/>
  <c r="Q37" i="2427"/>
  <c r="E38" i="2427"/>
  <c r="F38" i="2427"/>
  <c r="G38" i="2427"/>
  <c r="L38" i="2427"/>
  <c r="Q38" i="2427"/>
  <c r="E39" i="2427"/>
  <c r="F39" i="2427"/>
  <c r="G39" i="2427"/>
  <c r="L39" i="2427"/>
  <c r="Q39" i="2427"/>
  <c r="E40" i="2427"/>
  <c r="F40" i="2427"/>
  <c r="G40" i="2427"/>
  <c r="L40" i="2427"/>
  <c r="Q40" i="2427"/>
  <c r="E41" i="2427"/>
  <c r="F41" i="2427"/>
  <c r="G41" i="2427"/>
  <c r="L41" i="2427"/>
  <c r="Q41" i="2427"/>
  <c r="E42" i="2427"/>
  <c r="F42" i="2427"/>
  <c r="G42" i="2427"/>
  <c r="L42" i="2427"/>
  <c r="Q42" i="2427"/>
  <c r="E43" i="2427"/>
  <c r="F43" i="2427"/>
  <c r="G43" i="2427"/>
  <c r="L43" i="2427"/>
  <c r="Q43" i="2427"/>
  <c r="E44" i="2427"/>
  <c r="F44" i="2427"/>
  <c r="G44" i="2427"/>
  <c r="L44" i="2427"/>
  <c r="Q44" i="2427"/>
  <c r="E45" i="2427"/>
  <c r="F45" i="2427"/>
  <c r="G45" i="2427"/>
  <c r="L45" i="2427"/>
  <c r="Q45" i="2427"/>
  <c r="E46" i="2427"/>
  <c r="F46" i="2427"/>
  <c r="G46" i="2427"/>
  <c r="L46" i="2427"/>
  <c r="Q46" i="2427"/>
  <c r="E47" i="2427"/>
  <c r="F47" i="2427"/>
  <c r="G47" i="2427"/>
  <c r="L47" i="2427"/>
  <c r="Q47" i="2427"/>
  <c r="E48" i="2427"/>
  <c r="F48" i="2427"/>
  <c r="G48" i="2427"/>
  <c r="L48" i="2427"/>
  <c r="Q48" i="2427"/>
  <c r="E49" i="2427"/>
  <c r="F49" i="2427"/>
  <c r="G49" i="2427"/>
  <c r="L49" i="2427"/>
  <c r="Q49" i="2427"/>
  <c r="E50" i="2427"/>
  <c r="F50" i="2427"/>
  <c r="G50" i="2427"/>
  <c r="L50" i="2427"/>
  <c r="Q50" i="2427"/>
  <c r="E51" i="2427"/>
  <c r="F51" i="2427"/>
  <c r="G51" i="2427"/>
  <c r="L51" i="2427"/>
  <c r="Q51" i="2427"/>
  <c r="E52" i="2427"/>
  <c r="F52" i="2427"/>
  <c r="G52" i="2427"/>
  <c r="L52" i="2427"/>
  <c r="Q52" i="2427"/>
  <c r="E53" i="2427"/>
  <c r="F53" i="2427"/>
  <c r="G53" i="2427"/>
  <c r="L53" i="2427"/>
  <c r="Q53" i="2427"/>
  <c r="E54" i="2427"/>
  <c r="F54" i="2427"/>
  <c r="G54" i="2427"/>
  <c r="L54" i="2427"/>
  <c r="Q54" i="2427"/>
  <c r="E55" i="2427"/>
  <c r="F55" i="2427"/>
  <c r="G55" i="2427"/>
  <c r="L55" i="2427"/>
  <c r="Q55" i="2427"/>
  <c r="E56" i="2427"/>
  <c r="F56" i="2427"/>
  <c r="G56" i="2427"/>
  <c r="L56" i="2427"/>
  <c r="Q56" i="2427"/>
  <c r="E57" i="2427"/>
  <c r="F57" i="2427"/>
  <c r="G57" i="2427"/>
  <c r="L57" i="2427"/>
  <c r="Q57" i="2427"/>
  <c r="E58" i="2427"/>
  <c r="F58" i="2427"/>
  <c r="G58" i="2427"/>
  <c r="L58" i="2427"/>
  <c r="Q58" i="2427"/>
  <c r="E59" i="2427"/>
  <c r="F59" i="2427"/>
  <c r="G59" i="2427"/>
  <c r="L59" i="2427"/>
  <c r="Q59" i="2427"/>
  <c r="E60" i="2427"/>
  <c r="F60" i="2427"/>
  <c r="G60" i="2427"/>
  <c r="L60" i="2427"/>
  <c r="Q60" i="2427"/>
  <c r="E61" i="2427"/>
  <c r="F61" i="2427"/>
  <c r="G61" i="2427"/>
  <c r="L61" i="2427"/>
  <c r="Q61" i="2427"/>
  <c r="E62" i="2427"/>
  <c r="F62" i="2427"/>
  <c r="G62" i="2427"/>
  <c r="L62" i="2427"/>
  <c r="Q62" i="2427"/>
  <c r="E63" i="2427"/>
  <c r="F63" i="2427"/>
  <c r="G63" i="2427"/>
  <c r="L63" i="2427"/>
  <c r="Q63" i="2427"/>
  <c r="E64" i="2427"/>
  <c r="F64" i="2427"/>
  <c r="G64" i="2427"/>
  <c r="L64" i="2427"/>
  <c r="Q64" i="2427"/>
  <c r="E65" i="2427"/>
  <c r="F65" i="2427"/>
  <c r="G65" i="2427"/>
  <c r="L65" i="2427"/>
  <c r="Q65" i="2427"/>
  <c r="E66" i="2427"/>
  <c r="F66" i="2427"/>
  <c r="G66" i="2427"/>
  <c r="L66" i="2427"/>
  <c r="Q66" i="2427"/>
  <c r="E67" i="2427"/>
  <c r="F67" i="2427"/>
  <c r="G67" i="2427"/>
  <c r="L67" i="2427"/>
  <c r="Q67" i="2427"/>
  <c r="E68" i="2427"/>
  <c r="F68" i="2427"/>
  <c r="G68" i="2427"/>
  <c r="L68" i="2427"/>
  <c r="Q68" i="2427"/>
  <c r="E69" i="2427"/>
  <c r="F69" i="2427"/>
  <c r="G69" i="2427"/>
  <c r="L69" i="2427"/>
  <c r="Q69" i="2427"/>
  <c r="E70" i="2427"/>
  <c r="F70" i="2427"/>
  <c r="G70" i="2427"/>
  <c r="L70" i="2427"/>
  <c r="Q70" i="2427"/>
  <c r="E71" i="2427"/>
  <c r="F71" i="2427"/>
  <c r="G71" i="2427"/>
  <c r="L71" i="2427"/>
  <c r="Q71" i="2427"/>
  <c r="E72" i="2427"/>
  <c r="F72" i="2427"/>
  <c r="G72" i="2427"/>
  <c r="L72" i="2427"/>
  <c r="Q72" i="2427"/>
  <c r="E73" i="2427"/>
  <c r="F73" i="2427"/>
  <c r="G73" i="2427"/>
  <c r="L73" i="2427"/>
  <c r="Q73" i="2427"/>
  <c r="E74" i="2427"/>
  <c r="F74" i="2427"/>
  <c r="G74" i="2427"/>
  <c r="L74" i="2427"/>
  <c r="Q74" i="2427"/>
  <c r="E75" i="2427"/>
  <c r="F75" i="2427"/>
  <c r="G75" i="2427"/>
  <c r="M75" i="2427"/>
  <c r="Q75" i="2427"/>
  <c r="E76" i="2427"/>
  <c r="F76" i="2427"/>
  <c r="G76" i="2427"/>
  <c r="L76" i="2427"/>
  <c r="Q76" i="2427"/>
  <c r="E77" i="2427"/>
  <c r="F77" i="2427"/>
  <c r="G77" i="2427"/>
  <c r="L77" i="2427"/>
  <c r="Q77" i="2427"/>
  <c r="E78" i="2427"/>
  <c r="F78" i="2427"/>
  <c r="G78" i="2427"/>
  <c r="L78" i="2427"/>
  <c r="Q78" i="2427"/>
  <c r="E79" i="2427"/>
  <c r="F79" i="2427"/>
  <c r="G79" i="2427"/>
  <c r="L79" i="2427"/>
  <c r="Q79" i="2427"/>
  <c r="E80" i="2427"/>
  <c r="F80" i="2427"/>
  <c r="G80" i="2427"/>
  <c r="L80" i="2427"/>
  <c r="Q80" i="2427"/>
  <c r="E81" i="2427"/>
  <c r="F81" i="2427"/>
  <c r="G81" i="2427"/>
  <c r="L81" i="2427"/>
  <c r="Q81" i="2427"/>
  <c r="E82" i="2427"/>
  <c r="F82" i="2427"/>
  <c r="G82" i="2427"/>
  <c r="L82" i="2427"/>
  <c r="Q82" i="2427"/>
  <c r="E83" i="2427"/>
  <c r="F83" i="2427"/>
  <c r="G83" i="2427"/>
  <c r="L83" i="2427"/>
  <c r="Q83" i="2427"/>
  <c r="E84" i="2427"/>
  <c r="F84" i="2427"/>
  <c r="G84" i="2427"/>
  <c r="L84" i="2427"/>
  <c r="Q84" i="2427"/>
  <c r="E85" i="2427"/>
  <c r="F85" i="2427"/>
  <c r="G85" i="2427"/>
  <c r="L85" i="2427"/>
  <c r="Q85" i="2427"/>
  <c r="E86" i="2427"/>
  <c r="F86" i="2427"/>
  <c r="G86" i="2427"/>
  <c r="M86" i="2427"/>
  <c r="Q86" i="2427"/>
  <c r="E87" i="2427"/>
  <c r="F87" i="2427"/>
  <c r="G87" i="2427"/>
  <c r="L87" i="2427"/>
  <c r="Q87" i="2427"/>
  <c r="E88" i="2427"/>
  <c r="F88" i="2427"/>
  <c r="G88" i="2427"/>
  <c r="L88" i="2427"/>
  <c r="Q88" i="2427"/>
  <c r="E89" i="2427"/>
  <c r="F89" i="2427"/>
  <c r="G89" i="2427"/>
  <c r="L89" i="2427"/>
  <c r="Q89" i="2427"/>
  <c r="E90" i="2427"/>
  <c r="F90" i="2427"/>
  <c r="G90" i="2427"/>
  <c r="L90" i="2427"/>
  <c r="Q90" i="2427"/>
  <c r="E91" i="2427"/>
  <c r="F91" i="2427"/>
  <c r="G91" i="2427"/>
  <c r="L91" i="2427"/>
  <c r="Q91" i="2427"/>
  <c r="E92" i="2427"/>
  <c r="F92" i="2427"/>
  <c r="G92" i="2427"/>
  <c r="L92" i="2427"/>
  <c r="Q92" i="2427"/>
  <c r="E93" i="2427"/>
  <c r="F93" i="2427"/>
  <c r="G93" i="2427"/>
  <c r="L93" i="2427"/>
  <c r="Q93" i="2427"/>
  <c r="E94" i="2427"/>
  <c r="F94" i="2427"/>
  <c r="G94" i="2427"/>
  <c r="L94" i="2427"/>
  <c r="Q94" i="2427"/>
  <c r="E95" i="2427"/>
  <c r="F95" i="2427"/>
  <c r="G95" i="2427"/>
  <c r="L95" i="2427"/>
  <c r="Q95" i="2427"/>
  <c r="E96" i="2427"/>
  <c r="F96" i="2427"/>
  <c r="G96" i="2427"/>
  <c r="L96" i="2427"/>
  <c r="Q96" i="2427"/>
  <c r="E97" i="2427"/>
  <c r="F97" i="2427"/>
  <c r="G97" i="2427"/>
  <c r="L97" i="2427"/>
  <c r="Q97" i="2427"/>
  <c r="E98" i="2427"/>
  <c r="F98" i="2427"/>
  <c r="G98" i="2427"/>
  <c r="M98" i="2427"/>
  <c r="Q98" i="2427"/>
  <c r="C7" i="2426"/>
  <c r="C19" i="2426"/>
  <c r="Q21" i="2426"/>
  <c r="Q22" i="2426"/>
  <c r="Q23" i="2426"/>
  <c r="Q24" i="2426"/>
  <c r="E25" i="2426"/>
  <c r="F25" i="2426"/>
  <c r="Q25" i="2426"/>
  <c r="E26" i="2426"/>
  <c r="F26" i="2426"/>
  <c r="G26" i="2426"/>
  <c r="J26" i="2426"/>
  <c r="Q26" i="2426"/>
  <c r="E27" i="2426"/>
  <c r="F27" i="2426"/>
  <c r="G27" i="2426"/>
  <c r="J27" i="2426"/>
  <c r="Q27" i="2426"/>
  <c r="E28" i="2426"/>
  <c r="F28" i="2426"/>
  <c r="Q28" i="2426"/>
  <c r="Q29" i="2426"/>
  <c r="E30" i="2426"/>
  <c r="F30" i="2426"/>
  <c r="G30" i="2426"/>
  <c r="J30" i="2426"/>
  <c r="Q30" i="2426"/>
  <c r="E31" i="2426"/>
  <c r="F31" i="2426"/>
  <c r="G31" i="2426"/>
  <c r="J31" i="2426"/>
  <c r="Q31" i="2426"/>
  <c r="E32" i="2426"/>
  <c r="F32" i="2426"/>
  <c r="G32" i="2426"/>
  <c r="J32" i="2426"/>
  <c r="Q32" i="2426"/>
  <c r="E33" i="2426"/>
  <c r="F33" i="2426"/>
  <c r="Q33" i="2426"/>
  <c r="E34" i="2426"/>
  <c r="F34" i="2426"/>
  <c r="G34" i="2426"/>
  <c r="J34" i="2426"/>
  <c r="Q34" i="2426"/>
  <c r="E35" i="2426"/>
  <c r="F35" i="2426"/>
  <c r="G35" i="2426"/>
  <c r="J35" i="2426"/>
  <c r="Q35" i="2426"/>
  <c r="E36" i="2426"/>
  <c r="F36" i="2426"/>
  <c r="Q36" i="2426"/>
  <c r="Q37" i="2426"/>
  <c r="E38" i="2426"/>
  <c r="F38" i="2426"/>
  <c r="G38" i="2426"/>
  <c r="J38" i="2426"/>
  <c r="Q38" i="2426"/>
  <c r="E39" i="2426"/>
  <c r="F39" i="2426"/>
  <c r="G39" i="2426"/>
  <c r="J39" i="2426"/>
  <c r="Q39" i="2426"/>
  <c r="E40" i="2426"/>
  <c r="F40" i="2426"/>
  <c r="G40" i="2426"/>
  <c r="J40" i="2426"/>
  <c r="Q40" i="2426"/>
  <c r="E41" i="2426"/>
  <c r="F41" i="2426"/>
  <c r="Q41" i="2426"/>
  <c r="E42" i="2426"/>
  <c r="F42" i="2426"/>
  <c r="G42" i="2426"/>
  <c r="J42" i="2426"/>
  <c r="Q42" i="2426"/>
  <c r="E43" i="2426"/>
  <c r="F43" i="2426"/>
  <c r="G43" i="2426"/>
  <c r="J43" i="2426"/>
  <c r="Q43" i="2426"/>
  <c r="E44" i="2426"/>
  <c r="F44" i="2426"/>
  <c r="Q44" i="2426"/>
  <c r="Q45" i="2426"/>
  <c r="E46" i="2426"/>
  <c r="F46" i="2426"/>
  <c r="G46" i="2426"/>
  <c r="J46" i="2426"/>
  <c r="Q46" i="2426"/>
  <c r="E47" i="2426"/>
  <c r="F47" i="2426"/>
  <c r="G47" i="2426"/>
  <c r="J47" i="2426"/>
  <c r="Q47" i="2426"/>
  <c r="E48" i="2426"/>
  <c r="F48" i="2426"/>
  <c r="G48" i="2426"/>
  <c r="J48" i="2426"/>
  <c r="Q48" i="2426"/>
  <c r="E49" i="2426"/>
  <c r="F49" i="2426"/>
  <c r="Q49" i="2426"/>
  <c r="E50" i="2426"/>
  <c r="F50" i="2426"/>
  <c r="G50" i="2426"/>
  <c r="J50" i="2426"/>
  <c r="Q50" i="2426"/>
  <c r="E51" i="2426"/>
  <c r="F51" i="2426"/>
  <c r="G51" i="2426"/>
  <c r="J51" i="2426"/>
  <c r="Q51" i="2426"/>
  <c r="E52" i="2426"/>
  <c r="F52" i="2426"/>
  <c r="Q52" i="2426"/>
  <c r="Q53" i="2426"/>
  <c r="E54" i="2426"/>
  <c r="F54" i="2426"/>
  <c r="Q54" i="2426"/>
  <c r="Q55" i="2426"/>
  <c r="E56" i="2426"/>
  <c r="F56" i="2426"/>
  <c r="Q56" i="2426"/>
  <c r="Q57" i="2426"/>
  <c r="E58" i="2426"/>
  <c r="F58" i="2426"/>
  <c r="Q58" i="2426"/>
  <c r="Q59" i="2426"/>
  <c r="E60" i="2426"/>
  <c r="F60" i="2426"/>
  <c r="Q60" i="2426"/>
  <c r="Q61" i="2426"/>
  <c r="E62" i="2426"/>
  <c r="F62" i="2426"/>
  <c r="Q62" i="2426"/>
  <c r="Q63" i="2426"/>
  <c r="E64" i="2426"/>
  <c r="F64" i="2426"/>
  <c r="Q64" i="2426"/>
  <c r="Q65" i="2426"/>
  <c r="E66" i="2426"/>
  <c r="F66" i="2426"/>
  <c r="Q66" i="2426"/>
  <c r="Q67" i="2426"/>
  <c r="E68" i="2426"/>
  <c r="F68" i="2426"/>
  <c r="Q68" i="2426"/>
  <c r="E69" i="2426"/>
  <c r="F69" i="2426"/>
  <c r="G69" i="2426"/>
  <c r="Q69" i="2426"/>
  <c r="Q70" i="2426"/>
  <c r="E71" i="2426"/>
  <c r="F71" i="2426"/>
  <c r="G71" i="2426"/>
  <c r="Q71" i="2426"/>
  <c r="E72" i="2426"/>
  <c r="F72" i="2426"/>
  <c r="Q72" i="2426"/>
  <c r="E73" i="2426"/>
  <c r="F73" i="2426"/>
  <c r="G73" i="2426"/>
  <c r="Q73" i="2426"/>
  <c r="Q74" i="2426"/>
  <c r="E75" i="2426"/>
  <c r="F75" i="2426"/>
  <c r="G75" i="2426"/>
  <c r="Q75" i="2426"/>
  <c r="E76" i="2426"/>
  <c r="F76" i="2426"/>
  <c r="Q76" i="2426"/>
  <c r="E77" i="2426"/>
  <c r="F77" i="2426"/>
  <c r="G77" i="2426"/>
  <c r="Q77" i="2426"/>
  <c r="Q78" i="2426"/>
  <c r="E79" i="2426"/>
  <c r="F79" i="2426"/>
  <c r="G79" i="2426"/>
  <c r="Q79" i="2426"/>
  <c r="E80" i="2426"/>
  <c r="F80" i="2426"/>
  <c r="Q80" i="2426"/>
  <c r="E81" i="2426"/>
  <c r="F81" i="2426"/>
  <c r="G81" i="2426"/>
  <c r="Q81" i="2426"/>
  <c r="Q82" i="2426"/>
  <c r="E83" i="2426"/>
  <c r="F83" i="2426"/>
  <c r="G83" i="2426"/>
  <c r="Q83" i="2426"/>
  <c r="E84" i="2426"/>
  <c r="F84" i="2426"/>
  <c r="Q84" i="2426"/>
  <c r="E85" i="2426"/>
  <c r="F85" i="2426"/>
  <c r="G85" i="2426"/>
  <c r="Q85" i="2426"/>
  <c r="Q86" i="2426"/>
  <c r="E87" i="2426"/>
  <c r="F87" i="2426"/>
  <c r="G87" i="2426"/>
  <c r="Q87" i="2426"/>
  <c r="E88" i="2426"/>
  <c r="F88" i="2426"/>
  <c r="Q88" i="2426"/>
  <c r="E89" i="2426"/>
  <c r="F89" i="2426"/>
  <c r="G89" i="2426"/>
  <c r="Q89" i="2426"/>
  <c r="Q90" i="2426"/>
  <c r="E91" i="2426"/>
  <c r="F91" i="2426"/>
  <c r="G91" i="2426"/>
  <c r="Q91" i="2426"/>
  <c r="E92" i="2426"/>
  <c r="F92" i="2426"/>
  <c r="Q92" i="2426"/>
  <c r="E93" i="2426"/>
  <c r="F93" i="2426"/>
  <c r="G93" i="2426"/>
  <c r="Q93" i="2426"/>
  <c r="Q94" i="2426"/>
  <c r="E95" i="2426"/>
  <c r="F95" i="2426"/>
  <c r="G95" i="2426"/>
  <c r="Q95" i="2426"/>
  <c r="E96" i="2426"/>
  <c r="F96" i="2426"/>
  <c r="Q96" i="2426"/>
  <c r="E97" i="2426"/>
  <c r="F97" i="2426"/>
  <c r="G97" i="2426"/>
  <c r="Q97" i="2426"/>
  <c r="Q98" i="2426"/>
  <c r="E99" i="2426"/>
  <c r="F99" i="2426"/>
  <c r="G99" i="2426"/>
  <c r="Q99" i="2426"/>
  <c r="E100" i="2426"/>
  <c r="F100" i="2426"/>
  <c r="Q100" i="2426"/>
  <c r="E101" i="2426"/>
  <c r="F101" i="2426"/>
  <c r="G101" i="2426"/>
  <c r="Q101" i="2426"/>
  <c r="Q102" i="2426"/>
  <c r="E103" i="2426"/>
  <c r="F103" i="2426"/>
  <c r="G103" i="2426"/>
  <c r="Q103" i="2426"/>
  <c r="E104" i="2426"/>
  <c r="F104" i="2426"/>
  <c r="Q104" i="2426"/>
  <c r="E105" i="2426"/>
  <c r="F105" i="2426"/>
  <c r="G105" i="2426"/>
  <c r="Q105" i="2426"/>
  <c r="Q106" i="2426"/>
  <c r="E107" i="2426"/>
  <c r="F107" i="2426"/>
  <c r="G107" i="2426"/>
  <c r="Q107" i="2426"/>
  <c r="E108" i="2426"/>
  <c r="F108" i="2426"/>
  <c r="Q108" i="2426"/>
  <c r="E109" i="2426"/>
  <c r="F109" i="2426"/>
  <c r="G109" i="2426"/>
  <c r="Q109" i="2426"/>
  <c r="Q110" i="2426"/>
  <c r="E111" i="2426"/>
  <c r="F111" i="2426"/>
  <c r="G111" i="2426"/>
  <c r="Q111" i="2426"/>
  <c r="E112" i="2426"/>
  <c r="F112" i="2426"/>
  <c r="Q112" i="2426"/>
  <c r="E113" i="2426"/>
  <c r="F113" i="2426"/>
  <c r="G113" i="2426"/>
  <c r="Q113" i="2426"/>
  <c r="Q114" i="2426"/>
  <c r="E115" i="2426"/>
  <c r="F115" i="2426"/>
  <c r="G115" i="2426"/>
  <c r="Q115" i="2426"/>
  <c r="E116" i="2426"/>
  <c r="F116" i="2426"/>
  <c r="Q116" i="2426"/>
  <c r="E117" i="2426"/>
  <c r="F117" i="2426"/>
  <c r="G117" i="2426"/>
  <c r="Q117" i="2426"/>
  <c r="Q118" i="2426"/>
  <c r="E119" i="2426"/>
  <c r="F119" i="2426"/>
  <c r="G119" i="2426"/>
  <c r="Q119" i="2426"/>
  <c r="E120" i="2426"/>
  <c r="F120" i="2426"/>
  <c r="Q120" i="2426"/>
  <c r="E121" i="2426"/>
  <c r="F121" i="2426"/>
  <c r="G121" i="2426"/>
  <c r="Q121" i="2426"/>
  <c r="Q122" i="2426"/>
  <c r="E123" i="2426"/>
  <c r="F123" i="2426"/>
  <c r="G123" i="2426"/>
  <c r="Q123" i="2426"/>
  <c r="E124" i="2426"/>
  <c r="F124" i="2426"/>
  <c r="Q124" i="2426"/>
  <c r="E125" i="2426"/>
  <c r="F125" i="2426"/>
  <c r="G125" i="2426"/>
  <c r="Q125" i="2426"/>
  <c r="Q126" i="2426"/>
  <c r="E127" i="2426"/>
  <c r="F127" i="2426"/>
  <c r="G127" i="2426"/>
  <c r="Q127" i="2426"/>
  <c r="E128" i="2426"/>
  <c r="F128" i="2426"/>
  <c r="Q128" i="2426"/>
  <c r="E129" i="2426"/>
  <c r="F129" i="2426"/>
  <c r="G129" i="2426"/>
  <c r="Q129" i="2426"/>
  <c r="Q130" i="2426"/>
  <c r="E131" i="2426"/>
  <c r="F131" i="2426"/>
  <c r="G131" i="2426"/>
  <c r="Q131" i="2426"/>
  <c r="E132" i="2426"/>
  <c r="F132" i="2426"/>
  <c r="Q132" i="2426"/>
  <c r="E133" i="2426"/>
  <c r="F133" i="2426"/>
  <c r="G133" i="2426"/>
  <c r="Q133" i="2426"/>
  <c r="Q134" i="2426"/>
  <c r="E135" i="2426"/>
  <c r="F135" i="2426"/>
  <c r="G135" i="2426"/>
  <c r="Q135" i="2426"/>
  <c r="E136" i="2426"/>
  <c r="F136" i="2426"/>
  <c r="Q136" i="2426"/>
  <c r="E137" i="2426"/>
  <c r="F137" i="2426"/>
  <c r="G137" i="2426"/>
  <c r="Q137" i="2426"/>
  <c r="Q138" i="2426"/>
  <c r="E139" i="2426"/>
  <c r="F139" i="2426"/>
  <c r="G139" i="2426"/>
  <c r="Q139" i="2426"/>
  <c r="E140" i="2426"/>
  <c r="F140" i="2426"/>
  <c r="Q140" i="2426"/>
  <c r="E141" i="2426"/>
  <c r="F141" i="2426"/>
  <c r="G141" i="2426"/>
  <c r="Q141" i="2426"/>
  <c r="Q142" i="2426"/>
  <c r="E143" i="2426"/>
  <c r="F143" i="2426"/>
  <c r="G143" i="2426"/>
  <c r="Q143" i="2426"/>
  <c r="E144" i="2426"/>
  <c r="F144" i="2426"/>
  <c r="Q144" i="2426"/>
  <c r="E145" i="2426"/>
  <c r="F145" i="2426"/>
  <c r="G145" i="2426"/>
  <c r="Q145" i="2426"/>
  <c r="Q146" i="2426"/>
  <c r="E147" i="2426"/>
  <c r="F147" i="2426"/>
  <c r="G147" i="2426"/>
  <c r="Q147" i="2426"/>
  <c r="E148" i="2426"/>
  <c r="F148" i="2426"/>
  <c r="Q148" i="2426"/>
  <c r="E149" i="2426"/>
  <c r="F149" i="2426"/>
  <c r="G149" i="2426"/>
  <c r="Q149" i="2426"/>
  <c r="Q150" i="2426"/>
  <c r="E151" i="2426"/>
  <c r="F151" i="2426"/>
  <c r="G151" i="2426"/>
  <c r="Q151" i="2426"/>
  <c r="E152" i="2426"/>
  <c r="F152" i="2426"/>
  <c r="Q152" i="2426"/>
  <c r="E153" i="2426"/>
  <c r="F153" i="2426"/>
  <c r="G153" i="2426"/>
  <c r="Q153" i="2426"/>
  <c r="Q154" i="2426"/>
  <c r="E155" i="2426"/>
  <c r="F155" i="2426"/>
  <c r="G155" i="2426"/>
  <c r="Q155" i="2426"/>
  <c r="E156" i="2426"/>
  <c r="F156" i="2426"/>
  <c r="Q156" i="2426"/>
  <c r="E157" i="2426"/>
  <c r="F157" i="2426"/>
  <c r="G157" i="2426"/>
  <c r="Q157" i="2426"/>
  <c r="Q158" i="2426"/>
  <c r="E159" i="2426"/>
  <c r="F159" i="2426"/>
  <c r="G159" i="2426"/>
  <c r="Q159" i="2426"/>
  <c r="E160" i="2426"/>
  <c r="F160" i="2426"/>
  <c r="Q160" i="2426"/>
  <c r="E161" i="2426"/>
  <c r="F161" i="2426"/>
  <c r="G161" i="2426"/>
  <c r="Q161" i="2426"/>
  <c r="Q162" i="2426"/>
  <c r="E163" i="2426"/>
  <c r="F163" i="2426"/>
  <c r="G163" i="2426"/>
  <c r="Q163" i="2426"/>
  <c r="E164" i="2426"/>
  <c r="F164" i="2426"/>
  <c r="Q164" i="2426"/>
  <c r="E165" i="2426"/>
  <c r="F165" i="2426"/>
  <c r="G165" i="2426"/>
  <c r="Q165" i="2426"/>
  <c r="Q166" i="2426"/>
  <c r="E167" i="2426"/>
  <c r="F167" i="2426"/>
  <c r="G167" i="2426"/>
  <c r="Q167" i="2426"/>
  <c r="E168" i="2426"/>
  <c r="F168" i="2426"/>
  <c r="Q168" i="2426"/>
  <c r="E169" i="2426"/>
  <c r="F169" i="2426"/>
  <c r="G169" i="2426"/>
  <c r="Q169" i="2426"/>
  <c r="Q170" i="2426"/>
  <c r="E171" i="2426"/>
  <c r="F171" i="2426"/>
  <c r="G171" i="2426"/>
  <c r="Q171" i="2426"/>
  <c r="E172" i="2426"/>
  <c r="F172" i="2426"/>
  <c r="Q172" i="2426"/>
  <c r="E173" i="2426"/>
  <c r="F173" i="2426"/>
  <c r="G173" i="2426"/>
  <c r="Q173" i="2426"/>
  <c r="Q174" i="2426"/>
  <c r="E175" i="2426"/>
  <c r="F175" i="2426"/>
  <c r="G175" i="2426"/>
  <c r="Q175" i="2426"/>
  <c r="E176" i="2426"/>
  <c r="F176" i="2426"/>
  <c r="G176" i="2426"/>
  <c r="Q176" i="2426"/>
  <c r="E177" i="2426"/>
  <c r="F177" i="2426"/>
  <c r="G177" i="2426"/>
  <c r="Q177" i="2426"/>
  <c r="E178" i="2426"/>
  <c r="F178" i="2426"/>
  <c r="G178" i="2426"/>
  <c r="Q178" i="2426"/>
  <c r="E179" i="2426"/>
  <c r="F179" i="2426"/>
  <c r="G179" i="2426"/>
  <c r="Q179" i="2426"/>
  <c r="E180" i="2426"/>
  <c r="F180" i="2426"/>
  <c r="Q180" i="2426"/>
  <c r="E181" i="2426"/>
  <c r="F181" i="2426"/>
  <c r="G181" i="2426"/>
  <c r="Q181" i="2426"/>
  <c r="Q182" i="2426"/>
  <c r="E183" i="2426"/>
  <c r="F183" i="2426"/>
  <c r="G183" i="2426"/>
  <c r="Q183" i="2426"/>
  <c r="E184" i="2426"/>
  <c r="F184" i="2426"/>
  <c r="G184" i="2426"/>
  <c r="Q184" i="2426"/>
  <c r="E185" i="2426"/>
  <c r="F185" i="2426"/>
  <c r="G185" i="2426"/>
  <c r="Q185" i="2426"/>
  <c r="E186" i="2426"/>
  <c r="F186" i="2426"/>
  <c r="G186" i="2426"/>
  <c r="Q186" i="2426"/>
  <c r="E187" i="2426"/>
  <c r="F187" i="2426"/>
  <c r="G187" i="2426"/>
  <c r="Q187" i="2426"/>
  <c r="E188" i="2426"/>
  <c r="F188" i="2426"/>
  <c r="G188" i="2426"/>
  <c r="Q188" i="2426"/>
  <c r="E189" i="2426"/>
  <c r="F189" i="2426"/>
  <c r="G189" i="2426"/>
  <c r="Q189" i="2426"/>
  <c r="E190" i="2426"/>
  <c r="F190" i="2426"/>
  <c r="G190" i="2426"/>
  <c r="Q190" i="2426"/>
  <c r="E191" i="2426"/>
  <c r="F191" i="2426"/>
  <c r="G191" i="2426"/>
  <c r="Q191" i="2426"/>
  <c r="E192" i="2426"/>
  <c r="F192" i="2426"/>
  <c r="G192" i="2426"/>
  <c r="Q192" i="2426"/>
  <c r="E193" i="2426"/>
  <c r="F193" i="2426"/>
  <c r="G193" i="2426"/>
  <c r="Q193" i="2426"/>
  <c r="E194" i="2426"/>
  <c r="F194" i="2426"/>
  <c r="G194" i="2426"/>
  <c r="Q194" i="2426"/>
  <c r="E195" i="2426"/>
  <c r="F195" i="2426"/>
  <c r="G195" i="2426"/>
  <c r="Q195" i="2426"/>
  <c r="E196" i="2426"/>
  <c r="F196" i="2426"/>
  <c r="G196" i="2426"/>
  <c r="Q196" i="2426"/>
  <c r="E197" i="2426"/>
  <c r="F197" i="2426"/>
  <c r="G197" i="2426"/>
  <c r="Q197" i="2426"/>
  <c r="E198" i="2426"/>
  <c r="F198" i="2426"/>
  <c r="G198" i="2426"/>
  <c r="Q198" i="2426"/>
  <c r="E199" i="2426"/>
  <c r="F199" i="2426"/>
  <c r="G199" i="2426"/>
  <c r="Q199" i="2426"/>
  <c r="E200" i="2426"/>
  <c r="F200" i="2426"/>
  <c r="G200" i="2426"/>
  <c r="Q200" i="2426"/>
  <c r="E201" i="2426"/>
  <c r="F201" i="2426"/>
  <c r="G201" i="2426"/>
  <c r="Q201" i="2426"/>
  <c r="E202" i="2426"/>
  <c r="F202" i="2426"/>
  <c r="G202" i="2426"/>
  <c r="Q202" i="2426"/>
  <c r="E203" i="2426"/>
  <c r="F203" i="2426"/>
  <c r="G203" i="2426"/>
  <c r="Q203" i="2426"/>
  <c r="E204" i="2426"/>
  <c r="F204" i="2426"/>
  <c r="G204" i="2426"/>
  <c r="Q204" i="2426"/>
  <c r="E205" i="2426"/>
  <c r="F205" i="2426"/>
  <c r="G205" i="2426"/>
  <c r="Q205" i="2426"/>
  <c r="E206" i="2426"/>
  <c r="F206" i="2426"/>
  <c r="G206" i="2426"/>
  <c r="Q206" i="2426"/>
  <c r="E207" i="2426"/>
  <c r="F207" i="2426"/>
  <c r="G207" i="2426"/>
  <c r="Q207" i="2426"/>
  <c r="E208" i="2426"/>
  <c r="F208" i="2426"/>
  <c r="G208" i="2426"/>
  <c r="Q208" i="2426"/>
  <c r="E209" i="2426"/>
  <c r="F209" i="2426"/>
  <c r="G209" i="2426"/>
  <c r="Q209" i="2426"/>
  <c r="E210" i="2426"/>
  <c r="F210" i="2426"/>
  <c r="G210" i="2426"/>
  <c r="N210" i="2426"/>
  <c r="Q210" i="2426"/>
  <c r="E211" i="2426"/>
  <c r="F211" i="2426"/>
  <c r="G211" i="2426"/>
  <c r="N211" i="2426"/>
  <c r="Q211" i="2426"/>
  <c r="E212" i="2426"/>
  <c r="F212" i="2426"/>
  <c r="G212" i="2426"/>
  <c r="N212" i="2426"/>
  <c r="Q212" i="2426"/>
  <c r="E213" i="2426"/>
  <c r="F213" i="2426"/>
  <c r="G213" i="2426"/>
  <c r="N213" i="2426"/>
  <c r="Q213" i="2426"/>
  <c r="E214" i="2426"/>
  <c r="F214" i="2426"/>
  <c r="G214" i="2426"/>
  <c r="N214" i="2426"/>
  <c r="Q214" i="2426"/>
  <c r="E215" i="2426"/>
  <c r="F215" i="2426"/>
  <c r="G215" i="2426"/>
  <c r="N215" i="2426"/>
  <c r="Q215" i="2426"/>
  <c r="E216" i="2426"/>
  <c r="F216" i="2426"/>
  <c r="G216" i="2426"/>
  <c r="N216" i="2426"/>
  <c r="Q216" i="2426"/>
  <c r="E217" i="2426"/>
  <c r="F217" i="2426"/>
  <c r="G217" i="2426"/>
  <c r="N217" i="2426"/>
  <c r="Q217" i="2426"/>
  <c r="E218" i="2426"/>
  <c r="F218" i="2426"/>
  <c r="G218" i="2426"/>
  <c r="N218" i="2426"/>
  <c r="Q218" i="2426"/>
  <c r="E219" i="2426"/>
  <c r="F219" i="2426"/>
  <c r="G219" i="2426"/>
  <c r="N219" i="2426"/>
  <c r="Q219" i="2426"/>
  <c r="E220" i="2426"/>
  <c r="F220" i="2426"/>
  <c r="G220" i="2426"/>
  <c r="N220" i="2426"/>
  <c r="Q220" i="2426"/>
  <c r="E221" i="2426"/>
  <c r="F221" i="2426"/>
  <c r="G221" i="2426"/>
  <c r="N221" i="2426"/>
  <c r="Q221" i="2426"/>
  <c r="E222" i="2426"/>
  <c r="F222" i="2426"/>
  <c r="G222" i="2426"/>
  <c r="N222" i="2426"/>
  <c r="Q222" i="2426"/>
  <c r="E223" i="2426"/>
  <c r="F223" i="2426"/>
  <c r="G223" i="2426"/>
  <c r="N223" i="2426"/>
  <c r="Q223" i="2426"/>
  <c r="E224" i="2426"/>
  <c r="F224" i="2426"/>
  <c r="G224" i="2426"/>
  <c r="Q224" i="2426"/>
  <c r="E225" i="2426"/>
  <c r="F225" i="2426"/>
  <c r="G225" i="2426"/>
  <c r="L225" i="2426"/>
  <c r="Q225" i="2426"/>
  <c r="E226" i="2426"/>
  <c r="F226" i="2426"/>
  <c r="G226" i="2426"/>
  <c r="L226" i="2426"/>
  <c r="Q226" i="2426"/>
  <c r="E227" i="2426"/>
  <c r="F227" i="2426"/>
  <c r="G227" i="2426"/>
  <c r="L227" i="2426"/>
  <c r="Q227" i="2426"/>
  <c r="E228" i="2426"/>
  <c r="F228" i="2426"/>
  <c r="G228" i="2426"/>
  <c r="L228" i="2426"/>
  <c r="Q228" i="2426"/>
  <c r="E229" i="2426"/>
  <c r="F229" i="2426"/>
  <c r="G229" i="2426"/>
  <c r="L229" i="2426"/>
  <c r="Q229" i="2426"/>
  <c r="E231" i="2426"/>
  <c r="F231" i="2426"/>
  <c r="G231" i="2426"/>
  <c r="L231" i="2426"/>
  <c r="Q231" i="2426"/>
  <c r="E232" i="2426"/>
  <c r="F232" i="2426"/>
  <c r="G232" i="2426"/>
  <c r="L232" i="2426"/>
  <c r="Q232" i="2426"/>
  <c r="E233" i="2426"/>
  <c r="F233" i="2426"/>
  <c r="G233" i="2426"/>
  <c r="L233" i="2426"/>
  <c r="Q233" i="2426"/>
  <c r="E234" i="2426"/>
  <c r="F234" i="2426"/>
  <c r="G234" i="2426"/>
  <c r="L234" i="2426"/>
  <c r="Q234" i="2426"/>
  <c r="E235" i="2426"/>
  <c r="F235" i="2426"/>
  <c r="G235" i="2426"/>
  <c r="L235" i="2426"/>
  <c r="Q235" i="2426"/>
  <c r="E236" i="2426"/>
  <c r="F236" i="2426"/>
  <c r="G236" i="2426"/>
  <c r="L236" i="2426"/>
  <c r="Q236" i="2426"/>
  <c r="E237" i="2426"/>
  <c r="F237" i="2426"/>
  <c r="G237" i="2426"/>
  <c r="L237" i="2426"/>
  <c r="Q237" i="2426"/>
  <c r="E238" i="2426"/>
  <c r="F238" i="2426"/>
  <c r="G238" i="2426"/>
  <c r="L238" i="2426"/>
  <c r="Q238" i="2426"/>
  <c r="E239" i="2426"/>
  <c r="F239" i="2426"/>
  <c r="G239" i="2426"/>
  <c r="L239" i="2426"/>
  <c r="Q239" i="2426"/>
  <c r="E240" i="2426"/>
  <c r="F240" i="2426"/>
  <c r="G240" i="2426"/>
  <c r="L240" i="2426"/>
  <c r="Q240" i="2426"/>
  <c r="E241" i="2426"/>
  <c r="F241" i="2426"/>
  <c r="G241" i="2426"/>
  <c r="L241" i="2426"/>
  <c r="Q241" i="2426"/>
  <c r="E242" i="2426"/>
  <c r="F242" i="2426"/>
  <c r="G242" i="2426"/>
  <c r="L242" i="2426"/>
  <c r="Q242" i="2426"/>
  <c r="E243" i="2426"/>
  <c r="F243" i="2426"/>
  <c r="G243" i="2426"/>
  <c r="L243" i="2426"/>
  <c r="Q243" i="2426"/>
  <c r="E244" i="2426"/>
  <c r="F244" i="2426"/>
  <c r="G244" i="2426"/>
  <c r="L244" i="2426"/>
  <c r="Q244" i="2426"/>
  <c r="E245" i="2426"/>
  <c r="F245" i="2426"/>
  <c r="G245" i="2426"/>
  <c r="L245" i="2426"/>
  <c r="Q245" i="2426"/>
  <c r="E246" i="2426"/>
  <c r="F246" i="2426"/>
  <c r="G246" i="2426"/>
  <c r="L246" i="2426"/>
  <c r="Q246" i="2426"/>
  <c r="E247" i="2426"/>
  <c r="F247" i="2426"/>
  <c r="G247" i="2426"/>
  <c r="L247" i="2426"/>
  <c r="Q247" i="2426"/>
  <c r="E248" i="2426"/>
  <c r="F248" i="2426"/>
  <c r="G248" i="2426"/>
  <c r="L248" i="2426"/>
  <c r="Q248" i="2426"/>
  <c r="E249" i="2426"/>
  <c r="F249" i="2426"/>
  <c r="G249" i="2426"/>
  <c r="L249" i="2426"/>
  <c r="Q249" i="2426"/>
  <c r="E250" i="2426"/>
  <c r="F250" i="2426"/>
  <c r="G250" i="2426"/>
  <c r="L250" i="2426"/>
  <c r="Q250" i="2426"/>
  <c r="E251" i="2426"/>
  <c r="F251" i="2426"/>
  <c r="G251" i="2426"/>
  <c r="L251" i="2426"/>
  <c r="Q251" i="2426"/>
  <c r="E252" i="2426"/>
  <c r="F252" i="2426"/>
  <c r="G252" i="2426"/>
  <c r="L252" i="2426"/>
  <c r="Q252" i="2426"/>
  <c r="E253" i="2426"/>
  <c r="F253" i="2426"/>
  <c r="G253" i="2426"/>
  <c r="L253" i="2426"/>
  <c r="Q253" i="2426"/>
  <c r="E254" i="2426"/>
  <c r="F254" i="2426"/>
  <c r="G254" i="2426"/>
  <c r="L254" i="2426"/>
  <c r="Q254" i="2426"/>
  <c r="E255" i="2426"/>
  <c r="F255" i="2426"/>
  <c r="G255" i="2426"/>
  <c r="L255" i="2426"/>
  <c r="Q255" i="2426"/>
  <c r="E256" i="2426"/>
  <c r="F256" i="2426"/>
  <c r="G256" i="2426"/>
  <c r="L256" i="2426"/>
  <c r="Q256" i="2426"/>
  <c r="E257" i="2426"/>
  <c r="F257" i="2426"/>
  <c r="G257" i="2426"/>
  <c r="L257" i="2426"/>
  <c r="Q257" i="2426"/>
  <c r="E258" i="2426"/>
  <c r="F258" i="2426"/>
  <c r="G258" i="2426"/>
  <c r="L258" i="2426"/>
  <c r="Q258" i="2426"/>
  <c r="E259" i="2426"/>
  <c r="F259" i="2426"/>
  <c r="G259" i="2426"/>
  <c r="L259" i="2426"/>
  <c r="Q259" i="2426"/>
  <c r="E260" i="2426"/>
  <c r="F260" i="2426"/>
  <c r="G260" i="2426"/>
  <c r="L260" i="2426"/>
  <c r="Q260" i="2426"/>
  <c r="E261" i="2426"/>
  <c r="F261" i="2426"/>
  <c r="G261" i="2426"/>
  <c r="L261" i="2426"/>
  <c r="Q261" i="2426"/>
  <c r="E262" i="2426"/>
  <c r="F262" i="2426"/>
  <c r="G262" i="2426"/>
  <c r="L262" i="2426"/>
  <c r="Q262" i="2426"/>
  <c r="E263" i="2426"/>
  <c r="F263" i="2426"/>
  <c r="G263" i="2426"/>
  <c r="L263" i="2426"/>
  <c r="Q263" i="2426"/>
  <c r="E264" i="2426"/>
  <c r="F264" i="2426"/>
  <c r="G264" i="2426"/>
  <c r="L264" i="2426"/>
  <c r="Q264" i="2426"/>
  <c r="E265" i="2426"/>
  <c r="F265" i="2426"/>
  <c r="G265" i="2426"/>
  <c r="L265" i="2426"/>
  <c r="Q265" i="2426"/>
  <c r="E266" i="2426"/>
  <c r="F266" i="2426"/>
  <c r="G266" i="2426"/>
  <c r="L266" i="2426"/>
  <c r="Q266" i="2426"/>
  <c r="E267" i="2426"/>
  <c r="F267" i="2426"/>
  <c r="G267" i="2426"/>
  <c r="L267" i="2426"/>
  <c r="Q267" i="2426"/>
  <c r="E268" i="2426"/>
  <c r="F268" i="2426"/>
  <c r="G268" i="2426"/>
  <c r="L268" i="2426"/>
  <c r="Q268" i="2426"/>
  <c r="E269" i="2426"/>
  <c r="F269" i="2426"/>
  <c r="G269" i="2426"/>
  <c r="L269" i="2426"/>
  <c r="Q269" i="2426"/>
  <c r="E270" i="2426"/>
  <c r="F270" i="2426"/>
  <c r="G270" i="2426"/>
  <c r="L270" i="2426"/>
  <c r="Q270" i="2426"/>
  <c r="E271" i="2426"/>
  <c r="F271" i="2426"/>
  <c r="G271" i="2426"/>
  <c r="L271" i="2426"/>
  <c r="Q271" i="2426"/>
  <c r="E272" i="2426"/>
  <c r="F272" i="2426"/>
  <c r="G272" i="2426"/>
  <c r="L272" i="2426"/>
  <c r="Q272" i="2426"/>
  <c r="E273" i="2426"/>
  <c r="F273" i="2426"/>
  <c r="G273" i="2426"/>
  <c r="L273" i="2426"/>
  <c r="Q273" i="2426"/>
  <c r="E274" i="2426"/>
  <c r="F274" i="2426"/>
  <c r="G274" i="2426"/>
  <c r="L274" i="2426"/>
  <c r="Q274" i="2426"/>
  <c r="E275" i="2426"/>
  <c r="F275" i="2426"/>
  <c r="G275" i="2426"/>
  <c r="L275" i="2426"/>
  <c r="Q275" i="2426"/>
  <c r="E276" i="2426"/>
  <c r="F276" i="2426"/>
  <c r="G276" i="2426"/>
  <c r="L276" i="2426"/>
  <c r="Q276" i="2426"/>
  <c r="E277" i="2426"/>
  <c r="F277" i="2426"/>
  <c r="G277" i="2426"/>
  <c r="L277" i="2426"/>
  <c r="Q277" i="2426"/>
  <c r="E278" i="2426"/>
  <c r="F278" i="2426"/>
  <c r="G278" i="2426"/>
  <c r="L278" i="2426"/>
  <c r="Q278" i="2426"/>
  <c r="E279" i="2426"/>
  <c r="F279" i="2426"/>
  <c r="G279" i="2426"/>
  <c r="M279" i="2426"/>
  <c r="Q279" i="2426"/>
  <c r="E280" i="2426"/>
  <c r="F280" i="2426"/>
  <c r="G280" i="2426"/>
  <c r="L280" i="2426"/>
  <c r="Q280" i="2426"/>
  <c r="E281" i="2426"/>
  <c r="F281" i="2426"/>
  <c r="G281" i="2426"/>
  <c r="L281" i="2426"/>
  <c r="Q281" i="2426"/>
  <c r="E282" i="2426"/>
  <c r="F282" i="2426"/>
  <c r="G282" i="2426"/>
  <c r="L282" i="2426"/>
  <c r="Q282" i="2426"/>
  <c r="E283" i="2426"/>
  <c r="F283" i="2426"/>
  <c r="G283" i="2426"/>
  <c r="L283" i="2426"/>
  <c r="Q283" i="2426"/>
  <c r="E284" i="2426"/>
  <c r="F284" i="2426"/>
  <c r="G284" i="2426"/>
  <c r="L284" i="2426"/>
  <c r="Q284" i="2426"/>
  <c r="E285" i="2426"/>
  <c r="F285" i="2426"/>
  <c r="G285" i="2426"/>
  <c r="L285" i="2426"/>
  <c r="Q285" i="2426"/>
  <c r="E286" i="2426"/>
  <c r="F286" i="2426"/>
  <c r="G286" i="2426"/>
  <c r="L286" i="2426"/>
  <c r="Q286" i="2426"/>
  <c r="E287" i="2426"/>
  <c r="F287" i="2426"/>
  <c r="G287" i="2426"/>
  <c r="L287" i="2426"/>
  <c r="Q287" i="2426"/>
  <c r="E288" i="2426"/>
  <c r="F288" i="2426"/>
  <c r="G288" i="2426"/>
  <c r="L288" i="2426"/>
  <c r="Q288" i="2426"/>
  <c r="E289" i="2426"/>
  <c r="F289" i="2426"/>
  <c r="G289" i="2426"/>
  <c r="L289" i="2426"/>
  <c r="Q289" i="2426"/>
  <c r="E290" i="2426"/>
  <c r="F290" i="2426"/>
  <c r="G290" i="2426"/>
  <c r="M290" i="2426"/>
  <c r="Q290" i="2426"/>
  <c r="E291" i="2426"/>
  <c r="F291" i="2426"/>
  <c r="G291" i="2426"/>
  <c r="L291" i="2426"/>
  <c r="Q291" i="2426"/>
  <c r="E292" i="2426"/>
  <c r="F292" i="2426"/>
  <c r="G292" i="2426"/>
  <c r="L292" i="2426"/>
  <c r="Q292" i="2426"/>
  <c r="E293" i="2426"/>
  <c r="F293" i="2426"/>
  <c r="G293" i="2426"/>
  <c r="L293" i="2426"/>
  <c r="Q293" i="2426"/>
  <c r="E294" i="2426"/>
  <c r="F294" i="2426"/>
  <c r="G294" i="2426"/>
  <c r="L294" i="2426"/>
  <c r="Q294" i="2426"/>
  <c r="E295" i="2426"/>
  <c r="F295" i="2426"/>
  <c r="G295" i="2426"/>
  <c r="L295" i="2426"/>
  <c r="Q295" i="2426"/>
  <c r="E296" i="2426"/>
  <c r="F296" i="2426"/>
  <c r="G296" i="2426"/>
  <c r="L296" i="2426"/>
  <c r="Q296" i="2426"/>
  <c r="E297" i="2426"/>
  <c r="F297" i="2426"/>
  <c r="G297" i="2426"/>
  <c r="L297" i="2426"/>
  <c r="Q297" i="2426"/>
  <c r="E298" i="2426"/>
  <c r="F298" i="2426"/>
  <c r="G298" i="2426"/>
  <c r="L298" i="2426"/>
  <c r="Q298" i="2426"/>
  <c r="E299" i="2426"/>
  <c r="F299" i="2426"/>
  <c r="G299" i="2426"/>
  <c r="L299" i="2426"/>
  <c r="Q299" i="2426"/>
  <c r="E300" i="2426"/>
  <c r="F300" i="2426"/>
  <c r="G300" i="2426"/>
  <c r="L300" i="2426"/>
  <c r="Q300" i="2426"/>
  <c r="E301" i="2426"/>
  <c r="F301" i="2426"/>
  <c r="G301" i="2426"/>
  <c r="L301" i="2426"/>
  <c r="Q301" i="2426"/>
  <c r="E302" i="2426"/>
  <c r="F302" i="2426"/>
  <c r="G302" i="2426"/>
  <c r="I302" i="2426"/>
  <c r="Q302" i="2426"/>
  <c r="E303" i="2426"/>
  <c r="F303" i="2426"/>
  <c r="G303" i="2426"/>
  <c r="I303" i="2426"/>
  <c r="Q303" i="2426"/>
  <c r="E304" i="2426"/>
  <c r="F304" i="2426"/>
  <c r="G304" i="2426"/>
  <c r="I304" i="2426"/>
  <c r="Q304" i="2426"/>
  <c r="E305" i="2426"/>
  <c r="F305" i="2426"/>
  <c r="G305" i="2426"/>
  <c r="I305" i="2426"/>
  <c r="Q305" i="2426"/>
  <c r="E306" i="2426"/>
  <c r="F306" i="2426"/>
  <c r="G306" i="2426"/>
  <c r="I306" i="2426"/>
  <c r="Q306" i="2426"/>
  <c r="E307" i="2426"/>
  <c r="F307" i="2426"/>
  <c r="G307" i="2426"/>
  <c r="I307" i="2426"/>
  <c r="Q307" i="2426"/>
  <c r="E308" i="2426"/>
  <c r="F308" i="2426"/>
  <c r="G308" i="2426"/>
  <c r="I308" i="2426"/>
  <c r="Q308" i="2426"/>
  <c r="E309" i="2426"/>
  <c r="F309" i="2426"/>
  <c r="G309" i="2426"/>
  <c r="I309" i="2426"/>
  <c r="Q309" i="2426"/>
  <c r="E310" i="2426"/>
  <c r="F310" i="2426"/>
  <c r="G310" i="2426"/>
  <c r="I310" i="2426"/>
  <c r="Q310" i="2426"/>
  <c r="E311" i="2426"/>
  <c r="F311" i="2426"/>
  <c r="G311" i="2426"/>
  <c r="M311" i="2426"/>
  <c r="Q311" i="2426"/>
  <c r="C18" i="2425"/>
  <c r="C19" i="2425"/>
  <c r="E21" i="2425"/>
  <c r="F21" i="2425"/>
  <c r="S21" i="2425"/>
  <c r="E22" i="2425"/>
  <c r="F22" i="2425"/>
  <c r="G22" i="2425"/>
  <c r="H22" i="2425"/>
  <c r="L22" i="2425"/>
  <c r="S22" i="2425"/>
  <c r="E23" i="2425"/>
  <c r="F23" i="2425"/>
  <c r="S23" i="2425"/>
  <c r="E24" i="2425"/>
  <c r="F24" i="2425"/>
  <c r="G24" i="2425"/>
  <c r="S24" i="2425"/>
  <c r="E25" i="2425"/>
  <c r="F25" i="2425"/>
  <c r="S25" i="2425"/>
  <c r="E26" i="2425"/>
  <c r="F26" i="2425"/>
  <c r="S26" i="2425"/>
  <c r="E27" i="2425"/>
  <c r="F27" i="2425"/>
  <c r="S27" i="2425"/>
  <c r="E28" i="2425"/>
  <c r="F28" i="2425"/>
  <c r="S28" i="2425"/>
  <c r="E29" i="2425"/>
  <c r="F29" i="2425"/>
  <c r="G29" i="2425"/>
  <c r="S29" i="2425"/>
  <c r="E30" i="2425"/>
  <c r="F30" i="2425"/>
  <c r="S30" i="2425"/>
  <c r="E31" i="2425"/>
  <c r="F31" i="2425"/>
  <c r="S31" i="2425"/>
  <c r="E32" i="2425"/>
  <c r="F32" i="2425"/>
  <c r="S32" i="2425"/>
  <c r="E33" i="2425"/>
  <c r="F33" i="2425"/>
  <c r="S33" i="2425"/>
  <c r="E34" i="2425"/>
  <c r="F34" i="2425"/>
  <c r="S34" i="2425"/>
  <c r="E35" i="2425"/>
  <c r="F35" i="2425"/>
  <c r="S35" i="2425"/>
  <c r="E36" i="2425"/>
  <c r="F36" i="2425"/>
  <c r="S36" i="2425"/>
  <c r="E37" i="2425"/>
  <c r="F37" i="2425"/>
  <c r="G37" i="2425"/>
  <c r="S37" i="2425"/>
  <c r="E38" i="2425"/>
  <c r="F38" i="2425"/>
  <c r="S38" i="2425"/>
  <c r="E39" i="2425"/>
  <c r="F39" i="2425"/>
  <c r="S39" i="2425"/>
  <c r="E40" i="2425"/>
  <c r="F40" i="2425"/>
  <c r="S40" i="2425"/>
  <c r="E41" i="2425"/>
  <c r="F41" i="2425"/>
  <c r="S41" i="2425"/>
  <c r="E42" i="2425"/>
  <c r="F42" i="2425"/>
  <c r="G42" i="2425"/>
  <c r="S42" i="2425"/>
  <c r="E43" i="2425"/>
  <c r="F43" i="2425"/>
  <c r="S43" i="2425"/>
  <c r="E44" i="2425"/>
  <c r="F44" i="2425"/>
  <c r="S44" i="2425"/>
  <c r="E45" i="2425"/>
  <c r="F45" i="2425"/>
  <c r="S45" i="2425"/>
  <c r="E46" i="2425"/>
  <c r="F46" i="2425"/>
  <c r="S46" i="2425"/>
  <c r="E47" i="2425"/>
  <c r="F47" i="2425"/>
  <c r="G47" i="2425"/>
  <c r="S47" i="2425"/>
  <c r="E48" i="2425"/>
  <c r="F48" i="2425"/>
  <c r="S48" i="2425"/>
  <c r="E49" i="2425"/>
  <c r="F49" i="2425"/>
  <c r="S49" i="2425"/>
  <c r="E50" i="2425"/>
  <c r="F50" i="2425"/>
  <c r="S50" i="2425"/>
  <c r="E51" i="2425"/>
  <c r="F51" i="2425"/>
  <c r="S51" i="2425"/>
  <c r="E52" i="2425"/>
  <c r="F52" i="2425"/>
  <c r="G52" i="2425"/>
  <c r="S52" i="2425"/>
  <c r="E53" i="2425"/>
  <c r="F53" i="2425"/>
  <c r="S53" i="2425"/>
  <c r="E54" i="2425"/>
  <c r="F54" i="2425"/>
  <c r="S54" i="2425"/>
  <c r="E55" i="2425"/>
  <c r="F55" i="2425"/>
  <c r="S55" i="2425"/>
  <c r="E56" i="2425"/>
  <c r="F56" i="2425"/>
  <c r="S56" i="2425"/>
  <c r="E57" i="2425"/>
  <c r="F57" i="2425"/>
  <c r="S57" i="2425"/>
  <c r="E58" i="2425"/>
  <c r="F58" i="2425"/>
  <c r="S58" i="2425"/>
  <c r="E59" i="2425"/>
  <c r="F59" i="2425"/>
  <c r="S59" i="2425"/>
  <c r="E60" i="2425"/>
  <c r="F60" i="2425"/>
  <c r="S60" i="2425"/>
  <c r="E61" i="2425"/>
  <c r="F61" i="2425"/>
  <c r="S61" i="2425"/>
  <c r="E62" i="2425"/>
  <c r="F62" i="2425"/>
  <c r="S62" i="2425"/>
  <c r="E63" i="2425"/>
  <c r="F63" i="2425"/>
  <c r="S63" i="2425"/>
  <c r="E64" i="2425"/>
  <c r="F64" i="2425"/>
  <c r="S64" i="2425"/>
  <c r="E65" i="2425"/>
  <c r="F65" i="2425"/>
  <c r="S65" i="2425"/>
  <c r="E66" i="2425"/>
  <c r="F66" i="2425"/>
  <c r="S66" i="2425"/>
  <c r="E67" i="2425"/>
  <c r="F67" i="2425"/>
  <c r="S67" i="2425"/>
  <c r="E68" i="2425"/>
  <c r="F68" i="2425"/>
  <c r="S68" i="2425"/>
  <c r="E69" i="2425"/>
  <c r="F69" i="2425"/>
  <c r="S69" i="2425"/>
  <c r="E70" i="2425"/>
  <c r="F70" i="2425"/>
  <c r="S70" i="2425"/>
  <c r="E71" i="2425"/>
  <c r="F71" i="2425"/>
  <c r="S71" i="2425"/>
  <c r="E72" i="2425"/>
  <c r="F72" i="2425"/>
  <c r="G72" i="2425"/>
  <c r="S72" i="2425"/>
  <c r="E73" i="2425"/>
  <c r="F73" i="2425"/>
  <c r="S73" i="2425"/>
  <c r="E74" i="2425"/>
  <c r="F74" i="2425"/>
  <c r="S74" i="2425"/>
  <c r="E75" i="2425"/>
  <c r="F75" i="2425"/>
  <c r="S75" i="2425"/>
  <c r="E76" i="2425"/>
  <c r="F76" i="2425"/>
  <c r="S76" i="2425"/>
  <c r="E77" i="2425"/>
  <c r="F77" i="2425"/>
  <c r="S77" i="2425"/>
  <c r="E78" i="2425"/>
  <c r="F78" i="2425"/>
  <c r="S78" i="2425"/>
  <c r="E79" i="2425"/>
  <c r="F79" i="2425"/>
  <c r="S79" i="2425"/>
  <c r="E80" i="2425"/>
  <c r="F80" i="2425"/>
  <c r="S80" i="2425"/>
  <c r="E81" i="2425"/>
  <c r="F81" i="2425"/>
  <c r="S81" i="2425"/>
  <c r="E82" i="2425"/>
  <c r="F82" i="2425"/>
  <c r="S82" i="2425"/>
  <c r="E83" i="2425"/>
  <c r="F83" i="2425"/>
  <c r="S83" i="2425"/>
  <c r="E84" i="2425"/>
  <c r="F84" i="2425"/>
  <c r="G84" i="2425"/>
  <c r="S84" i="2425"/>
  <c r="E85" i="2425"/>
  <c r="F85" i="2425"/>
  <c r="S85" i="2425"/>
  <c r="E86" i="2425"/>
  <c r="F86" i="2425"/>
  <c r="S86" i="2425"/>
  <c r="E87" i="2425"/>
  <c r="F87" i="2425"/>
  <c r="S87" i="2425"/>
  <c r="E88" i="2425"/>
  <c r="F88" i="2425"/>
  <c r="S88" i="2425"/>
  <c r="E89" i="2425"/>
  <c r="F89" i="2425"/>
  <c r="S89" i="2425"/>
  <c r="E90" i="2425"/>
  <c r="F90" i="2425"/>
  <c r="S90" i="2425"/>
  <c r="E91" i="2425"/>
  <c r="F91" i="2425"/>
  <c r="G91" i="2425"/>
  <c r="S91" i="2425"/>
  <c r="E92" i="2425"/>
  <c r="F92" i="2425"/>
  <c r="S92" i="2425"/>
  <c r="E93" i="2425"/>
  <c r="F93" i="2425"/>
  <c r="S93" i="2425"/>
  <c r="E94" i="2425"/>
  <c r="F94" i="2425"/>
  <c r="S94" i="2425"/>
  <c r="E95" i="2425"/>
  <c r="F95" i="2425"/>
  <c r="S95" i="2425"/>
  <c r="E96" i="2425"/>
  <c r="F96" i="2425"/>
  <c r="S96" i="2425"/>
  <c r="E97" i="2425"/>
  <c r="F97" i="2425"/>
  <c r="S97" i="2425"/>
  <c r="E98" i="2425"/>
  <c r="F98" i="2425"/>
  <c r="S98" i="2425"/>
  <c r="E99" i="2425"/>
  <c r="F99" i="2425"/>
  <c r="S99" i="2425"/>
  <c r="E100" i="2425"/>
  <c r="F100" i="2425"/>
  <c r="S100" i="2425"/>
  <c r="E101" i="2425"/>
  <c r="F101" i="2425"/>
  <c r="S101" i="2425"/>
  <c r="E102" i="2425"/>
  <c r="F102" i="2425"/>
  <c r="S102" i="2425"/>
  <c r="E103" i="2425"/>
  <c r="F103" i="2425"/>
  <c r="S103" i="2425"/>
  <c r="E104" i="2425"/>
  <c r="F104" i="2425"/>
  <c r="S104" i="2425"/>
  <c r="E105" i="2425"/>
  <c r="F105" i="2425"/>
  <c r="S105" i="2425"/>
  <c r="E106" i="2425"/>
  <c r="F106" i="2425"/>
  <c r="S106" i="2425"/>
  <c r="E107" i="2425"/>
  <c r="F107" i="2425"/>
  <c r="S107" i="2425"/>
  <c r="E108" i="2425"/>
  <c r="F108" i="2425"/>
  <c r="S108" i="2425"/>
  <c r="E109" i="2425"/>
  <c r="F109" i="2425"/>
  <c r="S109" i="2425"/>
  <c r="E110" i="2425"/>
  <c r="F110" i="2425"/>
  <c r="S110" i="2425"/>
  <c r="E111" i="2425"/>
  <c r="F111" i="2425"/>
  <c r="S111" i="2425"/>
  <c r="E112" i="2425"/>
  <c r="F112" i="2425"/>
  <c r="S112" i="2425"/>
  <c r="E113" i="2425"/>
  <c r="F113" i="2425"/>
  <c r="S113" i="2425"/>
  <c r="E114" i="2425"/>
  <c r="F114" i="2425"/>
  <c r="S114" i="2425"/>
  <c r="E115" i="2425"/>
  <c r="F115" i="2425"/>
  <c r="S115" i="2425"/>
  <c r="E116" i="2425"/>
  <c r="F116" i="2425"/>
  <c r="S116" i="2425"/>
  <c r="E117" i="2425"/>
  <c r="F117" i="2425"/>
  <c r="S117" i="2425"/>
  <c r="E118" i="2425"/>
  <c r="F118" i="2425"/>
  <c r="S118" i="2425"/>
  <c r="E119" i="2425"/>
  <c r="F119" i="2425"/>
  <c r="S119" i="2425"/>
  <c r="E120" i="2425"/>
  <c r="F120" i="2425"/>
  <c r="S120" i="2425"/>
  <c r="E121" i="2425"/>
  <c r="F121" i="2425"/>
  <c r="S121" i="2425"/>
  <c r="E122" i="2425"/>
  <c r="F122" i="2425"/>
  <c r="S122" i="2425"/>
  <c r="E123" i="2425"/>
  <c r="F123" i="2425"/>
  <c r="S123" i="2425"/>
  <c r="E124" i="2425"/>
  <c r="F124" i="2425"/>
  <c r="S124" i="2425"/>
  <c r="E125" i="2425"/>
  <c r="F125" i="2425"/>
  <c r="S125" i="2425"/>
  <c r="E126" i="2425"/>
  <c r="F126" i="2425"/>
  <c r="S126" i="2425"/>
  <c r="E127" i="2425"/>
  <c r="F127" i="2425"/>
  <c r="S127" i="2425"/>
  <c r="E128" i="2425"/>
  <c r="F128" i="2425"/>
  <c r="S128" i="2425"/>
  <c r="E129" i="2425"/>
  <c r="F129" i="2425"/>
  <c r="S129" i="2425"/>
  <c r="E130" i="2425"/>
  <c r="F130" i="2425"/>
  <c r="S130" i="2425"/>
  <c r="E131" i="2425"/>
  <c r="F131" i="2425"/>
  <c r="S131" i="2425"/>
  <c r="E132" i="2425"/>
  <c r="F132" i="2425"/>
  <c r="S132" i="2425"/>
  <c r="E133" i="2425"/>
  <c r="F133" i="2425"/>
  <c r="S133" i="2425"/>
  <c r="E134" i="2425"/>
  <c r="F134" i="2425"/>
  <c r="S134" i="2425"/>
  <c r="E135" i="2425"/>
  <c r="F135" i="2425"/>
  <c r="S135" i="2425"/>
  <c r="E136" i="2425"/>
  <c r="F136" i="2425"/>
  <c r="S136" i="2425"/>
  <c r="E137" i="2425"/>
  <c r="F137" i="2425"/>
  <c r="S137" i="2425"/>
  <c r="E138" i="2425"/>
  <c r="F138" i="2425"/>
  <c r="S138" i="2425"/>
  <c r="E139" i="2425"/>
  <c r="F139" i="2425"/>
  <c r="S139" i="2425"/>
  <c r="E140" i="2425"/>
  <c r="F140" i="2425"/>
  <c r="S140" i="2425"/>
  <c r="E141" i="2425"/>
  <c r="F141" i="2425"/>
  <c r="S141" i="2425"/>
  <c r="E142" i="2425"/>
  <c r="F142" i="2425"/>
  <c r="S142" i="2425"/>
  <c r="E143" i="2425"/>
  <c r="F143" i="2425"/>
  <c r="S143" i="2425"/>
  <c r="E144" i="2425"/>
  <c r="F144" i="2425"/>
  <c r="S144" i="2425"/>
  <c r="E145" i="2425"/>
  <c r="F145" i="2425"/>
  <c r="S145" i="2425"/>
  <c r="E146" i="2425"/>
  <c r="F146" i="2425"/>
  <c r="S146" i="2425"/>
  <c r="E147" i="2425"/>
  <c r="F147" i="2425"/>
  <c r="S147" i="2425"/>
  <c r="E148" i="2425"/>
  <c r="F148" i="2425"/>
  <c r="S148" i="2425"/>
  <c r="E149" i="2425"/>
  <c r="F149" i="2425"/>
  <c r="S149" i="2425"/>
  <c r="E150" i="2425"/>
  <c r="F150" i="2425"/>
  <c r="S150" i="2425"/>
  <c r="E151" i="2425"/>
  <c r="F151" i="2425"/>
  <c r="S151" i="2425"/>
  <c r="E152" i="2425"/>
  <c r="F152" i="2425"/>
  <c r="S152" i="2425"/>
  <c r="E153" i="2425"/>
  <c r="F153" i="2425"/>
  <c r="S153" i="2425"/>
  <c r="E154" i="2425"/>
  <c r="F154" i="2425"/>
  <c r="S154" i="2425"/>
  <c r="E155" i="2425"/>
  <c r="F155" i="2425"/>
  <c r="S155" i="2425"/>
  <c r="E156" i="2425"/>
  <c r="F156" i="2425"/>
  <c r="S156" i="2425"/>
  <c r="E157" i="2425"/>
  <c r="F157" i="2425"/>
  <c r="S157" i="2425"/>
  <c r="E158" i="2425"/>
  <c r="F158" i="2425"/>
  <c r="S158" i="2425"/>
  <c r="E159" i="2425"/>
  <c r="F159" i="2425"/>
  <c r="S159" i="2425"/>
  <c r="E160" i="2425"/>
  <c r="F160" i="2425"/>
  <c r="S160" i="2425"/>
  <c r="E161" i="2425"/>
  <c r="F161" i="2425"/>
  <c r="S161" i="2425"/>
  <c r="E162" i="2425"/>
  <c r="F162" i="2425"/>
  <c r="S162" i="2425"/>
  <c r="E163" i="2425"/>
  <c r="F163" i="2425"/>
  <c r="S163" i="2425"/>
  <c r="E164" i="2425"/>
  <c r="F164" i="2425"/>
  <c r="S164" i="2425"/>
  <c r="E165" i="2425"/>
  <c r="F165" i="2425"/>
  <c r="S165" i="2425"/>
  <c r="E166" i="2425"/>
  <c r="F166" i="2425"/>
  <c r="S166" i="2425"/>
  <c r="E167" i="2425"/>
  <c r="F167" i="2425"/>
  <c r="S167" i="2425"/>
  <c r="E168" i="2425"/>
  <c r="F168" i="2425"/>
  <c r="S168" i="2425"/>
  <c r="E169" i="2425"/>
  <c r="F169" i="2425"/>
  <c r="S169" i="2425"/>
  <c r="E170" i="2425"/>
  <c r="F170" i="2425"/>
  <c r="S170" i="2425"/>
  <c r="E171" i="2425"/>
  <c r="F171" i="2425"/>
  <c r="S171" i="2425"/>
  <c r="E172" i="2425"/>
  <c r="F172" i="2425"/>
  <c r="S172" i="2425"/>
  <c r="E173" i="2425"/>
  <c r="F173" i="2425"/>
  <c r="S173" i="2425"/>
  <c r="E174" i="2425"/>
  <c r="F174" i="2425"/>
  <c r="S174" i="2425"/>
  <c r="E175" i="2425"/>
  <c r="F175" i="2425"/>
  <c r="S175" i="2425"/>
  <c r="E176" i="2425"/>
  <c r="F176" i="2425"/>
  <c r="S176" i="2425"/>
  <c r="E177" i="2425"/>
  <c r="F177" i="2425"/>
  <c r="S177" i="2425"/>
  <c r="E178" i="2425"/>
  <c r="F178" i="2425"/>
  <c r="S178" i="2425"/>
  <c r="E179" i="2425"/>
  <c r="F179" i="2425"/>
  <c r="S179" i="2425"/>
  <c r="E180" i="2425"/>
  <c r="F180" i="2425"/>
  <c r="S180" i="2425"/>
  <c r="E181" i="2425"/>
  <c r="F181" i="2425"/>
  <c r="S181" i="2425"/>
  <c r="E182" i="2425"/>
  <c r="F182" i="2425"/>
  <c r="S182" i="2425"/>
  <c r="E183" i="2425"/>
  <c r="F183" i="2425"/>
  <c r="S183" i="2425"/>
  <c r="E184" i="2425"/>
  <c r="F184" i="2425"/>
  <c r="S184" i="2425"/>
  <c r="E185" i="2425"/>
  <c r="F185" i="2425"/>
  <c r="S185" i="2425"/>
  <c r="E186" i="2425"/>
  <c r="F186" i="2425"/>
  <c r="S186" i="2425"/>
  <c r="E187" i="2425"/>
  <c r="F187" i="2425"/>
  <c r="S187" i="2425"/>
  <c r="E188" i="2425"/>
  <c r="F188" i="2425"/>
  <c r="G188" i="2425"/>
  <c r="M188" i="2425"/>
  <c r="S188" i="2425"/>
  <c r="E189" i="2425"/>
  <c r="F189" i="2425"/>
  <c r="G189" i="2425"/>
  <c r="M189" i="2425"/>
  <c r="S189" i="2425"/>
  <c r="E190" i="2425"/>
  <c r="F190" i="2425"/>
  <c r="S190" i="2425"/>
  <c r="E191" i="2425"/>
  <c r="F191" i="2425"/>
  <c r="S191" i="2425"/>
  <c r="E192" i="2425"/>
  <c r="F192" i="2425"/>
  <c r="S192" i="2425"/>
  <c r="E193" i="2425"/>
  <c r="F193" i="2425"/>
  <c r="G193" i="2425"/>
  <c r="M193" i="2425"/>
  <c r="S193" i="2425"/>
  <c r="E194" i="2425"/>
  <c r="F194" i="2425"/>
  <c r="S194" i="2425"/>
  <c r="E195" i="2425"/>
  <c r="F195" i="2425"/>
  <c r="S195" i="2425"/>
  <c r="E196" i="2425"/>
  <c r="F196" i="2425"/>
  <c r="G196" i="2425"/>
  <c r="H196" i="2425"/>
  <c r="M196" i="2425"/>
  <c r="S196" i="2425"/>
  <c r="E197" i="2425"/>
  <c r="F197" i="2425"/>
  <c r="G197" i="2425"/>
  <c r="H197" i="2425"/>
  <c r="M197" i="2425"/>
  <c r="S197" i="2425"/>
  <c r="E198" i="2425"/>
  <c r="F198" i="2425"/>
  <c r="S198" i="2425"/>
  <c r="E199" i="2425"/>
  <c r="F199" i="2425"/>
  <c r="S199" i="2425"/>
  <c r="E200" i="2425"/>
  <c r="F200" i="2425"/>
  <c r="S200" i="2425"/>
  <c r="E201" i="2425"/>
  <c r="F201" i="2425"/>
  <c r="S201" i="2425"/>
  <c r="E202" i="2425"/>
  <c r="F202" i="2425"/>
  <c r="S202" i="2425"/>
  <c r="E203" i="2425"/>
  <c r="F203" i="2425"/>
  <c r="S203" i="2425"/>
  <c r="E204" i="2425"/>
  <c r="F204" i="2425"/>
  <c r="S204" i="2425"/>
  <c r="E205" i="2425"/>
  <c r="F205" i="2425"/>
  <c r="S205" i="2425"/>
  <c r="E206" i="2425"/>
  <c r="F206" i="2425"/>
  <c r="S206" i="2425"/>
  <c r="E207" i="2425"/>
  <c r="F207" i="2425"/>
  <c r="S207" i="2425"/>
  <c r="E208" i="2425"/>
  <c r="F208" i="2425"/>
  <c r="S208" i="2425"/>
  <c r="E209" i="2425"/>
  <c r="F209" i="2425"/>
  <c r="S209" i="2425"/>
  <c r="E210" i="2425"/>
  <c r="F210" i="2425"/>
  <c r="S210" i="2425"/>
  <c r="E211" i="2425"/>
  <c r="F211" i="2425"/>
  <c r="S211" i="2425"/>
  <c r="E212" i="2425"/>
  <c r="F212" i="2425"/>
  <c r="S212" i="2425"/>
  <c r="E213" i="2425"/>
  <c r="F213" i="2425"/>
  <c r="S213" i="2425"/>
  <c r="E214" i="2425"/>
  <c r="F214" i="2425"/>
  <c r="S214" i="2425"/>
  <c r="E215" i="2425"/>
  <c r="F215" i="2425"/>
  <c r="S215" i="2425"/>
  <c r="E216" i="2425"/>
  <c r="F216" i="2425"/>
  <c r="S216" i="2425"/>
  <c r="E217" i="2425"/>
  <c r="F217" i="2425"/>
  <c r="S217" i="2425"/>
  <c r="E218" i="2425"/>
  <c r="F218" i="2425"/>
  <c r="S218" i="2425"/>
  <c r="E219" i="2425"/>
  <c r="F219" i="2425"/>
  <c r="S219" i="2425"/>
  <c r="E220" i="2425"/>
  <c r="F220" i="2425"/>
  <c r="S220" i="2425"/>
  <c r="E221" i="2425"/>
  <c r="F221" i="2425"/>
  <c r="S221" i="2425"/>
  <c r="E222" i="2425"/>
  <c r="F222" i="2425"/>
  <c r="S222" i="2425"/>
  <c r="E223" i="2425"/>
  <c r="F223" i="2425"/>
  <c r="S223" i="2425"/>
  <c r="E224" i="2425"/>
  <c r="F224" i="2425"/>
  <c r="S224" i="2425"/>
  <c r="E225" i="2425"/>
  <c r="F225" i="2425"/>
  <c r="S225" i="2425"/>
  <c r="E226" i="2425"/>
  <c r="F226" i="2425"/>
  <c r="G226" i="2425"/>
  <c r="H226" i="2425"/>
  <c r="M226" i="2425"/>
  <c r="S226" i="2425"/>
  <c r="E227" i="2425"/>
  <c r="F227" i="2425"/>
  <c r="S227" i="2425"/>
  <c r="E228" i="2425"/>
  <c r="F228" i="2425"/>
  <c r="S228" i="2425"/>
  <c r="E229" i="2425"/>
  <c r="F229" i="2425"/>
  <c r="S229" i="2425"/>
  <c r="E230" i="2425"/>
  <c r="F230" i="2425"/>
  <c r="S230" i="2425"/>
  <c r="E231" i="2425"/>
  <c r="F231" i="2425"/>
  <c r="S231" i="2425"/>
  <c r="E232" i="2425"/>
  <c r="F232" i="2425"/>
  <c r="S232" i="2425"/>
  <c r="E233" i="2425"/>
  <c r="F233" i="2425"/>
  <c r="S233" i="2425"/>
  <c r="E234" i="2425"/>
  <c r="F234" i="2425"/>
  <c r="S234" i="2425"/>
  <c r="E235" i="2425"/>
  <c r="F235" i="2425"/>
  <c r="G235" i="2425"/>
  <c r="H235" i="2425"/>
  <c r="M235" i="2425"/>
  <c r="S235" i="2425"/>
  <c r="E236" i="2425"/>
  <c r="F236" i="2425"/>
  <c r="S236" i="2425"/>
  <c r="E237" i="2425"/>
  <c r="F237" i="2425"/>
  <c r="S237" i="2425"/>
  <c r="E238" i="2425"/>
  <c r="F238" i="2425"/>
  <c r="S238" i="2425"/>
  <c r="E239" i="2425"/>
  <c r="F239" i="2425"/>
  <c r="S239" i="2425"/>
  <c r="E240" i="2425"/>
  <c r="F240" i="2425"/>
  <c r="S240" i="2425"/>
  <c r="E241" i="2425"/>
  <c r="F241" i="2425"/>
  <c r="S241" i="2425"/>
  <c r="E242" i="2425"/>
  <c r="F242" i="2425"/>
  <c r="S242" i="2425"/>
  <c r="E243" i="2425"/>
  <c r="F243" i="2425"/>
  <c r="G243" i="2425"/>
  <c r="H243" i="2425"/>
  <c r="M243" i="2425"/>
  <c r="S243" i="2425"/>
  <c r="E244" i="2425"/>
  <c r="F244" i="2425"/>
  <c r="G244" i="2425"/>
  <c r="H244" i="2425"/>
  <c r="M244" i="2425"/>
  <c r="S244" i="2425"/>
  <c r="E245" i="2425"/>
  <c r="F245" i="2425"/>
  <c r="G245" i="2425"/>
  <c r="H245" i="2425"/>
  <c r="M245" i="2425"/>
  <c r="S245" i="2425"/>
  <c r="E246" i="2425"/>
  <c r="F246" i="2425"/>
  <c r="G246" i="2425"/>
  <c r="H246" i="2425"/>
  <c r="M246" i="2425"/>
  <c r="S246" i="2425"/>
  <c r="E247" i="2425"/>
  <c r="F247" i="2425"/>
  <c r="G247" i="2425"/>
  <c r="H247" i="2425"/>
  <c r="M247" i="2425"/>
  <c r="S247" i="2425"/>
  <c r="E248" i="2425"/>
  <c r="F248" i="2425"/>
  <c r="G248" i="2425"/>
  <c r="H248" i="2425"/>
  <c r="M248" i="2425"/>
  <c r="S248" i="2425"/>
  <c r="E249" i="2425"/>
  <c r="F249" i="2425"/>
  <c r="G249" i="2425"/>
  <c r="H249" i="2425"/>
  <c r="M249" i="2425"/>
  <c r="S249" i="2425"/>
  <c r="E250" i="2425"/>
  <c r="F250" i="2425"/>
  <c r="G250" i="2425"/>
  <c r="H250" i="2425"/>
  <c r="M250" i="2425"/>
  <c r="S250" i="2425"/>
  <c r="E251" i="2425"/>
  <c r="F251" i="2425"/>
  <c r="G251" i="2425"/>
  <c r="H251" i="2425"/>
  <c r="M251" i="2425"/>
  <c r="S251" i="2425"/>
  <c r="E252" i="2425"/>
  <c r="F252" i="2425"/>
  <c r="G252" i="2425"/>
  <c r="H252" i="2425"/>
  <c r="M252" i="2425"/>
  <c r="S252" i="2425"/>
  <c r="E253" i="2425"/>
  <c r="F253" i="2425"/>
  <c r="G253" i="2425"/>
  <c r="H253" i="2425"/>
  <c r="M253" i="2425"/>
  <c r="S253" i="2425"/>
  <c r="E254" i="2425"/>
  <c r="F254" i="2425"/>
  <c r="G254" i="2425"/>
  <c r="H254" i="2425"/>
  <c r="M254" i="2425"/>
  <c r="S254" i="2425"/>
  <c r="E255" i="2425"/>
  <c r="F255" i="2425"/>
  <c r="G255" i="2425"/>
  <c r="H255" i="2425"/>
  <c r="M255" i="2425"/>
  <c r="S255" i="2425"/>
  <c r="E256" i="2425"/>
  <c r="F256" i="2425"/>
  <c r="G256" i="2425"/>
  <c r="H256" i="2425"/>
  <c r="M256" i="2425"/>
  <c r="S256" i="2425"/>
  <c r="E257" i="2425"/>
  <c r="F257" i="2425"/>
  <c r="G257" i="2425"/>
  <c r="H257" i="2425"/>
  <c r="M257" i="2425"/>
  <c r="S257" i="2425"/>
  <c r="E258" i="2425"/>
  <c r="F258" i="2425"/>
  <c r="G258" i="2425"/>
  <c r="S258" i="2425"/>
  <c r="E259" i="2425"/>
  <c r="F259" i="2425"/>
  <c r="G259" i="2425"/>
  <c r="H259" i="2425"/>
  <c r="M259" i="2425"/>
  <c r="S259" i="2425"/>
  <c r="E260" i="2425"/>
  <c r="F260" i="2425"/>
  <c r="G260" i="2425"/>
  <c r="H260" i="2425"/>
  <c r="M260" i="2425"/>
  <c r="S260" i="2425"/>
  <c r="E261" i="2425"/>
  <c r="F261" i="2425"/>
  <c r="G261" i="2425"/>
  <c r="H261" i="2425"/>
  <c r="M261" i="2425"/>
  <c r="S261" i="2425"/>
  <c r="E262" i="2425"/>
  <c r="F262" i="2425"/>
  <c r="G262" i="2425"/>
  <c r="H262" i="2425"/>
  <c r="M262" i="2425"/>
  <c r="S262" i="2425"/>
  <c r="E263" i="2425"/>
  <c r="F263" i="2425"/>
  <c r="G263" i="2425"/>
  <c r="H263" i="2425"/>
  <c r="M263" i="2425"/>
  <c r="S263" i="2425"/>
  <c r="E264" i="2425"/>
  <c r="F264" i="2425"/>
  <c r="G264" i="2425"/>
  <c r="H264" i="2425"/>
  <c r="M264" i="2425"/>
  <c r="S264" i="2425"/>
  <c r="E265" i="2425"/>
  <c r="F265" i="2425"/>
  <c r="G265" i="2425"/>
  <c r="H265" i="2425"/>
  <c r="M265" i="2425"/>
  <c r="S265" i="2425"/>
  <c r="E266" i="2425"/>
  <c r="F266" i="2425"/>
  <c r="G266" i="2425"/>
  <c r="H266" i="2425"/>
  <c r="M266" i="2425"/>
  <c r="S266" i="2425"/>
  <c r="E267" i="2425"/>
  <c r="F267" i="2425"/>
  <c r="G267" i="2425"/>
  <c r="H267" i="2425"/>
  <c r="M267" i="2425"/>
  <c r="S267" i="2425"/>
  <c r="E268" i="2425"/>
  <c r="F268" i="2425"/>
  <c r="S268" i="2425"/>
  <c r="E269" i="2425"/>
  <c r="F269" i="2425"/>
  <c r="S269" i="2425"/>
  <c r="E270" i="2425"/>
  <c r="F270" i="2425"/>
  <c r="S270" i="2425"/>
  <c r="E271" i="2425"/>
  <c r="F271" i="2425"/>
  <c r="S271" i="2425"/>
  <c r="E272" i="2425"/>
  <c r="F272" i="2425"/>
  <c r="S272" i="2425"/>
  <c r="E273" i="2425"/>
  <c r="F273" i="2425"/>
  <c r="S273" i="2425"/>
  <c r="E274" i="2425"/>
  <c r="F274" i="2425"/>
  <c r="S274" i="2425"/>
  <c r="E275" i="2425"/>
  <c r="F275" i="2425"/>
  <c r="S275" i="2425"/>
  <c r="E276" i="2425"/>
  <c r="F276" i="2425"/>
  <c r="S276" i="2425"/>
  <c r="E277" i="2425"/>
  <c r="F277" i="2425"/>
  <c r="G277" i="2425"/>
  <c r="H277" i="2425"/>
  <c r="M277" i="2425"/>
  <c r="S277" i="2425"/>
  <c r="E278" i="2425"/>
  <c r="F278" i="2425"/>
  <c r="G278" i="2425"/>
  <c r="H278" i="2425"/>
  <c r="M278" i="2425"/>
  <c r="S278" i="2425"/>
  <c r="E279" i="2425"/>
  <c r="F279" i="2425"/>
  <c r="G279" i="2425"/>
  <c r="S279" i="2425"/>
  <c r="E280" i="2425"/>
  <c r="F280" i="2425"/>
  <c r="G280" i="2425"/>
  <c r="H280" i="2425"/>
  <c r="M280" i="2425"/>
  <c r="S280" i="2425"/>
  <c r="E281" i="2425"/>
  <c r="F281" i="2425"/>
  <c r="G281" i="2425"/>
  <c r="H281" i="2425"/>
  <c r="M281" i="2425"/>
  <c r="S281" i="2425"/>
  <c r="E282" i="2425"/>
  <c r="F282" i="2425"/>
  <c r="G282" i="2425"/>
  <c r="H282" i="2425"/>
  <c r="M282" i="2425"/>
  <c r="S282" i="2425"/>
  <c r="E283" i="2425"/>
  <c r="F283" i="2425"/>
  <c r="G283" i="2425"/>
  <c r="H283" i="2425"/>
  <c r="M283" i="2425"/>
  <c r="S283" i="2425"/>
  <c r="E284" i="2425"/>
  <c r="F284" i="2425"/>
  <c r="G284" i="2425"/>
  <c r="H284" i="2425"/>
  <c r="M284" i="2425"/>
  <c r="S284" i="2425"/>
  <c r="E285" i="2425"/>
  <c r="F285" i="2425"/>
  <c r="G285" i="2425"/>
  <c r="H285" i="2425"/>
  <c r="M285" i="2425"/>
  <c r="S285" i="2425"/>
  <c r="E286" i="2425"/>
  <c r="F286" i="2425"/>
  <c r="G286" i="2425"/>
  <c r="H286" i="2425"/>
  <c r="M286" i="2425"/>
  <c r="S286" i="2425"/>
  <c r="E287" i="2425"/>
  <c r="F287" i="2425"/>
  <c r="G287" i="2425"/>
  <c r="H287" i="2425"/>
  <c r="M287" i="2425"/>
  <c r="S287" i="2425"/>
  <c r="E288" i="2425"/>
  <c r="F288" i="2425"/>
  <c r="S288" i="2425"/>
  <c r="E289" i="2425"/>
  <c r="F289" i="2425"/>
  <c r="S289" i="2425"/>
  <c r="E290" i="2425"/>
  <c r="F290" i="2425"/>
  <c r="S290" i="2425"/>
  <c r="E291" i="2425"/>
  <c r="F291" i="2425"/>
  <c r="S291" i="2425"/>
  <c r="E292" i="2425"/>
  <c r="F292" i="2425"/>
  <c r="S292" i="2425"/>
  <c r="E293" i="2425"/>
  <c r="F293" i="2425"/>
  <c r="G293" i="2425"/>
  <c r="H293" i="2425"/>
  <c r="M293" i="2425"/>
  <c r="S293" i="2425"/>
  <c r="E294" i="2425"/>
  <c r="F294" i="2425"/>
  <c r="G294" i="2425"/>
  <c r="H294" i="2425"/>
  <c r="M294" i="2425"/>
  <c r="S294" i="2425"/>
  <c r="E295" i="2425"/>
  <c r="F295" i="2425"/>
  <c r="G295" i="2425"/>
  <c r="H295" i="2425"/>
  <c r="M295" i="2425"/>
  <c r="S295" i="2425"/>
  <c r="E296" i="2425"/>
  <c r="F296" i="2425"/>
  <c r="G296" i="2425"/>
  <c r="H296" i="2425"/>
  <c r="M296" i="2425"/>
  <c r="S296" i="2425"/>
  <c r="E297" i="2425"/>
  <c r="F297" i="2425"/>
  <c r="G297" i="2425"/>
  <c r="H297" i="2425"/>
  <c r="M297" i="2425"/>
  <c r="S297" i="2425"/>
  <c r="E298" i="2425"/>
  <c r="F298" i="2425"/>
  <c r="G298" i="2425"/>
  <c r="H298" i="2425"/>
  <c r="M298" i="2425"/>
  <c r="S298" i="2425"/>
  <c r="E299" i="2425"/>
  <c r="F299" i="2425"/>
  <c r="G299" i="2425"/>
  <c r="H299" i="2425"/>
  <c r="M299" i="2425"/>
  <c r="S299" i="2425"/>
  <c r="E300" i="2425"/>
  <c r="F300" i="2425"/>
  <c r="G300" i="2425"/>
  <c r="H300" i="2425"/>
  <c r="M300" i="2425"/>
  <c r="S300" i="2425"/>
  <c r="E301" i="2425"/>
  <c r="F301" i="2425"/>
  <c r="G301" i="2425"/>
  <c r="H301" i="2425"/>
  <c r="M301" i="2425"/>
  <c r="S301" i="2425"/>
  <c r="E302" i="2425"/>
  <c r="F302" i="2425"/>
  <c r="G302" i="2425"/>
  <c r="H302" i="2425"/>
  <c r="M302" i="2425"/>
  <c r="S302" i="2425"/>
  <c r="E303" i="2425"/>
  <c r="F303" i="2425"/>
  <c r="S303" i="2425"/>
  <c r="E304" i="2425"/>
  <c r="F304" i="2425"/>
  <c r="S304" i="2425"/>
  <c r="E305" i="2425"/>
  <c r="F305" i="2425"/>
  <c r="G305" i="2425"/>
  <c r="H305" i="2425"/>
  <c r="M305" i="2425"/>
  <c r="S305" i="2425"/>
  <c r="E306" i="2425"/>
  <c r="F306" i="2425"/>
  <c r="G306" i="2425"/>
  <c r="H306" i="2425"/>
  <c r="M306" i="2425"/>
  <c r="S306" i="2425"/>
  <c r="E307" i="2425"/>
  <c r="F307" i="2425"/>
  <c r="G307" i="2425"/>
  <c r="S307" i="2425"/>
  <c r="E308" i="2425"/>
  <c r="F308" i="2425"/>
  <c r="G308" i="2425"/>
  <c r="H308" i="2425"/>
  <c r="M308" i="2425"/>
  <c r="S308" i="2425"/>
  <c r="E309" i="2425"/>
  <c r="F309" i="2425"/>
  <c r="G309" i="2425"/>
  <c r="S309" i="2425"/>
  <c r="E310" i="2425"/>
  <c r="F310" i="2425"/>
  <c r="G310" i="2425"/>
  <c r="H310" i="2425"/>
  <c r="L310" i="2425"/>
  <c r="S310" i="2425"/>
  <c r="E311" i="2425"/>
  <c r="F311" i="2425"/>
  <c r="G311" i="2425"/>
  <c r="S311" i="2425"/>
  <c r="A11" i="2431"/>
  <c r="C11" i="2431"/>
  <c r="D11" i="2431"/>
  <c r="G11" i="2431"/>
  <c r="H11" i="2431"/>
  <c r="B11" i="2431"/>
  <c r="A12" i="2431"/>
  <c r="B12" i="2431"/>
  <c r="D12" i="2431"/>
  <c r="G12" i="2431"/>
  <c r="C12" i="2431"/>
  <c r="H12" i="2431"/>
  <c r="A13" i="2431"/>
  <c r="C13" i="2431"/>
  <c r="D13" i="2431"/>
  <c r="G13" i="2431"/>
  <c r="H13" i="2431"/>
  <c r="B13" i="2431"/>
  <c r="A14" i="2431"/>
  <c r="B14" i="2431"/>
  <c r="D14" i="2431"/>
  <c r="G14" i="2431"/>
  <c r="C14" i="2431"/>
  <c r="H14" i="2431"/>
  <c r="A15" i="2431"/>
  <c r="C15" i="2431"/>
  <c r="D15" i="2431"/>
  <c r="G15" i="2431"/>
  <c r="H15" i="2431"/>
  <c r="B15" i="2431"/>
  <c r="A16" i="2431"/>
  <c r="B16" i="2431"/>
  <c r="D16" i="2431"/>
  <c r="G16" i="2431"/>
  <c r="C16" i="2431"/>
  <c r="H16" i="2431"/>
  <c r="A17" i="2431"/>
  <c r="C17" i="2431"/>
  <c r="D17" i="2431"/>
  <c r="G17" i="2431"/>
  <c r="H17" i="2431"/>
  <c r="B17" i="2431"/>
  <c r="A18" i="2431"/>
  <c r="B18" i="2431"/>
  <c r="D18" i="2431"/>
  <c r="G18" i="2431"/>
  <c r="C18" i="2431"/>
  <c r="H18" i="2431"/>
  <c r="A19" i="2431"/>
  <c r="C19" i="2431"/>
  <c r="D19" i="2431"/>
  <c r="G19" i="2431"/>
  <c r="H19" i="2431"/>
  <c r="B19" i="2431"/>
  <c r="A20" i="2431"/>
  <c r="B20" i="2431"/>
  <c r="D20" i="2431"/>
  <c r="G20" i="2431"/>
  <c r="C20" i="2431"/>
  <c r="H20" i="2431"/>
  <c r="A21" i="2431"/>
  <c r="C21" i="2431"/>
  <c r="D21" i="2431"/>
  <c r="G21" i="2431"/>
  <c r="H21" i="2431"/>
  <c r="B21" i="2431"/>
  <c r="A22" i="2431"/>
  <c r="B22" i="2431"/>
  <c r="D22" i="2431"/>
  <c r="G22" i="2431"/>
  <c r="C22" i="2431"/>
  <c r="H22" i="2431"/>
  <c r="A23" i="2431"/>
  <c r="C23" i="2431"/>
  <c r="D23" i="2431"/>
  <c r="G23" i="2431"/>
  <c r="H23" i="2431"/>
  <c r="B23" i="2431"/>
  <c r="A24" i="2431"/>
  <c r="B24" i="2431"/>
  <c r="D24" i="2431"/>
  <c r="G24" i="2431"/>
  <c r="C24" i="2431"/>
  <c r="H24" i="2431"/>
  <c r="A25" i="2431"/>
  <c r="C25" i="2431"/>
  <c r="D25" i="2431"/>
  <c r="G25" i="2431"/>
  <c r="H25" i="2431"/>
  <c r="B25" i="2431"/>
  <c r="A26" i="2431"/>
  <c r="B26" i="2431"/>
  <c r="D26" i="2431"/>
  <c r="G26" i="2431"/>
  <c r="C26" i="2431"/>
  <c r="H26" i="2431"/>
  <c r="A27" i="2431"/>
  <c r="C27" i="2431"/>
  <c r="D27" i="2431"/>
  <c r="G27" i="2431"/>
  <c r="H27" i="2431"/>
  <c r="B27" i="2431"/>
  <c r="A28" i="2431"/>
  <c r="B28" i="2431"/>
  <c r="D28" i="2431"/>
  <c r="G28" i="2431"/>
  <c r="C28" i="2431"/>
  <c r="H28" i="2431"/>
  <c r="A29" i="2431"/>
  <c r="C29" i="2431"/>
  <c r="D29" i="2431"/>
  <c r="G29" i="2431"/>
  <c r="H29" i="2431"/>
  <c r="B29" i="2431"/>
  <c r="A30" i="2431"/>
  <c r="B30" i="2431"/>
  <c r="D30" i="2431"/>
  <c r="G30" i="2431"/>
  <c r="C30" i="2431"/>
  <c r="H30" i="2431"/>
  <c r="A31" i="2431"/>
  <c r="C31" i="2431"/>
  <c r="D31" i="2431"/>
  <c r="G31" i="2431"/>
  <c r="H31" i="2431"/>
  <c r="B31" i="2431"/>
  <c r="A32" i="2431"/>
  <c r="B32" i="2431"/>
  <c r="D32" i="2431"/>
  <c r="G32" i="2431"/>
  <c r="C32" i="2431"/>
  <c r="H32" i="2431"/>
  <c r="A33" i="2431"/>
  <c r="C33" i="2431"/>
  <c r="D33" i="2431"/>
  <c r="G33" i="2431"/>
  <c r="H33" i="2431"/>
  <c r="B33" i="2431"/>
  <c r="A34" i="2431"/>
  <c r="B34" i="2431"/>
  <c r="D34" i="2431"/>
  <c r="G34" i="2431"/>
  <c r="C34" i="2431"/>
  <c r="H34" i="2431"/>
  <c r="A35" i="2431"/>
  <c r="C35" i="2431"/>
  <c r="D35" i="2431"/>
  <c r="G35" i="2431"/>
  <c r="H35" i="2431"/>
  <c r="B35" i="2431"/>
  <c r="A36" i="2431"/>
  <c r="B36" i="2431"/>
  <c r="D36" i="2431"/>
  <c r="G36" i="2431"/>
  <c r="C36" i="2431"/>
  <c r="H36" i="2431"/>
  <c r="A37" i="2431"/>
  <c r="C37" i="2431"/>
  <c r="E37" i="2431"/>
  <c r="D37" i="2431"/>
  <c r="G37" i="2431"/>
  <c r="H37" i="2431"/>
  <c r="B37" i="2431"/>
  <c r="A38" i="2431"/>
  <c r="B38" i="2431"/>
  <c r="D38" i="2431"/>
  <c r="G38" i="2431"/>
  <c r="C38" i="2431"/>
  <c r="E38" i="2431"/>
  <c r="H38" i="2431"/>
  <c r="A39" i="2431"/>
  <c r="C39" i="2431"/>
  <c r="D39" i="2431"/>
  <c r="E39" i="2431"/>
  <c r="G39" i="2431"/>
  <c r="H39" i="2431"/>
  <c r="B39" i="2431"/>
  <c r="A40" i="2431"/>
  <c r="B40" i="2431"/>
  <c r="D40" i="2431"/>
  <c r="G40" i="2431"/>
  <c r="C40" i="2431"/>
  <c r="E40" i="2431"/>
  <c r="H40" i="2431"/>
  <c r="A41" i="2431"/>
  <c r="C41" i="2431"/>
  <c r="E41" i="2431"/>
  <c r="D41" i="2431"/>
  <c r="G41" i="2431"/>
  <c r="H41" i="2431"/>
  <c r="B41" i="2431"/>
  <c r="A42" i="2431"/>
  <c r="B42" i="2431"/>
  <c r="D42" i="2431"/>
  <c r="G42" i="2431"/>
  <c r="C42" i="2431"/>
  <c r="E42" i="2431"/>
  <c r="H42" i="2431"/>
  <c r="A43" i="2431"/>
  <c r="C43" i="2431"/>
  <c r="D43" i="2431"/>
  <c r="E43" i="2431"/>
  <c r="G43" i="2431"/>
  <c r="H43" i="2431"/>
  <c r="B43" i="2431"/>
  <c r="A44" i="2431"/>
  <c r="B44" i="2431"/>
  <c r="D44" i="2431"/>
  <c r="G44" i="2431"/>
  <c r="C44" i="2431"/>
  <c r="E44" i="2431"/>
  <c r="H44" i="2431"/>
  <c r="A45" i="2431"/>
  <c r="C45" i="2431"/>
  <c r="E45" i="2431"/>
  <c r="D45" i="2431"/>
  <c r="G45" i="2431"/>
  <c r="H45" i="2431"/>
  <c r="B45" i="2431"/>
  <c r="A46" i="2431"/>
  <c r="B46" i="2431"/>
  <c r="D46" i="2431"/>
  <c r="G46" i="2431"/>
  <c r="C46" i="2431"/>
  <c r="E46" i="2431"/>
  <c r="H46" i="2431"/>
  <c r="A47" i="2431"/>
  <c r="C47" i="2431"/>
  <c r="D47" i="2431"/>
  <c r="E47" i="2431"/>
  <c r="G47" i="2431"/>
  <c r="H47" i="2431"/>
  <c r="B47" i="2431"/>
  <c r="A48" i="2431"/>
  <c r="B48" i="2431"/>
  <c r="D48" i="2431"/>
  <c r="G48" i="2431"/>
  <c r="C48" i="2431"/>
  <c r="E48" i="2431"/>
  <c r="H48" i="2431"/>
  <c r="A49" i="2431"/>
  <c r="C49" i="2431"/>
  <c r="E49" i="2431"/>
  <c r="D49" i="2431"/>
  <c r="G49" i="2431"/>
  <c r="H49" i="2431"/>
  <c r="B49" i="2431"/>
  <c r="A50" i="2431"/>
  <c r="B50" i="2431"/>
  <c r="D50" i="2431"/>
  <c r="G50" i="2431"/>
  <c r="C50" i="2431"/>
  <c r="E50" i="2431"/>
  <c r="H50" i="2431"/>
  <c r="A51" i="2431"/>
  <c r="C51" i="2431"/>
  <c r="D51" i="2431"/>
  <c r="E51" i="2431"/>
  <c r="G51" i="2431"/>
  <c r="H51" i="2431"/>
  <c r="B51" i="2431"/>
  <c r="A52" i="2431"/>
  <c r="B52" i="2431"/>
  <c r="D52" i="2431"/>
  <c r="G52" i="2431"/>
  <c r="C52" i="2431"/>
  <c r="E52" i="2431"/>
  <c r="H52" i="2431"/>
  <c r="A53" i="2431"/>
  <c r="C53" i="2431"/>
  <c r="E53" i="2431"/>
  <c r="D53" i="2431"/>
  <c r="G53" i="2431"/>
  <c r="H53" i="2431"/>
  <c r="B53" i="2431"/>
  <c r="A54" i="2431"/>
  <c r="B54" i="2431"/>
  <c r="D54" i="2431"/>
  <c r="G54" i="2431"/>
  <c r="C54" i="2431"/>
  <c r="E54" i="2431"/>
  <c r="H54" i="2431"/>
  <c r="A55" i="2431"/>
  <c r="C55" i="2431"/>
  <c r="D55" i="2431"/>
  <c r="E55" i="2431"/>
  <c r="G55" i="2431"/>
  <c r="H55" i="2431"/>
  <c r="B55" i="2431"/>
  <c r="A56" i="2431"/>
  <c r="B56" i="2431"/>
  <c r="D56" i="2431"/>
  <c r="G56" i="2431"/>
  <c r="C56" i="2431"/>
  <c r="E56" i="2431"/>
  <c r="H56" i="2431"/>
  <c r="A57" i="2431"/>
  <c r="C57" i="2431"/>
  <c r="E57" i="2431"/>
  <c r="D57" i="2431"/>
  <c r="G57" i="2431"/>
  <c r="H57" i="2431"/>
  <c r="B57" i="2431"/>
  <c r="A58" i="2431"/>
  <c r="B58" i="2431"/>
  <c r="D58" i="2431"/>
  <c r="G58" i="2431"/>
  <c r="C58" i="2431"/>
  <c r="E58" i="2431"/>
  <c r="H58" i="2431"/>
  <c r="A59" i="2431"/>
  <c r="C59" i="2431"/>
  <c r="D59" i="2431"/>
  <c r="E59" i="2431"/>
  <c r="G59" i="2431"/>
  <c r="H59" i="2431"/>
  <c r="B59" i="2431"/>
  <c r="A60" i="2431"/>
  <c r="B60" i="2431"/>
  <c r="D60" i="2431"/>
  <c r="G60" i="2431"/>
  <c r="C60" i="2431"/>
  <c r="E60" i="2431"/>
  <c r="H60" i="2431"/>
  <c r="A61" i="2431"/>
  <c r="C61" i="2431"/>
  <c r="E61" i="2431"/>
  <c r="D61" i="2431"/>
  <c r="G61" i="2431"/>
  <c r="H61" i="2431"/>
  <c r="B61" i="2431"/>
  <c r="A62" i="2431"/>
  <c r="B62" i="2431"/>
  <c r="D62" i="2431"/>
  <c r="G62" i="2431"/>
  <c r="C62" i="2431"/>
  <c r="E62" i="2431"/>
  <c r="H62" i="2431"/>
  <c r="A63" i="2431"/>
  <c r="C63" i="2431"/>
  <c r="D63" i="2431"/>
  <c r="E63" i="2431"/>
  <c r="G63" i="2431"/>
  <c r="H63" i="2431"/>
  <c r="B63" i="2431"/>
  <c r="A64" i="2431"/>
  <c r="B64" i="2431"/>
  <c r="D64" i="2431"/>
  <c r="G64" i="2431"/>
  <c r="C64" i="2431"/>
  <c r="E64" i="2431"/>
  <c r="H64" i="2431"/>
  <c r="A65" i="2431"/>
  <c r="C65" i="2431"/>
  <c r="E65" i="2431"/>
  <c r="D65" i="2431"/>
  <c r="G65" i="2431"/>
  <c r="H65" i="2431"/>
  <c r="B65" i="2431"/>
  <c r="A66" i="2431"/>
  <c r="B66" i="2431"/>
  <c r="D66" i="2431"/>
  <c r="G66" i="2431"/>
  <c r="C66" i="2431"/>
  <c r="E66" i="2431"/>
  <c r="H66" i="2431"/>
  <c r="A67" i="2431"/>
  <c r="C67" i="2431"/>
  <c r="D67" i="2431"/>
  <c r="E67" i="2431"/>
  <c r="G67" i="2431"/>
  <c r="H67" i="2431"/>
  <c r="B67" i="2431"/>
  <c r="A68" i="2431"/>
  <c r="B68" i="2431"/>
  <c r="D68" i="2431"/>
  <c r="G68" i="2431"/>
  <c r="C68" i="2431"/>
  <c r="E68" i="2431"/>
  <c r="H68" i="2431"/>
  <c r="A69" i="2431"/>
  <c r="C69" i="2431"/>
  <c r="E69" i="2431"/>
  <c r="D69" i="2431"/>
  <c r="G69" i="2431"/>
  <c r="H69" i="2431"/>
  <c r="B69" i="2431"/>
  <c r="A70" i="2431"/>
  <c r="B70" i="2431"/>
  <c r="D70" i="2431"/>
  <c r="G70" i="2431"/>
  <c r="C70" i="2431"/>
  <c r="E70" i="2431"/>
  <c r="H70" i="2431"/>
  <c r="A71" i="2431"/>
  <c r="C71" i="2431"/>
  <c r="D71" i="2431"/>
  <c r="E71" i="2431"/>
  <c r="G71" i="2431"/>
  <c r="H71" i="2431"/>
  <c r="B71" i="2431"/>
  <c r="A72" i="2431"/>
  <c r="B72" i="2431"/>
  <c r="D72" i="2431"/>
  <c r="G72" i="2431"/>
  <c r="C72" i="2431"/>
  <c r="E72" i="2431"/>
  <c r="H72" i="2431"/>
  <c r="A73" i="2431"/>
  <c r="C73" i="2431"/>
  <c r="E73" i="2431"/>
  <c r="D73" i="2431"/>
  <c r="G73" i="2431"/>
  <c r="H73" i="2431"/>
  <c r="B73" i="2431"/>
  <c r="A74" i="2431"/>
  <c r="B74" i="2431"/>
  <c r="D74" i="2431"/>
  <c r="G74" i="2431"/>
  <c r="C74" i="2431"/>
  <c r="E74" i="2431"/>
  <c r="H74" i="2431"/>
  <c r="A75" i="2431"/>
  <c r="C75" i="2431"/>
  <c r="D75" i="2431"/>
  <c r="E75" i="2431"/>
  <c r="G75" i="2431"/>
  <c r="H75" i="2431"/>
  <c r="B75" i="2431"/>
  <c r="A76" i="2431"/>
  <c r="B76" i="2431"/>
  <c r="D76" i="2431"/>
  <c r="G76" i="2431"/>
  <c r="C76" i="2431"/>
  <c r="E76" i="2431"/>
  <c r="H76" i="2431"/>
  <c r="A77" i="2431"/>
  <c r="C77" i="2431"/>
  <c r="E77" i="2431"/>
  <c r="D77" i="2431"/>
  <c r="G77" i="2431"/>
  <c r="H77" i="2431"/>
  <c r="B77" i="2431"/>
  <c r="A78" i="2431"/>
  <c r="B78" i="2431"/>
  <c r="D78" i="2431"/>
  <c r="G78" i="2431"/>
  <c r="C78" i="2431"/>
  <c r="E78" i="2431"/>
  <c r="H78" i="2431"/>
  <c r="A79" i="2431"/>
  <c r="C79" i="2431"/>
  <c r="D79" i="2431"/>
  <c r="E79" i="2431"/>
  <c r="G79" i="2431"/>
  <c r="H79" i="2431"/>
  <c r="B79" i="2431"/>
  <c r="A80" i="2431"/>
  <c r="B80" i="2431"/>
  <c r="D80" i="2431"/>
  <c r="G80" i="2431"/>
  <c r="C80" i="2431"/>
  <c r="E80" i="2431"/>
  <c r="H80" i="2431"/>
  <c r="A81" i="2431"/>
  <c r="C81" i="2431"/>
  <c r="E81" i="2431"/>
  <c r="D81" i="2431"/>
  <c r="G81" i="2431"/>
  <c r="H81" i="2431"/>
  <c r="B81" i="2431"/>
  <c r="A82" i="2431"/>
  <c r="B82" i="2431"/>
  <c r="D82" i="2431"/>
  <c r="G82" i="2431"/>
  <c r="C82" i="2431"/>
  <c r="E82" i="2431"/>
  <c r="H82" i="2431"/>
  <c r="A83" i="2431"/>
  <c r="C83" i="2431"/>
  <c r="D83" i="2431"/>
  <c r="E83" i="2431"/>
  <c r="G83" i="2431"/>
  <c r="H83" i="2431"/>
  <c r="B83" i="2431"/>
  <c r="A84" i="2431"/>
  <c r="B84" i="2431"/>
  <c r="D84" i="2431"/>
  <c r="G84" i="2431"/>
  <c r="C84" i="2431"/>
  <c r="E84" i="2431"/>
  <c r="H84" i="2431"/>
  <c r="A85" i="2431"/>
  <c r="C85" i="2431"/>
  <c r="E85" i="2431"/>
  <c r="D85" i="2431"/>
  <c r="G85" i="2431"/>
  <c r="H85" i="2431"/>
  <c r="B85" i="2431"/>
  <c r="A86" i="2431"/>
  <c r="B86" i="2431"/>
  <c r="D86" i="2431"/>
  <c r="G86" i="2431"/>
  <c r="C86" i="2431"/>
  <c r="E86" i="2431"/>
  <c r="H86" i="2431"/>
  <c r="A87" i="2431"/>
  <c r="C87" i="2431"/>
  <c r="D87" i="2431"/>
  <c r="E87" i="2431"/>
  <c r="G87" i="2431"/>
  <c r="H87" i="2431"/>
  <c r="B87" i="2431"/>
  <c r="A88" i="2431"/>
  <c r="B88" i="2431"/>
  <c r="D88" i="2431"/>
  <c r="G88" i="2431"/>
  <c r="C88" i="2431"/>
  <c r="E88" i="2431"/>
  <c r="H88" i="2431"/>
  <c r="A89" i="2431"/>
  <c r="C89" i="2431"/>
  <c r="E89" i="2431"/>
  <c r="D89" i="2431"/>
  <c r="G89" i="2431"/>
  <c r="H89" i="2431"/>
  <c r="B89" i="2431"/>
  <c r="A90" i="2431"/>
  <c r="B90" i="2431"/>
  <c r="D90" i="2431"/>
  <c r="G90" i="2431"/>
  <c r="C90" i="2431"/>
  <c r="E90" i="2431"/>
  <c r="H90" i="2431"/>
  <c r="A91" i="2431"/>
  <c r="C91" i="2431"/>
  <c r="D91" i="2431"/>
  <c r="E91" i="2431"/>
  <c r="G91" i="2431"/>
  <c r="H91" i="2431"/>
  <c r="B91" i="2431"/>
  <c r="A92" i="2431"/>
  <c r="B92" i="2431"/>
  <c r="D92" i="2431"/>
  <c r="G92" i="2431"/>
  <c r="C92" i="2431"/>
  <c r="E92" i="2431"/>
  <c r="H92" i="2431"/>
  <c r="A93" i="2431"/>
  <c r="C93" i="2431"/>
  <c r="E93" i="2431"/>
  <c r="D93" i="2431"/>
  <c r="G93" i="2431"/>
  <c r="H93" i="2431"/>
  <c r="B93" i="2431"/>
  <c r="A94" i="2431"/>
  <c r="B94" i="2431"/>
  <c r="D94" i="2431"/>
  <c r="G94" i="2431"/>
  <c r="C94" i="2431"/>
  <c r="E94" i="2431"/>
  <c r="H94" i="2431"/>
  <c r="A95" i="2431"/>
  <c r="C95" i="2431"/>
  <c r="D95" i="2431"/>
  <c r="E95" i="2431"/>
  <c r="G95" i="2431"/>
  <c r="H95" i="2431"/>
  <c r="B95" i="2431"/>
  <c r="A96" i="2431"/>
  <c r="B96" i="2431"/>
  <c r="D96" i="2431"/>
  <c r="G96" i="2431"/>
  <c r="C96" i="2431"/>
  <c r="E96" i="2431"/>
  <c r="H96" i="2431"/>
  <c r="A97" i="2431"/>
  <c r="C97" i="2431"/>
  <c r="E97" i="2431"/>
  <c r="D97" i="2431"/>
  <c r="G97" i="2431"/>
  <c r="H97" i="2431"/>
  <c r="B97" i="2431"/>
  <c r="A98" i="2431"/>
  <c r="B98" i="2431"/>
  <c r="D98" i="2431"/>
  <c r="G98" i="2431"/>
  <c r="C98" i="2431"/>
  <c r="E98" i="2431"/>
  <c r="H98" i="2431"/>
  <c r="A99" i="2431"/>
  <c r="C99" i="2431"/>
  <c r="E99" i="2431"/>
  <c r="D99" i="2431"/>
  <c r="G99" i="2431"/>
  <c r="H99" i="2431"/>
  <c r="B99" i="2431"/>
  <c r="A100" i="2431"/>
  <c r="B100" i="2431"/>
  <c r="D100" i="2431"/>
  <c r="G100" i="2431"/>
  <c r="C100" i="2431"/>
  <c r="E100" i="2431"/>
  <c r="H100" i="2431"/>
  <c r="A101" i="2431"/>
  <c r="C101" i="2431"/>
  <c r="D101" i="2431"/>
  <c r="E101" i="2431"/>
  <c r="G101" i="2431"/>
  <c r="H101" i="2431"/>
  <c r="B101" i="2431"/>
  <c r="A102" i="2431"/>
  <c r="B102" i="2431"/>
  <c r="D102" i="2431"/>
  <c r="G102" i="2431"/>
  <c r="C102" i="2431"/>
  <c r="E102" i="2431"/>
  <c r="H102" i="2431"/>
  <c r="A103" i="2431"/>
  <c r="B103" i="2431"/>
  <c r="F103" i="2431"/>
  <c r="D103" i="2431"/>
  <c r="G103" i="2431"/>
  <c r="C103" i="2431"/>
  <c r="E103" i="2431"/>
  <c r="H103" i="2431"/>
  <c r="A104" i="2431"/>
  <c r="B104" i="2431"/>
  <c r="C104" i="2431"/>
  <c r="E104" i="2431"/>
  <c r="F104" i="2431"/>
  <c r="D104" i="2431"/>
  <c r="G104" i="2431"/>
  <c r="H104" i="2431"/>
  <c r="A105" i="2431"/>
  <c r="B105" i="2431"/>
  <c r="F105" i="2431"/>
  <c r="D105" i="2431"/>
  <c r="G105" i="2431"/>
  <c r="C105" i="2431"/>
  <c r="E105" i="2431"/>
  <c r="H105" i="2431"/>
  <c r="A106" i="2431"/>
  <c r="B106" i="2431"/>
  <c r="C106" i="2431"/>
  <c r="E106" i="2431"/>
  <c r="F106" i="2431"/>
  <c r="D106" i="2431"/>
  <c r="G106" i="2431"/>
  <c r="H106" i="2431"/>
  <c r="A107" i="2431"/>
  <c r="B107" i="2431"/>
  <c r="F107" i="2431"/>
  <c r="D107" i="2431"/>
  <c r="G107" i="2431"/>
  <c r="C107" i="2431"/>
  <c r="E107" i="2431"/>
  <c r="H107" i="2431"/>
  <c r="A108" i="2431"/>
  <c r="C108" i="2431"/>
  <c r="D108" i="2431"/>
  <c r="E108" i="2431"/>
  <c r="G108" i="2431"/>
  <c r="H108" i="2431"/>
  <c r="B108" i="2431"/>
  <c r="A109" i="2431"/>
  <c r="B109" i="2431"/>
  <c r="D109" i="2431"/>
  <c r="G109" i="2431"/>
  <c r="C109" i="2431"/>
  <c r="E109" i="2431"/>
  <c r="H109" i="2431"/>
  <c r="A110" i="2431"/>
  <c r="C110" i="2431"/>
  <c r="D110" i="2431"/>
  <c r="E110" i="2431"/>
  <c r="G110" i="2431"/>
  <c r="H110" i="2431"/>
  <c r="B110" i="2431"/>
  <c r="A111" i="2431"/>
  <c r="B111" i="2431"/>
  <c r="D111" i="2431"/>
  <c r="G111" i="2431"/>
  <c r="C111" i="2431"/>
  <c r="E111" i="2431"/>
  <c r="H111" i="2431"/>
  <c r="A112" i="2431"/>
  <c r="C112" i="2431"/>
  <c r="E112" i="2431"/>
  <c r="D112" i="2431"/>
  <c r="G112" i="2431"/>
  <c r="H112" i="2431"/>
  <c r="B112" i="2431"/>
  <c r="A113" i="2431"/>
  <c r="B113" i="2431"/>
  <c r="D113" i="2431"/>
  <c r="G113" i="2431"/>
  <c r="C113" i="2431"/>
  <c r="E113" i="2431"/>
  <c r="H113" i="2431"/>
  <c r="A114" i="2431"/>
  <c r="C114" i="2431"/>
  <c r="D114" i="2431"/>
  <c r="E114" i="2431"/>
  <c r="G114" i="2431"/>
  <c r="H114" i="2431"/>
  <c r="B114" i="2431"/>
  <c r="A115" i="2431"/>
  <c r="B115" i="2431"/>
  <c r="D115" i="2431"/>
  <c r="G115" i="2431"/>
  <c r="C115" i="2431"/>
  <c r="E115" i="2431"/>
  <c r="H115" i="2431"/>
  <c r="A116" i="2431"/>
  <c r="C116" i="2431"/>
  <c r="D116" i="2431"/>
  <c r="E116" i="2431"/>
  <c r="G116" i="2431"/>
  <c r="H116" i="2431"/>
  <c r="B116" i="2431"/>
  <c r="A117" i="2431"/>
  <c r="B117" i="2431"/>
  <c r="D117" i="2431"/>
  <c r="G117" i="2431"/>
  <c r="C117" i="2431"/>
  <c r="E117" i="2431"/>
  <c r="H117" i="2431"/>
  <c r="A118" i="2431"/>
  <c r="C118" i="2431"/>
  <c r="E118" i="2431"/>
  <c r="D118" i="2431"/>
  <c r="G118" i="2431"/>
  <c r="H118" i="2431"/>
  <c r="B118" i="2431"/>
  <c r="A119" i="2431"/>
  <c r="B119" i="2431"/>
  <c r="D119" i="2431"/>
  <c r="G119" i="2431"/>
  <c r="C119" i="2431"/>
  <c r="E119" i="2431"/>
  <c r="H119" i="2431"/>
  <c r="A120" i="2431"/>
  <c r="C120" i="2431"/>
  <c r="D120" i="2431"/>
  <c r="E120" i="2431"/>
  <c r="G120" i="2431"/>
  <c r="H120" i="2431"/>
  <c r="B120" i="2431"/>
  <c r="A121" i="2431"/>
  <c r="B121" i="2431"/>
  <c r="D121" i="2431"/>
  <c r="G121" i="2431"/>
  <c r="C121" i="2431"/>
  <c r="E121" i="2431"/>
  <c r="H121" i="2431"/>
  <c r="A122" i="2431"/>
  <c r="C122" i="2431"/>
  <c r="D122" i="2431"/>
  <c r="E122" i="2431"/>
  <c r="G122" i="2431"/>
  <c r="H122" i="2431"/>
  <c r="B122" i="2431"/>
  <c r="A123" i="2431"/>
  <c r="B123" i="2431"/>
  <c r="D123" i="2431"/>
  <c r="G123" i="2431"/>
  <c r="C123" i="2431"/>
  <c r="E123" i="2431"/>
  <c r="H123" i="2431"/>
  <c r="A124" i="2431"/>
  <c r="C124" i="2431"/>
  <c r="D124" i="2431"/>
  <c r="E124" i="2431"/>
  <c r="G124" i="2431"/>
  <c r="H124" i="2431"/>
  <c r="B124" i="2431"/>
  <c r="A125" i="2431"/>
  <c r="B125" i="2431"/>
  <c r="D125" i="2431"/>
  <c r="G125" i="2431"/>
  <c r="C125" i="2431"/>
  <c r="E125" i="2431"/>
  <c r="H125" i="2431"/>
  <c r="A126" i="2431"/>
  <c r="C126" i="2431"/>
  <c r="D126" i="2431"/>
  <c r="E126" i="2431"/>
  <c r="G126" i="2431"/>
  <c r="H126" i="2431"/>
  <c r="B126" i="2431"/>
  <c r="A127" i="2431"/>
  <c r="B127" i="2431"/>
  <c r="D127" i="2431"/>
  <c r="G127" i="2431"/>
  <c r="C127" i="2431"/>
  <c r="E127" i="2431"/>
  <c r="H127" i="2431"/>
  <c r="A128" i="2431"/>
  <c r="C128" i="2431"/>
  <c r="D128" i="2431"/>
  <c r="E128" i="2431"/>
  <c r="G128" i="2431"/>
  <c r="H128" i="2431"/>
  <c r="B128" i="2431"/>
  <c r="A129" i="2431"/>
  <c r="B129" i="2431"/>
  <c r="D129" i="2431"/>
  <c r="G129" i="2431"/>
  <c r="C129" i="2431"/>
  <c r="E129" i="2431"/>
  <c r="H129" i="2431"/>
  <c r="A130" i="2431"/>
  <c r="C130" i="2431"/>
  <c r="D130" i="2431"/>
  <c r="E130" i="2431"/>
  <c r="G130" i="2431"/>
  <c r="H130" i="2431"/>
  <c r="B130" i="2431"/>
  <c r="A131" i="2431"/>
  <c r="B131" i="2431"/>
  <c r="D131" i="2431"/>
  <c r="G131" i="2431"/>
  <c r="C131" i="2431"/>
  <c r="E131" i="2431"/>
  <c r="H131" i="2431"/>
  <c r="A132" i="2431"/>
  <c r="C132" i="2431"/>
  <c r="E132" i="2431"/>
  <c r="D132" i="2431"/>
  <c r="G132" i="2431"/>
  <c r="H132" i="2431"/>
  <c r="B132" i="2431"/>
  <c r="A133" i="2431"/>
  <c r="B133" i="2431"/>
  <c r="D133" i="2431"/>
  <c r="G133" i="2431"/>
  <c r="C133" i="2431"/>
  <c r="E133" i="2431"/>
  <c r="H133" i="2431"/>
  <c r="A134" i="2431"/>
  <c r="C134" i="2431"/>
  <c r="E134" i="2431"/>
  <c r="D134" i="2431"/>
  <c r="G134" i="2431"/>
  <c r="H134" i="2431"/>
  <c r="B134" i="2431"/>
  <c r="A135" i="2431"/>
  <c r="B135" i="2431"/>
  <c r="D135" i="2431"/>
  <c r="G135" i="2431"/>
  <c r="C135" i="2431"/>
  <c r="E135" i="2431"/>
  <c r="H135" i="2431"/>
  <c r="A136" i="2431"/>
  <c r="C136" i="2431"/>
  <c r="D136" i="2431"/>
  <c r="E136" i="2431"/>
  <c r="G136" i="2431"/>
  <c r="H136" i="2431"/>
  <c r="B136" i="2431"/>
  <c r="A137" i="2431"/>
  <c r="B137" i="2431"/>
  <c r="D137" i="2431"/>
  <c r="G137" i="2431"/>
  <c r="C137" i="2431"/>
  <c r="E137" i="2431"/>
  <c r="H137" i="2431"/>
  <c r="A138" i="2431"/>
  <c r="C138" i="2431"/>
  <c r="D138" i="2431"/>
  <c r="E138" i="2431"/>
  <c r="G138" i="2431"/>
  <c r="H138" i="2431"/>
  <c r="B138" i="2431"/>
  <c r="A139" i="2431"/>
  <c r="B139" i="2431"/>
  <c r="D139" i="2431"/>
  <c r="G139" i="2431"/>
  <c r="C139" i="2431"/>
  <c r="E139" i="2431"/>
  <c r="H139" i="2431"/>
  <c r="A140" i="2431"/>
  <c r="C140" i="2431"/>
  <c r="E140" i="2431"/>
  <c r="D140" i="2431"/>
  <c r="G140" i="2431"/>
  <c r="H140" i="2431"/>
  <c r="B140" i="2431"/>
  <c r="A141" i="2431"/>
  <c r="B141" i="2431"/>
  <c r="D141" i="2431"/>
  <c r="G141" i="2431"/>
  <c r="C141" i="2431"/>
  <c r="E141" i="2431"/>
  <c r="H141" i="2431"/>
  <c r="A142" i="2431"/>
  <c r="C142" i="2431"/>
  <c r="D142" i="2431"/>
  <c r="E142" i="2431"/>
  <c r="G142" i="2431"/>
  <c r="H142" i="2431"/>
  <c r="B142" i="2431"/>
  <c r="A143" i="2431"/>
  <c r="B143" i="2431"/>
  <c r="D143" i="2431"/>
  <c r="G143" i="2431"/>
  <c r="C143" i="2431"/>
  <c r="E143" i="2431"/>
  <c r="H143" i="2431"/>
  <c r="A144" i="2431"/>
  <c r="C144" i="2431"/>
  <c r="D144" i="2431"/>
  <c r="E144" i="2431"/>
  <c r="G144" i="2431"/>
  <c r="H144" i="2431"/>
  <c r="B144" i="2431"/>
  <c r="A145" i="2431"/>
  <c r="B145" i="2431"/>
  <c r="D145" i="2431"/>
  <c r="G145" i="2431"/>
  <c r="C145" i="2431"/>
  <c r="E145" i="2431"/>
  <c r="H145" i="2431"/>
  <c r="A146" i="2431"/>
  <c r="C146" i="2431"/>
  <c r="D146" i="2431"/>
  <c r="E146" i="2431"/>
  <c r="G146" i="2431"/>
  <c r="H146" i="2431"/>
  <c r="B146" i="2431"/>
  <c r="A147" i="2431"/>
  <c r="B147" i="2431"/>
  <c r="D147" i="2431"/>
  <c r="G147" i="2431"/>
  <c r="C147" i="2431"/>
  <c r="E147" i="2431"/>
  <c r="H147" i="2431"/>
  <c r="A148" i="2431"/>
  <c r="C148" i="2431"/>
  <c r="E148" i="2431"/>
  <c r="D148" i="2431"/>
  <c r="G148" i="2431"/>
  <c r="H148" i="2431"/>
  <c r="B148" i="2431"/>
  <c r="A149" i="2431"/>
  <c r="B149" i="2431"/>
  <c r="C149" i="2431"/>
  <c r="E149" i="2431"/>
  <c r="D149" i="2431"/>
  <c r="G149" i="2431"/>
  <c r="H149" i="2431"/>
  <c r="A150" i="2431"/>
  <c r="C150" i="2431"/>
  <c r="E150" i="2431"/>
  <c r="D150" i="2431"/>
  <c r="G150" i="2431"/>
  <c r="H150" i="2431"/>
  <c r="B150" i="2431"/>
  <c r="A151" i="2431"/>
  <c r="B151" i="2431"/>
  <c r="D151" i="2431"/>
  <c r="E151" i="2431"/>
  <c r="G151" i="2431"/>
  <c r="C151" i="2431"/>
  <c r="H151" i="2431"/>
  <c r="A152" i="2431"/>
  <c r="B152" i="2431"/>
  <c r="C152" i="2431"/>
  <c r="D152" i="2431"/>
  <c r="E152" i="2431"/>
  <c r="G152" i="2431"/>
  <c r="H152" i="2431"/>
  <c r="A153" i="2431"/>
  <c r="C153" i="2431"/>
  <c r="E153" i="2431"/>
  <c r="D153" i="2431"/>
  <c r="G153" i="2431"/>
  <c r="H153" i="2431"/>
  <c r="B153" i="2431"/>
  <c r="A154" i="2431"/>
  <c r="C154" i="2431"/>
  <c r="D154" i="2431"/>
  <c r="E154" i="2431"/>
  <c r="G154" i="2431"/>
  <c r="H154" i="2431"/>
  <c r="B154" i="2431"/>
  <c r="A155" i="2431"/>
  <c r="B155" i="2431"/>
  <c r="D155" i="2431"/>
  <c r="E155" i="2431"/>
  <c r="G155" i="2431"/>
  <c r="C155" i="2431"/>
  <c r="H155" i="2431"/>
  <c r="A156" i="2431"/>
  <c r="B156" i="2431"/>
  <c r="D156" i="2431"/>
  <c r="G156" i="2431"/>
  <c r="C156" i="2431"/>
  <c r="E156" i="2431"/>
  <c r="H156" i="2431"/>
  <c r="A157" i="2431"/>
  <c r="B157" i="2431"/>
  <c r="D157" i="2431"/>
  <c r="G157" i="2431"/>
  <c r="C157" i="2431"/>
  <c r="E157" i="2431"/>
  <c r="H157" i="2431"/>
  <c r="A158" i="2431"/>
  <c r="C158" i="2431"/>
  <c r="D158" i="2431"/>
  <c r="E158" i="2431"/>
  <c r="G158" i="2431"/>
  <c r="H158" i="2431"/>
  <c r="B158" i="2431"/>
  <c r="A159" i="2431"/>
  <c r="B159" i="2431"/>
  <c r="D159" i="2431"/>
  <c r="G159" i="2431"/>
  <c r="C159" i="2431"/>
  <c r="E159" i="2431"/>
  <c r="H159" i="2431"/>
  <c r="A160" i="2431"/>
  <c r="C160" i="2431"/>
  <c r="E160" i="2431"/>
  <c r="D160" i="2431"/>
  <c r="G160" i="2431"/>
  <c r="H160" i="2431"/>
  <c r="B160" i="2431"/>
  <c r="A161" i="2431"/>
  <c r="B161" i="2431"/>
  <c r="D161" i="2431"/>
  <c r="G161" i="2431"/>
  <c r="C161" i="2431"/>
  <c r="E161" i="2431"/>
  <c r="H161" i="2431"/>
  <c r="A162" i="2431"/>
  <c r="C162" i="2431"/>
  <c r="E162" i="2431"/>
  <c r="D162" i="2431"/>
  <c r="G162" i="2431"/>
  <c r="H162" i="2431"/>
  <c r="B162" i="2431"/>
  <c r="A163" i="2431"/>
  <c r="B163" i="2431"/>
  <c r="D163" i="2431"/>
  <c r="E163" i="2431"/>
  <c r="G163" i="2431"/>
  <c r="C163" i="2431"/>
  <c r="H163" i="2431"/>
  <c r="A164" i="2431"/>
  <c r="B164" i="2431"/>
  <c r="D164" i="2431"/>
  <c r="G164" i="2431"/>
  <c r="C164" i="2431"/>
  <c r="E164" i="2431"/>
  <c r="H164" i="2431"/>
  <c r="A165" i="2431"/>
  <c r="B165" i="2431"/>
  <c r="C165" i="2431"/>
  <c r="E165" i="2431"/>
  <c r="D165" i="2431"/>
  <c r="G165" i="2431"/>
  <c r="H165" i="2431"/>
  <c r="A166" i="2431"/>
  <c r="C166" i="2431"/>
  <c r="E166" i="2431"/>
  <c r="D166" i="2431"/>
  <c r="G166" i="2431"/>
  <c r="H166" i="2431"/>
  <c r="B166" i="2431"/>
  <c r="A167" i="2431"/>
  <c r="B167" i="2431"/>
  <c r="D167" i="2431"/>
  <c r="G167" i="2431"/>
  <c r="C167" i="2431"/>
  <c r="E167" i="2431"/>
  <c r="H167" i="2431"/>
  <c r="A168" i="2431"/>
  <c r="D168" i="2431"/>
  <c r="G168" i="2431"/>
  <c r="C168" i="2431"/>
  <c r="E168" i="2431"/>
  <c r="H168" i="2431"/>
  <c r="B168" i="2431"/>
  <c r="A169" i="2431"/>
  <c r="B169" i="2431"/>
  <c r="C169" i="2431"/>
  <c r="E169" i="2431"/>
  <c r="D169" i="2431"/>
  <c r="G169" i="2431"/>
  <c r="H169" i="2431"/>
  <c r="A170" i="2431"/>
  <c r="C170" i="2431"/>
  <c r="D170" i="2431"/>
  <c r="E170" i="2431"/>
  <c r="G170" i="2431"/>
  <c r="H170" i="2431"/>
  <c r="B170" i="2431"/>
  <c r="A171" i="2431"/>
  <c r="B171" i="2431"/>
  <c r="D171" i="2431"/>
  <c r="E171" i="2431"/>
  <c r="G171" i="2431"/>
  <c r="C171" i="2431"/>
  <c r="H171" i="2431"/>
  <c r="A172" i="2431"/>
  <c r="B172" i="2431"/>
  <c r="D172" i="2431"/>
  <c r="G172" i="2431"/>
  <c r="C172" i="2431"/>
  <c r="E172" i="2431"/>
  <c r="H172" i="2431"/>
  <c r="A173" i="2431"/>
  <c r="D173" i="2431"/>
  <c r="G173" i="2431"/>
  <c r="C173" i="2431"/>
  <c r="E173" i="2431"/>
  <c r="H173" i="2431"/>
  <c r="B173" i="2431"/>
  <c r="A174" i="2431"/>
  <c r="C174" i="2431"/>
  <c r="D174" i="2431"/>
  <c r="E174" i="2431"/>
  <c r="G174" i="2431"/>
  <c r="H174" i="2431"/>
  <c r="B174" i="2431"/>
  <c r="A175" i="2431"/>
  <c r="B175" i="2431"/>
  <c r="D175" i="2431"/>
  <c r="G175" i="2431"/>
  <c r="C175" i="2431"/>
  <c r="E175" i="2431"/>
  <c r="H175" i="2431"/>
  <c r="A176" i="2431"/>
  <c r="C176" i="2431"/>
  <c r="E176" i="2431"/>
  <c r="D176" i="2431"/>
  <c r="G176" i="2431"/>
  <c r="H176" i="2431"/>
  <c r="B176" i="2431"/>
  <c r="A177" i="2431"/>
  <c r="D177" i="2431"/>
  <c r="G177" i="2431"/>
  <c r="C177" i="2431"/>
  <c r="E177" i="2431"/>
  <c r="H177" i="2431"/>
  <c r="B177" i="2431"/>
  <c r="A178" i="2431"/>
  <c r="C178" i="2431"/>
  <c r="E178" i="2431"/>
  <c r="D178" i="2431"/>
  <c r="G178" i="2431"/>
  <c r="H178" i="2431"/>
  <c r="B178" i="2431"/>
  <c r="A179" i="2431"/>
  <c r="B179" i="2431"/>
  <c r="D179" i="2431"/>
  <c r="E179" i="2431"/>
  <c r="G179" i="2431"/>
  <c r="C179" i="2431"/>
  <c r="H179" i="2431"/>
  <c r="A180" i="2431"/>
  <c r="B180" i="2431"/>
  <c r="D180" i="2431"/>
  <c r="G180" i="2431"/>
  <c r="C180" i="2431"/>
  <c r="E180" i="2431"/>
  <c r="H180" i="2431"/>
  <c r="A181" i="2431"/>
  <c r="C181" i="2431"/>
  <c r="E181" i="2431"/>
  <c r="D181" i="2431"/>
  <c r="G181" i="2431"/>
  <c r="H181" i="2431"/>
  <c r="B181" i="2431"/>
  <c r="A182" i="2431"/>
  <c r="C182" i="2431"/>
  <c r="E182" i="2431"/>
  <c r="D182" i="2431"/>
  <c r="G182" i="2431"/>
  <c r="H182" i="2431"/>
  <c r="B182" i="2431"/>
  <c r="A183" i="2431"/>
  <c r="B183" i="2431"/>
  <c r="D183" i="2431"/>
  <c r="E183" i="2431"/>
  <c r="G183" i="2431"/>
  <c r="C183" i="2431"/>
  <c r="H183" i="2431"/>
  <c r="A184" i="2431"/>
  <c r="B184" i="2431"/>
  <c r="C184" i="2431"/>
  <c r="D184" i="2431"/>
  <c r="E184" i="2431"/>
  <c r="G184" i="2431"/>
  <c r="H184" i="2431"/>
  <c r="A185" i="2431"/>
  <c r="B185" i="2431"/>
  <c r="D185" i="2431"/>
  <c r="G185" i="2431"/>
  <c r="C185" i="2431"/>
  <c r="E185" i="2431"/>
  <c r="H185" i="2431"/>
  <c r="A186" i="2431"/>
  <c r="C186" i="2431"/>
  <c r="E186" i="2431"/>
  <c r="D186" i="2431"/>
  <c r="G186" i="2431"/>
  <c r="H186" i="2431"/>
  <c r="B186" i="2431"/>
  <c r="A187" i="2431"/>
  <c r="B187" i="2431"/>
  <c r="D187" i="2431"/>
  <c r="G187" i="2431"/>
  <c r="C187" i="2431"/>
  <c r="E187" i="2431"/>
  <c r="H187" i="2431"/>
  <c r="A188" i="2431"/>
  <c r="D188" i="2431"/>
  <c r="E188" i="2431"/>
  <c r="G188" i="2431"/>
  <c r="C188" i="2431"/>
  <c r="H188" i="2431"/>
  <c r="B188" i="2431"/>
  <c r="A189" i="2431"/>
  <c r="B189" i="2431"/>
  <c r="D189" i="2431"/>
  <c r="G189" i="2431"/>
  <c r="C189" i="2431"/>
  <c r="E189" i="2431"/>
  <c r="H189" i="2431"/>
  <c r="A190" i="2431"/>
  <c r="C190" i="2431"/>
  <c r="E190" i="2431"/>
  <c r="D190" i="2431"/>
  <c r="G190" i="2431"/>
  <c r="H190" i="2431"/>
  <c r="B190" i="2431"/>
  <c r="A191" i="2431"/>
  <c r="B191" i="2431"/>
  <c r="D191" i="2431"/>
  <c r="G191" i="2431"/>
  <c r="C191" i="2431"/>
  <c r="E191" i="2431"/>
  <c r="H191" i="2431"/>
  <c r="A192" i="2431"/>
  <c r="B192" i="2431"/>
  <c r="C192" i="2431"/>
  <c r="D192" i="2431"/>
  <c r="E192" i="2431"/>
  <c r="G192" i="2431"/>
  <c r="H192" i="2431"/>
  <c r="A193" i="2431"/>
  <c r="B193" i="2431"/>
  <c r="D193" i="2431"/>
  <c r="G193" i="2431"/>
  <c r="C193" i="2431"/>
  <c r="E193" i="2431"/>
  <c r="H193" i="2431"/>
  <c r="A194" i="2431"/>
  <c r="C194" i="2431"/>
  <c r="E194" i="2431"/>
  <c r="D194" i="2431"/>
  <c r="G194" i="2431"/>
  <c r="H194" i="2431"/>
  <c r="B194" i="2431"/>
  <c r="A195" i="2431"/>
  <c r="B195" i="2431"/>
  <c r="D195" i="2431"/>
  <c r="G195" i="2431"/>
  <c r="C195" i="2431"/>
  <c r="E195" i="2431"/>
  <c r="H195" i="2431"/>
  <c r="A196" i="2431"/>
  <c r="D196" i="2431"/>
  <c r="G196" i="2431"/>
  <c r="C196" i="2431"/>
  <c r="E196" i="2431"/>
  <c r="H196" i="2431"/>
  <c r="B196" i="2431"/>
  <c r="A197" i="2431"/>
  <c r="B197" i="2431"/>
  <c r="D197" i="2431"/>
  <c r="G197" i="2431"/>
  <c r="C197" i="2431"/>
  <c r="E197" i="2431"/>
  <c r="H197" i="2431"/>
  <c r="A198" i="2431"/>
  <c r="C198" i="2431"/>
  <c r="E198" i="2431"/>
  <c r="D198" i="2431"/>
  <c r="G198" i="2431"/>
  <c r="H198" i="2431"/>
  <c r="B198" i="2431"/>
  <c r="A199" i="2431"/>
  <c r="B199" i="2431"/>
  <c r="D199" i="2431"/>
  <c r="G199" i="2431"/>
  <c r="C199" i="2431"/>
  <c r="E199" i="2431"/>
  <c r="H199" i="2431"/>
  <c r="A200" i="2431"/>
  <c r="B200" i="2431"/>
  <c r="C200" i="2431"/>
  <c r="E200" i="2431"/>
  <c r="D200" i="2431"/>
  <c r="G200" i="2431"/>
  <c r="H200" i="2431"/>
  <c r="A201" i="2431"/>
  <c r="B201" i="2431"/>
  <c r="D201" i="2431"/>
  <c r="G201" i="2431"/>
  <c r="C201" i="2431"/>
  <c r="E201" i="2431"/>
  <c r="H201" i="2431"/>
  <c r="A202" i="2431"/>
  <c r="C202" i="2431"/>
  <c r="D202" i="2431"/>
  <c r="E202" i="2431"/>
  <c r="G202" i="2431"/>
  <c r="H202" i="2431"/>
  <c r="B202" i="2431"/>
  <c r="A203" i="2431"/>
  <c r="B203" i="2431"/>
  <c r="D203" i="2431"/>
  <c r="G203" i="2431"/>
  <c r="C203" i="2431"/>
  <c r="E203" i="2431"/>
  <c r="H203" i="2431"/>
  <c r="A204" i="2431"/>
  <c r="D204" i="2431"/>
  <c r="E204" i="2431"/>
  <c r="G204" i="2431"/>
  <c r="C204" i="2431"/>
  <c r="H204" i="2431"/>
  <c r="B204" i="2431"/>
  <c r="A205" i="2431"/>
  <c r="B205" i="2431"/>
  <c r="D205" i="2431"/>
  <c r="G205" i="2431"/>
  <c r="C205" i="2431"/>
  <c r="E205" i="2431"/>
  <c r="H205" i="2431"/>
  <c r="A206" i="2431"/>
  <c r="C206" i="2431"/>
  <c r="E206" i="2431"/>
  <c r="D206" i="2431"/>
  <c r="G206" i="2431"/>
  <c r="H206" i="2431"/>
  <c r="B206" i="2431"/>
  <c r="A207" i="2431"/>
  <c r="B207" i="2431"/>
  <c r="D207" i="2431"/>
  <c r="G207" i="2431"/>
  <c r="C207" i="2431"/>
  <c r="E207" i="2431"/>
  <c r="H207" i="2431"/>
  <c r="A208" i="2431"/>
  <c r="B208" i="2431"/>
  <c r="C208" i="2431"/>
  <c r="D208" i="2431"/>
  <c r="E208" i="2431"/>
  <c r="G208" i="2431"/>
  <c r="H208" i="2431"/>
  <c r="A209" i="2431"/>
  <c r="B209" i="2431"/>
  <c r="D209" i="2431"/>
  <c r="G209" i="2431"/>
  <c r="C209" i="2431"/>
  <c r="E209" i="2431"/>
  <c r="H209" i="2431"/>
  <c r="A210" i="2431"/>
  <c r="C210" i="2431"/>
  <c r="D210" i="2431"/>
  <c r="E210" i="2431"/>
  <c r="G210" i="2431"/>
  <c r="H210" i="2431"/>
  <c r="B210" i="2431"/>
  <c r="A211" i="2431"/>
  <c r="B211" i="2431"/>
  <c r="D211" i="2431"/>
  <c r="G211" i="2431"/>
  <c r="C211" i="2431"/>
  <c r="E211" i="2431"/>
  <c r="H211" i="2431"/>
  <c r="A212" i="2431"/>
  <c r="D212" i="2431"/>
  <c r="G212" i="2431"/>
  <c r="C212" i="2431"/>
  <c r="E212" i="2431"/>
  <c r="H212" i="2431"/>
  <c r="B212" i="2431"/>
  <c r="A213" i="2431"/>
  <c r="B213" i="2431"/>
  <c r="D213" i="2431"/>
  <c r="G213" i="2431"/>
  <c r="C213" i="2431"/>
  <c r="E213" i="2431"/>
  <c r="H213" i="2431"/>
  <c r="A214" i="2431"/>
  <c r="C214" i="2431"/>
  <c r="E214" i="2431"/>
  <c r="D214" i="2431"/>
  <c r="G214" i="2431"/>
  <c r="H214" i="2431"/>
  <c r="B214" i="2431"/>
  <c r="A215" i="2431"/>
  <c r="B215" i="2431"/>
  <c r="D215" i="2431"/>
  <c r="G215" i="2431"/>
  <c r="C215" i="2431"/>
  <c r="E215" i="2431"/>
  <c r="H215" i="2431"/>
  <c r="A216" i="2431"/>
  <c r="B216" i="2431"/>
  <c r="C216" i="2431"/>
  <c r="D216" i="2431"/>
  <c r="E216" i="2431"/>
  <c r="G216" i="2431"/>
  <c r="H216" i="2431"/>
  <c r="A217" i="2431"/>
  <c r="B217" i="2431"/>
  <c r="D217" i="2431"/>
  <c r="G217" i="2431"/>
  <c r="C217" i="2431"/>
  <c r="E217" i="2431"/>
  <c r="H217" i="2431"/>
  <c r="A218" i="2431"/>
  <c r="C218" i="2431"/>
  <c r="E218" i="2431"/>
  <c r="D218" i="2431"/>
  <c r="G218" i="2431"/>
  <c r="H218" i="2431"/>
  <c r="B218" i="2431"/>
  <c r="A219" i="2431"/>
  <c r="B219" i="2431"/>
  <c r="D219" i="2431"/>
  <c r="G219" i="2431"/>
  <c r="C219" i="2431"/>
  <c r="E219" i="2431"/>
  <c r="H219" i="2431"/>
  <c r="A220" i="2431"/>
  <c r="D220" i="2431"/>
  <c r="E220" i="2431"/>
  <c r="G220" i="2431"/>
  <c r="C220" i="2431"/>
  <c r="H220" i="2431"/>
  <c r="B220" i="2431"/>
  <c r="A221" i="2431"/>
  <c r="B221" i="2431"/>
  <c r="D221" i="2431"/>
  <c r="G221" i="2431"/>
  <c r="C221" i="2431"/>
  <c r="E221" i="2431"/>
  <c r="H221" i="2431"/>
  <c r="A222" i="2431"/>
  <c r="C222" i="2431"/>
  <c r="E222" i="2431"/>
  <c r="D222" i="2431"/>
  <c r="G222" i="2431"/>
  <c r="H222" i="2431"/>
  <c r="B222" i="2431"/>
  <c r="A223" i="2431"/>
  <c r="B223" i="2431"/>
  <c r="D223" i="2431"/>
  <c r="G223" i="2431"/>
  <c r="C223" i="2431"/>
  <c r="E223" i="2431"/>
  <c r="H223" i="2431"/>
  <c r="A224" i="2431"/>
  <c r="B224" i="2431"/>
  <c r="C224" i="2431"/>
  <c r="E224" i="2431"/>
  <c r="D224" i="2431"/>
  <c r="G224" i="2431"/>
  <c r="H224" i="2431"/>
  <c r="A225" i="2431"/>
  <c r="B225" i="2431"/>
  <c r="D225" i="2431"/>
  <c r="G225" i="2431"/>
  <c r="C225" i="2431"/>
  <c r="E225" i="2431"/>
  <c r="H225" i="2431"/>
  <c r="A226" i="2431"/>
  <c r="C226" i="2431"/>
  <c r="E226" i="2431"/>
  <c r="D226" i="2431"/>
  <c r="G226" i="2431"/>
  <c r="H226" i="2431"/>
  <c r="B226" i="2431"/>
  <c r="A227" i="2431"/>
  <c r="B227" i="2431"/>
  <c r="D227" i="2431"/>
  <c r="G227" i="2431"/>
  <c r="C227" i="2431"/>
  <c r="E227" i="2431"/>
  <c r="H227" i="2431"/>
  <c r="A228" i="2431"/>
  <c r="D228" i="2431"/>
  <c r="E228" i="2431"/>
  <c r="G228" i="2431"/>
  <c r="C228" i="2431"/>
  <c r="H228" i="2431"/>
  <c r="B228" i="2431"/>
  <c r="A229" i="2431"/>
  <c r="B229" i="2431"/>
  <c r="D229" i="2431"/>
  <c r="G229" i="2431"/>
  <c r="C229" i="2431"/>
  <c r="E229" i="2431"/>
  <c r="H229" i="2431"/>
  <c r="A230" i="2431"/>
  <c r="C230" i="2431"/>
  <c r="E230" i="2431"/>
  <c r="D230" i="2431"/>
  <c r="G230" i="2431"/>
  <c r="H230" i="2431"/>
  <c r="B230" i="2431"/>
  <c r="A231" i="2431"/>
  <c r="B231" i="2431"/>
  <c r="D231" i="2431"/>
  <c r="G231" i="2431"/>
  <c r="C231" i="2431"/>
  <c r="E231" i="2431"/>
  <c r="H231" i="2431"/>
  <c r="A232" i="2431"/>
  <c r="B232" i="2431"/>
  <c r="C232" i="2431"/>
  <c r="E232" i="2431"/>
  <c r="D232" i="2431"/>
  <c r="G232" i="2431"/>
  <c r="H232" i="2431"/>
  <c r="A233" i="2431"/>
  <c r="B233" i="2431"/>
  <c r="D233" i="2431"/>
  <c r="G233" i="2431"/>
  <c r="C233" i="2431"/>
  <c r="E233" i="2431"/>
  <c r="H233" i="2431"/>
  <c r="A234" i="2431"/>
  <c r="C234" i="2431"/>
  <c r="E234" i="2431"/>
  <c r="D234" i="2431"/>
  <c r="G234" i="2431"/>
  <c r="H234" i="2431"/>
  <c r="B234" i="2431"/>
  <c r="A235" i="2431"/>
  <c r="B235" i="2431"/>
  <c r="D235" i="2431"/>
  <c r="G235" i="2431"/>
  <c r="C235" i="2431"/>
  <c r="E235" i="2431"/>
  <c r="H235" i="2431"/>
  <c r="A236" i="2431"/>
  <c r="D236" i="2431"/>
  <c r="G236" i="2431"/>
  <c r="C236" i="2431"/>
  <c r="E236" i="2431"/>
  <c r="H236" i="2431"/>
  <c r="B236" i="2431"/>
  <c r="A237" i="2431"/>
  <c r="B237" i="2431"/>
  <c r="D237" i="2431"/>
  <c r="G237" i="2431"/>
  <c r="C237" i="2431"/>
  <c r="E237" i="2431"/>
  <c r="H237" i="2431"/>
  <c r="A238" i="2431"/>
  <c r="C238" i="2431"/>
  <c r="E238" i="2431"/>
  <c r="D238" i="2431"/>
  <c r="G238" i="2431"/>
  <c r="H238" i="2431"/>
  <c r="B238" i="2431"/>
  <c r="A239" i="2431"/>
  <c r="B239" i="2431"/>
  <c r="D239" i="2431"/>
  <c r="G239" i="2431"/>
  <c r="C239" i="2431"/>
  <c r="E239" i="2431"/>
  <c r="H239" i="2431"/>
  <c r="A240" i="2431"/>
  <c r="B240" i="2431"/>
  <c r="C240" i="2431"/>
  <c r="E240" i="2431"/>
  <c r="D240" i="2431"/>
  <c r="G240" i="2431"/>
  <c r="H240" i="2431"/>
  <c r="A241" i="2431"/>
  <c r="B241" i="2431"/>
  <c r="D241" i="2431"/>
  <c r="G241" i="2431"/>
  <c r="C241" i="2431"/>
  <c r="E241" i="2431"/>
  <c r="H241" i="2431"/>
  <c r="A242" i="2431"/>
  <c r="C242" i="2431"/>
  <c r="D242" i="2431"/>
  <c r="E242" i="2431"/>
  <c r="G242" i="2431"/>
  <c r="H242" i="2431"/>
  <c r="B242" i="2431"/>
  <c r="A243" i="2431"/>
  <c r="B243" i="2431"/>
  <c r="D243" i="2431"/>
  <c r="G243" i="2431"/>
  <c r="C243" i="2431"/>
  <c r="E243" i="2431"/>
  <c r="H243" i="2431"/>
  <c r="A244" i="2431"/>
  <c r="D244" i="2431"/>
  <c r="E244" i="2431"/>
  <c r="G244" i="2431"/>
  <c r="C244" i="2431"/>
  <c r="H244" i="2431"/>
  <c r="B244" i="2431"/>
  <c r="A245" i="2431"/>
  <c r="D245" i="2431"/>
  <c r="G245" i="2431"/>
  <c r="C245" i="2431"/>
  <c r="E245" i="2431"/>
  <c r="H245" i="2431"/>
  <c r="B245" i="2431"/>
  <c r="A246" i="2431"/>
  <c r="C246" i="2431"/>
  <c r="E246" i="2431"/>
  <c r="D246" i="2431"/>
  <c r="G246" i="2431"/>
  <c r="H246" i="2431"/>
  <c r="B246" i="2431"/>
  <c r="A247" i="2431"/>
  <c r="B247" i="2431"/>
  <c r="D247" i="2431"/>
  <c r="G247" i="2431"/>
  <c r="C247" i="2431"/>
  <c r="E247" i="2431"/>
  <c r="H247" i="2431"/>
  <c r="A248" i="2431"/>
  <c r="B248" i="2431"/>
  <c r="C248" i="2431"/>
  <c r="E248" i="2431"/>
  <c r="D248" i="2431"/>
  <c r="G248" i="2431"/>
  <c r="H248" i="2431"/>
  <c r="A249" i="2431"/>
  <c r="B249" i="2431"/>
  <c r="D249" i="2431"/>
  <c r="G249" i="2431"/>
  <c r="C249" i="2431"/>
  <c r="E249" i="2431"/>
  <c r="H249" i="2431"/>
  <c r="A250" i="2431"/>
  <c r="C250" i="2431"/>
  <c r="E250" i="2431"/>
  <c r="D250" i="2431"/>
  <c r="G250" i="2431"/>
  <c r="H250" i="2431"/>
  <c r="B250" i="2431"/>
  <c r="A251" i="2431"/>
  <c r="B251" i="2431"/>
  <c r="D251" i="2431"/>
  <c r="E251" i="2431"/>
  <c r="G251" i="2431"/>
  <c r="C251" i="2431"/>
  <c r="H251" i="2431"/>
  <c r="A252" i="2431"/>
  <c r="D252" i="2431"/>
  <c r="E252" i="2431"/>
  <c r="G252" i="2431"/>
  <c r="C252" i="2431"/>
  <c r="H252" i="2431"/>
  <c r="B252" i="2431"/>
  <c r="A253" i="2431"/>
  <c r="D253" i="2431"/>
  <c r="G253" i="2431"/>
  <c r="C253" i="2431"/>
  <c r="E253" i="2431"/>
  <c r="H253" i="2431"/>
  <c r="B253" i="2431"/>
  <c r="A254" i="2431"/>
  <c r="C254" i="2431"/>
  <c r="E254" i="2431"/>
  <c r="D254" i="2431"/>
  <c r="G254" i="2431"/>
  <c r="H254" i="2431"/>
  <c r="B254" i="2431"/>
  <c r="A255" i="2431"/>
  <c r="B255" i="2431"/>
  <c r="D255" i="2431"/>
  <c r="G255" i="2431"/>
  <c r="C255" i="2431"/>
  <c r="E255" i="2431"/>
  <c r="H255" i="2431"/>
  <c r="A256" i="2431"/>
  <c r="B256" i="2431"/>
  <c r="C256" i="2431"/>
  <c r="E256" i="2431"/>
  <c r="D256" i="2431"/>
  <c r="G256" i="2431"/>
  <c r="H256" i="2431"/>
  <c r="A257" i="2431"/>
  <c r="B257" i="2431"/>
  <c r="C257" i="2431"/>
  <c r="E257" i="2431"/>
  <c r="D257" i="2431"/>
  <c r="G257" i="2431"/>
  <c r="H257" i="2431"/>
  <c r="A258" i="2431"/>
  <c r="C258" i="2431"/>
  <c r="E258" i="2431"/>
  <c r="D258" i="2431"/>
  <c r="G258" i="2431"/>
  <c r="H258" i="2431"/>
  <c r="B258" i="2431"/>
  <c r="A259" i="2431"/>
  <c r="B259" i="2431"/>
  <c r="D259" i="2431"/>
  <c r="E259" i="2431"/>
  <c r="G259" i="2431"/>
  <c r="C259" i="2431"/>
  <c r="H259" i="2431"/>
  <c r="A260" i="2431"/>
  <c r="D260" i="2431"/>
  <c r="G260" i="2431"/>
  <c r="C260" i="2431"/>
  <c r="E260" i="2431"/>
  <c r="H260" i="2431"/>
  <c r="B260" i="2431"/>
  <c r="A261" i="2431"/>
  <c r="D261" i="2431"/>
  <c r="G261" i="2431"/>
  <c r="C261" i="2431"/>
  <c r="E261" i="2431"/>
  <c r="H261" i="2431"/>
  <c r="B261" i="2431"/>
  <c r="A262" i="2431"/>
  <c r="C262" i="2431"/>
  <c r="E262" i="2431"/>
  <c r="D262" i="2431"/>
  <c r="G262" i="2431"/>
  <c r="H262" i="2431"/>
  <c r="B262" i="2431"/>
  <c r="A263" i="2431"/>
  <c r="B263" i="2431"/>
  <c r="D263" i="2431"/>
  <c r="G263" i="2431"/>
  <c r="C263" i="2431"/>
  <c r="E263" i="2431"/>
  <c r="H263" i="2431"/>
  <c r="A264" i="2431"/>
  <c r="B264" i="2431"/>
  <c r="C264" i="2431"/>
  <c r="D264" i="2431"/>
  <c r="E264" i="2431"/>
  <c r="G264" i="2431"/>
  <c r="H264" i="2431"/>
  <c r="A265" i="2431"/>
  <c r="C265" i="2431"/>
  <c r="E265" i="2431"/>
  <c r="D265" i="2431"/>
  <c r="G265" i="2431"/>
  <c r="H265" i="2431"/>
  <c r="B265" i="2431"/>
  <c r="A266" i="2431"/>
  <c r="C266" i="2431"/>
  <c r="D266" i="2431"/>
  <c r="E266" i="2431"/>
  <c r="G266" i="2431"/>
  <c r="H266" i="2431"/>
  <c r="B266" i="2431"/>
  <c r="A267" i="2431"/>
  <c r="B267" i="2431"/>
  <c r="D267" i="2431"/>
  <c r="G267" i="2431"/>
  <c r="C267" i="2431"/>
  <c r="E267" i="2431"/>
  <c r="H267" i="2431"/>
  <c r="A268" i="2431"/>
  <c r="B268" i="2431"/>
  <c r="D268" i="2431"/>
  <c r="E268" i="2431"/>
  <c r="G268" i="2431"/>
  <c r="C268" i="2431"/>
  <c r="H268" i="2431"/>
  <c r="A269" i="2431"/>
  <c r="C269" i="2431"/>
  <c r="E269" i="2431"/>
  <c r="D269" i="2431"/>
  <c r="G269" i="2431"/>
  <c r="H269" i="2431"/>
  <c r="B269" i="2431"/>
  <c r="A270" i="2431"/>
  <c r="C270" i="2431"/>
  <c r="E270" i="2431"/>
  <c r="D270" i="2431"/>
  <c r="G270" i="2431"/>
  <c r="H270" i="2431"/>
  <c r="B270" i="2431"/>
  <c r="A271" i="2431"/>
  <c r="B271" i="2431"/>
  <c r="D271" i="2431"/>
  <c r="E271" i="2431"/>
  <c r="G271" i="2431"/>
  <c r="C271" i="2431"/>
  <c r="H271" i="2431"/>
  <c r="A272" i="2431"/>
  <c r="B272" i="2431"/>
  <c r="D272" i="2431"/>
  <c r="G272" i="2431"/>
  <c r="C272" i="2431"/>
  <c r="E272" i="2431"/>
  <c r="H272" i="2431"/>
  <c r="A273" i="2431"/>
  <c r="C273" i="2431"/>
  <c r="E273" i="2431"/>
  <c r="D273" i="2431"/>
  <c r="G273" i="2431"/>
  <c r="H273" i="2431"/>
  <c r="B273" i="2431"/>
  <c r="A274" i="2431"/>
  <c r="C274" i="2431"/>
  <c r="D274" i="2431"/>
  <c r="E274" i="2431"/>
  <c r="G274" i="2431"/>
  <c r="H274" i="2431"/>
  <c r="B274" i="2431"/>
  <c r="A275" i="2431"/>
  <c r="B275" i="2431"/>
  <c r="D275" i="2431"/>
  <c r="G275" i="2431"/>
  <c r="C275" i="2431"/>
  <c r="E275" i="2431"/>
  <c r="H275" i="2431"/>
  <c r="A276" i="2431"/>
  <c r="B276" i="2431"/>
  <c r="C276" i="2431"/>
  <c r="E276" i="2431"/>
  <c r="D276" i="2431"/>
  <c r="G276" i="2431"/>
  <c r="H276" i="2431"/>
  <c r="A277" i="2431"/>
  <c r="B277" i="2431"/>
  <c r="D277" i="2431"/>
  <c r="G277" i="2431"/>
  <c r="C277" i="2431"/>
  <c r="E277" i="2431"/>
  <c r="H277" i="2431"/>
  <c r="A278" i="2431"/>
  <c r="C278" i="2431"/>
  <c r="D278" i="2431"/>
  <c r="E278" i="2431"/>
  <c r="G278" i="2431"/>
  <c r="H278" i="2431"/>
  <c r="B278" i="2431"/>
  <c r="A279" i="2431"/>
  <c r="B279" i="2431"/>
  <c r="D279" i="2431"/>
  <c r="G279" i="2431"/>
  <c r="C279" i="2431"/>
  <c r="E279" i="2431"/>
  <c r="H279" i="2431"/>
  <c r="A280" i="2431"/>
  <c r="B280" i="2431"/>
  <c r="C280" i="2431"/>
  <c r="E280" i="2431"/>
  <c r="D280" i="2431"/>
  <c r="G280" i="2431"/>
  <c r="H280" i="2431"/>
  <c r="A281" i="2431"/>
  <c r="B281" i="2431"/>
  <c r="C281" i="2431"/>
  <c r="E281" i="2431"/>
  <c r="D281" i="2431"/>
  <c r="G281" i="2431"/>
  <c r="H281" i="2431"/>
  <c r="A282" i="2431"/>
  <c r="C282" i="2431"/>
  <c r="E282" i="2431"/>
  <c r="D282" i="2431"/>
  <c r="G282" i="2431"/>
  <c r="H282" i="2431"/>
  <c r="B282" i="2431"/>
  <c r="A283" i="2431"/>
  <c r="B283" i="2431"/>
  <c r="D283" i="2431"/>
  <c r="G283" i="2431"/>
  <c r="C283" i="2431"/>
  <c r="E283" i="2431"/>
  <c r="H283" i="2431"/>
  <c r="A284" i="2431"/>
  <c r="D284" i="2431"/>
  <c r="G284" i="2431"/>
  <c r="C284" i="2431"/>
  <c r="E284" i="2431"/>
  <c r="H284" i="2431"/>
  <c r="B284" i="2431"/>
  <c r="A285" i="2431"/>
  <c r="B285" i="2431"/>
  <c r="C285" i="2431"/>
  <c r="E285" i="2431"/>
  <c r="D285" i="2431"/>
  <c r="G285" i="2431"/>
  <c r="H285" i="2431"/>
  <c r="A286" i="2431"/>
  <c r="C286" i="2431"/>
  <c r="E286" i="2431"/>
  <c r="D286" i="2431"/>
  <c r="G286" i="2431"/>
  <c r="H286" i="2431"/>
  <c r="B286" i="2431"/>
  <c r="A287" i="2431"/>
  <c r="B287" i="2431"/>
  <c r="D287" i="2431"/>
  <c r="E287" i="2431"/>
  <c r="G287" i="2431"/>
  <c r="C287" i="2431"/>
  <c r="H287" i="2431"/>
  <c r="A288" i="2431"/>
  <c r="B288" i="2431"/>
  <c r="D288" i="2431"/>
  <c r="G288" i="2431"/>
  <c r="C288" i="2431"/>
  <c r="E288" i="2431"/>
  <c r="H288" i="2431"/>
  <c r="A289" i="2431"/>
  <c r="B289" i="2431"/>
  <c r="C289" i="2431"/>
  <c r="E289" i="2431"/>
  <c r="D289" i="2431"/>
  <c r="G289" i="2431"/>
  <c r="H289" i="2431"/>
  <c r="A290" i="2431"/>
  <c r="C290" i="2431"/>
  <c r="D290" i="2431"/>
  <c r="E290" i="2431"/>
  <c r="G290" i="2431"/>
  <c r="H290" i="2431"/>
  <c r="B290" i="2431"/>
  <c r="A291" i="2431"/>
  <c r="B291" i="2431"/>
  <c r="D291" i="2431"/>
  <c r="G291" i="2431"/>
  <c r="C291" i="2431"/>
  <c r="E291" i="2431"/>
  <c r="H291" i="2431"/>
  <c r="A292" i="2431"/>
  <c r="D292" i="2431"/>
  <c r="G292" i="2431"/>
  <c r="C292" i="2431"/>
  <c r="E292" i="2431"/>
  <c r="H292" i="2431"/>
  <c r="B292" i="2431"/>
  <c r="A293" i="2431"/>
  <c r="D293" i="2431"/>
  <c r="G293" i="2431"/>
  <c r="C293" i="2431"/>
  <c r="E293" i="2431"/>
  <c r="H293" i="2431"/>
  <c r="B293" i="2431"/>
  <c r="A294" i="2431"/>
  <c r="C294" i="2431"/>
  <c r="E294" i="2431"/>
  <c r="D294" i="2431"/>
  <c r="G294" i="2431"/>
  <c r="H294" i="2431"/>
  <c r="B294" i="2431"/>
  <c r="A295" i="2431"/>
  <c r="B295" i="2431"/>
  <c r="D295" i="2431"/>
  <c r="G295" i="2431"/>
  <c r="C295" i="2431"/>
  <c r="E295" i="2431"/>
  <c r="H295" i="2431"/>
  <c r="A296" i="2431"/>
  <c r="D296" i="2431"/>
  <c r="G296" i="2431"/>
  <c r="C296" i="2431"/>
  <c r="E296" i="2431"/>
  <c r="H296" i="2431"/>
  <c r="B296" i="2431"/>
  <c r="A297" i="2431"/>
  <c r="D297" i="2431"/>
  <c r="G297" i="2431"/>
  <c r="C297" i="2431"/>
  <c r="E297" i="2431"/>
  <c r="H297" i="2431"/>
  <c r="B297" i="2431"/>
  <c r="A298" i="2431"/>
  <c r="C298" i="2431"/>
  <c r="E298" i="2431"/>
  <c r="D298" i="2431"/>
  <c r="G298" i="2431"/>
  <c r="H298" i="2431"/>
  <c r="B298" i="2431"/>
  <c r="A299" i="2431"/>
  <c r="B299" i="2431"/>
  <c r="D299" i="2431"/>
  <c r="E299" i="2431"/>
  <c r="G299" i="2431"/>
  <c r="C299" i="2431"/>
  <c r="H299" i="2431"/>
  <c r="A300" i="2431"/>
  <c r="B300" i="2431"/>
  <c r="C300" i="2431"/>
  <c r="E300" i="2431"/>
  <c r="D300" i="2431"/>
  <c r="G300" i="2431"/>
  <c r="H300" i="2431"/>
  <c r="A301" i="2431"/>
  <c r="C301" i="2431"/>
  <c r="E301" i="2431"/>
  <c r="D301" i="2431"/>
  <c r="G301" i="2431"/>
  <c r="H301" i="2431"/>
  <c r="B301" i="2431"/>
  <c r="A302" i="2431"/>
  <c r="C302" i="2431"/>
  <c r="E302" i="2431"/>
  <c r="D302" i="2431"/>
  <c r="G302" i="2431"/>
  <c r="H302" i="2431"/>
  <c r="B302" i="2431"/>
  <c r="A303" i="2431"/>
  <c r="B303" i="2431"/>
  <c r="D303" i="2431"/>
  <c r="E303" i="2431"/>
  <c r="G303" i="2431"/>
  <c r="C303" i="2431"/>
  <c r="H303" i="2431"/>
  <c r="A304" i="2431"/>
  <c r="B304" i="2431"/>
  <c r="D304" i="2431"/>
  <c r="G304" i="2431"/>
  <c r="C304" i="2431"/>
  <c r="E304" i="2431"/>
  <c r="H304" i="2431"/>
  <c r="A305" i="2431"/>
  <c r="C305" i="2431"/>
  <c r="E305" i="2431"/>
  <c r="D305" i="2431"/>
  <c r="G305" i="2431"/>
  <c r="H305" i="2431"/>
  <c r="B305" i="2431"/>
  <c r="A306" i="2431"/>
  <c r="C306" i="2431"/>
  <c r="D306" i="2431"/>
  <c r="E306" i="2431"/>
  <c r="G306" i="2431"/>
  <c r="H306" i="2431"/>
  <c r="B306" i="2431"/>
  <c r="A307" i="2431"/>
  <c r="B307" i="2431"/>
  <c r="D307" i="2431"/>
  <c r="G307" i="2431"/>
  <c r="C307" i="2431"/>
  <c r="E307" i="2431"/>
  <c r="H307" i="2431"/>
  <c r="A308" i="2431"/>
  <c r="B308" i="2431"/>
  <c r="C308" i="2431"/>
  <c r="E308" i="2431"/>
  <c r="D308" i="2431"/>
  <c r="G308" i="2431"/>
  <c r="H308" i="2431"/>
  <c r="A309" i="2431"/>
  <c r="B309" i="2431"/>
  <c r="D309" i="2431"/>
  <c r="G309" i="2431"/>
  <c r="C309" i="2431"/>
  <c r="E309" i="2431"/>
  <c r="H309" i="2431"/>
  <c r="A310" i="2431"/>
  <c r="C310" i="2431"/>
  <c r="D310" i="2431"/>
  <c r="E310" i="2431"/>
  <c r="G310" i="2431"/>
  <c r="H310" i="2431"/>
  <c r="B310" i="2431"/>
  <c r="A311" i="2431"/>
  <c r="B311" i="2431"/>
  <c r="D311" i="2431"/>
  <c r="G311" i="2431"/>
  <c r="C311" i="2431"/>
  <c r="E311" i="2431"/>
  <c r="H311" i="2431"/>
  <c r="D16" i="2424"/>
  <c r="C18" i="2424"/>
  <c r="E21" i="2424"/>
  <c r="G21" i="2424"/>
  <c r="H21" i="2424"/>
  <c r="R21" i="2424"/>
  <c r="E22" i="2424"/>
  <c r="G22" i="2424"/>
  <c r="H22" i="2424"/>
  <c r="R22" i="2424"/>
  <c r="E23" i="2424"/>
  <c r="G23" i="2424"/>
  <c r="I23" i="2424"/>
  <c r="R23" i="2424"/>
  <c r="E24" i="2424"/>
  <c r="F24" i="2424"/>
  <c r="G24" i="2424"/>
  <c r="M24" i="2424"/>
  <c r="R24" i="2424"/>
  <c r="E25" i="2424"/>
  <c r="F25" i="2424"/>
  <c r="G25" i="2424"/>
  <c r="R25" i="2424"/>
  <c r="E26" i="2424"/>
  <c r="F26" i="2424"/>
  <c r="G26" i="2424"/>
  <c r="M26" i="2424"/>
  <c r="R26" i="2424"/>
  <c r="E27" i="2424"/>
  <c r="F27" i="2424"/>
  <c r="G27" i="2424"/>
  <c r="M27" i="2424"/>
  <c r="R27" i="2424"/>
  <c r="E28" i="2424"/>
  <c r="G28" i="2424"/>
  <c r="I28" i="2424"/>
  <c r="R28" i="2424"/>
  <c r="E29" i="2424"/>
  <c r="F29" i="2424"/>
  <c r="G29" i="2424"/>
  <c r="M29" i="2424"/>
  <c r="R29" i="2424"/>
  <c r="E30" i="2424"/>
  <c r="F30" i="2424"/>
  <c r="G30" i="2424"/>
  <c r="M30" i="2424"/>
  <c r="R30" i="2424"/>
  <c r="E31" i="2424"/>
  <c r="F31" i="2424"/>
  <c r="G31" i="2424"/>
  <c r="M31" i="2424"/>
  <c r="R31" i="2424"/>
  <c r="E32" i="2424"/>
  <c r="F32" i="2424"/>
  <c r="G32" i="2424"/>
  <c r="M32" i="2424"/>
  <c r="R32" i="2424"/>
  <c r="E33" i="2424"/>
  <c r="F33" i="2424"/>
  <c r="G33" i="2424"/>
  <c r="M33" i="2424"/>
  <c r="R33" i="2424"/>
  <c r="E34" i="2424"/>
  <c r="F34" i="2424"/>
  <c r="G34" i="2424"/>
  <c r="M34" i="2424"/>
  <c r="R34" i="2424"/>
  <c r="E35" i="2424"/>
  <c r="F35" i="2424"/>
  <c r="G35" i="2424"/>
  <c r="M35" i="2424"/>
  <c r="R35" i="2424"/>
  <c r="E36" i="2424"/>
  <c r="G36" i="2424"/>
  <c r="I36" i="2424"/>
  <c r="R36" i="2424"/>
  <c r="E37" i="2424"/>
  <c r="F37" i="2424"/>
  <c r="G37" i="2424"/>
  <c r="M37" i="2424"/>
  <c r="R37" i="2424"/>
  <c r="E38" i="2424"/>
  <c r="F38" i="2424"/>
  <c r="G38" i="2424"/>
  <c r="M38" i="2424"/>
  <c r="R38" i="2424"/>
  <c r="E39" i="2424"/>
  <c r="F39" i="2424"/>
  <c r="G39" i="2424"/>
  <c r="M39" i="2424"/>
  <c r="R39" i="2424"/>
  <c r="E40" i="2424"/>
  <c r="F40" i="2424"/>
  <c r="G40" i="2424"/>
  <c r="M40" i="2424"/>
  <c r="R40" i="2424"/>
  <c r="E41" i="2424"/>
  <c r="G41" i="2424"/>
  <c r="I41" i="2424"/>
  <c r="R41" i="2424"/>
  <c r="E42" i="2424"/>
  <c r="F42" i="2424"/>
  <c r="G42" i="2424"/>
  <c r="M42" i="2424"/>
  <c r="R42" i="2424"/>
  <c r="E43" i="2424"/>
  <c r="F43" i="2424"/>
  <c r="G43" i="2424"/>
  <c r="M43" i="2424"/>
  <c r="R43" i="2424"/>
  <c r="E44" i="2424"/>
  <c r="F44" i="2424"/>
  <c r="G44" i="2424"/>
  <c r="M44" i="2424"/>
  <c r="R44" i="2424"/>
  <c r="E45" i="2424"/>
  <c r="F45" i="2424"/>
  <c r="G45" i="2424"/>
  <c r="M45" i="2424"/>
  <c r="R45" i="2424"/>
  <c r="E46" i="2424"/>
  <c r="G46" i="2424"/>
  <c r="I46" i="2424"/>
  <c r="R46" i="2424"/>
  <c r="E47" i="2424"/>
  <c r="F47" i="2424"/>
  <c r="G47" i="2424"/>
  <c r="M47" i="2424"/>
  <c r="R47" i="2424"/>
  <c r="E48" i="2424"/>
  <c r="F48" i="2424"/>
  <c r="G48" i="2424"/>
  <c r="M48" i="2424"/>
  <c r="R48" i="2424"/>
  <c r="E49" i="2424"/>
  <c r="F49" i="2424"/>
  <c r="G49" i="2424"/>
  <c r="M49" i="2424"/>
  <c r="R49" i="2424"/>
  <c r="E50" i="2424"/>
  <c r="F50" i="2424"/>
  <c r="G50" i="2424"/>
  <c r="M50" i="2424"/>
  <c r="R50" i="2424"/>
  <c r="E51" i="2424"/>
  <c r="G51" i="2424"/>
  <c r="I51" i="2424"/>
  <c r="R51" i="2424"/>
  <c r="E52" i="2424"/>
  <c r="F52" i="2424"/>
  <c r="G52" i="2424"/>
  <c r="N52" i="2424"/>
  <c r="R52" i="2424"/>
  <c r="E53" i="2424"/>
  <c r="F53" i="2424"/>
  <c r="G53" i="2424"/>
  <c r="M53" i="2424"/>
  <c r="R53" i="2424"/>
  <c r="E54" i="2424"/>
  <c r="F54" i="2424"/>
  <c r="G54" i="2424"/>
  <c r="N54" i="2424"/>
  <c r="R54" i="2424"/>
  <c r="E55" i="2424"/>
  <c r="F55" i="2424"/>
  <c r="G55" i="2424"/>
  <c r="N55" i="2424"/>
  <c r="R55" i="2424"/>
  <c r="E56" i="2424"/>
  <c r="F56" i="2424"/>
  <c r="G56" i="2424"/>
  <c r="M56" i="2424"/>
  <c r="R56" i="2424"/>
  <c r="E57" i="2424"/>
  <c r="F57" i="2424"/>
  <c r="G57" i="2424"/>
  <c r="N57" i="2424"/>
  <c r="R57" i="2424"/>
  <c r="E58" i="2424"/>
  <c r="F58" i="2424"/>
  <c r="G58" i="2424"/>
  <c r="M58" i="2424"/>
  <c r="R58" i="2424"/>
  <c r="E59" i="2424"/>
  <c r="F59" i="2424"/>
  <c r="G59" i="2424"/>
  <c r="M59" i="2424"/>
  <c r="R59" i="2424"/>
  <c r="E60" i="2424"/>
  <c r="F60" i="2424"/>
  <c r="G60" i="2424"/>
  <c r="M60" i="2424"/>
  <c r="R60" i="2424"/>
  <c r="E61" i="2424"/>
  <c r="F61" i="2424"/>
  <c r="G61" i="2424"/>
  <c r="M61" i="2424"/>
  <c r="R61" i="2424"/>
  <c r="E62" i="2424"/>
  <c r="F62" i="2424"/>
  <c r="G62" i="2424"/>
  <c r="N62" i="2424"/>
  <c r="R62" i="2424"/>
  <c r="E63" i="2424"/>
  <c r="F63" i="2424"/>
  <c r="G63" i="2424"/>
  <c r="N63" i="2424"/>
  <c r="R63" i="2424"/>
  <c r="E64" i="2424"/>
  <c r="F64" i="2424"/>
  <c r="G64" i="2424"/>
  <c r="M64" i="2424"/>
  <c r="R64" i="2424"/>
  <c r="E65" i="2424"/>
  <c r="F65" i="2424"/>
  <c r="G65" i="2424"/>
  <c r="N65" i="2424"/>
  <c r="R65" i="2424"/>
  <c r="E66" i="2424"/>
  <c r="F66" i="2424"/>
  <c r="G66" i="2424"/>
  <c r="M66" i="2424"/>
  <c r="R66" i="2424"/>
  <c r="E67" i="2424"/>
  <c r="F67" i="2424"/>
  <c r="G67" i="2424"/>
  <c r="M67" i="2424"/>
  <c r="R67" i="2424"/>
  <c r="E68" i="2424"/>
  <c r="F68" i="2424"/>
  <c r="G68" i="2424"/>
  <c r="N68" i="2424"/>
  <c r="R68" i="2424"/>
  <c r="E69" i="2424"/>
  <c r="F69" i="2424"/>
  <c r="G69" i="2424"/>
  <c r="N69" i="2424"/>
  <c r="R69" i="2424"/>
  <c r="E70" i="2424"/>
  <c r="F70" i="2424"/>
  <c r="G70" i="2424"/>
  <c r="M70" i="2424"/>
  <c r="R70" i="2424"/>
  <c r="E71" i="2424"/>
  <c r="G71" i="2424"/>
  <c r="I71" i="2424"/>
  <c r="R71" i="2424"/>
  <c r="E72" i="2424"/>
  <c r="F72" i="2424"/>
  <c r="G72" i="2424"/>
  <c r="N72" i="2424"/>
  <c r="R72" i="2424"/>
  <c r="E73" i="2424"/>
  <c r="F73" i="2424"/>
  <c r="G73" i="2424"/>
  <c r="N73" i="2424"/>
  <c r="R73" i="2424"/>
  <c r="E74" i="2424"/>
  <c r="F74" i="2424"/>
  <c r="G74" i="2424"/>
  <c r="M74" i="2424"/>
  <c r="R74" i="2424"/>
  <c r="E75" i="2424"/>
  <c r="F75" i="2424"/>
  <c r="G75" i="2424"/>
  <c r="M75" i="2424"/>
  <c r="R75" i="2424"/>
  <c r="E76" i="2424"/>
  <c r="F76" i="2424"/>
  <c r="G76" i="2424"/>
  <c r="M76" i="2424"/>
  <c r="R76" i="2424"/>
  <c r="E77" i="2424"/>
  <c r="F77" i="2424"/>
  <c r="G77" i="2424"/>
  <c r="M77" i="2424"/>
  <c r="R77" i="2424"/>
  <c r="E78" i="2424"/>
  <c r="F78" i="2424"/>
  <c r="G78" i="2424"/>
  <c r="N78" i="2424"/>
  <c r="R78" i="2424"/>
  <c r="E79" i="2424"/>
  <c r="F79" i="2424"/>
  <c r="G79" i="2424"/>
  <c r="N79" i="2424"/>
  <c r="R79" i="2424"/>
  <c r="E80" i="2424"/>
  <c r="F80" i="2424"/>
  <c r="G80" i="2424"/>
  <c r="N80" i="2424"/>
  <c r="R80" i="2424"/>
  <c r="E81" i="2424"/>
  <c r="F81" i="2424"/>
  <c r="G81" i="2424"/>
  <c r="M81" i="2424"/>
  <c r="R81" i="2424"/>
  <c r="E82" i="2424"/>
  <c r="F82" i="2424"/>
  <c r="G82" i="2424"/>
  <c r="M82" i="2424"/>
  <c r="R82" i="2424"/>
  <c r="E83" i="2424"/>
  <c r="G83" i="2424"/>
  <c r="I83" i="2424"/>
  <c r="R83" i="2424"/>
  <c r="E84" i="2424"/>
  <c r="F84" i="2424"/>
  <c r="G84" i="2424"/>
  <c r="M84" i="2424"/>
  <c r="R84" i="2424"/>
  <c r="E85" i="2424"/>
  <c r="F85" i="2424"/>
  <c r="G85" i="2424"/>
  <c r="N85" i="2424"/>
  <c r="R85" i="2424"/>
  <c r="E86" i="2424"/>
  <c r="F86" i="2424"/>
  <c r="G86" i="2424"/>
  <c r="M86" i="2424"/>
  <c r="R86" i="2424"/>
  <c r="E87" i="2424"/>
  <c r="F87" i="2424"/>
  <c r="G87" i="2424"/>
  <c r="M87" i="2424"/>
  <c r="R87" i="2424"/>
  <c r="E88" i="2424"/>
  <c r="F88" i="2424"/>
  <c r="G88" i="2424"/>
  <c r="N88" i="2424"/>
  <c r="R88" i="2424"/>
  <c r="E89" i="2424"/>
  <c r="F89" i="2424"/>
  <c r="G89" i="2424"/>
  <c r="N89" i="2424"/>
  <c r="R89" i="2424"/>
  <c r="E90" i="2424"/>
  <c r="G90" i="2424"/>
  <c r="I90" i="2424"/>
  <c r="R90" i="2424"/>
  <c r="E91" i="2424"/>
  <c r="F91" i="2424"/>
  <c r="G91" i="2424"/>
  <c r="M91" i="2424"/>
  <c r="R91" i="2424"/>
  <c r="E92" i="2424"/>
  <c r="F92" i="2424"/>
  <c r="G92" i="2424"/>
  <c r="M92" i="2424"/>
  <c r="R92" i="2424"/>
  <c r="E93" i="2424"/>
  <c r="F93" i="2424"/>
  <c r="G93" i="2424"/>
  <c r="N93" i="2424"/>
  <c r="R93" i="2424"/>
  <c r="E94" i="2424"/>
  <c r="F94" i="2424"/>
  <c r="G94" i="2424"/>
  <c r="M94" i="2424"/>
  <c r="R94" i="2424"/>
  <c r="E95" i="2424"/>
  <c r="F95" i="2424"/>
  <c r="G95" i="2424"/>
  <c r="M95" i="2424"/>
  <c r="R95" i="2424"/>
  <c r="E96" i="2424"/>
  <c r="F96" i="2424"/>
  <c r="G96" i="2424"/>
  <c r="M96" i="2424"/>
  <c r="R96" i="2424"/>
  <c r="E97" i="2424"/>
  <c r="F97" i="2424"/>
  <c r="G97" i="2424"/>
  <c r="M97" i="2424"/>
  <c r="R97" i="2424"/>
  <c r="E98" i="2424"/>
  <c r="F98" i="2424"/>
  <c r="G98" i="2424"/>
  <c r="M98" i="2424"/>
  <c r="R98" i="2424"/>
  <c r="E99" i="2424"/>
  <c r="F99" i="2424"/>
  <c r="G99" i="2424"/>
  <c r="M99" i="2424"/>
  <c r="R99" i="2424"/>
  <c r="E100" i="2424"/>
  <c r="F100" i="2424"/>
  <c r="G100" i="2424"/>
  <c r="M100" i="2424"/>
  <c r="R100" i="2424"/>
  <c r="E101" i="2424"/>
  <c r="F101" i="2424"/>
  <c r="G101" i="2424"/>
  <c r="M101" i="2424"/>
  <c r="R101" i="2424"/>
  <c r="E102" i="2424"/>
  <c r="F102" i="2424"/>
  <c r="G102" i="2424"/>
  <c r="M102" i="2424"/>
  <c r="R102" i="2424"/>
  <c r="E103" i="2424"/>
  <c r="F103" i="2424"/>
  <c r="G103" i="2424"/>
  <c r="N103" i="2424"/>
  <c r="R103" i="2424"/>
  <c r="E104" i="2424"/>
  <c r="F104" i="2424"/>
  <c r="G104" i="2424"/>
  <c r="N104" i="2424"/>
  <c r="R104" i="2424"/>
  <c r="E105" i="2424"/>
  <c r="F105" i="2424"/>
  <c r="G105" i="2424"/>
  <c r="N105" i="2424"/>
  <c r="R105" i="2424"/>
  <c r="E106" i="2424"/>
  <c r="F106" i="2424"/>
  <c r="G106" i="2424"/>
  <c r="N106" i="2424"/>
  <c r="R106" i="2424"/>
  <c r="E107" i="2424"/>
  <c r="F107" i="2424"/>
  <c r="G107" i="2424"/>
  <c r="M107" i="2424"/>
  <c r="R107" i="2424"/>
  <c r="E108" i="2424"/>
  <c r="F108" i="2424"/>
  <c r="G108" i="2424"/>
  <c r="M108" i="2424"/>
  <c r="R108" i="2424"/>
  <c r="E109" i="2424"/>
  <c r="F109" i="2424"/>
  <c r="G109" i="2424"/>
  <c r="M109" i="2424"/>
  <c r="R109" i="2424"/>
  <c r="E110" i="2424"/>
  <c r="F110" i="2424"/>
  <c r="G110" i="2424"/>
  <c r="M110" i="2424"/>
  <c r="R110" i="2424"/>
  <c r="E111" i="2424"/>
  <c r="F111" i="2424"/>
  <c r="G111" i="2424"/>
  <c r="M111" i="2424"/>
  <c r="R111" i="2424"/>
  <c r="E112" i="2424"/>
  <c r="F112" i="2424"/>
  <c r="G112" i="2424"/>
  <c r="M112" i="2424"/>
  <c r="R112" i="2424"/>
  <c r="E113" i="2424"/>
  <c r="F113" i="2424"/>
  <c r="G113" i="2424"/>
  <c r="M113" i="2424"/>
  <c r="R113" i="2424"/>
  <c r="E114" i="2424"/>
  <c r="F114" i="2424"/>
  <c r="G114" i="2424"/>
  <c r="M114" i="2424"/>
  <c r="R114" i="2424"/>
  <c r="E115" i="2424"/>
  <c r="F115" i="2424"/>
  <c r="G115" i="2424"/>
  <c r="M115" i="2424"/>
  <c r="R115" i="2424"/>
  <c r="E116" i="2424"/>
  <c r="F116" i="2424"/>
  <c r="G116" i="2424"/>
  <c r="M116" i="2424"/>
  <c r="R116" i="2424"/>
  <c r="E117" i="2424"/>
  <c r="F117" i="2424"/>
  <c r="G117" i="2424"/>
  <c r="M117" i="2424"/>
  <c r="R117" i="2424"/>
  <c r="E118" i="2424"/>
  <c r="F118" i="2424"/>
  <c r="G118" i="2424"/>
  <c r="M118" i="2424"/>
  <c r="R118" i="2424"/>
  <c r="E119" i="2424"/>
  <c r="F119" i="2424"/>
  <c r="G119" i="2424"/>
  <c r="M119" i="2424"/>
  <c r="R119" i="2424"/>
  <c r="E120" i="2424"/>
  <c r="F120" i="2424"/>
  <c r="G120" i="2424"/>
  <c r="N120" i="2424"/>
  <c r="R120" i="2424"/>
  <c r="E121" i="2424"/>
  <c r="F121" i="2424"/>
  <c r="G121" i="2424"/>
  <c r="N121" i="2424"/>
  <c r="R121" i="2424"/>
  <c r="E122" i="2424"/>
  <c r="F122" i="2424"/>
  <c r="G122" i="2424"/>
  <c r="M122" i="2424"/>
  <c r="R122" i="2424"/>
  <c r="E123" i="2424"/>
  <c r="F123" i="2424"/>
  <c r="G123" i="2424"/>
  <c r="M123" i="2424"/>
  <c r="R123" i="2424"/>
  <c r="E124" i="2424"/>
  <c r="F124" i="2424"/>
  <c r="G124" i="2424"/>
  <c r="M124" i="2424"/>
  <c r="R124" i="2424"/>
  <c r="E125" i="2424"/>
  <c r="F125" i="2424"/>
  <c r="G125" i="2424"/>
  <c r="M125" i="2424"/>
  <c r="R125" i="2424"/>
  <c r="E126" i="2424"/>
  <c r="F126" i="2424"/>
  <c r="G126" i="2424"/>
  <c r="M126" i="2424"/>
  <c r="R126" i="2424"/>
  <c r="E127" i="2424"/>
  <c r="F127" i="2424"/>
  <c r="G127" i="2424"/>
  <c r="M127" i="2424"/>
  <c r="R127" i="2424"/>
  <c r="E128" i="2424"/>
  <c r="F128" i="2424"/>
  <c r="G128" i="2424"/>
  <c r="M128" i="2424"/>
  <c r="R128" i="2424"/>
  <c r="E129" i="2424"/>
  <c r="F129" i="2424"/>
  <c r="G129" i="2424"/>
  <c r="M129" i="2424"/>
  <c r="R129" i="2424"/>
  <c r="E130" i="2424"/>
  <c r="F130" i="2424"/>
  <c r="G130" i="2424"/>
  <c r="N130" i="2424"/>
  <c r="R130" i="2424"/>
  <c r="E131" i="2424"/>
  <c r="F131" i="2424"/>
  <c r="G131" i="2424"/>
  <c r="M131" i="2424"/>
  <c r="R131" i="2424"/>
  <c r="E132" i="2424"/>
  <c r="F132" i="2424"/>
  <c r="G132" i="2424"/>
  <c r="M132" i="2424"/>
  <c r="R132" i="2424"/>
  <c r="E133" i="2424"/>
  <c r="F133" i="2424"/>
  <c r="G133" i="2424"/>
  <c r="N133" i="2424"/>
  <c r="R133" i="2424"/>
  <c r="E134" i="2424"/>
  <c r="F134" i="2424"/>
  <c r="G134" i="2424"/>
  <c r="M134" i="2424"/>
  <c r="R134" i="2424"/>
  <c r="E135" i="2424"/>
  <c r="F135" i="2424"/>
  <c r="G135" i="2424"/>
  <c r="M135" i="2424"/>
  <c r="R135" i="2424"/>
  <c r="E136" i="2424"/>
  <c r="F136" i="2424"/>
  <c r="G136" i="2424"/>
  <c r="M136" i="2424"/>
  <c r="R136" i="2424"/>
  <c r="E137" i="2424"/>
  <c r="F137" i="2424"/>
  <c r="G137" i="2424"/>
  <c r="N137" i="2424"/>
  <c r="R137" i="2424"/>
  <c r="E138" i="2424"/>
  <c r="F138" i="2424"/>
  <c r="G138" i="2424"/>
  <c r="M138" i="2424"/>
  <c r="R138" i="2424"/>
  <c r="E139" i="2424"/>
  <c r="F139" i="2424"/>
  <c r="G139" i="2424"/>
  <c r="M139" i="2424"/>
  <c r="R139" i="2424"/>
  <c r="E140" i="2424"/>
  <c r="F140" i="2424"/>
  <c r="G140" i="2424"/>
  <c r="M140" i="2424"/>
  <c r="R140" i="2424"/>
  <c r="E141" i="2424"/>
  <c r="F141" i="2424"/>
  <c r="G141" i="2424"/>
  <c r="N141" i="2424"/>
  <c r="R141" i="2424"/>
  <c r="E142" i="2424"/>
  <c r="F142" i="2424"/>
  <c r="G142" i="2424"/>
  <c r="N142" i="2424"/>
  <c r="R142" i="2424"/>
  <c r="E143" i="2424"/>
  <c r="F143" i="2424"/>
  <c r="G143" i="2424"/>
  <c r="M143" i="2424"/>
  <c r="R143" i="2424"/>
  <c r="E144" i="2424"/>
  <c r="F144" i="2424"/>
  <c r="G144" i="2424"/>
  <c r="M144" i="2424"/>
  <c r="R144" i="2424"/>
  <c r="E145" i="2424"/>
  <c r="F145" i="2424"/>
  <c r="G145" i="2424"/>
  <c r="M145" i="2424"/>
  <c r="R145" i="2424"/>
  <c r="E146" i="2424"/>
  <c r="F146" i="2424"/>
  <c r="G146" i="2424"/>
  <c r="M146" i="2424"/>
  <c r="R146" i="2424"/>
  <c r="E147" i="2424"/>
  <c r="F147" i="2424"/>
  <c r="G147" i="2424"/>
  <c r="M147" i="2424"/>
  <c r="R147" i="2424"/>
  <c r="E148" i="2424"/>
  <c r="F148" i="2424"/>
  <c r="G148" i="2424"/>
  <c r="M148" i="2424"/>
  <c r="R148" i="2424"/>
  <c r="E149" i="2424"/>
  <c r="F149" i="2424"/>
  <c r="G149" i="2424"/>
  <c r="M149" i="2424"/>
  <c r="R149" i="2424"/>
  <c r="E150" i="2424"/>
  <c r="F150" i="2424"/>
  <c r="G150" i="2424"/>
  <c r="N150" i="2424"/>
  <c r="R150" i="2424"/>
  <c r="E151" i="2424"/>
  <c r="F151" i="2424"/>
  <c r="G151" i="2424"/>
  <c r="M151" i="2424"/>
  <c r="R151" i="2424"/>
  <c r="E152" i="2424"/>
  <c r="F152" i="2424"/>
  <c r="G152" i="2424"/>
  <c r="N152" i="2424"/>
  <c r="R152" i="2424"/>
  <c r="E153" i="2424"/>
  <c r="F153" i="2424"/>
  <c r="G153" i="2424"/>
  <c r="M153" i="2424"/>
  <c r="R153" i="2424"/>
  <c r="E154" i="2424"/>
  <c r="F154" i="2424"/>
  <c r="G154" i="2424"/>
  <c r="M154" i="2424"/>
  <c r="R154" i="2424"/>
  <c r="E155" i="2424"/>
  <c r="F155" i="2424"/>
  <c r="G155" i="2424"/>
  <c r="O155" i="2424"/>
  <c r="R155" i="2424"/>
  <c r="E156" i="2424"/>
  <c r="F156" i="2424"/>
  <c r="G156" i="2424"/>
  <c r="M156" i="2424"/>
  <c r="R156" i="2424"/>
  <c r="E157" i="2424"/>
  <c r="F157" i="2424"/>
  <c r="G157" i="2424"/>
  <c r="N157" i="2424"/>
  <c r="R157" i="2424"/>
  <c r="E158" i="2424"/>
  <c r="F158" i="2424"/>
  <c r="G158" i="2424"/>
  <c r="N158" i="2424"/>
  <c r="R158" i="2424"/>
  <c r="E159" i="2424"/>
  <c r="F159" i="2424"/>
  <c r="G159" i="2424"/>
  <c r="M159" i="2424"/>
  <c r="R159" i="2424"/>
  <c r="E160" i="2424"/>
  <c r="F160" i="2424"/>
  <c r="G160" i="2424"/>
  <c r="M160" i="2424"/>
  <c r="R160" i="2424"/>
  <c r="E161" i="2424"/>
  <c r="F161" i="2424"/>
  <c r="G161" i="2424"/>
  <c r="N161" i="2424"/>
  <c r="R161" i="2424"/>
  <c r="E162" i="2424"/>
  <c r="F162" i="2424"/>
  <c r="G162" i="2424"/>
  <c r="O162" i="2424"/>
  <c r="R162" i="2424"/>
  <c r="E163" i="2424"/>
  <c r="F163" i="2424"/>
  <c r="G163" i="2424"/>
  <c r="O163" i="2424"/>
  <c r="R163" i="2424"/>
  <c r="E164" i="2424"/>
  <c r="F164" i="2424"/>
  <c r="G164" i="2424"/>
  <c r="O164" i="2424"/>
  <c r="R164" i="2424"/>
  <c r="E165" i="2424"/>
  <c r="F165" i="2424"/>
  <c r="G165" i="2424"/>
  <c r="O165" i="2424"/>
  <c r="R165" i="2424"/>
  <c r="E166" i="2424"/>
  <c r="F166" i="2424"/>
  <c r="G166" i="2424"/>
  <c r="N166" i="2424"/>
  <c r="R166" i="2424"/>
  <c r="E167" i="2424"/>
  <c r="F167" i="2424"/>
  <c r="G167" i="2424"/>
  <c r="M167" i="2424"/>
  <c r="R167" i="2424"/>
  <c r="E168" i="2424"/>
  <c r="F168" i="2424"/>
  <c r="G168" i="2424"/>
  <c r="N168" i="2424"/>
  <c r="R168" i="2424"/>
  <c r="E169" i="2424"/>
  <c r="F169" i="2424"/>
  <c r="G169" i="2424"/>
  <c r="N169" i="2424"/>
  <c r="R169" i="2424"/>
  <c r="E170" i="2424"/>
  <c r="F170" i="2424"/>
  <c r="G170" i="2424"/>
  <c r="N170" i="2424"/>
  <c r="R170" i="2424"/>
  <c r="E171" i="2424"/>
  <c r="F171" i="2424"/>
  <c r="G171" i="2424"/>
  <c r="O171" i="2424"/>
  <c r="R171" i="2424"/>
  <c r="E172" i="2424"/>
  <c r="F172" i="2424"/>
  <c r="G172" i="2424"/>
  <c r="O172" i="2424"/>
  <c r="R172" i="2424"/>
  <c r="E173" i="2424"/>
  <c r="F173" i="2424"/>
  <c r="G173" i="2424"/>
  <c r="N173" i="2424"/>
  <c r="R173" i="2424"/>
  <c r="E174" i="2424"/>
  <c r="F174" i="2424"/>
  <c r="G174" i="2424"/>
  <c r="O174" i="2424"/>
  <c r="R174" i="2424"/>
  <c r="E175" i="2424"/>
  <c r="F175" i="2424"/>
  <c r="G175" i="2424"/>
  <c r="M175" i="2424"/>
  <c r="R175" i="2424"/>
  <c r="E176" i="2424"/>
  <c r="F176" i="2424"/>
  <c r="G176" i="2424"/>
  <c r="N176" i="2424"/>
  <c r="R176" i="2424"/>
  <c r="E177" i="2424"/>
  <c r="F177" i="2424"/>
  <c r="G177" i="2424"/>
  <c r="N177" i="2424"/>
  <c r="R177" i="2424"/>
  <c r="E178" i="2424"/>
  <c r="F178" i="2424"/>
  <c r="G178" i="2424"/>
  <c r="N178" i="2424"/>
  <c r="R178" i="2424"/>
  <c r="E179" i="2424"/>
  <c r="F179" i="2424"/>
  <c r="G179" i="2424"/>
  <c r="N179" i="2424"/>
  <c r="R179" i="2424"/>
  <c r="E180" i="2424"/>
  <c r="F180" i="2424"/>
  <c r="G180" i="2424"/>
  <c r="M180" i="2424"/>
  <c r="R180" i="2424"/>
  <c r="E181" i="2424"/>
  <c r="F181" i="2424"/>
  <c r="G181" i="2424"/>
  <c r="M181" i="2424"/>
  <c r="R181" i="2424"/>
  <c r="E182" i="2424"/>
  <c r="F182" i="2424"/>
  <c r="G182" i="2424"/>
  <c r="M182" i="2424"/>
  <c r="R182" i="2424"/>
  <c r="E183" i="2424"/>
  <c r="F183" i="2424"/>
  <c r="G183" i="2424"/>
  <c r="O183" i="2424"/>
  <c r="R183" i="2424"/>
  <c r="E184" i="2424"/>
  <c r="F184" i="2424"/>
  <c r="G184" i="2424"/>
  <c r="M184" i="2424"/>
  <c r="R184" i="2424"/>
  <c r="E185" i="2424"/>
  <c r="F185" i="2424"/>
  <c r="G185" i="2424"/>
  <c r="M185" i="2424"/>
  <c r="R185" i="2424"/>
  <c r="E186" i="2424"/>
  <c r="F186" i="2424"/>
  <c r="G186" i="2424"/>
  <c r="M186" i="2424"/>
  <c r="R186" i="2424"/>
  <c r="E187" i="2424"/>
  <c r="G187" i="2424"/>
  <c r="J187" i="2424"/>
  <c r="R187" i="2424"/>
  <c r="E188" i="2424"/>
  <c r="G188" i="2424"/>
  <c r="J188" i="2424"/>
  <c r="R188" i="2424"/>
  <c r="E189" i="2424"/>
  <c r="F189" i="2424"/>
  <c r="G189" i="2424"/>
  <c r="M189" i="2424"/>
  <c r="R189" i="2424"/>
  <c r="E190" i="2424"/>
  <c r="F190" i="2424"/>
  <c r="G190" i="2424"/>
  <c r="M190" i="2424"/>
  <c r="R190" i="2424"/>
  <c r="E191" i="2424"/>
  <c r="G191" i="2424"/>
  <c r="J191" i="2424"/>
  <c r="R191" i="2424"/>
  <c r="E192" i="2424"/>
  <c r="G192" i="2424"/>
  <c r="J192" i="2424"/>
  <c r="R192" i="2424"/>
  <c r="E193" i="2424"/>
  <c r="F193" i="2424"/>
  <c r="G193" i="2424"/>
  <c r="N193" i="2424"/>
  <c r="R193" i="2424"/>
  <c r="E194" i="2424"/>
  <c r="F194" i="2424"/>
  <c r="G194" i="2424"/>
  <c r="M194" i="2424"/>
  <c r="R194" i="2424"/>
  <c r="E195" i="2424"/>
  <c r="F195" i="2424"/>
  <c r="G195" i="2424"/>
  <c r="M195" i="2424"/>
  <c r="R195" i="2424"/>
  <c r="E196" i="2424"/>
  <c r="F196" i="2424"/>
  <c r="G196" i="2424"/>
  <c r="O196" i="2424"/>
  <c r="R196" i="2424"/>
  <c r="E197" i="2424"/>
  <c r="F197" i="2424"/>
  <c r="G197" i="2424"/>
  <c r="O197" i="2424"/>
  <c r="R197" i="2424"/>
  <c r="E198" i="2424"/>
  <c r="F198" i="2424"/>
  <c r="G198" i="2424"/>
  <c r="M198" i="2424"/>
  <c r="R198" i="2424"/>
  <c r="E199" i="2424"/>
  <c r="F199" i="2424"/>
  <c r="G199" i="2424"/>
  <c r="M199" i="2424"/>
  <c r="R199" i="2424"/>
  <c r="E200" i="2424"/>
  <c r="F200" i="2424"/>
  <c r="G200" i="2424"/>
  <c r="N200" i="2424"/>
  <c r="R200" i="2424"/>
  <c r="E201" i="2424"/>
  <c r="F201" i="2424"/>
  <c r="G201" i="2424"/>
  <c r="N201" i="2424"/>
  <c r="R201" i="2424"/>
  <c r="E202" i="2424"/>
  <c r="F202" i="2424"/>
  <c r="G202" i="2424"/>
  <c r="M202" i="2424"/>
  <c r="R202" i="2424"/>
  <c r="E203" i="2424"/>
  <c r="F203" i="2424"/>
  <c r="G203" i="2424"/>
  <c r="M203" i="2424"/>
  <c r="R203" i="2424"/>
  <c r="E204" i="2424"/>
  <c r="F204" i="2424"/>
  <c r="G204" i="2424"/>
  <c r="M204" i="2424"/>
  <c r="R204" i="2424"/>
  <c r="E205" i="2424"/>
  <c r="F205" i="2424"/>
  <c r="G205" i="2424"/>
  <c r="M205" i="2424"/>
  <c r="R205" i="2424"/>
  <c r="E206" i="2424"/>
  <c r="F206" i="2424"/>
  <c r="G206" i="2424"/>
  <c r="M206" i="2424"/>
  <c r="R206" i="2424"/>
  <c r="E207" i="2424"/>
  <c r="F207" i="2424"/>
  <c r="G207" i="2424"/>
  <c r="M207" i="2424"/>
  <c r="R207" i="2424"/>
  <c r="E208" i="2424"/>
  <c r="F208" i="2424"/>
  <c r="G208" i="2424"/>
  <c r="M208" i="2424"/>
  <c r="R208" i="2424"/>
  <c r="E209" i="2424"/>
  <c r="F209" i="2424"/>
  <c r="G209" i="2424"/>
  <c r="M209" i="2424"/>
  <c r="R209" i="2424"/>
  <c r="E210" i="2424"/>
  <c r="F210" i="2424"/>
  <c r="G210" i="2424"/>
  <c r="M210" i="2424"/>
  <c r="R210" i="2424"/>
  <c r="E211" i="2424"/>
  <c r="F211" i="2424"/>
  <c r="G211" i="2424"/>
  <c r="M211" i="2424"/>
  <c r="R211" i="2424"/>
  <c r="E212" i="2424"/>
  <c r="F212" i="2424"/>
  <c r="G212" i="2424"/>
  <c r="M212" i="2424"/>
  <c r="R212" i="2424"/>
  <c r="E213" i="2424"/>
  <c r="F213" i="2424"/>
  <c r="G213" i="2424"/>
  <c r="M213" i="2424"/>
  <c r="R213" i="2424"/>
  <c r="E214" i="2424"/>
  <c r="F214" i="2424"/>
  <c r="G214" i="2424"/>
  <c r="M214" i="2424"/>
  <c r="R214" i="2424"/>
  <c r="E215" i="2424"/>
  <c r="F215" i="2424"/>
  <c r="G215" i="2424"/>
  <c r="M215" i="2424"/>
  <c r="R215" i="2424"/>
  <c r="E216" i="2424"/>
  <c r="F216" i="2424"/>
  <c r="G216" i="2424"/>
  <c r="O216" i="2424"/>
  <c r="R216" i="2424"/>
  <c r="E217" i="2424"/>
  <c r="F217" i="2424"/>
  <c r="G217" i="2424"/>
  <c r="O217" i="2424"/>
  <c r="R217" i="2424"/>
  <c r="E218" i="2424"/>
  <c r="F218" i="2424"/>
  <c r="G218" i="2424"/>
  <c r="O218" i="2424"/>
  <c r="R218" i="2424"/>
  <c r="E219" i="2424"/>
  <c r="F219" i="2424"/>
  <c r="G219" i="2424"/>
  <c r="M219" i="2424"/>
  <c r="R219" i="2424"/>
  <c r="E220" i="2424"/>
  <c r="F220" i="2424"/>
  <c r="G220" i="2424"/>
  <c r="M220" i="2424"/>
  <c r="R220" i="2424"/>
  <c r="E221" i="2424"/>
  <c r="F221" i="2424"/>
  <c r="G221" i="2424"/>
  <c r="M221" i="2424"/>
  <c r="R221" i="2424"/>
  <c r="E222" i="2424"/>
  <c r="F222" i="2424"/>
  <c r="G222" i="2424"/>
  <c r="M222" i="2424"/>
  <c r="R222" i="2424"/>
  <c r="E223" i="2424"/>
  <c r="F223" i="2424"/>
  <c r="G223" i="2424"/>
  <c r="M223" i="2424"/>
  <c r="R223" i="2424"/>
  <c r="E224" i="2424"/>
  <c r="F224" i="2424"/>
  <c r="G224" i="2424"/>
  <c r="M224" i="2424"/>
  <c r="R224" i="2424"/>
  <c r="E225" i="2424"/>
  <c r="F225" i="2424"/>
  <c r="G225" i="2424"/>
  <c r="M225" i="2424"/>
  <c r="R225" i="2424"/>
  <c r="E226" i="2424"/>
  <c r="F226" i="2424"/>
  <c r="G226" i="2424"/>
  <c r="M226" i="2424"/>
  <c r="R226" i="2424"/>
  <c r="E227" i="2424"/>
  <c r="F227" i="2424"/>
  <c r="G227" i="2424"/>
  <c r="M227" i="2424"/>
  <c r="R227" i="2424"/>
  <c r="E228" i="2424"/>
  <c r="F228" i="2424"/>
  <c r="G228" i="2424"/>
  <c r="M228" i="2424"/>
  <c r="R228" i="2424"/>
  <c r="E229" i="2424"/>
  <c r="F229" i="2424"/>
  <c r="G229" i="2424"/>
  <c r="M229" i="2424"/>
  <c r="R229" i="2424"/>
  <c r="E230" i="2424"/>
  <c r="F230" i="2424"/>
  <c r="G230" i="2424"/>
  <c r="M230" i="2424"/>
  <c r="R230" i="2424"/>
  <c r="E231" i="2424"/>
  <c r="G231" i="2424"/>
  <c r="J231" i="2424"/>
  <c r="R231" i="2424"/>
  <c r="E232" i="2424"/>
  <c r="F232" i="2424"/>
  <c r="G232" i="2424"/>
  <c r="M232" i="2424"/>
  <c r="R232" i="2424"/>
  <c r="E233" i="2424"/>
  <c r="F233" i="2424"/>
  <c r="G233" i="2424"/>
  <c r="M233" i="2424"/>
  <c r="R233" i="2424"/>
  <c r="E234" i="2424"/>
  <c r="F234" i="2424"/>
  <c r="G234" i="2424"/>
  <c r="O234" i="2424"/>
  <c r="R234" i="2424"/>
  <c r="E235" i="2424"/>
  <c r="F235" i="2424"/>
  <c r="G235" i="2424"/>
  <c r="M235" i="2424"/>
  <c r="R235" i="2424"/>
  <c r="E236" i="2424"/>
  <c r="F236" i="2424"/>
  <c r="G236" i="2424"/>
  <c r="M236" i="2424"/>
  <c r="R236" i="2424"/>
  <c r="E237" i="2424"/>
  <c r="F237" i="2424"/>
  <c r="G237" i="2424"/>
  <c r="M237" i="2424"/>
  <c r="R237" i="2424"/>
  <c r="E238" i="2424"/>
  <c r="F238" i="2424"/>
  <c r="G238" i="2424"/>
  <c r="M238" i="2424"/>
  <c r="R238" i="2424"/>
  <c r="E239" i="2424"/>
  <c r="G239" i="2424"/>
  <c r="J239" i="2424"/>
  <c r="R239" i="2424"/>
  <c r="E240" i="2424"/>
  <c r="G240" i="2424"/>
  <c r="J240" i="2424"/>
  <c r="R240" i="2424"/>
  <c r="E241" i="2424"/>
  <c r="G241" i="2424"/>
  <c r="J241" i="2424"/>
  <c r="R241" i="2424"/>
  <c r="E242" i="2424"/>
  <c r="G242" i="2424"/>
  <c r="J242" i="2424"/>
  <c r="R242" i="2424"/>
  <c r="E243" i="2424"/>
  <c r="G243" i="2424"/>
  <c r="J243" i="2424"/>
  <c r="R243" i="2424"/>
  <c r="E244" i="2424"/>
  <c r="G244" i="2424"/>
  <c r="J244" i="2424"/>
  <c r="R244" i="2424"/>
  <c r="E245" i="2424"/>
  <c r="G245" i="2424"/>
  <c r="J245" i="2424"/>
  <c r="R245" i="2424"/>
  <c r="E246" i="2424"/>
  <c r="G246" i="2424"/>
  <c r="J246" i="2424"/>
  <c r="R246" i="2424"/>
  <c r="E247" i="2424"/>
  <c r="G247" i="2424"/>
  <c r="J247" i="2424"/>
  <c r="R247" i="2424"/>
  <c r="E248" i="2424"/>
  <c r="G248" i="2424"/>
  <c r="J248" i="2424"/>
  <c r="R248" i="2424"/>
  <c r="E249" i="2424"/>
  <c r="G249" i="2424"/>
  <c r="J249" i="2424"/>
  <c r="R249" i="2424"/>
  <c r="E250" i="2424"/>
  <c r="G250" i="2424"/>
  <c r="J250" i="2424"/>
  <c r="R250" i="2424"/>
  <c r="E251" i="2424"/>
  <c r="G251" i="2424"/>
  <c r="J251" i="2424"/>
  <c r="R251" i="2424"/>
  <c r="E252" i="2424"/>
  <c r="G252" i="2424"/>
  <c r="J252" i="2424"/>
  <c r="R252" i="2424"/>
  <c r="E253" i="2424"/>
  <c r="G253" i="2424"/>
  <c r="J253" i="2424"/>
  <c r="R253" i="2424"/>
  <c r="E254" i="2424"/>
  <c r="F254" i="2424"/>
  <c r="G254" i="2424"/>
  <c r="O254" i="2424"/>
  <c r="R254" i="2424"/>
  <c r="E255" i="2424"/>
  <c r="G255" i="2424"/>
  <c r="J255" i="2424"/>
  <c r="R255" i="2424"/>
  <c r="E256" i="2424"/>
  <c r="G256" i="2424"/>
  <c r="J256" i="2424"/>
  <c r="R256" i="2424"/>
  <c r="E257" i="2424"/>
  <c r="G257" i="2424"/>
  <c r="J257" i="2424"/>
  <c r="R257" i="2424"/>
  <c r="E258" i="2424"/>
  <c r="G258" i="2424"/>
  <c r="J258" i="2424"/>
  <c r="R258" i="2424"/>
  <c r="E259" i="2424"/>
  <c r="G259" i="2424"/>
  <c r="J259" i="2424"/>
  <c r="R259" i="2424"/>
  <c r="E260" i="2424"/>
  <c r="G260" i="2424"/>
  <c r="J260" i="2424"/>
  <c r="R260" i="2424"/>
  <c r="E261" i="2424"/>
  <c r="G261" i="2424"/>
  <c r="J261" i="2424"/>
  <c r="R261" i="2424"/>
  <c r="E262" i="2424"/>
  <c r="G262" i="2424"/>
  <c r="J262" i="2424"/>
  <c r="R262" i="2424"/>
  <c r="E263" i="2424"/>
  <c r="G263" i="2424"/>
  <c r="J263" i="2424"/>
  <c r="R263" i="2424"/>
  <c r="E264" i="2424"/>
  <c r="F264" i="2424"/>
  <c r="G264" i="2424"/>
  <c r="M264" i="2424"/>
  <c r="R264" i="2424"/>
  <c r="E265" i="2424"/>
  <c r="G265" i="2424"/>
  <c r="J265" i="2424"/>
  <c r="R265" i="2424"/>
  <c r="E266" i="2424"/>
  <c r="G266" i="2424"/>
  <c r="J266" i="2424"/>
  <c r="R266" i="2424"/>
  <c r="E267" i="2424"/>
  <c r="G267" i="2424"/>
  <c r="J267" i="2424"/>
  <c r="R267" i="2424"/>
  <c r="E268" i="2424"/>
  <c r="G268" i="2424"/>
  <c r="J268" i="2424"/>
  <c r="R268" i="2424"/>
  <c r="E269" i="2424"/>
  <c r="G269" i="2424"/>
  <c r="J269" i="2424"/>
  <c r="R269" i="2424"/>
  <c r="E270" i="2424"/>
  <c r="G270" i="2424"/>
  <c r="J270" i="2424"/>
  <c r="R270" i="2424"/>
  <c r="E271" i="2424"/>
  <c r="G271" i="2424"/>
  <c r="J271" i="2424"/>
  <c r="R271" i="2424"/>
  <c r="E272" i="2424"/>
  <c r="G272" i="2424"/>
  <c r="J272" i="2424"/>
  <c r="R272" i="2424"/>
  <c r="E273" i="2424"/>
  <c r="F273" i="2424"/>
  <c r="G273" i="2424"/>
  <c r="O273" i="2424"/>
  <c r="R273" i="2424"/>
  <c r="E274" i="2424"/>
  <c r="G274" i="2424"/>
  <c r="J274" i="2424"/>
  <c r="R274" i="2424"/>
  <c r="E275" i="2424"/>
  <c r="G275" i="2424"/>
  <c r="J275" i="2424"/>
  <c r="R275" i="2424"/>
  <c r="E276" i="2424"/>
  <c r="F276" i="2424"/>
  <c r="G276" i="2424"/>
  <c r="M276" i="2424"/>
  <c r="R276" i="2424"/>
  <c r="E277" i="2424"/>
  <c r="G277" i="2424"/>
  <c r="J277" i="2424"/>
  <c r="R277" i="2424"/>
  <c r="E278" i="2424"/>
  <c r="G278" i="2424"/>
  <c r="J278" i="2424"/>
  <c r="R278" i="2424"/>
  <c r="E279" i="2424"/>
  <c r="G279" i="2424"/>
  <c r="J279" i="2424"/>
  <c r="R279" i="2424"/>
  <c r="E280" i="2424"/>
  <c r="G280" i="2424"/>
  <c r="J280" i="2424"/>
  <c r="R280" i="2424"/>
  <c r="E281" i="2424"/>
  <c r="G281" i="2424"/>
  <c r="J281" i="2424"/>
  <c r="R281" i="2424"/>
  <c r="E282" i="2424"/>
  <c r="G282" i="2424"/>
  <c r="J282" i="2424"/>
  <c r="R282" i="2424"/>
  <c r="E283" i="2424"/>
  <c r="G283" i="2424"/>
  <c r="J283" i="2424"/>
  <c r="R283" i="2424"/>
  <c r="E284" i="2424"/>
  <c r="G284" i="2424"/>
  <c r="J284" i="2424"/>
  <c r="R284" i="2424"/>
  <c r="E285" i="2424"/>
  <c r="G285" i="2424"/>
  <c r="J285" i="2424"/>
  <c r="R285" i="2424"/>
  <c r="E286" i="2424"/>
  <c r="F286" i="2424"/>
  <c r="G286" i="2424"/>
  <c r="K286" i="2424"/>
  <c r="R286" i="2424"/>
  <c r="E287" i="2424"/>
  <c r="F287" i="2424"/>
  <c r="G287" i="2424"/>
  <c r="O287" i="2424"/>
  <c r="R287" i="2424"/>
  <c r="E288" i="2424"/>
  <c r="F288" i="2424"/>
  <c r="G288" i="2424"/>
  <c r="O288" i="2424"/>
  <c r="R288" i="2424"/>
  <c r="E289" i="2424"/>
  <c r="F289" i="2424"/>
  <c r="G289" i="2424"/>
  <c r="O289" i="2424"/>
  <c r="R289" i="2424"/>
  <c r="E290" i="2424"/>
  <c r="F290" i="2424"/>
  <c r="G290" i="2424"/>
  <c r="K290" i="2424"/>
  <c r="R290" i="2424"/>
  <c r="D16" i="1"/>
  <c r="C18" i="1"/>
  <c r="E21" i="1"/>
  <c r="G21" i="1"/>
  <c r="H21" i="1"/>
  <c r="O21" i="1"/>
  <c r="E22" i="1"/>
  <c r="E11" i="2431"/>
  <c r="G22" i="1"/>
  <c r="H22" i="1"/>
  <c r="O22" i="1"/>
  <c r="E23" i="1"/>
  <c r="G23" i="1"/>
  <c r="I23" i="1"/>
  <c r="O23" i="1"/>
  <c r="E24" i="1"/>
  <c r="G24" i="1"/>
  <c r="I24" i="1"/>
  <c r="O24" i="1"/>
  <c r="E25" i="1"/>
  <c r="G25" i="1"/>
  <c r="I25" i="1"/>
  <c r="O25" i="1"/>
  <c r="E26" i="1"/>
  <c r="G26" i="1"/>
  <c r="I26" i="1"/>
  <c r="O26" i="1"/>
  <c r="E27" i="1"/>
  <c r="G27" i="1"/>
  <c r="I27" i="1"/>
  <c r="O27" i="1"/>
  <c r="E28" i="1"/>
  <c r="G28" i="1"/>
  <c r="I28" i="1"/>
  <c r="O28" i="1"/>
  <c r="E29" i="1"/>
  <c r="G29" i="1"/>
  <c r="I29" i="1"/>
  <c r="O29" i="1"/>
  <c r="E30" i="1"/>
  <c r="G30" i="1"/>
  <c r="I30" i="1"/>
  <c r="O30" i="1"/>
  <c r="E31" i="1"/>
  <c r="G31" i="1"/>
  <c r="I31" i="1"/>
  <c r="O31" i="1"/>
  <c r="E32" i="1"/>
  <c r="G32" i="1"/>
  <c r="J32" i="1"/>
  <c r="O32" i="1"/>
  <c r="E33" i="1"/>
  <c r="G33" i="1"/>
  <c r="J33" i="1"/>
  <c r="O33" i="1"/>
  <c r="E34" i="1"/>
  <c r="G34" i="1"/>
  <c r="J34" i="1"/>
  <c r="O34" i="1"/>
  <c r="E35" i="1"/>
  <c r="G35" i="1"/>
  <c r="J35" i="1"/>
  <c r="O35" i="1"/>
  <c r="E36" i="1"/>
  <c r="G36" i="1"/>
  <c r="J36" i="1"/>
  <c r="O36" i="1"/>
  <c r="E37" i="1"/>
  <c r="G37" i="1"/>
  <c r="J37" i="1"/>
  <c r="O37" i="1"/>
  <c r="E38" i="1"/>
  <c r="G38" i="1"/>
  <c r="J38" i="1"/>
  <c r="O38" i="1"/>
  <c r="E39" i="1"/>
  <c r="G39" i="1"/>
  <c r="J39" i="1"/>
  <c r="O39" i="1"/>
  <c r="E40" i="1"/>
  <c r="G40" i="1"/>
  <c r="J40" i="1"/>
  <c r="O40" i="1"/>
  <c r="E41" i="1"/>
  <c r="G41" i="1"/>
  <c r="J41" i="1"/>
  <c r="O41" i="1"/>
  <c r="E42" i="1"/>
  <c r="G42" i="1"/>
  <c r="J42" i="1"/>
  <c r="O42" i="1"/>
  <c r="E43" i="1"/>
  <c r="G43" i="1"/>
  <c r="J43" i="1"/>
  <c r="O43" i="1"/>
  <c r="E44" i="1"/>
  <c r="G44" i="1"/>
  <c r="J44" i="1"/>
  <c r="O44" i="1"/>
  <c r="E45" i="1"/>
  <c r="E15" i="2431"/>
  <c r="G45" i="1"/>
  <c r="J45" i="1"/>
  <c r="O45" i="1"/>
  <c r="E46" i="1"/>
  <c r="G46" i="1"/>
  <c r="J46" i="1"/>
  <c r="O46" i="1"/>
  <c r="E47" i="1"/>
  <c r="G47" i="1"/>
  <c r="J47" i="1"/>
  <c r="O47" i="1"/>
  <c r="E48" i="1"/>
  <c r="G48" i="1"/>
  <c r="J48" i="1"/>
  <c r="O48" i="1"/>
  <c r="E49" i="1"/>
  <c r="G49" i="1"/>
  <c r="J49" i="1"/>
  <c r="O49" i="1"/>
  <c r="E50" i="1"/>
  <c r="G50" i="1"/>
  <c r="J50" i="1"/>
  <c r="O50" i="1"/>
  <c r="E51" i="1"/>
  <c r="E19" i="2431"/>
  <c r="G51" i="1"/>
  <c r="J51" i="1"/>
  <c r="O51" i="1"/>
  <c r="E52" i="1"/>
  <c r="G52" i="1"/>
  <c r="J52" i="1"/>
  <c r="O52" i="1"/>
  <c r="E53" i="1"/>
  <c r="G53" i="1"/>
  <c r="J53" i="1"/>
  <c r="O53" i="1"/>
  <c r="E54" i="1"/>
  <c r="G54" i="1"/>
  <c r="J54" i="1"/>
  <c r="O54" i="1"/>
  <c r="E55" i="1"/>
  <c r="G55" i="1"/>
  <c r="J55" i="1"/>
  <c r="O55" i="1"/>
  <c r="E56" i="1"/>
  <c r="G56" i="1"/>
  <c r="J56" i="1"/>
  <c r="O56" i="1"/>
  <c r="E57" i="1"/>
  <c r="G57" i="1"/>
  <c r="J57" i="1"/>
  <c r="O57" i="1"/>
  <c r="E58" i="1"/>
  <c r="G58" i="1"/>
  <c r="J58" i="1"/>
  <c r="O58" i="1"/>
  <c r="E59" i="1"/>
  <c r="G59" i="1"/>
  <c r="J59" i="1"/>
  <c r="O59" i="1"/>
  <c r="E60" i="1"/>
  <c r="G60" i="1"/>
  <c r="J60" i="1"/>
  <c r="O60" i="1"/>
  <c r="E61" i="1"/>
  <c r="G61" i="1"/>
  <c r="J61" i="1"/>
  <c r="O61" i="1"/>
  <c r="E62" i="1"/>
  <c r="G62" i="1"/>
  <c r="J62" i="1"/>
  <c r="O62" i="1"/>
  <c r="E63" i="1"/>
  <c r="G63" i="1"/>
  <c r="J63" i="1"/>
  <c r="O63" i="1"/>
  <c r="E64" i="1"/>
  <c r="E23" i="2431"/>
  <c r="G64" i="1"/>
  <c r="J64" i="1"/>
  <c r="O64" i="1"/>
  <c r="E65" i="1"/>
  <c r="G65" i="1"/>
  <c r="J65" i="1"/>
  <c r="O65" i="1"/>
  <c r="E66" i="1"/>
  <c r="G66" i="1"/>
  <c r="J66" i="1"/>
  <c r="O66" i="1"/>
  <c r="E67" i="1"/>
  <c r="G67" i="1"/>
  <c r="J67" i="1"/>
  <c r="O67" i="1"/>
  <c r="E68" i="1"/>
  <c r="G68" i="1"/>
  <c r="J68" i="1"/>
  <c r="O68" i="1"/>
  <c r="E69" i="1"/>
  <c r="E27" i="2431"/>
  <c r="G69" i="1"/>
  <c r="J69" i="1"/>
  <c r="O69" i="1"/>
  <c r="E70" i="1"/>
  <c r="G70" i="1"/>
  <c r="J70" i="1"/>
  <c r="O70" i="1"/>
  <c r="E71" i="1"/>
  <c r="G71" i="1"/>
  <c r="J71" i="1"/>
  <c r="O71" i="1"/>
  <c r="E72" i="1"/>
  <c r="G72" i="1"/>
  <c r="J72" i="1"/>
  <c r="O72" i="1"/>
  <c r="E73" i="1"/>
  <c r="G73" i="1"/>
  <c r="J73" i="1"/>
  <c r="O73" i="1"/>
  <c r="E74" i="1"/>
  <c r="G74" i="1"/>
  <c r="J74" i="1"/>
  <c r="O74" i="1"/>
  <c r="E75" i="1"/>
  <c r="G75" i="1"/>
  <c r="J75" i="1"/>
  <c r="O75" i="1"/>
  <c r="E76" i="1"/>
  <c r="G76" i="1"/>
  <c r="J76" i="1"/>
  <c r="O76" i="1"/>
  <c r="E77" i="1"/>
  <c r="G77" i="1"/>
  <c r="J77" i="1"/>
  <c r="O77" i="1"/>
  <c r="E78" i="1"/>
  <c r="G78" i="1"/>
  <c r="J78" i="1"/>
  <c r="O78" i="1"/>
  <c r="E79" i="1"/>
  <c r="E31" i="2431"/>
  <c r="G79" i="1"/>
  <c r="J79" i="1"/>
  <c r="O79" i="1"/>
  <c r="E80" i="1"/>
  <c r="F80" i="1"/>
  <c r="G80" i="1"/>
  <c r="O80" i="1"/>
  <c r="E81" i="1"/>
  <c r="F81" i="1"/>
  <c r="G81" i="1"/>
  <c r="L81" i="1"/>
  <c r="O81" i="1"/>
  <c r="E82" i="1"/>
  <c r="F82" i="1"/>
  <c r="G82" i="1"/>
  <c r="L82" i="1"/>
  <c r="O82" i="1"/>
  <c r="E83" i="1"/>
  <c r="F83" i="1"/>
  <c r="G83" i="1"/>
  <c r="L83" i="1"/>
  <c r="O83" i="1"/>
  <c r="E84" i="1"/>
  <c r="F84" i="1"/>
  <c r="G84" i="1"/>
  <c r="L84" i="1"/>
  <c r="O84" i="1"/>
  <c r="E85" i="1"/>
  <c r="E35" i="2431"/>
  <c r="F85" i="1"/>
  <c r="G85" i="1"/>
  <c r="L85" i="1"/>
  <c r="O85" i="1"/>
  <c r="E86" i="1"/>
  <c r="F86" i="1"/>
  <c r="G86" i="1"/>
  <c r="K86" i="1"/>
  <c r="C11" i="1"/>
  <c r="K80" i="1"/>
  <c r="C11" i="2424"/>
  <c r="C12" i="1"/>
  <c r="C16" i="1"/>
  <c r="D18" i="1"/>
  <c r="M25" i="2424"/>
  <c r="C12" i="2424"/>
  <c r="C16" i="2424"/>
  <c r="D18" i="2424"/>
  <c r="E36" i="2431"/>
  <c r="E30" i="2431"/>
  <c r="E22" i="2431"/>
  <c r="E14" i="2431"/>
  <c r="P309" i="2425"/>
  <c r="H309" i="2425"/>
  <c r="G289" i="2425"/>
  <c r="H289" i="2425"/>
  <c r="M289" i="2425"/>
  <c r="G273" i="2425"/>
  <c r="K273" i="2425"/>
  <c r="H273" i="2425"/>
  <c r="G269" i="2425"/>
  <c r="K269" i="2425"/>
  <c r="H269" i="2425"/>
  <c r="E33" i="2431"/>
  <c r="E28" i="2431"/>
  <c r="E20" i="2431"/>
  <c r="E12" i="2431"/>
  <c r="G304" i="2425"/>
  <c r="H304" i="2425"/>
  <c r="M304" i="2425"/>
  <c r="G292" i="2425"/>
  <c r="H292" i="2425"/>
  <c r="M292" i="2425"/>
  <c r="G288" i="2425"/>
  <c r="L288" i="2425"/>
  <c r="H288" i="2425"/>
  <c r="G276" i="2425"/>
  <c r="H276" i="2425"/>
  <c r="M276" i="2425"/>
  <c r="G272" i="2425"/>
  <c r="K272" i="2425"/>
  <c r="H272" i="2425"/>
  <c r="G268" i="2425"/>
  <c r="K268" i="2425"/>
  <c r="H268" i="2425"/>
  <c r="E34" i="2431"/>
  <c r="E25" i="2431"/>
  <c r="E17" i="2431"/>
  <c r="G192" i="2425"/>
  <c r="M192" i="2425"/>
  <c r="H192" i="2425"/>
  <c r="E26" i="2431"/>
  <c r="E18" i="2431"/>
  <c r="P311" i="2425"/>
  <c r="H311" i="2425"/>
  <c r="G303" i="2425"/>
  <c r="L303" i="2425"/>
  <c r="H303" i="2425"/>
  <c r="G291" i="2425"/>
  <c r="H291" i="2425"/>
  <c r="M291" i="2425"/>
  <c r="G275" i="2425"/>
  <c r="K275" i="2425"/>
  <c r="H275" i="2425"/>
  <c r="G271" i="2425"/>
  <c r="K271" i="2425"/>
  <c r="H271" i="2425"/>
  <c r="E32" i="2431"/>
  <c r="E24" i="2431"/>
  <c r="E16" i="2431"/>
  <c r="G290" i="2425"/>
  <c r="H290" i="2425"/>
  <c r="M290" i="2425"/>
  <c r="G274" i="2425"/>
  <c r="K274" i="2425"/>
  <c r="H274" i="2425"/>
  <c r="G270" i="2425"/>
  <c r="K270" i="2425"/>
  <c r="H270" i="2425"/>
  <c r="E29" i="2431"/>
  <c r="E21" i="2431"/>
  <c r="E13" i="2431"/>
  <c r="H193" i="2425"/>
  <c r="H189" i="2425"/>
  <c r="H188" i="2425"/>
  <c r="D13" i="2425"/>
  <c r="D16" i="2425"/>
  <c r="D18" i="2425"/>
  <c r="L29" i="2427"/>
  <c r="C11" i="2427"/>
  <c r="C12" i="2427"/>
  <c r="C16" i="2427"/>
  <c r="D18" i="2427"/>
  <c r="G534" i="2429"/>
  <c r="K534" i="2429" s="1"/>
  <c r="E170" i="2426"/>
  <c r="F170" i="2426"/>
  <c r="G170" i="2426"/>
  <c r="G168" i="2426"/>
  <c r="E162" i="2426"/>
  <c r="F162" i="2426"/>
  <c r="G162" i="2426"/>
  <c r="G160" i="2426"/>
  <c r="E154" i="2426"/>
  <c r="F154" i="2426"/>
  <c r="G154" i="2426"/>
  <c r="G152" i="2426"/>
  <c r="E146" i="2426"/>
  <c r="F146" i="2426"/>
  <c r="G146" i="2426"/>
  <c r="G144" i="2426"/>
  <c r="E138" i="2426"/>
  <c r="F138" i="2426"/>
  <c r="G138" i="2426"/>
  <c r="G136" i="2426"/>
  <c r="E130" i="2426"/>
  <c r="F130" i="2426"/>
  <c r="G130" i="2426"/>
  <c r="G128" i="2426"/>
  <c r="E122" i="2426"/>
  <c r="F122" i="2426"/>
  <c r="G122" i="2426"/>
  <c r="G120" i="2426"/>
  <c r="E114" i="2426"/>
  <c r="F114" i="2426"/>
  <c r="G114" i="2426"/>
  <c r="G112" i="2426"/>
  <c r="E106" i="2426"/>
  <c r="F106" i="2426"/>
  <c r="G106" i="2426"/>
  <c r="G104" i="2426"/>
  <c r="E98" i="2426"/>
  <c r="F98" i="2426"/>
  <c r="G98" i="2426"/>
  <c r="G96" i="2426"/>
  <c r="E90" i="2426"/>
  <c r="F90" i="2426"/>
  <c r="G90" i="2426"/>
  <c r="G88" i="2426"/>
  <c r="E82" i="2426"/>
  <c r="F82" i="2426"/>
  <c r="G82" i="2426"/>
  <c r="G80" i="2426"/>
  <c r="E74" i="2426"/>
  <c r="F74" i="2426"/>
  <c r="G74" i="2426"/>
  <c r="G72" i="2426"/>
  <c r="G66" i="2426"/>
  <c r="J66" i="2426"/>
  <c r="E65" i="2426"/>
  <c r="F65" i="2426"/>
  <c r="G65" i="2426"/>
  <c r="J65" i="2426"/>
  <c r="G62" i="2426"/>
  <c r="J62" i="2426"/>
  <c r="E61" i="2426"/>
  <c r="F61" i="2426"/>
  <c r="G61" i="2426"/>
  <c r="J61" i="2426"/>
  <c r="G58" i="2426"/>
  <c r="J58" i="2426"/>
  <c r="E57" i="2426"/>
  <c r="F57" i="2426"/>
  <c r="G57" i="2426"/>
  <c r="J57" i="2426"/>
  <c r="G54" i="2426"/>
  <c r="J54" i="2426"/>
  <c r="E53" i="2426"/>
  <c r="F53" i="2426"/>
  <c r="G53" i="2426"/>
  <c r="J53" i="2426"/>
  <c r="G44" i="2426"/>
  <c r="J44" i="2426"/>
  <c r="G41" i="2426"/>
  <c r="J41" i="2426"/>
  <c r="E37" i="2426"/>
  <c r="F37" i="2426"/>
  <c r="G37" i="2426"/>
  <c r="J37" i="2426"/>
  <c r="G28" i="2426"/>
  <c r="J28" i="2426"/>
  <c r="G25" i="2426"/>
  <c r="J25" i="2426"/>
  <c r="E22" i="2426"/>
  <c r="F22" i="2426"/>
  <c r="G22" i="2426"/>
  <c r="J22" i="2426"/>
  <c r="E23" i="2426"/>
  <c r="F23" i="2426"/>
  <c r="G23" i="2426"/>
  <c r="J23" i="2426"/>
  <c r="G24" i="2426"/>
  <c r="J24" i="2426"/>
  <c r="E21" i="2426"/>
  <c r="F21" i="2426"/>
  <c r="G21" i="2426"/>
  <c r="E24" i="2426"/>
  <c r="F24" i="2426"/>
  <c r="C11" i="2428"/>
  <c r="L32" i="2428"/>
  <c r="E182" i="2426"/>
  <c r="F182" i="2426"/>
  <c r="G182" i="2426"/>
  <c r="G180" i="2426"/>
  <c r="E174" i="2426"/>
  <c r="F174" i="2426"/>
  <c r="G174" i="2426"/>
  <c r="G172" i="2426"/>
  <c r="E166" i="2426"/>
  <c r="F166" i="2426"/>
  <c r="G166" i="2426"/>
  <c r="G164" i="2426"/>
  <c r="E158" i="2426"/>
  <c r="F158" i="2426"/>
  <c r="G158" i="2426"/>
  <c r="G156" i="2426"/>
  <c r="E150" i="2426"/>
  <c r="F150" i="2426"/>
  <c r="G150" i="2426"/>
  <c r="G148" i="2426"/>
  <c r="E142" i="2426"/>
  <c r="F142" i="2426"/>
  <c r="G142" i="2426"/>
  <c r="G140" i="2426"/>
  <c r="E134" i="2426"/>
  <c r="F134" i="2426"/>
  <c r="G134" i="2426"/>
  <c r="G132" i="2426"/>
  <c r="E126" i="2426"/>
  <c r="F126" i="2426"/>
  <c r="G126" i="2426"/>
  <c r="G124" i="2426"/>
  <c r="E118" i="2426"/>
  <c r="F118" i="2426"/>
  <c r="G118" i="2426"/>
  <c r="G116" i="2426"/>
  <c r="E110" i="2426"/>
  <c r="F110" i="2426"/>
  <c r="G110" i="2426"/>
  <c r="G108" i="2426"/>
  <c r="E102" i="2426"/>
  <c r="F102" i="2426"/>
  <c r="G102" i="2426"/>
  <c r="G100" i="2426"/>
  <c r="E94" i="2426"/>
  <c r="F94" i="2426"/>
  <c r="G94" i="2426"/>
  <c r="G92" i="2426"/>
  <c r="E86" i="2426"/>
  <c r="F86" i="2426"/>
  <c r="G86" i="2426"/>
  <c r="G84" i="2426"/>
  <c r="E78" i="2426"/>
  <c r="F78" i="2426"/>
  <c r="G78" i="2426"/>
  <c r="G76" i="2426"/>
  <c r="E70" i="2426"/>
  <c r="F70" i="2426"/>
  <c r="G70" i="2426"/>
  <c r="G68" i="2426"/>
  <c r="E67" i="2426"/>
  <c r="F67" i="2426"/>
  <c r="G67" i="2426"/>
  <c r="N67" i="2426"/>
  <c r="G64" i="2426"/>
  <c r="J64" i="2426"/>
  <c r="E63" i="2426"/>
  <c r="F63" i="2426"/>
  <c r="G63" i="2426"/>
  <c r="J63" i="2426"/>
  <c r="G60" i="2426"/>
  <c r="J60" i="2426"/>
  <c r="E59" i="2426"/>
  <c r="F59" i="2426"/>
  <c r="G59" i="2426"/>
  <c r="J59" i="2426"/>
  <c r="G56" i="2426"/>
  <c r="J56" i="2426"/>
  <c r="E55" i="2426"/>
  <c r="F55" i="2426"/>
  <c r="G55" i="2426"/>
  <c r="J55" i="2426"/>
  <c r="G52" i="2426"/>
  <c r="J52" i="2426"/>
  <c r="G49" i="2426"/>
  <c r="J49" i="2426"/>
  <c r="E45" i="2426"/>
  <c r="F45" i="2426"/>
  <c r="G45" i="2426"/>
  <c r="J45" i="2426"/>
  <c r="G36" i="2426"/>
  <c r="J36" i="2426"/>
  <c r="G33" i="2426"/>
  <c r="J33" i="2426"/>
  <c r="E29" i="2426"/>
  <c r="F29" i="2426"/>
  <c r="G29" i="2426"/>
  <c r="J29" i="2426"/>
  <c r="P452" i="2429"/>
  <c r="G400" i="2429"/>
  <c r="I400" i="2429" s="1"/>
  <c r="P400" i="2429"/>
  <c r="G204" i="2429"/>
  <c r="J204" i="2429" s="1"/>
  <c r="P204" i="2429"/>
  <c r="G169" i="2429"/>
  <c r="J169" i="2429" s="1"/>
  <c r="P169" i="2429"/>
  <c r="G556" i="2429"/>
  <c r="K556" i="2429" s="1"/>
  <c r="G533" i="2429"/>
  <c r="K533" i="2429"/>
  <c r="P533" i="2429"/>
  <c r="K524" i="2429"/>
  <c r="P524" i="2429"/>
  <c r="G469" i="2429"/>
  <c r="K469" i="2429"/>
  <c r="I458" i="2429"/>
  <c r="P458" i="2429"/>
  <c r="L29" i="2428"/>
  <c r="C12" i="2428"/>
  <c r="C16" i="2428"/>
  <c r="D18" i="2428"/>
  <c r="G545" i="2429"/>
  <c r="J545" i="2429" s="1"/>
  <c r="P545" i="2429"/>
  <c r="P513" i="2429"/>
  <c r="J448" i="2429"/>
  <c r="P448" i="2429"/>
  <c r="G440" i="2429"/>
  <c r="K440" i="2429" s="1"/>
  <c r="P440" i="2429"/>
  <c r="G349" i="2429"/>
  <c r="J349" i="2429"/>
  <c r="P349" i="2429"/>
  <c r="P528" i="2429"/>
  <c r="J528" i="2429"/>
  <c r="P503" i="2429"/>
  <c r="G503" i="2429"/>
  <c r="J503" i="2429"/>
  <c r="G471" i="2429"/>
  <c r="K471" i="2429" s="1"/>
  <c r="P463" i="2429"/>
  <c r="G463" i="2429"/>
  <c r="J463" i="2429" s="1"/>
  <c r="G282" i="2429"/>
  <c r="I282" i="2429"/>
  <c r="P282" i="2429"/>
  <c r="K540" i="2429"/>
  <c r="P540" i="2429"/>
  <c r="P496" i="2429"/>
  <c r="J460" i="2429"/>
  <c r="P460" i="2429"/>
  <c r="G536" i="2429"/>
  <c r="J536" i="2429"/>
  <c r="K521" i="2429"/>
  <c r="P521" i="2429"/>
  <c r="P514" i="2429"/>
  <c r="P505" i="2429"/>
  <c r="P482" i="2429"/>
  <c r="G473" i="2429"/>
  <c r="K473" i="2429" s="1"/>
  <c r="P473" i="2429"/>
  <c r="J450" i="2429"/>
  <c r="P450" i="2429"/>
  <c r="G434" i="2429"/>
  <c r="J434" i="2429" s="1"/>
  <c r="P434" i="2429"/>
  <c r="G379" i="2429"/>
  <c r="I379" i="2429" s="1"/>
  <c r="P379" i="2429"/>
  <c r="I334" i="2429"/>
  <c r="P334" i="2429"/>
  <c r="G226" i="2429"/>
  <c r="I226" i="2429" s="1"/>
  <c r="P226" i="2429"/>
  <c r="G525" i="2429"/>
  <c r="K525" i="2429" s="1"/>
  <c r="G456" i="2429"/>
  <c r="J456" i="2429" s="1"/>
  <c r="P456" i="2429"/>
  <c r="G420" i="2429"/>
  <c r="J420" i="2429"/>
  <c r="P420" i="2429"/>
  <c r="G412" i="2429"/>
  <c r="J412" i="2429" s="1"/>
  <c r="P412" i="2429"/>
  <c r="G502" i="2429"/>
  <c r="K502" i="2429"/>
  <c r="P502" i="2429"/>
  <c r="G470" i="2429"/>
  <c r="J470" i="2429" s="1"/>
  <c r="P470" i="2429"/>
  <c r="G451" i="2429"/>
  <c r="J451" i="2429" s="1"/>
  <c r="G447" i="2429"/>
  <c r="J447" i="2429"/>
  <c r="G311" i="2429"/>
  <c r="J311" i="2429" s="1"/>
  <c r="P288" i="2429"/>
  <c r="P276" i="2429"/>
  <c r="G227" i="2429"/>
  <c r="I227" i="2429" s="1"/>
  <c r="P221" i="2429"/>
  <c r="P208" i="2429"/>
  <c r="G90" i="2429"/>
  <c r="J90" i="2429"/>
  <c r="P90" i="2429"/>
  <c r="P100" i="2429"/>
  <c r="G25" i="2429"/>
  <c r="H25" i="2429" s="1"/>
  <c r="P25" i="2429"/>
  <c r="P461" i="2429"/>
  <c r="P457" i="2429"/>
  <c r="P453" i="2429"/>
  <c r="P445" i="2429"/>
  <c r="P318" i="2429"/>
  <c r="P430" i="2429"/>
  <c r="G306" i="2429"/>
  <c r="I306" i="2429" s="1"/>
  <c r="P241" i="2429"/>
  <c r="P184" i="2429"/>
  <c r="P171" i="2429"/>
  <c r="P167" i="2429"/>
  <c r="G439" i="2429"/>
  <c r="J439" i="2429" s="1"/>
  <c r="G367" i="2429"/>
  <c r="J367" i="2429" s="1"/>
  <c r="P239" i="2429"/>
  <c r="P159" i="2429"/>
  <c r="G159" i="2429"/>
  <c r="J159" i="2429" s="1"/>
  <c r="G58" i="2429"/>
  <c r="I58" i="2429" s="1"/>
  <c r="P58" i="2429"/>
  <c r="P181" i="2429"/>
  <c r="G181" i="2429"/>
  <c r="J181" i="2429" s="1"/>
  <c r="G431" i="2429"/>
  <c r="J431" i="2429"/>
  <c r="G423" i="2429"/>
  <c r="J423" i="2429" s="1"/>
  <c r="P368" i="2429"/>
  <c r="P336" i="2429"/>
  <c r="G330" i="2429"/>
  <c r="J330" i="2429" s="1"/>
  <c r="P279" i="2429"/>
  <c r="P223" i="2429"/>
  <c r="G183" i="2429"/>
  <c r="J183" i="2429" s="1"/>
  <c r="G134" i="2429"/>
  <c r="I134" i="2429" s="1"/>
  <c r="P134" i="2429"/>
  <c r="P218" i="2429"/>
  <c r="P182" i="2429"/>
  <c r="P160" i="2429"/>
  <c r="P131" i="2429"/>
  <c r="G130" i="2429"/>
  <c r="J130" i="2429"/>
  <c r="P38" i="2429"/>
  <c r="P32" i="2429"/>
  <c r="P29" i="2429"/>
  <c r="P21" i="2429"/>
  <c r="W18" i="2429"/>
  <c r="W7" i="2429"/>
  <c r="G336" i="2430"/>
  <c r="H336" i="2430"/>
  <c r="G334" i="2430"/>
  <c r="F330" i="2430"/>
  <c r="I330" i="2430"/>
  <c r="J330" i="2430"/>
  <c r="G320" i="2430"/>
  <c r="H320" i="2430"/>
  <c r="G304" i="2430"/>
  <c r="H304" i="2430"/>
  <c r="G302" i="2430"/>
  <c r="G288" i="2430"/>
  <c r="H288" i="2430"/>
  <c r="G286" i="2430"/>
  <c r="I273" i="2430"/>
  <c r="J273" i="2430"/>
  <c r="F268" i="2430"/>
  <c r="H268" i="2430"/>
  <c r="G268" i="2430"/>
  <c r="I262" i="2430"/>
  <c r="J262" i="2430"/>
  <c r="P108" i="2429"/>
  <c r="P98" i="2429"/>
  <c r="P92" i="2429"/>
  <c r="P48" i="2429"/>
  <c r="P45" i="2429"/>
  <c r="F333" i="2430"/>
  <c r="H333" i="2430"/>
  <c r="G333" i="2430"/>
  <c r="F317" i="2430"/>
  <c r="H317" i="2430"/>
  <c r="G317" i="2430"/>
  <c r="F301" i="2430"/>
  <c r="H301" i="2430"/>
  <c r="G301" i="2430"/>
  <c r="F285" i="2430"/>
  <c r="H285" i="2430"/>
  <c r="G285" i="2430"/>
  <c r="H260" i="2430"/>
  <c r="G260" i="2430"/>
  <c r="P54" i="2429"/>
  <c r="W14" i="2429"/>
  <c r="H340" i="2430"/>
  <c r="G340" i="2430"/>
  <c r="H324" i="2430"/>
  <c r="G324" i="2430"/>
  <c r="F318" i="2430"/>
  <c r="H318" i="2430"/>
  <c r="I318" i="2430"/>
  <c r="J318" i="2430"/>
  <c r="H308" i="2430"/>
  <c r="G308" i="2430"/>
  <c r="H292" i="2430"/>
  <c r="G292" i="2430"/>
  <c r="G280" i="2430"/>
  <c r="H280" i="2430"/>
  <c r="P205" i="2429"/>
  <c r="P166" i="2429"/>
  <c r="P155" i="2429"/>
  <c r="P109" i="2429"/>
  <c r="P104" i="2429"/>
  <c r="P99" i="2429"/>
  <c r="P89" i="2429"/>
  <c r="P82" i="2429"/>
  <c r="P49" i="2429"/>
  <c r="P30" i="2429"/>
  <c r="P27" i="2429"/>
  <c r="F337" i="2430"/>
  <c r="H337" i="2430"/>
  <c r="G327" i="2430"/>
  <c r="I322" i="2430"/>
  <c r="J322" i="2430"/>
  <c r="F321" i="2430"/>
  <c r="H321" i="2430"/>
  <c r="G311" i="2430"/>
  <c r="I306" i="2430"/>
  <c r="J306" i="2430"/>
  <c r="F305" i="2430"/>
  <c r="H305" i="2430"/>
  <c r="G295" i="2430"/>
  <c r="G289" i="2430"/>
  <c r="F289" i="2430"/>
  <c r="H289" i="2430"/>
  <c r="F282" i="2430"/>
  <c r="H282" i="2430"/>
  <c r="G282" i="2430"/>
  <c r="I282" i="2430"/>
  <c r="J282" i="2430"/>
  <c r="H274" i="2430"/>
  <c r="G274" i="2430"/>
  <c r="H263" i="2430"/>
  <c r="G263" i="2430"/>
  <c r="F338" i="2430"/>
  <c r="I338" i="2430"/>
  <c r="J338" i="2430"/>
  <c r="G328" i="2430"/>
  <c r="H328" i="2430"/>
  <c r="G326" i="2430"/>
  <c r="G312" i="2430"/>
  <c r="H312" i="2430"/>
  <c r="G310" i="2430"/>
  <c r="G296" i="2430"/>
  <c r="H296" i="2430"/>
  <c r="G294" i="2430"/>
  <c r="F290" i="2430"/>
  <c r="I290" i="2430"/>
  <c r="J290" i="2430"/>
  <c r="W5" i="2429"/>
  <c r="W11" i="2429"/>
  <c r="W15" i="2429"/>
  <c r="W20" i="2429"/>
  <c r="P35" i="2429"/>
  <c r="P39" i="2429"/>
  <c r="P43" i="2429"/>
  <c r="P51" i="2429"/>
  <c r="W2" i="2429"/>
  <c r="W8" i="2429"/>
  <c r="W13" i="2429"/>
  <c r="W3" i="2429"/>
  <c r="W4" i="2429"/>
  <c r="W10" i="2429"/>
  <c r="W17" i="2429"/>
  <c r="W19" i="2429"/>
  <c r="F325" i="2430"/>
  <c r="H325" i="2430"/>
  <c r="F309" i="2430"/>
  <c r="H309" i="2430"/>
  <c r="F293" i="2430"/>
  <c r="H293" i="2430"/>
  <c r="H284" i="2430"/>
  <c r="G284" i="2430"/>
  <c r="G272" i="2430"/>
  <c r="G270" i="2430"/>
  <c r="F270" i="2430"/>
  <c r="H270" i="2430"/>
  <c r="G264" i="2430"/>
  <c r="H264" i="2430"/>
  <c r="P34" i="2429"/>
  <c r="I333" i="2430"/>
  <c r="J333" i="2430"/>
  <c r="H332" i="2430"/>
  <c r="G332" i="2430"/>
  <c r="I317" i="2430"/>
  <c r="J317" i="2430"/>
  <c r="H316" i="2430"/>
  <c r="G316" i="2430"/>
  <c r="I301" i="2430"/>
  <c r="J301" i="2430"/>
  <c r="H300" i="2430"/>
  <c r="G300" i="2430"/>
  <c r="I285" i="2430"/>
  <c r="J285" i="2430"/>
  <c r="P255" i="2429"/>
  <c r="P220" i="2429"/>
  <c r="P203" i="2429"/>
  <c r="P157" i="2429"/>
  <c r="P101" i="2429"/>
  <c r="P65" i="2429"/>
  <c r="P59" i="2429"/>
  <c r="P41" i="2429"/>
  <c r="P26" i="2429"/>
  <c r="P23" i="2429"/>
  <c r="I336" i="2430"/>
  <c r="J336" i="2430"/>
  <c r="G335" i="2430"/>
  <c r="F329" i="2430"/>
  <c r="H329" i="2430"/>
  <c r="I320" i="2430"/>
  <c r="J320" i="2430"/>
  <c r="G319" i="2430"/>
  <c r="I314" i="2430"/>
  <c r="J314" i="2430"/>
  <c r="F313" i="2430"/>
  <c r="H313" i="2430"/>
  <c r="I304" i="2430"/>
  <c r="J304" i="2430"/>
  <c r="G303" i="2430"/>
  <c r="I298" i="2430"/>
  <c r="J298" i="2430"/>
  <c r="F297" i="2430"/>
  <c r="H297" i="2430"/>
  <c r="I288" i="2430"/>
  <c r="J288" i="2430"/>
  <c r="G287" i="2430"/>
  <c r="F278" i="2430"/>
  <c r="H278" i="2430"/>
  <c r="G278" i="2430"/>
  <c r="H276" i="2430"/>
  <c r="G276" i="2430"/>
  <c r="I271" i="2430"/>
  <c r="J271" i="2430"/>
  <c r="H265" i="2430"/>
  <c r="G265" i="2430"/>
  <c r="F257" i="2430"/>
  <c r="H257" i="2430"/>
  <c r="I257" i="2430"/>
  <c r="J257" i="2430"/>
  <c r="F281" i="2430"/>
  <c r="H281" i="2430"/>
  <c r="F272" i="2430"/>
  <c r="H272" i="2430"/>
  <c r="I268" i="2430"/>
  <c r="J268" i="2430"/>
  <c r="G256" i="2430"/>
  <c r="F251" i="2430"/>
  <c r="I251" i="2430"/>
  <c r="J251" i="2430"/>
  <c r="G240" i="2430"/>
  <c r="F234" i="2430"/>
  <c r="H234" i="2430"/>
  <c r="G222" i="2430"/>
  <c r="G249" i="2430"/>
  <c r="F235" i="2430"/>
  <c r="H235" i="2430"/>
  <c r="I235" i="2430"/>
  <c r="J235" i="2430"/>
  <c r="F219" i="2430"/>
  <c r="H219" i="2430"/>
  <c r="G219" i="2430"/>
  <c r="I219" i="2430"/>
  <c r="J219" i="2430"/>
  <c r="I206" i="2430"/>
  <c r="J206" i="2430"/>
  <c r="I280" i="2430"/>
  <c r="J280" i="2430"/>
  <c r="I260" i="2430"/>
  <c r="J260" i="2430"/>
  <c r="G255" i="2430"/>
  <c r="I253" i="2430"/>
  <c r="J253" i="2430"/>
  <c r="G245" i="2430"/>
  <c r="H245" i="2430"/>
  <c r="G238" i="2430"/>
  <c r="F238" i="2430"/>
  <c r="H238" i="2430"/>
  <c r="F201" i="2430"/>
  <c r="H201" i="2430"/>
  <c r="H198" i="2430"/>
  <c r="G198" i="2430"/>
  <c r="G277" i="2430"/>
  <c r="I275" i="2430"/>
  <c r="J275" i="2430"/>
  <c r="G273" i="2430"/>
  <c r="G271" i="2430"/>
  <c r="G259" i="2430"/>
  <c r="H253" i="2430"/>
  <c r="I247" i="2430"/>
  <c r="J247" i="2430"/>
  <c r="F242" i="2430"/>
  <c r="H242" i="2430"/>
  <c r="F227" i="2430"/>
  <c r="H227" i="2430"/>
  <c r="I227" i="2430"/>
  <c r="J227" i="2430"/>
  <c r="I223" i="2430"/>
  <c r="J223" i="2430"/>
  <c r="F195" i="2430"/>
  <c r="H195" i="2430"/>
  <c r="I195" i="2430"/>
  <c r="J195" i="2430"/>
  <c r="I261" i="2430"/>
  <c r="J261" i="2430"/>
  <c r="I255" i="2430"/>
  <c r="J255" i="2430"/>
  <c r="G252" i="2430"/>
  <c r="G246" i="2430"/>
  <c r="F246" i="2430"/>
  <c r="H246" i="2430"/>
  <c r="F243" i="2430"/>
  <c r="I243" i="2430"/>
  <c r="J243" i="2430"/>
  <c r="G229" i="2430"/>
  <c r="H229" i="2430"/>
  <c r="F223" i="2430"/>
  <c r="H223" i="2430"/>
  <c r="G223" i="2430"/>
  <c r="G221" i="2430"/>
  <c r="H221" i="2430"/>
  <c r="G207" i="2430"/>
  <c r="H207" i="2430"/>
  <c r="H194" i="2430"/>
  <c r="G194" i="2430"/>
  <c r="G254" i="2430"/>
  <c r="F254" i="2430"/>
  <c r="H254" i="2430"/>
  <c r="I250" i="2430"/>
  <c r="J250" i="2430"/>
  <c r="G262" i="2430"/>
  <c r="I252" i="2430"/>
  <c r="J252" i="2430"/>
  <c r="I249" i="2430"/>
  <c r="J249" i="2430"/>
  <c r="F203" i="2430"/>
  <c r="H203" i="2430"/>
  <c r="G196" i="2430"/>
  <c r="H196" i="2430"/>
  <c r="I265" i="2430"/>
  <c r="J265" i="2430"/>
  <c r="G250" i="2430"/>
  <c r="F249" i="2430"/>
  <c r="H249" i="2430"/>
  <c r="G248" i="2430"/>
  <c r="I241" i="2430"/>
  <c r="J241" i="2430"/>
  <c r="G237" i="2430"/>
  <c r="H237" i="2430"/>
  <c r="G235" i="2430"/>
  <c r="G233" i="2430"/>
  <c r="I231" i="2430"/>
  <c r="J231" i="2430"/>
  <c r="F230" i="2430"/>
  <c r="H230" i="2430"/>
  <c r="G225" i="2430"/>
  <c r="F215" i="2430"/>
  <c r="H215" i="2430"/>
  <c r="G215" i="2430"/>
  <c r="G213" i="2430"/>
  <c r="H213" i="2430"/>
  <c r="F222" i="2430"/>
  <c r="H222" i="2430"/>
  <c r="F214" i="2430"/>
  <c r="H214" i="2430"/>
  <c r="G211" i="2430"/>
  <c r="F206" i="2430"/>
  <c r="H206" i="2430"/>
  <c r="F204" i="2430"/>
  <c r="H204" i="2430"/>
  <c r="G184" i="2430"/>
  <c r="I176" i="2430"/>
  <c r="J176" i="2430"/>
  <c r="F175" i="2430"/>
  <c r="H175" i="2430"/>
  <c r="G175" i="2430"/>
  <c r="G165" i="2430"/>
  <c r="I160" i="2430"/>
  <c r="J160" i="2430"/>
  <c r="F159" i="2430"/>
  <c r="H159" i="2430"/>
  <c r="G149" i="2430"/>
  <c r="H137" i="2430"/>
  <c r="G137" i="2430"/>
  <c r="I134" i="2430"/>
  <c r="J134" i="2430"/>
  <c r="H166" i="2430"/>
  <c r="G166" i="2430"/>
  <c r="H150" i="2430"/>
  <c r="G150" i="2430"/>
  <c r="F144" i="2430"/>
  <c r="H144" i="2430"/>
  <c r="G144" i="2430"/>
  <c r="F123" i="2430"/>
  <c r="H123" i="2430"/>
  <c r="G123" i="2430"/>
  <c r="G191" i="2430"/>
  <c r="G163" i="2430"/>
  <c r="F163" i="2430"/>
  <c r="H163" i="2430"/>
  <c r="I132" i="2430"/>
  <c r="J132" i="2430"/>
  <c r="I95" i="2430"/>
  <c r="J95" i="2430"/>
  <c r="G226" i="2430"/>
  <c r="G218" i="2430"/>
  <c r="G205" i="2430"/>
  <c r="G193" i="2430"/>
  <c r="H189" i="2430"/>
  <c r="G187" i="2430"/>
  <c r="G170" i="2430"/>
  <c r="H170" i="2430"/>
  <c r="G168" i="2430"/>
  <c r="F164" i="2430"/>
  <c r="I164" i="2430"/>
  <c r="J164" i="2430"/>
  <c r="G154" i="2430"/>
  <c r="H154" i="2430"/>
  <c r="G152" i="2430"/>
  <c r="F148" i="2430"/>
  <c r="I148" i="2430"/>
  <c r="J148" i="2430"/>
  <c r="G142" i="2430"/>
  <c r="F142" i="2430"/>
  <c r="H142" i="2430"/>
  <c r="G135" i="2430"/>
  <c r="H135" i="2430"/>
  <c r="F130" i="2430"/>
  <c r="H130" i="2430"/>
  <c r="G124" i="2430"/>
  <c r="H124" i="2430"/>
  <c r="F116" i="2430"/>
  <c r="H116" i="2430"/>
  <c r="G116" i="2430"/>
  <c r="H102" i="2430"/>
  <c r="G102" i="2430"/>
  <c r="I201" i="2430"/>
  <c r="J201" i="2430"/>
  <c r="G183" i="2430"/>
  <c r="G178" i="2430"/>
  <c r="H178" i="2430"/>
  <c r="G173" i="2430"/>
  <c r="I168" i="2430"/>
  <c r="J168" i="2430"/>
  <c r="F167" i="2430"/>
  <c r="H167" i="2430"/>
  <c r="G157" i="2430"/>
  <c r="I152" i="2430"/>
  <c r="J152" i="2430"/>
  <c r="F151" i="2430"/>
  <c r="H151" i="2430"/>
  <c r="G151" i="2430"/>
  <c r="I188" i="2430"/>
  <c r="J188" i="2430"/>
  <c r="G179" i="2430"/>
  <c r="H174" i="2430"/>
  <c r="G174" i="2430"/>
  <c r="H158" i="2430"/>
  <c r="G158" i="2430"/>
  <c r="G146" i="2430"/>
  <c r="H146" i="2430"/>
  <c r="I97" i="2430"/>
  <c r="J97" i="2430"/>
  <c r="I225" i="2430"/>
  <c r="J225" i="2430"/>
  <c r="I217" i="2430"/>
  <c r="J217" i="2430"/>
  <c r="F171" i="2430"/>
  <c r="H171" i="2430"/>
  <c r="F155" i="2430"/>
  <c r="H155" i="2430"/>
  <c r="I146" i="2430"/>
  <c r="J146" i="2430"/>
  <c r="G143" i="2430"/>
  <c r="H136" i="2430"/>
  <c r="G136" i="2430"/>
  <c r="H125" i="2430"/>
  <c r="G125" i="2430"/>
  <c r="I117" i="2430"/>
  <c r="J117" i="2430"/>
  <c r="I209" i="2430"/>
  <c r="J209" i="2430"/>
  <c r="I194" i="2430"/>
  <c r="J194" i="2430"/>
  <c r="G188" i="2430"/>
  <c r="I185" i="2430"/>
  <c r="J185" i="2430"/>
  <c r="F181" i="2430"/>
  <c r="H181" i="2430"/>
  <c r="G176" i="2430"/>
  <c r="F172" i="2430"/>
  <c r="I172" i="2430"/>
  <c r="J172" i="2430"/>
  <c r="G162" i="2430"/>
  <c r="H162" i="2430"/>
  <c r="G160" i="2430"/>
  <c r="F156" i="2430"/>
  <c r="I156" i="2430"/>
  <c r="J156" i="2430"/>
  <c r="I144" i="2430"/>
  <c r="J144" i="2430"/>
  <c r="F140" i="2430"/>
  <c r="H140" i="2430"/>
  <c r="G140" i="2430"/>
  <c r="F131" i="2430"/>
  <c r="H131" i="2430"/>
  <c r="G131" i="2430"/>
  <c r="I123" i="2430"/>
  <c r="J123" i="2430"/>
  <c r="I104" i="2430"/>
  <c r="J104" i="2430"/>
  <c r="F147" i="2430"/>
  <c r="H147" i="2430"/>
  <c r="F145" i="2430"/>
  <c r="H145" i="2430"/>
  <c r="F143" i="2430"/>
  <c r="H143" i="2430"/>
  <c r="F132" i="2430"/>
  <c r="H132" i="2430"/>
  <c r="G119" i="2430"/>
  <c r="I116" i="2430"/>
  <c r="J116" i="2430"/>
  <c r="I112" i="2430"/>
  <c r="J112" i="2430"/>
  <c r="G111" i="2430"/>
  <c r="G110" i="2430"/>
  <c r="F107" i="2430"/>
  <c r="H107" i="2430"/>
  <c r="G107" i="2430"/>
  <c r="G105" i="2430"/>
  <c r="I70" i="2430"/>
  <c r="J70" i="2430"/>
  <c r="F55" i="2430"/>
  <c r="H55" i="2430"/>
  <c r="M12" i="2430"/>
  <c r="M13" i="2430"/>
  <c r="F112" i="2430"/>
  <c r="H112" i="2430"/>
  <c r="F70" i="2430"/>
  <c r="H70" i="2430"/>
  <c r="G70" i="2430"/>
  <c r="F59" i="2430"/>
  <c r="H59" i="2430"/>
  <c r="I135" i="2430"/>
  <c r="J135" i="2430"/>
  <c r="G134" i="2430"/>
  <c r="F103" i="2430"/>
  <c r="H103" i="2430"/>
  <c r="G103" i="2430"/>
  <c r="G122" i="2430"/>
  <c r="G117" i="2430"/>
  <c r="I108" i="2430"/>
  <c r="J108" i="2430"/>
  <c r="G104" i="2430"/>
  <c r="I101" i="2430"/>
  <c r="J101" i="2430"/>
  <c r="I99" i="2430"/>
  <c r="J99" i="2430"/>
  <c r="F63" i="2430"/>
  <c r="H63" i="2430"/>
  <c r="G63" i="2430"/>
  <c r="I58" i="2430"/>
  <c r="J58" i="2430"/>
  <c r="F54" i="2430"/>
  <c r="G54" i="2430"/>
  <c r="H12" i="2430"/>
  <c r="H13" i="2430"/>
  <c r="D12" i="2430"/>
  <c r="D13" i="2430"/>
  <c r="I140" i="2430"/>
  <c r="J140" i="2430"/>
  <c r="I139" i="2430"/>
  <c r="J139" i="2430"/>
  <c r="G118" i="2430"/>
  <c r="F99" i="2430"/>
  <c r="H99" i="2430"/>
  <c r="G97" i="2430"/>
  <c r="F67" i="2430"/>
  <c r="H67" i="2430"/>
  <c r="G67" i="2430"/>
  <c r="F58" i="2430"/>
  <c r="H58" i="2430"/>
  <c r="O13" i="2430"/>
  <c r="O12" i="2430"/>
  <c r="F95" i="2430"/>
  <c r="H95" i="2430"/>
  <c r="G95" i="2430"/>
  <c r="G93" i="2430"/>
  <c r="F93" i="2430"/>
  <c r="H93" i="2430"/>
  <c r="F91" i="2430"/>
  <c r="H91" i="2430"/>
  <c r="G91" i="2430"/>
  <c r="F89" i="2430"/>
  <c r="H89" i="2430"/>
  <c r="F87" i="2430"/>
  <c r="H87" i="2430"/>
  <c r="G87" i="2430"/>
  <c r="G85" i="2430"/>
  <c r="F85" i="2430"/>
  <c r="H85" i="2430"/>
  <c r="F83" i="2430"/>
  <c r="H83" i="2430"/>
  <c r="G83" i="2430"/>
  <c r="F81" i="2430"/>
  <c r="H81" i="2430"/>
  <c r="F79" i="2430"/>
  <c r="H79" i="2430"/>
  <c r="G79" i="2430"/>
  <c r="G77" i="2430"/>
  <c r="F77" i="2430"/>
  <c r="H77" i="2430"/>
  <c r="F75" i="2430"/>
  <c r="H75" i="2430"/>
  <c r="G75" i="2430"/>
  <c r="F73" i="2430"/>
  <c r="H73" i="2430"/>
  <c r="F71" i="2430"/>
  <c r="H71" i="2430"/>
  <c r="G71" i="2430"/>
  <c r="F62" i="2430"/>
  <c r="H62" i="2430"/>
  <c r="G126" i="2430"/>
  <c r="G115" i="2430"/>
  <c r="G113" i="2430"/>
  <c r="I109" i="2430"/>
  <c r="J109" i="2430"/>
  <c r="I107" i="2430"/>
  <c r="J107" i="2430"/>
  <c r="I100" i="2430"/>
  <c r="J100" i="2430"/>
  <c r="G96" i="2430"/>
  <c r="G94" i="2430"/>
  <c r="G92" i="2430"/>
  <c r="G90" i="2430"/>
  <c r="G88" i="2430"/>
  <c r="G86" i="2430"/>
  <c r="G84" i="2430"/>
  <c r="G82" i="2430"/>
  <c r="G80" i="2430"/>
  <c r="G78" i="2430"/>
  <c r="G76" i="2430"/>
  <c r="G74" i="2430"/>
  <c r="G72" i="2430"/>
  <c r="F66" i="2430"/>
  <c r="H66" i="2430"/>
  <c r="G66" i="2430"/>
  <c r="I67" i="2430"/>
  <c r="J67" i="2430"/>
  <c r="I59" i="2430"/>
  <c r="J59" i="2430"/>
  <c r="G13" i="2430"/>
  <c r="G12" i="2430"/>
  <c r="H37" i="2430"/>
  <c r="G37" i="2430"/>
  <c r="N13" i="2430"/>
  <c r="I115" i="2430"/>
  <c r="J115" i="2430"/>
  <c r="I71" i="2430"/>
  <c r="J71" i="2430"/>
  <c r="I63" i="2430"/>
  <c r="J63" i="2430"/>
  <c r="I55" i="2430"/>
  <c r="J13" i="2430"/>
  <c r="H40" i="2430"/>
  <c r="G40" i="2430"/>
  <c r="G34" i="2430"/>
  <c r="H34" i="2430"/>
  <c r="H21" i="2430"/>
  <c r="G21" i="2430"/>
  <c r="L13" i="2430"/>
  <c r="L12" i="2430"/>
  <c r="H38" i="2430"/>
  <c r="G38" i="2430"/>
  <c r="G25" i="2430"/>
  <c r="H30" i="2430"/>
  <c r="G30" i="2430"/>
  <c r="H48" i="2430"/>
  <c r="G48" i="2430"/>
  <c r="G29" i="2430"/>
  <c r="G33" i="2430"/>
  <c r="G44" i="2430"/>
  <c r="G28" i="2430"/>
  <c r="G51" i="2430"/>
  <c r="G35" i="2430"/>
  <c r="G156" i="2430"/>
  <c r="H156" i="2430"/>
  <c r="G155" i="2430"/>
  <c r="G132" i="2430"/>
  <c r="G204" i="2430"/>
  <c r="G159" i="2430"/>
  <c r="G227" i="2430"/>
  <c r="G206" i="2430"/>
  <c r="G251" i="2430"/>
  <c r="H251" i="2430"/>
  <c r="G257" i="2430"/>
  <c r="G281" i="2430"/>
  <c r="G329" i="2430"/>
  <c r="G325" i="2430"/>
  <c r="C13" i="2425"/>
  <c r="C16" i="2425"/>
  <c r="G73" i="2430"/>
  <c r="G81" i="2430"/>
  <c r="G89" i="2430"/>
  <c r="G99" i="2430"/>
  <c r="G112" i="2430"/>
  <c r="G171" i="2430"/>
  <c r="G203" i="2430"/>
  <c r="G242" i="2430"/>
  <c r="G234" i="2430"/>
  <c r="G313" i="2430"/>
  <c r="G293" i="2430"/>
  <c r="G321" i="2430"/>
  <c r="D12" i="2425"/>
  <c r="C15" i="2428"/>
  <c r="C18" i="2428"/>
  <c r="O24" i="2428"/>
  <c r="O28" i="2428"/>
  <c r="O32" i="2428"/>
  <c r="O36" i="2428"/>
  <c r="O40" i="2428"/>
  <c r="O44" i="2428"/>
  <c r="O48" i="2428"/>
  <c r="O52" i="2428"/>
  <c r="O56" i="2428"/>
  <c r="O60" i="2428"/>
  <c r="O64" i="2428"/>
  <c r="O68" i="2428"/>
  <c r="O72" i="2428"/>
  <c r="O76" i="2428"/>
  <c r="O80" i="2428"/>
  <c r="O84" i="2428"/>
  <c r="O88" i="2428"/>
  <c r="O92" i="2428"/>
  <c r="O96" i="2428"/>
  <c r="O21" i="2428"/>
  <c r="O31" i="2428"/>
  <c r="O46" i="2428"/>
  <c r="O54" i="2428"/>
  <c r="O62" i="2428"/>
  <c r="O70" i="2428"/>
  <c r="O78" i="2428"/>
  <c r="O86" i="2428"/>
  <c r="O94" i="2428"/>
  <c r="O23" i="2428"/>
  <c r="O38" i="2428"/>
  <c r="O45" i="2428"/>
  <c r="O53" i="2428"/>
  <c r="O61" i="2428"/>
  <c r="O69" i="2428"/>
  <c r="O77" i="2428"/>
  <c r="O85" i="2428"/>
  <c r="O93" i="2428"/>
  <c r="O25" i="2428"/>
  <c r="O35" i="2428"/>
  <c r="O30" i="2428"/>
  <c r="O37" i="2428"/>
  <c r="O50" i="2428"/>
  <c r="O58" i="2428"/>
  <c r="O66" i="2428"/>
  <c r="O74" i="2428"/>
  <c r="O82" i="2428"/>
  <c r="O90" i="2428"/>
  <c r="O98" i="2428"/>
  <c r="O27" i="2428"/>
  <c r="O22" i="2428"/>
  <c r="O29" i="2428"/>
  <c r="O39" i="2428"/>
  <c r="O49" i="2428"/>
  <c r="O57" i="2428"/>
  <c r="O65" i="2428"/>
  <c r="O73" i="2428"/>
  <c r="O81" i="2428"/>
  <c r="O89" i="2428"/>
  <c r="O97" i="2428"/>
  <c r="O34" i="2428"/>
  <c r="O41" i="2428"/>
  <c r="O43" i="2428"/>
  <c r="O47" i="2428"/>
  <c r="O51" i="2428"/>
  <c r="O79" i="2428"/>
  <c r="O83" i="2428"/>
  <c r="O71" i="2428"/>
  <c r="O75" i="2428"/>
  <c r="O42" i="2428"/>
  <c r="O63" i="2428"/>
  <c r="O67" i="2428"/>
  <c r="O95" i="2428"/>
  <c r="O26" i="2428"/>
  <c r="O33" i="2428"/>
  <c r="O55" i="2428"/>
  <c r="O59" i="2428"/>
  <c r="O87" i="2428"/>
  <c r="O91" i="2428"/>
  <c r="C12" i="2425"/>
  <c r="G172" i="2430"/>
  <c r="H172" i="2430"/>
  <c r="G181" i="2430"/>
  <c r="G230" i="2430"/>
  <c r="G243" i="2430"/>
  <c r="H243" i="2430"/>
  <c r="G195" i="2430"/>
  <c r="G297" i="2430"/>
  <c r="G290" i="2430"/>
  <c r="H290" i="2430"/>
  <c r="G164" i="2430"/>
  <c r="H164" i="2430"/>
  <c r="J55" i="2430"/>
  <c r="G62" i="2430"/>
  <c r="G58" i="2430"/>
  <c r="H54" i="2430"/>
  <c r="G59" i="2430"/>
  <c r="G55" i="2430"/>
  <c r="G167" i="2430"/>
  <c r="G130" i="2430"/>
  <c r="G147" i="2430"/>
  <c r="G214" i="2430"/>
  <c r="G201" i="2430"/>
  <c r="G309" i="2430"/>
  <c r="G305" i="2430"/>
  <c r="G318" i="2430"/>
  <c r="C11" i="2426"/>
  <c r="C12" i="2426"/>
  <c r="C16" i="2426"/>
  <c r="D18" i="2426"/>
  <c r="J21" i="2426"/>
  <c r="P24" i="2424"/>
  <c r="P39" i="2424"/>
  <c r="P46" i="2424"/>
  <c r="P50" i="2424"/>
  <c r="P73" i="2424"/>
  <c r="P77" i="2424"/>
  <c r="P26" i="2424"/>
  <c r="P37" i="2424"/>
  <c r="P48" i="2424"/>
  <c r="P71" i="2424"/>
  <c r="P75" i="2424"/>
  <c r="P79" i="2424"/>
  <c r="P34" i="2424"/>
  <c r="P42" i="2424"/>
  <c r="P47" i="2424"/>
  <c r="P52" i="2424"/>
  <c r="P60" i="2424"/>
  <c r="P68" i="2424"/>
  <c r="P85" i="2424"/>
  <c r="P89" i="2424"/>
  <c r="P191" i="2424"/>
  <c r="P234" i="2424"/>
  <c r="P238" i="2424"/>
  <c r="P246" i="2424"/>
  <c r="P257" i="2424"/>
  <c r="P268" i="2424"/>
  <c r="P282" i="2424"/>
  <c r="P144" i="2424"/>
  <c r="P210" i="2424"/>
  <c r="P251" i="2424"/>
  <c r="P254" i="2424"/>
  <c r="P262" i="2424"/>
  <c r="P23" i="2424"/>
  <c r="P31" i="2424"/>
  <c r="P57" i="2424"/>
  <c r="P65" i="2424"/>
  <c r="P78" i="2424"/>
  <c r="P92" i="2424"/>
  <c r="P96" i="2424"/>
  <c r="P100" i="2424"/>
  <c r="P104" i="2424"/>
  <c r="P108" i="2424"/>
  <c r="P112" i="2424"/>
  <c r="P116" i="2424"/>
  <c r="P120" i="2424"/>
  <c r="P124" i="2424"/>
  <c r="P128" i="2424"/>
  <c r="P132" i="2424"/>
  <c r="P136" i="2424"/>
  <c r="P140" i="2424"/>
  <c r="P148" i="2424"/>
  <c r="P152" i="2424"/>
  <c r="P156" i="2424"/>
  <c r="P160" i="2424"/>
  <c r="P164" i="2424"/>
  <c r="P168" i="2424"/>
  <c r="P172" i="2424"/>
  <c r="P176" i="2424"/>
  <c r="P180" i="2424"/>
  <c r="P184" i="2424"/>
  <c r="P194" i="2424"/>
  <c r="P198" i="2424"/>
  <c r="P202" i="2424"/>
  <c r="P206" i="2424"/>
  <c r="P214" i="2424"/>
  <c r="P218" i="2424"/>
  <c r="P222" i="2424"/>
  <c r="P226" i="2424"/>
  <c r="P230" i="2424"/>
  <c r="P243" i="2424"/>
  <c r="P265" i="2424"/>
  <c r="P279" i="2424"/>
  <c r="P288" i="2424"/>
  <c r="P28" i="2424"/>
  <c r="P36" i="2424"/>
  <c r="P44" i="2424"/>
  <c r="P49" i="2424"/>
  <c r="P54" i="2424"/>
  <c r="P62" i="2424"/>
  <c r="P70" i="2424"/>
  <c r="P81" i="2424"/>
  <c r="P84" i="2424"/>
  <c r="P88" i="2424"/>
  <c r="P187" i="2424"/>
  <c r="P233" i="2424"/>
  <c r="P237" i="2424"/>
  <c r="P240" i="2424"/>
  <c r="P248" i="2424"/>
  <c r="P259" i="2424"/>
  <c r="P270" i="2424"/>
  <c r="P273" i="2424"/>
  <c r="P276" i="2424"/>
  <c r="P284" i="2424"/>
  <c r="P145" i="2424"/>
  <c r="P207" i="2424"/>
  <c r="P274" i="2424"/>
  <c r="P289" i="2424"/>
  <c r="P25" i="2424"/>
  <c r="P33" i="2424"/>
  <c r="P41" i="2424"/>
  <c r="P51" i="2424"/>
  <c r="P59" i="2424"/>
  <c r="P67" i="2424"/>
  <c r="P72" i="2424"/>
  <c r="P91" i="2424"/>
  <c r="P95" i="2424"/>
  <c r="P99" i="2424"/>
  <c r="P103" i="2424"/>
  <c r="P107" i="2424"/>
  <c r="P111" i="2424"/>
  <c r="P115" i="2424"/>
  <c r="P119" i="2424"/>
  <c r="P123" i="2424"/>
  <c r="P127" i="2424"/>
  <c r="P131" i="2424"/>
  <c r="P135" i="2424"/>
  <c r="P139" i="2424"/>
  <c r="P143" i="2424"/>
  <c r="P147" i="2424"/>
  <c r="P151" i="2424"/>
  <c r="P155" i="2424"/>
  <c r="P159" i="2424"/>
  <c r="P163" i="2424"/>
  <c r="P167" i="2424"/>
  <c r="P171" i="2424"/>
  <c r="P175" i="2424"/>
  <c r="P179" i="2424"/>
  <c r="P183" i="2424"/>
  <c r="P190" i="2424"/>
  <c r="P193" i="2424"/>
  <c r="P197" i="2424"/>
  <c r="P201" i="2424"/>
  <c r="P205" i="2424"/>
  <c r="P209" i="2424"/>
  <c r="P213" i="2424"/>
  <c r="P217" i="2424"/>
  <c r="P221" i="2424"/>
  <c r="P225" i="2424"/>
  <c r="P229" i="2424"/>
  <c r="P245" i="2424"/>
  <c r="P253" i="2424"/>
  <c r="P256" i="2424"/>
  <c r="P267" i="2424"/>
  <c r="P281" i="2424"/>
  <c r="P287" i="2424"/>
  <c r="P231" i="2424"/>
  <c r="P280" i="2424"/>
  <c r="P101" i="2424"/>
  <c r="P117" i="2424"/>
  <c r="P149" i="2424"/>
  <c r="P157" i="2424"/>
  <c r="P161" i="2424"/>
  <c r="P165" i="2424"/>
  <c r="P169" i="2424"/>
  <c r="P181" i="2424"/>
  <c r="P185" i="2424"/>
  <c r="P203" i="2424"/>
  <c r="P271" i="2424"/>
  <c r="P277" i="2424"/>
  <c r="P30" i="2424"/>
  <c r="P38" i="2424"/>
  <c r="P56" i="2424"/>
  <c r="P64" i="2424"/>
  <c r="P80" i="2424"/>
  <c r="P83" i="2424"/>
  <c r="P87" i="2424"/>
  <c r="P232" i="2424"/>
  <c r="P236" i="2424"/>
  <c r="P242" i="2424"/>
  <c r="P250" i="2424"/>
  <c r="P261" i="2424"/>
  <c r="P264" i="2424"/>
  <c r="P272" i="2424"/>
  <c r="P275" i="2424"/>
  <c r="P278" i="2424"/>
  <c r="P255" i="2424"/>
  <c r="P263" i="2424"/>
  <c r="P266" i="2424"/>
  <c r="P45" i="2424"/>
  <c r="P93" i="2424"/>
  <c r="P97" i="2424"/>
  <c r="P125" i="2424"/>
  <c r="P137" i="2424"/>
  <c r="P141" i="2424"/>
  <c r="P153" i="2424"/>
  <c r="P173" i="2424"/>
  <c r="P177" i="2424"/>
  <c r="P215" i="2424"/>
  <c r="P27" i="2424"/>
  <c r="P35" i="2424"/>
  <c r="P43" i="2424"/>
  <c r="P53" i="2424"/>
  <c r="P61" i="2424"/>
  <c r="P69" i="2424"/>
  <c r="P74" i="2424"/>
  <c r="P90" i="2424"/>
  <c r="P94" i="2424"/>
  <c r="P98" i="2424"/>
  <c r="P102" i="2424"/>
  <c r="P106" i="2424"/>
  <c r="P110" i="2424"/>
  <c r="P114" i="2424"/>
  <c r="P118" i="2424"/>
  <c r="P122" i="2424"/>
  <c r="P126" i="2424"/>
  <c r="P130" i="2424"/>
  <c r="P134" i="2424"/>
  <c r="P138" i="2424"/>
  <c r="P142" i="2424"/>
  <c r="P146" i="2424"/>
  <c r="P150" i="2424"/>
  <c r="P154" i="2424"/>
  <c r="P158" i="2424"/>
  <c r="P162" i="2424"/>
  <c r="P166" i="2424"/>
  <c r="P170" i="2424"/>
  <c r="P174" i="2424"/>
  <c r="P178" i="2424"/>
  <c r="P182" i="2424"/>
  <c r="P186" i="2424"/>
  <c r="P189" i="2424"/>
  <c r="P192" i="2424"/>
  <c r="P196" i="2424"/>
  <c r="P200" i="2424"/>
  <c r="P204" i="2424"/>
  <c r="P208" i="2424"/>
  <c r="P212" i="2424"/>
  <c r="P216" i="2424"/>
  <c r="P220" i="2424"/>
  <c r="P224" i="2424"/>
  <c r="P228" i="2424"/>
  <c r="P239" i="2424"/>
  <c r="P247" i="2424"/>
  <c r="P258" i="2424"/>
  <c r="P269" i="2424"/>
  <c r="P283" i="2424"/>
  <c r="P286" i="2424"/>
  <c r="P290" i="2424"/>
  <c r="P58" i="2424"/>
  <c r="P86" i="2424"/>
  <c r="P235" i="2424"/>
  <c r="P244" i="2424"/>
  <c r="P252" i="2424"/>
  <c r="P55" i="2424"/>
  <c r="P63" i="2424"/>
  <c r="P113" i="2424"/>
  <c r="P121" i="2424"/>
  <c r="P199" i="2424"/>
  <c r="P219" i="2424"/>
  <c r="P223" i="2424"/>
  <c r="P227" i="2424"/>
  <c r="P241" i="2424"/>
  <c r="P285" i="2424"/>
  <c r="P32" i="2424"/>
  <c r="P40" i="2424"/>
  <c r="P66" i="2424"/>
  <c r="P109" i="2424"/>
  <c r="P211" i="2424"/>
  <c r="P29" i="2424"/>
  <c r="P76" i="2424"/>
  <c r="P82" i="2424"/>
  <c r="P105" i="2424"/>
  <c r="P129" i="2424"/>
  <c r="P133" i="2424"/>
  <c r="P188" i="2424"/>
  <c r="P195" i="2424"/>
  <c r="P249" i="2424"/>
  <c r="P260" i="2424"/>
  <c r="G145" i="2430"/>
  <c r="G148" i="2430"/>
  <c r="H148" i="2430"/>
  <c r="G330" i="2430"/>
  <c r="H330" i="2430"/>
  <c r="G338" i="2430"/>
  <c r="H338" i="2430"/>
  <c r="G337" i="2430"/>
  <c r="O23" i="2427"/>
  <c r="O27" i="2427"/>
  <c r="O31" i="2427"/>
  <c r="O35" i="2427"/>
  <c r="O39" i="2427"/>
  <c r="O43" i="2427"/>
  <c r="O47" i="2427"/>
  <c r="O51" i="2427"/>
  <c r="O55" i="2427"/>
  <c r="O59" i="2427"/>
  <c r="O63" i="2427"/>
  <c r="O67" i="2427"/>
  <c r="O71" i="2427"/>
  <c r="O75" i="2427"/>
  <c r="O79" i="2427"/>
  <c r="O83" i="2427"/>
  <c r="O87" i="2427"/>
  <c r="O91" i="2427"/>
  <c r="O95" i="2427"/>
  <c r="C15" i="2427"/>
  <c r="C18" i="2427"/>
  <c r="O26" i="2427"/>
  <c r="O34" i="2427"/>
  <c r="O28" i="2427"/>
  <c r="O36" i="2427"/>
  <c r="O44" i="2427"/>
  <c r="O52" i="2427"/>
  <c r="O60" i="2427"/>
  <c r="O69" i="2427"/>
  <c r="O72" i="2427"/>
  <c r="O85" i="2427"/>
  <c r="O88" i="2427"/>
  <c r="O22" i="2427"/>
  <c r="O30" i="2427"/>
  <c r="O32" i="2427"/>
  <c r="O41" i="2427"/>
  <c r="O53" i="2427"/>
  <c r="O65" i="2427"/>
  <c r="O73" i="2427"/>
  <c r="O84" i="2427"/>
  <c r="O92" i="2427"/>
  <c r="O24" i="2427"/>
  <c r="O48" i="2427"/>
  <c r="O62" i="2427"/>
  <c r="O70" i="2427"/>
  <c r="O78" i="2427"/>
  <c r="O81" i="2427"/>
  <c r="O89" i="2427"/>
  <c r="O38" i="2427"/>
  <c r="O50" i="2427"/>
  <c r="O57" i="2427"/>
  <c r="O86" i="2427"/>
  <c r="O94" i="2427"/>
  <c r="O97" i="2427"/>
  <c r="O45" i="2427"/>
  <c r="O64" i="2427"/>
  <c r="O33" i="2427"/>
  <c r="O40" i="2427"/>
  <c r="O54" i="2427"/>
  <c r="O80" i="2427"/>
  <c r="O25" i="2427"/>
  <c r="O29" i="2427"/>
  <c r="O42" i="2427"/>
  <c r="O49" i="2427"/>
  <c r="O61" i="2427"/>
  <c r="O66" i="2427"/>
  <c r="O74" i="2427"/>
  <c r="O77" i="2427"/>
  <c r="O96" i="2427"/>
  <c r="O21" i="2427"/>
  <c r="O37" i="2427"/>
  <c r="O56" i="2427"/>
  <c r="O82" i="2427"/>
  <c r="O90" i="2427"/>
  <c r="O93" i="2427"/>
  <c r="O46" i="2427"/>
  <c r="O58" i="2427"/>
  <c r="O68" i="2427"/>
  <c r="O76" i="2427"/>
  <c r="O98" i="2427"/>
  <c r="M23" i="1"/>
  <c r="M31" i="1"/>
  <c r="M39" i="1"/>
  <c r="M47" i="1"/>
  <c r="M55" i="1"/>
  <c r="M63" i="1"/>
  <c r="M71" i="1"/>
  <c r="M79" i="1"/>
  <c r="M83" i="1"/>
  <c r="M44" i="1"/>
  <c r="M52" i="1"/>
  <c r="M60" i="1"/>
  <c r="M68" i="1"/>
  <c r="M76" i="1"/>
  <c r="M28" i="1"/>
  <c r="M36" i="1"/>
  <c r="M25" i="1"/>
  <c r="M33" i="1"/>
  <c r="M41" i="1"/>
  <c r="M49" i="1"/>
  <c r="M57" i="1"/>
  <c r="M65" i="1"/>
  <c r="M73" i="1"/>
  <c r="M82" i="1"/>
  <c r="M86" i="1"/>
  <c r="M30" i="1"/>
  <c r="M38" i="1"/>
  <c r="M46" i="1"/>
  <c r="M54" i="1"/>
  <c r="M62" i="1"/>
  <c r="M70" i="1"/>
  <c r="M78" i="1"/>
  <c r="M27" i="1"/>
  <c r="M35" i="1"/>
  <c r="M43" i="1"/>
  <c r="M51" i="1"/>
  <c r="M59" i="1"/>
  <c r="M67" i="1"/>
  <c r="M75" i="1"/>
  <c r="M81" i="1"/>
  <c r="M85" i="1"/>
  <c r="M48" i="1"/>
  <c r="M56" i="1"/>
  <c r="M72" i="1"/>
  <c r="M37" i="1"/>
  <c r="M53" i="1"/>
  <c r="M69" i="1"/>
  <c r="M84" i="1"/>
  <c r="M58" i="1"/>
  <c r="M66" i="1"/>
  <c r="M74" i="1"/>
  <c r="M24" i="1"/>
  <c r="M32" i="1"/>
  <c r="M40" i="1"/>
  <c r="M64" i="1"/>
  <c r="M29" i="1"/>
  <c r="M45" i="1"/>
  <c r="M61" i="1"/>
  <c r="M77" i="1"/>
  <c r="M34" i="1"/>
  <c r="M80" i="1"/>
  <c r="M26" i="1"/>
  <c r="M42" i="1"/>
  <c r="M50" i="1"/>
  <c r="O21" i="2426"/>
  <c r="O24" i="2426"/>
  <c r="O40" i="2426"/>
  <c r="O53" i="2426"/>
  <c r="O57" i="2426"/>
  <c r="O61" i="2426"/>
  <c r="O65" i="2426"/>
  <c r="O71" i="2426"/>
  <c r="O79" i="2426"/>
  <c r="O87" i="2426"/>
  <c r="O95" i="2426"/>
  <c r="O103" i="2426"/>
  <c r="O111" i="2426"/>
  <c r="O119" i="2426"/>
  <c r="O127" i="2426"/>
  <c r="O135" i="2426"/>
  <c r="O143" i="2426"/>
  <c r="O151" i="2426"/>
  <c r="O159" i="2426"/>
  <c r="O167" i="2426"/>
  <c r="O175" i="2426"/>
  <c r="O183" i="2426"/>
  <c r="O191" i="2426"/>
  <c r="O199" i="2426"/>
  <c r="O207" i="2426"/>
  <c r="O210" i="2426"/>
  <c r="O214" i="2426"/>
  <c r="O218" i="2426"/>
  <c r="O222" i="2426"/>
  <c r="O27" i="2426"/>
  <c r="O30" i="2426"/>
  <c r="O33" i="2426"/>
  <c r="O43" i="2426"/>
  <c r="O46" i="2426"/>
  <c r="O49" i="2426"/>
  <c r="O68" i="2426"/>
  <c r="O76" i="2426"/>
  <c r="O84" i="2426"/>
  <c r="O92" i="2426"/>
  <c r="O100" i="2426"/>
  <c r="O108" i="2426"/>
  <c r="O116" i="2426"/>
  <c r="O124" i="2426"/>
  <c r="O132" i="2426"/>
  <c r="O140" i="2426"/>
  <c r="O148" i="2426"/>
  <c r="O156" i="2426"/>
  <c r="O164" i="2426"/>
  <c r="O172" i="2426"/>
  <c r="O180" i="2426"/>
  <c r="O188" i="2426"/>
  <c r="O23" i="2426"/>
  <c r="O32" i="2426"/>
  <c r="O48" i="2426"/>
  <c r="O55" i="2426"/>
  <c r="O59" i="2426"/>
  <c r="O63" i="2426"/>
  <c r="O67" i="2426"/>
  <c r="O75" i="2426"/>
  <c r="O83" i="2426"/>
  <c r="O91" i="2426"/>
  <c r="O99" i="2426"/>
  <c r="O107" i="2426"/>
  <c r="O115" i="2426"/>
  <c r="O123" i="2426"/>
  <c r="O131" i="2426"/>
  <c r="O139" i="2426"/>
  <c r="O147" i="2426"/>
  <c r="O155" i="2426"/>
  <c r="O163" i="2426"/>
  <c r="O171" i="2426"/>
  <c r="O179" i="2426"/>
  <c r="O187" i="2426"/>
  <c r="O195" i="2426"/>
  <c r="O203" i="2426"/>
  <c r="O212" i="2426"/>
  <c r="O216" i="2426"/>
  <c r="O220" i="2426"/>
  <c r="O25" i="2426"/>
  <c r="O35" i="2426"/>
  <c r="O38" i="2426"/>
  <c r="O41" i="2426"/>
  <c r="O51" i="2426"/>
  <c r="O72" i="2426"/>
  <c r="O80" i="2426"/>
  <c r="O88" i="2426"/>
  <c r="O96" i="2426"/>
  <c r="O104" i="2426"/>
  <c r="O112" i="2426"/>
  <c r="O120" i="2426"/>
  <c r="O128" i="2426"/>
  <c r="O136" i="2426"/>
  <c r="O144" i="2426"/>
  <c r="O152" i="2426"/>
  <c r="O160" i="2426"/>
  <c r="O168" i="2426"/>
  <c r="O176" i="2426"/>
  <c r="O184" i="2426"/>
  <c r="O28" i="2426"/>
  <c r="O44" i="2426"/>
  <c r="O54" i="2426"/>
  <c r="O58" i="2426"/>
  <c r="O62" i="2426"/>
  <c r="O66" i="2426"/>
  <c r="O69" i="2426"/>
  <c r="O77" i="2426"/>
  <c r="O85" i="2426"/>
  <c r="O22" i="2426"/>
  <c r="O31" i="2426"/>
  <c r="O34" i="2426"/>
  <c r="O37" i="2426"/>
  <c r="O47" i="2426"/>
  <c r="O50" i="2426"/>
  <c r="O56" i="2426"/>
  <c r="O101" i="2426"/>
  <c r="O106" i="2426"/>
  <c r="O133" i="2426"/>
  <c r="O138" i="2426"/>
  <c r="O165" i="2426"/>
  <c r="O170" i="2426"/>
  <c r="O186" i="2426"/>
  <c r="O190" i="2426"/>
  <c r="O192" i="2426"/>
  <c r="O209" i="2426"/>
  <c r="O217" i="2426"/>
  <c r="O225" i="2426"/>
  <c r="O234" i="2426"/>
  <c r="O242" i="2426"/>
  <c r="O250" i="2426"/>
  <c r="O258" i="2426"/>
  <c r="O266" i="2426"/>
  <c r="O274" i="2426"/>
  <c r="O282" i="2426"/>
  <c r="O290" i="2426"/>
  <c r="O298" i="2426"/>
  <c r="O306" i="2426"/>
  <c r="O73" i="2426"/>
  <c r="O81" i="2426"/>
  <c r="O89" i="2426"/>
  <c r="O94" i="2426"/>
  <c r="O121" i="2426"/>
  <c r="O126" i="2426"/>
  <c r="O153" i="2426"/>
  <c r="O158" i="2426"/>
  <c r="O182" i="2426"/>
  <c r="O194" i="2426"/>
  <c r="O196" i="2426"/>
  <c r="O231" i="2426"/>
  <c r="O239" i="2426"/>
  <c r="O247" i="2426"/>
  <c r="O255" i="2426"/>
  <c r="O263" i="2426"/>
  <c r="O271" i="2426"/>
  <c r="O279" i="2426"/>
  <c r="O287" i="2426"/>
  <c r="O295" i="2426"/>
  <c r="O303" i="2426"/>
  <c r="O311" i="2426"/>
  <c r="O36" i="2426"/>
  <c r="O109" i="2426"/>
  <c r="O114" i="2426"/>
  <c r="O141" i="2426"/>
  <c r="O146" i="2426"/>
  <c r="O173" i="2426"/>
  <c r="O198" i="2426"/>
  <c r="O200" i="2426"/>
  <c r="O211" i="2426"/>
  <c r="O219" i="2426"/>
  <c r="O227" i="2426"/>
  <c r="O236" i="2426"/>
  <c r="O244" i="2426"/>
  <c r="O252" i="2426"/>
  <c r="O260" i="2426"/>
  <c r="O268" i="2426"/>
  <c r="O26" i="2426"/>
  <c r="O39" i="2426"/>
  <c r="O60" i="2426"/>
  <c r="O74" i="2426"/>
  <c r="O82" i="2426"/>
  <c r="O97" i="2426"/>
  <c r="O102" i="2426"/>
  <c r="O129" i="2426"/>
  <c r="O134" i="2426"/>
  <c r="O161" i="2426"/>
  <c r="O166" i="2426"/>
  <c r="O185" i="2426"/>
  <c r="O189" i="2426"/>
  <c r="O202" i="2426"/>
  <c r="O204" i="2426"/>
  <c r="O224" i="2426"/>
  <c r="O233" i="2426"/>
  <c r="O241" i="2426"/>
  <c r="O249" i="2426"/>
  <c r="O257" i="2426"/>
  <c r="O265" i="2426"/>
  <c r="O273" i="2426"/>
  <c r="O281" i="2426"/>
  <c r="O289" i="2426"/>
  <c r="O297" i="2426"/>
  <c r="O305" i="2426"/>
  <c r="O29" i="2426"/>
  <c r="O90" i="2426"/>
  <c r="O117" i="2426"/>
  <c r="O122" i="2426"/>
  <c r="O149" i="2426"/>
  <c r="O154" i="2426"/>
  <c r="O178" i="2426"/>
  <c r="O193" i="2426"/>
  <c r="O206" i="2426"/>
  <c r="O208" i="2426"/>
  <c r="O213" i="2426"/>
  <c r="O221" i="2426"/>
  <c r="O229" i="2426"/>
  <c r="O238" i="2426"/>
  <c r="O246" i="2426"/>
  <c r="O254" i="2426"/>
  <c r="O262" i="2426"/>
  <c r="O270" i="2426"/>
  <c r="O278" i="2426"/>
  <c r="O286" i="2426"/>
  <c r="O294" i="2426"/>
  <c r="O302" i="2426"/>
  <c r="O310" i="2426"/>
  <c r="O52" i="2426"/>
  <c r="O105" i="2426"/>
  <c r="O110" i="2426"/>
  <c r="O137" i="2426"/>
  <c r="O142" i="2426"/>
  <c r="O169" i="2426"/>
  <c r="O174" i="2426"/>
  <c r="O197" i="2426"/>
  <c r="O226" i="2426"/>
  <c r="O235" i="2426"/>
  <c r="O243" i="2426"/>
  <c r="O251" i="2426"/>
  <c r="O259" i="2426"/>
  <c r="O267" i="2426"/>
  <c r="O275" i="2426"/>
  <c r="O283" i="2426"/>
  <c r="O291" i="2426"/>
  <c r="O299" i="2426"/>
  <c r="O307" i="2426"/>
  <c r="O42" i="2426"/>
  <c r="O93" i="2426"/>
  <c r="O98" i="2426"/>
  <c r="O125" i="2426"/>
  <c r="O130" i="2426"/>
  <c r="O157" i="2426"/>
  <c r="O162" i="2426"/>
  <c r="O181" i="2426"/>
  <c r="O201" i="2426"/>
  <c r="O215" i="2426"/>
  <c r="O223" i="2426"/>
  <c r="O232" i="2426"/>
  <c r="O240" i="2426"/>
  <c r="O248" i="2426"/>
  <c r="O256" i="2426"/>
  <c r="O264" i="2426"/>
  <c r="O272" i="2426"/>
  <c r="O280" i="2426"/>
  <c r="O288" i="2426"/>
  <c r="O296" i="2426"/>
  <c r="O304" i="2426"/>
  <c r="O45" i="2426"/>
  <c r="O64" i="2426"/>
  <c r="O70" i="2426"/>
  <c r="O78" i="2426"/>
  <c r="O86" i="2426"/>
  <c r="O113" i="2426"/>
  <c r="O118" i="2426"/>
  <c r="O145" i="2426"/>
  <c r="O150" i="2426"/>
  <c r="O177" i="2426"/>
  <c r="O205" i="2426"/>
  <c r="O228" i="2426"/>
  <c r="O237" i="2426"/>
  <c r="O245" i="2426"/>
  <c r="O253" i="2426"/>
  <c r="O261" i="2426"/>
  <c r="O269" i="2426"/>
  <c r="O277" i="2426"/>
  <c r="O285" i="2426"/>
  <c r="O293" i="2426"/>
  <c r="O301" i="2426"/>
  <c r="O309" i="2426"/>
  <c r="O292" i="2426"/>
  <c r="O308" i="2426"/>
  <c r="O284" i="2426"/>
  <c r="O300" i="2426"/>
  <c r="O276" i="2426"/>
  <c r="C15" i="2426"/>
  <c r="C18" i="2426"/>
  <c r="R28" i="2425"/>
  <c r="R31" i="2425"/>
  <c r="R45" i="2425"/>
  <c r="R48" i="2425"/>
  <c r="R30" i="2425"/>
  <c r="R60" i="2425"/>
  <c r="R68" i="2425"/>
  <c r="R79" i="2425"/>
  <c r="R90" i="2425"/>
  <c r="R93" i="2425"/>
  <c r="R101" i="2425"/>
  <c r="R109" i="2425"/>
  <c r="R117" i="2425"/>
  <c r="R125" i="2425"/>
  <c r="R133" i="2425"/>
  <c r="R141" i="2425"/>
  <c r="R149" i="2425"/>
  <c r="R157" i="2425"/>
  <c r="R27" i="2425"/>
  <c r="R32" i="2425"/>
  <c r="R37" i="2425"/>
  <c r="R42" i="2425"/>
  <c r="R47" i="2425"/>
  <c r="R52" i="2425"/>
  <c r="R57" i="2425"/>
  <c r="R65" i="2425"/>
  <c r="R76" i="2425"/>
  <c r="R87" i="2425"/>
  <c r="R98" i="2425"/>
  <c r="R106" i="2425"/>
  <c r="R114" i="2425"/>
  <c r="R122" i="2425"/>
  <c r="R130" i="2425"/>
  <c r="R138" i="2425"/>
  <c r="R38" i="2425"/>
  <c r="R43" i="2425"/>
  <c r="R50" i="2425"/>
  <c r="R25" i="2425"/>
  <c r="R35" i="2425"/>
  <c r="R40" i="2425"/>
  <c r="R55" i="2425"/>
  <c r="R63" i="2425"/>
  <c r="R71" i="2425"/>
  <c r="R74" i="2425"/>
  <c r="R82" i="2425"/>
  <c r="R85" i="2425"/>
  <c r="R96" i="2425"/>
  <c r="R104" i="2425"/>
  <c r="R112" i="2425"/>
  <c r="R120" i="2425"/>
  <c r="R128" i="2425"/>
  <c r="R136" i="2425"/>
  <c r="R144" i="2425"/>
  <c r="R152" i="2425"/>
  <c r="R160" i="2425"/>
  <c r="R168" i="2425"/>
  <c r="R176" i="2425"/>
  <c r="R184" i="2425"/>
  <c r="R198" i="2425"/>
  <c r="R206" i="2425"/>
  <c r="R214" i="2425"/>
  <c r="R222" i="2425"/>
  <c r="R231" i="2425"/>
  <c r="R240" i="2425"/>
  <c r="R34" i="2425"/>
  <c r="R56" i="2425"/>
  <c r="R62" i="2425"/>
  <c r="R66" i="2425"/>
  <c r="R75" i="2425"/>
  <c r="R81" i="2425"/>
  <c r="R100" i="2425"/>
  <c r="R102" i="2425"/>
  <c r="R129" i="2425"/>
  <c r="R135" i="2425"/>
  <c r="R139" i="2425"/>
  <c r="R148" i="2425"/>
  <c r="R150" i="2425"/>
  <c r="R159" i="2425"/>
  <c r="R166" i="2425"/>
  <c r="R173" i="2425"/>
  <c r="R185" i="2425"/>
  <c r="R193" i="2425"/>
  <c r="R197" i="2425"/>
  <c r="R204" i="2425"/>
  <c r="R211" i="2425"/>
  <c r="R223" i="2425"/>
  <c r="R248" i="2425"/>
  <c r="R256" i="2425"/>
  <c r="R257" i="2425"/>
  <c r="R39" i="2425"/>
  <c r="R41" i="2425"/>
  <c r="R64" i="2425"/>
  <c r="R70" i="2425"/>
  <c r="R83" i="2425"/>
  <c r="R89" i="2425"/>
  <c r="R108" i="2425"/>
  <c r="R110" i="2425"/>
  <c r="R137" i="2425"/>
  <c r="R154" i="2425"/>
  <c r="R161" i="2425"/>
  <c r="R180" i="2425"/>
  <c r="R187" i="2425"/>
  <c r="R188" i="2425"/>
  <c r="R189" i="2425"/>
  <c r="R192" i="2425"/>
  <c r="R196" i="2425"/>
  <c r="R199" i="2425"/>
  <c r="R218" i="2425"/>
  <c r="R225" i="2425"/>
  <c r="R226" i="2425"/>
  <c r="R233" i="2425"/>
  <c r="R239" i="2425"/>
  <c r="R247" i="2425"/>
  <c r="R255" i="2425"/>
  <c r="R22" i="2425"/>
  <c r="R26" i="2425"/>
  <c r="R91" i="2425"/>
  <c r="R116" i="2425"/>
  <c r="R118" i="2425"/>
  <c r="R143" i="2425"/>
  <c r="R163" i="2425"/>
  <c r="R170" i="2425"/>
  <c r="R175" i="2425"/>
  <c r="R182" i="2425"/>
  <c r="R191" i="2425"/>
  <c r="R195" i="2425"/>
  <c r="R201" i="2425"/>
  <c r="R208" i="2425"/>
  <c r="R213" i="2425"/>
  <c r="R220" i="2425"/>
  <c r="R228" i="2425"/>
  <c r="R241" i="2425"/>
  <c r="R246" i="2425"/>
  <c r="R254" i="2425"/>
  <c r="R307" i="2425"/>
  <c r="R308" i="2425"/>
  <c r="R309" i="2425"/>
  <c r="R310" i="2425"/>
  <c r="R311" i="2425"/>
  <c r="R24" i="2425"/>
  <c r="R46" i="2425"/>
  <c r="R53" i="2425"/>
  <c r="R72" i="2425"/>
  <c r="R95" i="2425"/>
  <c r="R99" i="2425"/>
  <c r="R124" i="2425"/>
  <c r="R126" i="2425"/>
  <c r="R145" i="2425"/>
  <c r="R147" i="2425"/>
  <c r="R156" i="2425"/>
  <c r="R158" i="2425"/>
  <c r="R165" i="2425"/>
  <c r="R177" i="2425"/>
  <c r="R203" i="2425"/>
  <c r="R215" i="2425"/>
  <c r="R236" i="2425"/>
  <c r="R245" i="2425"/>
  <c r="R253" i="2425"/>
  <c r="R33" i="2425"/>
  <c r="R44" i="2425"/>
  <c r="R59" i="2425"/>
  <c r="R61" i="2425"/>
  <c r="R78" i="2425"/>
  <c r="R80" i="2425"/>
  <c r="R84" i="2425"/>
  <c r="R88" i="2425"/>
  <c r="R97" i="2425"/>
  <c r="R103" i="2425"/>
  <c r="R107" i="2425"/>
  <c r="R132" i="2425"/>
  <c r="R134" i="2425"/>
  <c r="R172" i="2425"/>
  <c r="R179" i="2425"/>
  <c r="R186" i="2425"/>
  <c r="R210" i="2425"/>
  <c r="R217" i="2425"/>
  <c r="R224" i="2425"/>
  <c r="R230" i="2425"/>
  <c r="R238" i="2425"/>
  <c r="R244" i="2425"/>
  <c r="R252" i="2425"/>
  <c r="R279" i="2425"/>
  <c r="R280" i="2425"/>
  <c r="R281" i="2425"/>
  <c r="R282" i="2425"/>
  <c r="R283" i="2425"/>
  <c r="R284" i="2425"/>
  <c r="R285" i="2425"/>
  <c r="R286" i="2425"/>
  <c r="R287" i="2425"/>
  <c r="R288" i="2425"/>
  <c r="R289" i="2425"/>
  <c r="R290" i="2425"/>
  <c r="R291" i="2425"/>
  <c r="R292" i="2425"/>
  <c r="R293" i="2425"/>
  <c r="R294" i="2425"/>
  <c r="R295" i="2425"/>
  <c r="R296" i="2425"/>
  <c r="R297" i="2425"/>
  <c r="R298" i="2425"/>
  <c r="R299" i="2425"/>
  <c r="R300" i="2425"/>
  <c r="R301" i="2425"/>
  <c r="R302" i="2425"/>
  <c r="R303" i="2425"/>
  <c r="R304" i="2425"/>
  <c r="R305" i="2425"/>
  <c r="R306" i="2425"/>
  <c r="R49" i="2425"/>
  <c r="R51" i="2425"/>
  <c r="R67" i="2425"/>
  <c r="R69" i="2425"/>
  <c r="R86" i="2425"/>
  <c r="R105" i="2425"/>
  <c r="R111" i="2425"/>
  <c r="R115" i="2425"/>
  <c r="R140" i="2425"/>
  <c r="R142" i="2425"/>
  <c r="R151" i="2425"/>
  <c r="R162" i="2425"/>
  <c r="R167" i="2425"/>
  <c r="R174" i="2425"/>
  <c r="R181" i="2425"/>
  <c r="R194" i="2425"/>
  <c r="R200" i="2425"/>
  <c r="R205" i="2425"/>
  <c r="R212" i="2425"/>
  <c r="R219" i="2425"/>
  <c r="R232" i="2425"/>
  <c r="R243" i="2425"/>
  <c r="R251" i="2425"/>
  <c r="R113" i="2425"/>
  <c r="R119" i="2425"/>
  <c r="R123" i="2425"/>
  <c r="R146" i="2425"/>
  <c r="R153" i="2425"/>
  <c r="R155" i="2425"/>
  <c r="R169" i="2425"/>
  <c r="R190" i="2425"/>
  <c r="R207" i="2425"/>
  <c r="R227" i="2425"/>
  <c r="R234" i="2425"/>
  <c r="R235" i="2425"/>
  <c r="R242" i="2425"/>
  <c r="R250" i="2425"/>
  <c r="R258" i="2425"/>
  <c r="R259" i="2425"/>
  <c r="R260" i="2425"/>
  <c r="R261" i="2425"/>
  <c r="R262" i="2425"/>
  <c r="R263" i="2425"/>
  <c r="R264" i="2425"/>
  <c r="R265" i="2425"/>
  <c r="R266" i="2425"/>
  <c r="R267" i="2425"/>
  <c r="R268" i="2425"/>
  <c r="R269" i="2425"/>
  <c r="R270" i="2425"/>
  <c r="R271" i="2425"/>
  <c r="R272" i="2425"/>
  <c r="R273" i="2425"/>
  <c r="R274" i="2425"/>
  <c r="R275" i="2425"/>
  <c r="R276" i="2425"/>
  <c r="R277" i="2425"/>
  <c r="R278" i="2425"/>
  <c r="R29" i="2425"/>
  <c r="R36" i="2425"/>
  <c r="R54" i="2425"/>
  <c r="R58" i="2425"/>
  <c r="R73" i="2425"/>
  <c r="R77" i="2425"/>
  <c r="R92" i="2425"/>
  <c r="R94" i="2425"/>
  <c r="R121" i="2425"/>
  <c r="R127" i="2425"/>
  <c r="R131" i="2425"/>
  <c r="R164" i="2425"/>
  <c r="R171" i="2425"/>
  <c r="R178" i="2425"/>
  <c r="R183" i="2425"/>
  <c r="R202" i="2425"/>
  <c r="R209" i="2425"/>
  <c r="R216" i="2425"/>
  <c r="R221" i="2425"/>
  <c r="R229" i="2425"/>
  <c r="R237" i="2425"/>
  <c r="R249" i="2425"/>
  <c r="Q25" i="2425"/>
  <c r="Q36" i="2425"/>
  <c r="Q39" i="2425"/>
  <c r="Q42" i="2425"/>
  <c r="Q27" i="2425"/>
  <c r="Q32" i="2425"/>
  <c r="Q37" i="2425"/>
  <c r="Q47" i="2425"/>
  <c r="Q52" i="2425"/>
  <c r="Q57" i="2425"/>
  <c r="Q65" i="2425"/>
  <c r="Q76" i="2425"/>
  <c r="Q87" i="2425"/>
  <c r="Q98" i="2425"/>
  <c r="Q106" i="2425"/>
  <c r="Q114" i="2425"/>
  <c r="Q122" i="2425"/>
  <c r="Q130" i="2425"/>
  <c r="Q138" i="2425"/>
  <c r="Q146" i="2425"/>
  <c r="Q154" i="2425"/>
  <c r="Q22" i="2425"/>
  <c r="Q34" i="2425"/>
  <c r="Q49" i="2425"/>
  <c r="Q54" i="2425"/>
  <c r="Q62" i="2425"/>
  <c r="Q70" i="2425"/>
  <c r="Q73" i="2425"/>
  <c r="Q81" i="2425"/>
  <c r="Q84" i="2425"/>
  <c r="Q95" i="2425"/>
  <c r="Q103" i="2425"/>
  <c r="Q111" i="2425"/>
  <c r="Q119" i="2425"/>
  <c r="Q127" i="2425"/>
  <c r="Q135" i="2425"/>
  <c r="Q35" i="2425"/>
  <c r="Q40" i="2425"/>
  <c r="Q30" i="2425"/>
  <c r="Q45" i="2425"/>
  <c r="Q60" i="2425"/>
  <c r="Q68" i="2425"/>
  <c r="Q79" i="2425"/>
  <c r="Q90" i="2425"/>
  <c r="Q93" i="2425"/>
  <c r="Q101" i="2425"/>
  <c r="Q109" i="2425"/>
  <c r="Q117" i="2425"/>
  <c r="Q125" i="2425"/>
  <c r="Q133" i="2425"/>
  <c r="Q141" i="2425"/>
  <c r="Q149" i="2425"/>
  <c r="Q157" i="2425"/>
  <c r="Q165" i="2425"/>
  <c r="Q173" i="2425"/>
  <c r="Q181" i="2425"/>
  <c r="Q191" i="2425"/>
  <c r="Q192" i="2425"/>
  <c r="Q193" i="2425"/>
  <c r="Q203" i="2425"/>
  <c r="Q211" i="2425"/>
  <c r="Q219" i="2425"/>
  <c r="Q228" i="2425"/>
  <c r="Q237" i="2425"/>
  <c r="Q41" i="2425"/>
  <c r="Q50" i="2425"/>
  <c r="Q64" i="2425"/>
  <c r="Q83" i="2425"/>
  <c r="Q85" i="2425"/>
  <c r="Q89" i="2425"/>
  <c r="Q104" i="2425"/>
  <c r="Q108" i="2425"/>
  <c r="Q110" i="2425"/>
  <c r="Q137" i="2425"/>
  <c r="Q161" i="2425"/>
  <c r="Q180" i="2425"/>
  <c r="Q187" i="2425"/>
  <c r="Q188" i="2425"/>
  <c r="Q189" i="2425"/>
  <c r="Q196" i="2425"/>
  <c r="Q199" i="2425"/>
  <c r="Q218" i="2425"/>
  <c r="Q225" i="2425"/>
  <c r="Q226" i="2425"/>
  <c r="Q231" i="2425"/>
  <c r="Q233" i="2425"/>
  <c r="Q239" i="2425"/>
  <c r="Q247" i="2425"/>
  <c r="Q255" i="2425"/>
  <c r="Q26" i="2425"/>
  <c r="Q28" i="2425"/>
  <c r="Q48" i="2425"/>
  <c r="Q91" i="2425"/>
  <c r="Q112" i="2425"/>
  <c r="Q116" i="2425"/>
  <c r="Q118" i="2425"/>
  <c r="Q143" i="2425"/>
  <c r="Q152" i="2425"/>
  <c r="Q163" i="2425"/>
  <c r="Q168" i="2425"/>
  <c r="Q170" i="2425"/>
  <c r="Q175" i="2425"/>
  <c r="Q182" i="2425"/>
  <c r="Q195" i="2425"/>
  <c r="Q201" i="2425"/>
  <c r="Q206" i="2425"/>
  <c r="Q208" i="2425"/>
  <c r="Q213" i="2425"/>
  <c r="Q220" i="2425"/>
  <c r="Q241" i="2425"/>
  <c r="Q246" i="2425"/>
  <c r="Q254" i="2425"/>
  <c r="Q307" i="2425"/>
  <c r="Q308" i="2425"/>
  <c r="Q309" i="2425"/>
  <c r="Q310" i="2425"/>
  <c r="Q311" i="2425"/>
  <c r="Q24" i="2425"/>
  <c r="Q46" i="2425"/>
  <c r="Q53" i="2425"/>
  <c r="Q72" i="2425"/>
  <c r="Q99" i="2425"/>
  <c r="Q120" i="2425"/>
  <c r="Q124" i="2425"/>
  <c r="Q126" i="2425"/>
  <c r="Q145" i="2425"/>
  <c r="Q147" i="2425"/>
  <c r="Q156" i="2425"/>
  <c r="Q158" i="2425"/>
  <c r="Q177" i="2425"/>
  <c r="Q215" i="2425"/>
  <c r="Q236" i="2425"/>
  <c r="Q245" i="2425"/>
  <c r="Q253" i="2425"/>
  <c r="Q33" i="2425"/>
  <c r="Q44" i="2425"/>
  <c r="Q55" i="2425"/>
  <c r="Q59" i="2425"/>
  <c r="Q61" i="2425"/>
  <c r="Q74" i="2425"/>
  <c r="Q78" i="2425"/>
  <c r="Q80" i="2425"/>
  <c r="Q88" i="2425"/>
  <c r="Q97" i="2425"/>
  <c r="Q107" i="2425"/>
  <c r="Q128" i="2425"/>
  <c r="Q132" i="2425"/>
  <c r="Q134" i="2425"/>
  <c r="Q172" i="2425"/>
  <c r="Q179" i="2425"/>
  <c r="Q184" i="2425"/>
  <c r="Q186" i="2425"/>
  <c r="Q210" i="2425"/>
  <c r="Q217" i="2425"/>
  <c r="Q222" i="2425"/>
  <c r="Q224" i="2425"/>
  <c r="Q230" i="2425"/>
  <c r="Q238" i="2425"/>
  <c r="Q244" i="2425"/>
  <c r="Q252" i="2425"/>
  <c r="Q279" i="2425"/>
  <c r="Q280" i="2425"/>
  <c r="Q281" i="2425"/>
  <c r="Q282" i="2425"/>
  <c r="Q283" i="2425"/>
  <c r="Q284" i="2425"/>
  <c r="Q285" i="2425"/>
  <c r="Q286" i="2425"/>
  <c r="Q287" i="2425"/>
  <c r="Q288" i="2425"/>
  <c r="Q289" i="2425"/>
  <c r="Q290" i="2425"/>
  <c r="Q291" i="2425"/>
  <c r="Q292" i="2425"/>
  <c r="Q293" i="2425"/>
  <c r="Q294" i="2425"/>
  <c r="Q295" i="2425"/>
  <c r="Q296" i="2425"/>
  <c r="Q297" i="2425"/>
  <c r="Q298" i="2425"/>
  <c r="Q299" i="2425"/>
  <c r="Q300" i="2425"/>
  <c r="Q301" i="2425"/>
  <c r="Q302" i="2425"/>
  <c r="Q303" i="2425"/>
  <c r="Q304" i="2425"/>
  <c r="Q305" i="2425"/>
  <c r="Q306" i="2425"/>
  <c r="Q51" i="2425"/>
  <c r="Q63" i="2425"/>
  <c r="Q67" i="2425"/>
  <c r="Q69" i="2425"/>
  <c r="Q82" i="2425"/>
  <c r="Q86" i="2425"/>
  <c r="Q105" i="2425"/>
  <c r="Q115" i="2425"/>
  <c r="Q136" i="2425"/>
  <c r="Q140" i="2425"/>
  <c r="Q142" i="2425"/>
  <c r="Q151" i="2425"/>
  <c r="Q160" i="2425"/>
  <c r="Q162" i="2425"/>
  <c r="Q167" i="2425"/>
  <c r="Q174" i="2425"/>
  <c r="Q194" i="2425"/>
  <c r="Q198" i="2425"/>
  <c r="Q200" i="2425"/>
  <c r="Q205" i="2425"/>
  <c r="Q212" i="2425"/>
  <c r="Q232" i="2425"/>
  <c r="Q243" i="2425"/>
  <c r="Q251" i="2425"/>
  <c r="Q38" i="2425"/>
  <c r="Q71" i="2425"/>
  <c r="Q113" i="2425"/>
  <c r="Q123" i="2425"/>
  <c r="Q153" i="2425"/>
  <c r="Q155" i="2425"/>
  <c r="Q169" i="2425"/>
  <c r="Q190" i="2425"/>
  <c r="Q207" i="2425"/>
  <c r="Q227" i="2425"/>
  <c r="Q234" i="2425"/>
  <c r="Q235" i="2425"/>
  <c r="Q240" i="2425"/>
  <c r="Q242" i="2425"/>
  <c r="Q250" i="2425"/>
  <c r="Q258" i="2425"/>
  <c r="Q259" i="2425"/>
  <c r="Q260" i="2425"/>
  <c r="Q261" i="2425"/>
  <c r="Q262" i="2425"/>
  <c r="Q263" i="2425"/>
  <c r="Q264" i="2425"/>
  <c r="Q265" i="2425"/>
  <c r="Q266" i="2425"/>
  <c r="Q267" i="2425"/>
  <c r="Q268" i="2425"/>
  <c r="Q269" i="2425"/>
  <c r="Q270" i="2425"/>
  <c r="Q271" i="2425"/>
  <c r="Q272" i="2425"/>
  <c r="Q273" i="2425"/>
  <c r="Q274" i="2425"/>
  <c r="Q275" i="2425"/>
  <c r="Q276" i="2425"/>
  <c r="Q277" i="2425"/>
  <c r="Q278" i="2425"/>
  <c r="Q29" i="2425"/>
  <c r="Q31" i="2425"/>
  <c r="Q58" i="2425"/>
  <c r="Q77" i="2425"/>
  <c r="Q92" i="2425"/>
  <c r="Q94" i="2425"/>
  <c r="Q121" i="2425"/>
  <c r="Q131" i="2425"/>
  <c r="Q144" i="2425"/>
  <c r="Q164" i="2425"/>
  <c r="Q171" i="2425"/>
  <c r="Q176" i="2425"/>
  <c r="Q178" i="2425"/>
  <c r="Q183" i="2425"/>
  <c r="Q202" i="2425"/>
  <c r="Q209" i="2425"/>
  <c r="Q214" i="2425"/>
  <c r="Q216" i="2425"/>
  <c r="Q221" i="2425"/>
  <c r="Q229" i="2425"/>
  <c r="Q249" i="2425"/>
  <c r="Q43" i="2425"/>
  <c r="Q56" i="2425"/>
  <c r="Q66" i="2425"/>
  <c r="Q75" i="2425"/>
  <c r="Q96" i="2425"/>
  <c r="Q100" i="2425"/>
  <c r="Q102" i="2425"/>
  <c r="Q129" i="2425"/>
  <c r="Q139" i="2425"/>
  <c r="Q148" i="2425"/>
  <c r="Q150" i="2425"/>
  <c r="Q159" i="2425"/>
  <c r="Q166" i="2425"/>
  <c r="Q185" i="2425"/>
  <c r="Q197" i="2425"/>
  <c r="Q204" i="2425"/>
  <c r="Q223" i="2425"/>
  <c r="Q248" i="2425"/>
  <c r="Q256" i="2425"/>
  <c r="Q257" i="2425"/>
  <c r="E18" i="2430"/>
  <c r="D18" i="2430"/>
  <c r="G552" i="2429" l="1"/>
  <c r="K552" i="2429" s="1"/>
  <c r="P552" i="2429"/>
  <c r="G491" i="2429"/>
  <c r="K491" i="2429" s="1"/>
  <c r="P491" i="2429"/>
  <c r="P459" i="2429"/>
  <c r="G459" i="2429"/>
  <c r="J459" i="2429" s="1"/>
  <c r="P372" i="2429"/>
  <c r="G372" i="2429"/>
  <c r="J372" i="2429" s="1"/>
  <c r="G168" i="2429"/>
  <c r="J168" i="2429" s="1"/>
  <c r="P168" i="2429"/>
  <c r="P408" i="2429"/>
  <c r="G408" i="2429"/>
  <c r="J408" i="2429" s="1"/>
  <c r="G516" i="2429"/>
  <c r="K516" i="2429" s="1"/>
  <c r="P516" i="2429"/>
  <c r="G466" i="2429"/>
  <c r="J466" i="2429" s="1"/>
  <c r="P466" i="2429"/>
  <c r="P371" i="2429"/>
  <c r="G371" i="2429"/>
  <c r="J371" i="2429" s="1"/>
  <c r="G315" i="2429"/>
  <c r="I315" i="2429" s="1"/>
  <c r="P315" i="2429"/>
  <c r="G237" i="2429"/>
  <c r="I237" i="2429" s="1"/>
  <c r="P237" i="2429"/>
  <c r="G526" i="2429"/>
  <c r="K526" i="2429" s="1"/>
  <c r="P526" i="2429"/>
  <c r="G480" i="2429"/>
  <c r="K480" i="2429" s="1"/>
  <c r="P480" i="2429"/>
  <c r="P454" i="2429"/>
  <c r="G454" i="2429"/>
  <c r="K454" i="2429" s="1"/>
  <c r="P222" i="2429"/>
  <c r="G222" i="2429"/>
  <c r="J222" i="2429" s="1"/>
  <c r="P207" i="2429"/>
  <c r="G207" i="2429"/>
  <c r="J207" i="2429" s="1"/>
  <c r="G149" i="2429"/>
  <c r="J149" i="2429" s="1"/>
  <c r="P149" i="2429"/>
  <c r="G554" i="2429"/>
  <c r="K554" i="2429" s="1"/>
  <c r="P554" i="2429"/>
  <c r="G543" i="2429"/>
  <c r="K543" i="2429" s="1"/>
  <c r="P543" i="2429"/>
  <c r="P515" i="2429"/>
  <c r="G515" i="2429"/>
  <c r="J515" i="2429" s="1"/>
  <c r="P493" i="2429"/>
  <c r="G493" i="2429"/>
  <c r="K493" i="2429" s="1"/>
  <c r="P170" i="2429"/>
  <c r="G170" i="2429"/>
  <c r="J170" i="2429" s="1"/>
  <c r="G97" i="2429"/>
  <c r="J97" i="2429" s="1"/>
  <c r="P97" i="2429"/>
  <c r="P55" i="2429"/>
  <c r="G55" i="2429"/>
  <c r="J55" i="2429" s="1"/>
  <c r="G428" i="2429"/>
  <c r="J428" i="2429" s="1"/>
  <c r="P428" i="2429"/>
  <c r="G529" i="2429"/>
  <c r="K529" i="2429" s="1"/>
  <c r="P529" i="2429"/>
  <c r="G472" i="2429"/>
  <c r="I472" i="2429" s="1"/>
  <c r="P472" i="2429"/>
  <c r="G384" i="2429"/>
  <c r="I384" i="2429" s="1"/>
  <c r="P384" i="2429"/>
  <c r="P310" i="2429"/>
  <c r="G310" i="2429"/>
  <c r="J310" i="2429" s="1"/>
  <c r="G198" i="2429"/>
  <c r="J198" i="2429" s="1"/>
  <c r="P198" i="2429"/>
  <c r="P47" i="2429"/>
  <c r="G47" i="2429"/>
  <c r="H47" i="2429" s="1"/>
  <c r="P558" i="2429"/>
  <c r="G558" i="2429"/>
  <c r="K558" i="2429" s="1"/>
  <c r="P467" i="2429"/>
  <c r="G467" i="2429"/>
  <c r="J467" i="2429" s="1"/>
  <c r="G422" i="2429"/>
  <c r="J422" i="2429" s="1"/>
  <c r="P422" i="2429"/>
  <c r="P179" i="2429"/>
  <c r="G179" i="2429"/>
  <c r="J179" i="2429" s="1"/>
  <c r="G537" i="2429"/>
  <c r="J537" i="2429" s="1"/>
  <c r="P537" i="2429"/>
  <c r="P394" i="2429"/>
  <c r="G394" i="2429"/>
  <c r="I394" i="2429" s="1"/>
  <c r="G113" i="2429"/>
  <c r="J113" i="2429" s="1"/>
  <c r="P113" i="2429"/>
  <c r="P464" i="2429"/>
  <c r="G464" i="2429"/>
  <c r="J464" i="2429" s="1"/>
  <c r="P403" i="2429"/>
  <c r="G403" i="2429"/>
  <c r="I403" i="2429" s="1"/>
  <c r="G249" i="2429"/>
  <c r="J249" i="2429" s="1"/>
  <c r="P249" i="2429"/>
  <c r="P520" i="2429"/>
  <c r="G520" i="2429"/>
  <c r="K520" i="2429" s="1"/>
  <c r="P449" i="2429"/>
  <c r="G449" i="2429"/>
  <c r="J449" i="2429" s="1"/>
  <c r="G442" i="2429"/>
  <c r="J442" i="2429" s="1"/>
  <c r="P442" i="2429"/>
  <c r="P413" i="2429"/>
  <c r="G413" i="2429"/>
  <c r="J413" i="2429" s="1"/>
  <c r="G331" i="2429"/>
  <c r="J331" i="2429" s="1"/>
  <c r="P331" i="2429"/>
  <c r="G68" i="2429"/>
  <c r="I68" i="2429" s="1"/>
  <c r="P68" i="2429"/>
  <c r="P50" i="2429"/>
  <c r="G50" i="2429"/>
  <c r="I50" i="2429" s="1"/>
  <c r="G40" i="2429"/>
  <c r="H40" i="2429" s="1"/>
  <c r="P40" i="2429"/>
  <c r="P250" i="2429"/>
  <c r="P91" i="2429"/>
  <c r="P22" i="2429"/>
  <c r="P60" i="2429"/>
  <c r="G548" i="2429"/>
  <c r="K548" i="2429" s="1"/>
  <c r="G435" i="2429"/>
  <c r="J435" i="2429" s="1"/>
  <c r="P547" i="2429"/>
  <c r="P538" i="2429"/>
  <c r="P441" i="2429"/>
  <c r="G429" i="2429"/>
  <c r="J429" i="2429" s="1"/>
  <c r="G329" i="2429"/>
  <c r="J329" i="2429" s="1"/>
  <c r="P107" i="2429"/>
  <c r="P36" i="2429"/>
  <c r="P354" i="2429"/>
  <c r="P465" i="2429"/>
  <c r="P532" i="2429"/>
  <c r="P541" i="2429"/>
  <c r="G546" i="2429"/>
  <c r="J546" i="2429" s="1"/>
  <c r="G138" i="2429"/>
  <c r="I138" i="2429" s="1"/>
  <c r="P498" i="2429"/>
  <c r="P44" i="2429"/>
  <c r="P28" i="2429"/>
  <c r="P426" i="2429"/>
  <c r="G369" i="2429"/>
  <c r="J369" i="2429" s="1"/>
  <c r="P404" i="2429"/>
  <c r="P468" i="2429"/>
  <c r="U421" i="2429"/>
  <c r="E14" i="2429" s="1"/>
  <c r="P424" i="2429"/>
  <c r="P410" i="2429"/>
  <c r="P56" i="2429"/>
  <c r="P438" i="2429"/>
  <c r="P517" i="2429"/>
  <c r="P549" i="2429"/>
  <c r="P31" i="2429"/>
  <c r="P462" i="2429"/>
  <c r="G390" i="2429"/>
  <c r="J390" i="2429" s="1"/>
  <c r="P432" i="2429"/>
  <c r="P53" i="2429"/>
  <c r="P24" i="2429"/>
  <c r="P180" i="2429"/>
  <c r="P146" i="2429"/>
  <c r="G488" i="2429"/>
  <c r="K488" i="2429" s="1"/>
  <c r="P488" i="2429"/>
  <c r="G455" i="2429"/>
  <c r="K455" i="2429" s="1"/>
  <c r="G531" i="2429"/>
  <c r="K531" i="2429" s="1"/>
  <c r="P531" i="2429"/>
  <c r="P446" i="2429"/>
  <c r="P522" i="2429"/>
  <c r="G522" i="2429"/>
  <c r="J522" i="2429" s="1"/>
  <c r="P519" i="2429"/>
  <c r="G519" i="2429"/>
  <c r="K519" i="2429" s="1"/>
  <c r="G506" i="2429"/>
  <c r="K506" i="2429" s="1"/>
  <c r="P506" i="2429"/>
  <c r="G402" i="2429"/>
  <c r="I402" i="2429" s="1"/>
  <c r="P402" i="2429"/>
  <c r="G308" i="2429"/>
  <c r="I308" i="2429" s="1"/>
  <c r="P308" i="2429"/>
  <c r="G501" i="2429"/>
  <c r="K501" i="2429" s="1"/>
  <c r="P501" i="2429"/>
  <c r="P477" i="2429"/>
  <c r="G477" i="2429"/>
  <c r="K477" i="2429" s="1"/>
  <c r="G199" i="2429"/>
  <c r="J199" i="2429" s="1"/>
  <c r="P527" i="2429"/>
  <c r="G490" i="2429"/>
  <c r="K490" i="2429" s="1"/>
  <c r="P490" i="2429"/>
  <c r="G484" i="2429"/>
  <c r="J484" i="2429" s="1"/>
  <c r="P484" i="2429"/>
  <c r="P479" i="2429"/>
  <c r="G479" i="2429"/>
  <c r="K479" i="2429" s="1"/>
  <c r="P437" i="2429"/>
  <c r="G437" i="2429"/>
  <c r="J437" i="2429" s="1"/>
  <c r="G418" i="2429"/>
  <c r="J418" i="2429" s="1"/>
  <c r="P418" i="2429"/>
  <c r="G551" i="2429"/>
  <c r="K551" i="2429" s="1"/>
  <c r="P551" i="2429"/>
  <c r="P508" i="2429"/>
  <c r="G508" i="2429"/>
  <c r="K508" i="2429" s="1"/>
  <c r="P492" i="2429"/>
  <c r="G492" i="2429"/>
  <c r="J492" i="2429" s="1"/>
  <c r="G481" i="2429"/>
  <c r="K481" i="2429" s="1"/>
  <c r="P481" i="2429"/>
  <c r="P314" i="2429"/>
  <c r="G314" i="2429"/>
  <c r="I314" i="2429" s="1"/>
  <c r="P504" i="2429"/>
  <c r="G553" i="2429"/>
  <c r="K553" i="2429" s="1"/>
  <c r="P553" i="2429"/>
  <c r="G542" i="2429"/>
  <c r="K542" i="2429" s="1"/>
  <c r="P542" i="2429"/>
  <c r="G510" i="2429"/>
  <c r="K510" i="2429" s="1"/>
  <c r="P510" i="2429"/>
  <c r="P497" i="2429"/>
  <c r="G497" i="2429"/>
  <c r="K497" i="2429" s="1"/>
  <c r="P489" i="2429"/>
  <c r="P486" i="2429"/>
  <c r="G478" i="2429"/>
  <c r="K478" i="2429" s="1"/>
  <c r="G385" i="2429"/>
  <c r="I385" i="2429" s="1"/>
  <c r="P385" i="2429"/>
  <c r="G550" i="2429"/>
  <c r="K550" i="2429" s="1"/>
  <c r="P550" i="2429"/>
  <c r="P544" i="2429"/>
  <c r="G544" i="2429"/>
  <c r="J544" i="2429" s="1"/>
  <c r="G499" i="2429"/>
  <c r="K499" i="2429" s="1"/>
  <c r="P499" i="2429"/>
  <c r="G494" i="2429"/>
  <c r="K494" i="2429" s="1"/>
  <c r="P494" i="2429"/>
  <c r="P475" i="2429"/>
  <c r="G475" i="2429"/>
  <c r="K475" i="2429" s="1"/>
  <c r="G281" i="2429"/>
  <c r="J281" i="2429" s="1"/>
  <c r="P281" i="2429"/>
  <c r="G555" i="2429"/>
  <c r="K555" i="2429" s="1"/>
  <c r="P555" i="2429"/>
  <c r="G535" i="2429"/>
  <c r="K535" i="2429" s="1"/>
  <c r="P535" i="2429"/>
  <c r="P512" i="2429"/>
  <c r="G512" i="2429"/>
  <c r="K512" i="2429" s="1"/>
  <c r="G316" i="2429"/>
  <c r="J316" i="2429" s="1"/>
  <c r="P316" i="2429"/>
  <c r="G139" i="2429"/>
  <c r="I139" i="2429" s="1"/>
  <c r="P139" i="2429"/>
  <c r="P523" i="2429"/>
  <c r="P518" i="2429"/>
  <c r="P511" i="2429"/>
  <c r="P507" i="2429"/>
  <c r="P500" i="2429"/>
  <c r="G206" i="2429"/>
  <c r="J206" i="2429" s="1"/>
  <c r="P206" i="2429"/>
  <c r="P156" i="2429"/>
  <c r="P539" i="2429"/>
  <c r="P530" i="2429"/>
  <c r="P476" i="2429"/>
  <c r="P395" i="2429"/>
  <c r="P287" i="2429"/>
  <c r="G487" i="2429"/>
  <c r="K487" i="2429" s="1"/>
  <c r="G483" i="2429"/>
  <c r="K483" i="2429" s="1"/>
  <c r="G398" i="2429"/>
  <c r="I398" i="2429" s="1"/>
  <c r="G307" i="2429"/>
  <c r="I307" i="2429" s="1"/>
  <c r="P307" i="2429"/>
  <c r="G225" i="2429"/>
  <c r="I225" i="2429" s="1"/>
  <c r="G557" i="2429"/>
  <c r="K557" i="2429" s="1"/>
  <c r="P557" i="2429"/>
  <c r="D16" i="2429"/>
  <c r="D19" i="2429" s="1"/>
  <c r="D15" i="2429"/>
  <c r="C19" i="2429" s="1"/>
  <c r="F32" i="2430"/>
  <c r="H32" i="2430" s="1"/>
  <c r="G32" i="2430"/>
  <c r="F22" i="2430"/>
  <c r="G22" i="2430" s="1"/>
  <c r="I22" i="2430"/>
  <c r="H46" i="2430"/>
  <c r="G46" i="2430"/>
  <c r="H41" i="2430"/>
  <c r="G41" i="2430"/>
  <c r="G36" i="2430"/>
  <c r="H36" i="2430"/>
  <c r="I32" i="2430"/>
  <c r="J32" i="2430" s="1"/>
  <c r="G50" i="2430"/>
  <c r="H50" i="2430"/>
  <c r="H45" i="2430"/>
  <c r="G45" i="2430"/>
  <c r="F49" i="2430"/>
  <c r="H49" i="2430" s="1"/>
  <c r="I49" i="2430"/>
  <c r="J49" i="2430" s="1"/>
  <c r="G26" i="2430"/>
  <c r="H26" i="2430"/>
  <c r="F39" i="2430"/>
  <c r="H39" i="2430" s="1"/>
  <c r="G39" i="2430"/>
  <c r="H52" i="2430"/>
  <c r="G52" i="2430"/>
  <c r="H43" i="2430"/>
  <c r="G43" i="2430"/>
  <c r="G42" i="2430"/>
  <c r="H42" i="2430"/>
  <c r="G23" i="2430"/>
  <c r="H23" i="2430"/>
  <c r="P433" i="2429"/>
  <c r="P383" i="2429"/>
  <c r="P377" i="2429"/>
  <c r="P367" i="2429"/>
  <c r="P347" i="2429"/>
  <c r="P332" i="2429"/>
  <c r="P328" i="2429"/>
  <c r="P268" i="2429"/>
  <c r="P132" i="2429"/>
  <c r="W6" i="2429"/>
  <c r="P447" i="2429"/>
  <c r="P427" i="2429"/>
  <c r="P415" i="2429"/>
  <c r="P399" i="2429"/>
  <c r="P396" i="2429"/>
  <c r="P364" i="2429"/>
  <c r="P338" i="2429"/>
  <c r="P326" i="2429"/>
  <c r="P303" i="2429"/>
  <c r="P297" i="2429"/>
  <c r="P262" i="2429"/>
  <c r="P130" i="2429"/>
  <c r="P67" i="2429"/>
  <c r="P46" i="2429"/>
  <c r="W16" i="2429"/>
  <c r="F31" i="2430"/>
  <c r="H31" i="2430" s="1"/>
  <c r="F24" i="2430"/>
  <c r="P436" i="2429"/>
  <c r="P425" i="2429"/>
  <c r="P421" i="2429"/>
  <c r="P419" i="2429"/>
  <c r="P411" i="2429"/>
  <c r="P380" i="2429"/>
  <c r="P376" i="2429"/>
  <c r="P350" i="2429"/>
  <c r="P346" i="2429"/>
  <c r="P317" i="2429"/>
  <c r="P293" i="2429"/>
  <c r="P444" i="2429"/>
  <c r="P417" i="2429"/>
  <c r="P414" i="2429"/>
  <c r="P409" i="2429"/>
  <c r="P397" i="2429"/>
  <c r="P366" i="2429"/>
  <c r="P321" i="2429"/>
  <c r="P306" i="2429"/>
  <c r="P300" i="2429"/>
  <c r="P296" i="2429"/>
  <c r="P295" i="2429"/>
  <c r="P265" i="2429"/>
  <c r="P37" i="2429"/>
  <c r="W9" i="2429"/>
  <c r="P387" i="2429"/>
  <c r="P267" i="2429"/>
  <c r="P240" i="2429"/>
  <c r="P192" i="2429"/>
  <c r="P183" i="2429"/>
  <c r="C12" i="2429"/>
  <c r="C11" i="2429"/>
  <c r="F18" i="2430"/>
  <c r="I18" i="2430"/>
  <c r="O557" i="2429" l="1"/>
  <c r="O542" i="2429"/>
  <c r="O504" i="2429"/>
  <c r="O541" i="2429"/>
  <c r="O548" i="2429"/>
  <c r="O514" i="2429"/>
  <c r="O554" i="2429"/>
  <c r="O532" i="2429"/>
  <c r="O539" i="2429"/>
  <c r="O535" i="2429"/>
  <c r="O522" i="2429"/>
  <c r="O516" i="2429"/>
  <c r="O545" i="2429"/>
  <c r="O526" i="2429"/>
  <c r="O520" i="2429"/>
  <c r="O523" i="2429"/>
  <c r="O518" i="2429"/>
  <c r="O534" i="2429"/>
  <c r="O515" i="2429"/>
  <c r="O525" i="2429"/>
  <c r="O551" i="2429"/>
  <c r="O555" i="2429"/>
  <c r="O552" i="2429"/>
  <c r="O524" i="2429"/>
  <c r="O536" i="2429"/>
  <c r="O527" i="2429"/>
  <c r="O528" i="2429"/>
  <c r="O521" i="2429"/>
  <c r="O538" i="2429"/>
  <c r="O556" i="2429"/>
  <c r="O530" i="2429"/>
  <c r="O533" i="2429"/>
  <c r="O540" i="2429"/>
  <c r="O544" i="2429"/>
  <c r="O517" i="2429"/>
  <c r="O537" i="2429"/>
  <c r="O553" i="2429"/>
  <c r="O543" i="2429"/>
  <c r="O547" i="2429"/>
  <c r="O550" i="2429"/>
  <c r="C15" i="2429"/>
  <c r="C18" i="2429" s="1"/>
  <c r="O501" i="2429"/>
  <c r="O513" i="2429"/>
  <c r="O549" i="2429"/>
  <c r="O529" i="2429"/>
  <c r="O531" i="2429"/>
  <c r="O546" i="2429"/>
  <c r="O558" i="2429"/>
  <c r="O519" i="2429"/>
  <c r="C16" i="2429"/>
  <c r="D18" i="2429" s="1"/>
  <c r="M6" i="2430"/>
  <c r="G24" i="2430"/>
  <c r="H24" i="2430"/>
  <c r="J22" i="2430"/>
  <c r="G31" i="2430"/>
  <c r="G49" i="2430"/>
  <c r="H22" i="2430"/>
  <c r="H18" i="2430"/>
  <c r="J18" i="2430"/>
  <c r="G18" i="2430"/>
  <c r="F18" i="2429" l="1"/>
  <c r="F19" i="2429" s="1"/>
  <c r="M5" i="2430"/>
  <c r="M3" i="2430"/>
  <c r="M4" i="2430"/>
  <c r="M2" i="2430"/>
  <c r="M1" i="2430"/>
  <c r="M22" i="2430" l="1"/>
  <c r="M86" i="2430"/>
  <c r="M63" i="2430"/>
  <c r="M40" i="2430"/>
  <c r="M104" i="2430"/>
  <c r="M81" i="2430"/>
  <c r="M58" i="2430"/>
  <c r="M35" i="2430"/>
  <c r="M46" i="2430"/>
  <c r="M23" i="2430"/>
  <c r="M87" i="2430"/>
  <c r="M64" i="2430"/>
  <c r="M41" i="2430"/>
  <c r="M105" i="2430"/>
  <c r="M82" i="2430"/>
  <c r="M59" i="2430"/>
  <c r="M36" i="2430"/>
  <c r="M100" i="2430"/>
  <c r="M69" i="2430"/>
  <c r="M54" i="2430"/>
  <c r="M31" i="2430"/>
  <c r="M95" i="2430"/>
  <c r="M72" i="2430"/>
  <c r="M49" i="2430"/>
  <c r="M26" i="2430"/>
  <c r="M90" i="2430"/>
  <c r="M67" i="2430"/>
  <c r="M44" i="2430"/>
  <c r="M108" i="2430"/>
  <c r="M77" i="2430"/>
  <c r="M62" i="2430"/>
  <c r="M39" i="2430"/>
  <c r="M103" i="2430"/>
  <c r="M80" i="2430"/>
  <c r="M57" i="2430"/>
  <c r="M34" i="2430"/>
  <c r="M98" i="2430"/>
  <c r="M75" i="2430"/>
  <c r="M52" i="2430"/>
  <c r="M21" i="2430"/>
  <c r="M85" i="2430"/>
  <c r="M136" i="2430"/>
  <c r="M137" i="2430"/>
  <c r="M205" i="2430"/>
  <c r="M156" i="2430"/>
  <c r="M169" i="2430"/>
  <c r="M145" i="2430"/>
  <c r="M182" i="2430"/>
  <c r="M248" i="2430"/>
  <c r="M213" i="2430"/>
  <c r="M131" i="2430"/>
  <c r="M223" i="2430"/>
  <c r="M175" i="2430"/>
  <c r="M236" i="2430"/>
  <c r="M217" i="2430"/>
  <c r="M178" i="2430"/>
  <c r="M251" i="2430"/>
  <c r="M291" i="2430"/>
  <c r="M246" i="2430"/>
  <c r="M241" i="2430"/>
  <c r="M314" i="2430"/>
  <c r="M250" i="2430"/>
  <c r="M311" i="2430"/>
  <c r="M257" i="2430"/>
  <c r="M266" i="2430"/>
  <c r="M334" i="2430"/>
  <c r="M321" i="2430"/>
  <c r="M285" i="2430"/>
  <c r="M297" i="2430"/>
  <c r="M293" i="2430"/>
  <c r="M70" i="2430"/>
  <c r="M47" i="2430"/>
  <c r="M24" i="2430"/>
  <c r="M88" i="2430"/>
  <c r="M65" i="2430"/>
  <c r="M42" i="2430"/>
  <c r="M106" i="2430"/>
  <c r="M83" i="2430"/>
  <c r="M60" i="2430"/>
  <c r="M29" i="2430"/>
  <c r="M93" i="2430"/>
  <c r="M144" i="2430"/>
  <c r="M149" i="2430"/>
  <c r="M121" i="2430"/>
  <c r="M164" i="2430"/>
  <c r="M177" i="2430"/>
  <c r="M139" i="2430"/>
  <c r="M196" i="2430"/>
  <c r="M256" i="2430"/>
  <c r="M221" i="2430"/>
  <c r="M162" i="2430"/>
  <c r="M231" i="2430"/>
  <c r="M176" i="2430"/>
  <c r="M244" i="2430"/>
  <c r="M110" i="2430"/>
  <c r="M200" i="2430"/>
  <c r="M259" i="2430"/>
  <c r="M299" i="2430"/>
  <c r="M262" i="2430"/>
  <c r="M237" i="2430"/>
  <c r="M322" i="2430"/>
  <c r="M263" i="2430"/>
  <c r="M319" i="2430"/>
  <c r="M261" i="2430"/>
  <c r="M278" i="2430"/>
  <c r="M292" i="2430"/>
  <c r="M337" i="2430"/>
  <c r="M301" i="2430"/>
  <c r="M313" i="2430"/>
  <c r="M309" i="2430"/>
  <c r="M38" i="2430"/>
  <c r="M48" i="2430"/>
  <c r="M50" i="2430"/>
  <c r="M107" i="2430"/>
  <c r="M53" i="2430"/>
  <c r="M114" i="2430"/>
  <c r="M173" i="2430"/>
  <c r="M138" i="2430"/>
  <c r="M185" i="2430"/>
  <c r="M168" i="2430"/>
  <c r="M232" i="2430"/>
  <c r="M118" i="2430"/>
  <c r="M194" i="2430"/>
  <c r="M146" i="2430"/>
  <c r="M158" i="2430"/>
  <c r="M171" i="2430"/>
  <c r="M235" i="2430"/>
  <c r="M307" i="2430"/>
  <c r="M280" i="2430"/>
  <c r="M298" i="2430"/>
  <c r="M265" i="2430"/>
  <c r="M192" i="2430"/>
  <c r="M214" i="2430"/>
  <c r="M308" i="2430"/>
  <c r="M304" i="2430"/>
  <c r="M332" i="2430"/>
  <c r="M325" i="2430"/>
  <c r="M78" i="2430"/>
  <c r="M56" i="2430"/>
  <c r="M66" i="2430"/>
  <c r="M28" i="2430"/>
  <c r="M61" i="2430"/>
  <c r="M116" i="2430"/>
  <c r="M181" i="2430"/>
  <c r="M148" i="2430"/>
  <c r="M193" i="2430"/>
  <c r="M142" i="2430"/>
  <c r="M240" i="2430"/>
  <c r="M141" i="2430"/>
  <c r="M199" i="2430"/>
  <c r="M159" i="2430"/>
  <c r="M174" i="2430"/>
  <c r="M130" i="2430"/>
  <c r="M243" i="2430"/>
  <c r="M315" i="2430"/>
  <c r="M222" i="2430"/>
  <c r="M306" i="2430"/>
  <c r="M274" i="2430"/>
  <c r="M218" i="2430"/>
  <c r="M253" i="2430"/>
  <c r="M324" i="2430"/>
  <c r="M320" i="2430"/>
  <c r="M270" i="2430"/>
  <c r="M7" i="2430"/>
  <c r="E4" i="2430" s="1"/>
  <c r="M94" i="2430"/>
  <c r="M96" i="2430"/>
  <c r="M74" i="2430"/>
  <c r="M68" i="2430"/>
  <c r="M101" i="2430"/>
  <c r="M117" i="2430"/>
  <c r="M189" i="2430"/>
  <c r="M172" i="2430"/>
  <c r="M123" i="2430"/>
  <c r="M151" i="2430"/>
  <c r="M264" i="2430"/>
  <c r="M147" i="2430"/>
  <c r="M210" i="2430"/>
  <c r="M184" i="2430"/>
  <c r="M188" i="2430"/>
  <c r="M154" i="2430"/>
  <c r="M201" i="2430"/>
  <c r="M323" i="2430"/>
  <c r="M226" i="2430"/>
  <c r="M330" i="2430"/>
  <c r="M279" i="2430"/>
  <c r="M230" i="2430"/>
  <c r="M286" i="2430"/>
  <c r="M340" i="2430"/>
  <c r="M336" i="2430"/>
  <c r="M329" i="2430"/>
  <c r="M102" i="2430"/>
  <c r="M25" i="2430"/>
  <c r="M27" i="2430"/>
  <c r="M76" i="2430"/>
  <c r="M109" i="2430"/>
  <c r="M124" i="2430"/>
  <c r="M197" i="2430"/>
  <c r="M115" i="2430"/>
  <c r="M132" i="2430"/>
  <c r="M167" i="2430"/>
  <c r="M272" i="2430"/>
  <c r="M163" i="2430"/>
  <c r="M215" i="2430"/>
  <c r="M191" i="2430"/>
  <c r="M195" i="2430"/>
  <c r="M170" i="2430"/>
  <c r="M202" i="2430"/>
  <c r="M331" i="2430"/>
  <c r="M238" i="2430"/>
  <c r="M338" i="2430"/>
  <c r="M287" i="2430"/>
  <c r="M233" i="2430"/>
  <c r="M294" i="2430"/>
  <c r="M269" i="2430"/>
  <c r="M281" i="2430"/>
  <c r="M296" i="2430"/>
  <c r="M55" i="2430"/>
  <c r="M33" i="2430"/>
  <c r="M43" i="2430"/>
  <c r="M84" i="2430"/>
  <c r="M111" i="2430"/>
  <c r="M126" i="2430"/>
  <c r="M133" i="2430"/>
  <c r="M119" i="2430"/>
  <c r="M134" i="2430"/>
  <c r="M198" i="2430"/>
  <c r="M150" i="2430"/>
  <c r="M183" i="2430"/>
  <c r="M239" i="2430"/>
  <c r="M208" i="2430"/>
  <c r="M204" i="2430"/>
  <c r="M209" i="2430"/>
  <c r="M245" i="2430"/>
  <c r="M339" i="2430"/>
  <c r="M260" i="2430"/>
  <c r="M203" i="2430"/>
  <c r="M295" i="2430"/>
  <c r="M276" i="2430"/>
  <c r="M302" i="2430"/>
  <c r="M289" i="2430"/>
  <c r="M317" i="2430"/>
  <c r="M312" i="2430"/>
  <c r="M71" i="2430"/>
  <c r="M73" i="2430"/>
  <c r="M51" i="2430"/>
  <c r="M92" i="2430"/>
  <c r="M113" i="2430"/>
  <c r="M135" i="2430"/>
  <c r="M122" i="2430"/>
  <c r="M125" i="2430"/>
  <c r="M143" i="2430"/>
  <c r="M207" i="2430"/>
  <c r="M166" i="2430"/>
  <c r="M190" i="2430"/>
  <c r="M247" i="2430"/>
  <c r="M212" i="2430"/>
  <c r="M206" i="2430"/>
  <c r="M211" i="2430"/>
  <c r="M254" i="2430"/>
  <c r="M242" i="2430"/>
  <c r="M267" i="2430"/>
  <c r="M225" i="2430"/>
  <c r="M303" i="2430"/>
  <c r="M284" i="2430"/>
  <c r="M310" i="2430"/>
  <c r="M305" i="2430"/>
  <c r="M333" i="2430"/>
  <c r="M328" i="2430"/>
  <c r="M79" i="2430"/>
  <c r="M89" i="2430"/>
  <c r="M91" i="2430"/>
  <c r="M37" i="2430"/>
  <c r="M120" i="2430"/>
  <c r="M157" i="2430"/>
  <c r="M127" i="2430"/>
  <c r="M153" i="2430"/>
  <c r="M152" i="2430"/>
  <c r="M216" i="2430"/>
  <c r="M179" i="2430"/>
  <c r="M180" i="2430"/>
  <c r="M255" i="2430"/>
  <c r="M220" i="2430"/>
  <c r="M112" i="2430"/>
  <c r="M219" i="2430"/>
  <c r="M275" i="2430"/>
  <c r="M271" i="2430"/>
  <c r="M282" i="2430"/>
  <c r="M234" i="2430"/>
  <c r="M327" i="2430"/>
  <c r="M229" i="2430"/>
  <c r="M318" i="2430"/>
  <c r="M268" i="2430"/>
  <c r="M300" i="2430"/>
  <c r="M258" i="2430"/>
  <c r="M128" i="2430"/>
  <c r="M140" i="2430"/>
  <c r="M335" i="2430"/>
  <c r="M165" i="2430"/>
  <c r="M228" i="2430"/>
  <c r="M252" i="2430"/>
  <c r="M129" i="2430"/>
  <c r="M155" i="2430"/>
  <c r="M326" i="2430"/>
  <c r="M30" i="2430"/>
  <c r="M161" i="2430"/>
  <c r="M227" i="2430"/>
  <c r="M288" i="2430"/>
  <c r="M32" i="2430"/>
  <c r="M160" i="2430"/>
  <c r="M283" i="2430"/>
  <c r="M316" i="2430"/>
  <c r="M97" i="2430"/>
  <c r="M224" i="2430"/>
  <c r="M273" i="2430"/>
  <c r="M277" i="2430"/>
  <c r="M99" i="2430"/>
  <c r="M186" i="2430"/>
  <c r="M290" i="2430"/>
  <c r="M249" i="2430"/>
  <c r="M45" i="2430"/>
  <c r="M187" i="2430"/>
  <c r="N49" i="2430"/>
  <c r="N26" i="2430"/>
  <c r="N90" i="2430"/>
  <c r="N67" i="2430"/>
  <c r="N57" i="2430"/>
  <c r="N34" i="2430"/>
  <c r="N98" i="2430"/>
  <c r="N75" i="2430"/>
  <c r="N81" i="2430"/>
  <c r="N74" i="2430"/>
  <c r="N83" i="2430"/>
  <c r="N60" i="2430"/>
  <c r="N29" i="2430"/>
  <c r="N93" i="2430"/>
  <c r="N39" i="2430"/>
  <c r="N86" i="2430"/>
  <c r="N95" i="2430"/>
  <c r="N131" i="2430"/>
  <c r="N102" i="2430"/>
  <c r="N176" i="2430"/>
  <c r="N135" i="2430"/>
  <c r="N175" i="2430"/>
  <c r="N164" i="2430"/>
  <c r="N141" i="2430"/>
  <c r="N170" i="2430"/>
  <c r="N243" i="2430"/>
  <c r="N193" i="2430"/>
  <c r="N150" i="2430"/>
  <c r="N203" i="2430"/>
  <c r="N187" i="2430"/>
  <c r="N133" i="2430"/>
  <c r="N158" i="2430"/>
  <c r="N185" i="2430"/>
  <c r="N204" i="2430"/>
  <c r="N310" i="2430"/>
  <c r="N264" i="2430"/>
  <c r="N89" i="2430"/>
  <c r="N82" i="2430"/>
  <c r="N91" i="2430"/>
  <c r="N68" i="2430"/>
  <c r="N37" i="2430"/>
  <c r="N101" i="2430"/>
  <c r="N24" i="2430"/>
  <c r="N104" i="2430"/>
  <c r="N70" i="2430"/>
  <c r="N139" i="2430"/>
  <c r="N62" i="2430"/>
  <c r="N184" i="2430"/>
  <c r="N112" i="2430"/>
  <c r="N111" i="2430"/>
  <c r="N172" i="2430"/>
  <c r="N147" i="2430"/>
  <c r="N178" i="2430"/>
  <c r="N251" i="2430"/>
  <c r="N196" i="2430"/>
  <c r="N165" i="2430"/>
  <c r="N218" i="2430"/>
  <c r="N194" i="2430"/>
  <c r="N143" i="2430"/>
  <c r="N173" i="2430"/>
  <c r="N202" i="2430"/>
  <c r="N206" i="2430"/>
  <c r="N318" i="2430"/>
  <c r="N275" i="2430"/>
  <c r="N285" i="2430"/>
  <c r="N236" i="2430"/>
  <c r="N314" i="2430"/>
  <c r="N274" i="2430"/>
  <c r="N252" i="2430"/>
  <c r="N313" i="2430"/>
  <c r="N292" i="2430"/>
  <c r="N276" i="2430"/>
  <c r="N336" i="2430"/>
  <c r="N331" i="2430"/>
  <c r="N327" i="2430"/>
  <c r="N97" i="2430"/>
  <c r="N106" i="2430"/>
  <c r="N99" i="2430"/>
  <c r="N76" i="2430"/>
  <c r="N45" i="2430"/>
  <c r="N109" i="2430"/>
  <c r="N32" i="2430"/>
  <c r="N46" i="2430"/>
  <c r="N71" i="2430"/>
  <c r="N47" i="2430"/>
  <c r="N103" i="2430"/>
  <c r="N192" i="2430"/>
  <c r="N118" i="2430"/>
  <c r="N122" i="2430"/>
  <c r="N180" i="2430"/>
  <c r="N155" i="2430"/>
  <c r="N189" i="2430"/>
  <c r="N259" i="2430"/>
  <c r="N198" i="2430"/>
  <c r="N166" i="2430"/>
  <c r="N226" i="2430"/>
  <c r="N199" i="2430"/>
  <c r="N146" i="2430"/>
  <c r="N174" i="2430"/>
  <c r="N214" i="2430"/>
  <c r="N253" i="2430"/>
  <c r="N326" i="2430"/>
  <c r="N247" i="2430"/>
  <c r="N293" i="2430"/>
  <c r="N237" i="2430"/>
  <c r="N322" i="2430"/>
  <c r="N279" i="2430"/>
  <c r="N258" i="2430"/>
  <c r="N321" i="2430"/>
  <c r="N307" i="2430"/>
  <c r="N287" i="2430"/>
  <c r="N261" i="2430"/>
  <c r="N332" i="2430"/>
  <c r="N328" i="2430"/>
  <c r="N25" i="2430"/>
  <c r="N105" i="2430"/>
  <c r="N27" i="2430"/>
  <c r="N107" i="2430"/>
  <c r="N84" i="2430"/>
  <c r="N53" i="2430"/>
  <c r="N22" i="2430"/>
  <c r="N40" i="2430"/>
  <c r="N64" i="2430"/>
  <c r="N79" i="2430"/>
  <c r="N88" i="2430"/>
  <c r="N119" i="2430"/>
  <c r="N200" i="2430"/>
  <c r="N140" i="2430"/>
  <c r="N127" i="2430"/>
  <c r="N188" i="2430"/>
  <c r="N163" i="2430"/>
  <c r="N209" i="2430"/>
  <c r="N267" i="2430"/>
  <c r="N207" i="2430"/>
  <c r="N179" i="2430"/>
  <c r="N234" i="2430"/>
  <c r="N210" i="2430"/>
  <c r="N191" i="2430"/>
  <c r="N177" i="2430"/>
  <c r="N222" i="2430"/>
  <c r="N266" i="2430"/>
  <c r="N334" i="2430"/>
  <c r="N213" i="2430"/>
  <c r="N301" i="2430"/>
  <c r="N248" i="2430"/>
  <c r="N330" i="2430"/>
  <c r="N195" i="2430"/>
  <c r="N268" i="2430"/>
  <c r="N329" i="2430"/>
  <c r="N308" i="2430"/>
  <c r="N288" i="2430"/>
  <c r="N272" i="2430"/>
  <c r="N283" i="2430"/>
  <c r="N33" i="2430"/>
  <c r="N42" i="2430"/>
  <c r="N35" i="2430"/>
  <c r="N28" i="2430"/>
  <c r="N92" i="2430"/>
  <c r="N61" i="2430"/>
  <c r="N30" i="2430"/>
  <c r="N55" i="2430"/>
  <c r="N87" i="2430"/>
  <c r="N80" i="2430"/>
  <c r="N113" i="2430"/>
  <c r="N128" i="2430"/>
  <c r="N208" i="2430"/>
  <c r="N142" i="2430"/>
  <c r="N129" i="2430"/>
  <c r="N125" i="2430"/>
  <c r="N171" i="2430"/>
  <c r="N211" i="2430"/>
  <c r="N121" i="2430"/>
  <c r="N216" i="2430"/>
  <c r="N41" i="2430"/>
  <c r="N50" i="2430"/>
  <c r="N43" i="2430"/>
  <c r="N36" i="2430"/>
  <c r="N100" i="2430"/>
  <c r="N69" i="2430"/>
  <c r="N38" i="2430"/>
  <c r="N78" i="2430"/>
  <c r="N114" i="2430"/>
  <c r="N110" i="2430"/>
  <c r="N48" i="2430"/>
  <c r="N152" i="2430"/>
  <c r="N117" i="2430"/>
  <c r="N151" i="2430"/>
  <c r="N138" i="2430"/>
  <c r="N136" i="2430"/>
  <c r="N153" i="2430"/>
  <c r="N219" i="2430"/>
  <c r="N134" i="2430"/>
  <c r="N224" i="2430"/>
  <c r="N183" i="2430"/>
  <c r="N250" i="2430"/>
  <c r="N223" i="2430"/>
  <c r="N212" i="2430"/>
  <c r="N116" i="2430"/>
  <c r="N238" i="2430"/>
  <c r="N286" i="2430"/>
  <c r="N244" i="2430"/>
  <c r="N241" i="2430"/>
  <c r="N317" i="2430"/>
  <c r="N282" i="2430"/>
  <c r="N225" i="2430"/>
  <c r="N232" i="2430"/>
  <c r="N281" i="2430"/>
  <c r="N262" i="2430"/>
  <c r="N324" i="2430"/>
  <c r="N304" i="2430"/>
  <c r="N299" i="2430"/>
  <c r="N295" i="2430"/>
  <c r="N65" i="2430"/>
  <c r="N58" i="2430"/>
  <c r="N51" i="2430"/>
  <c r="N44" i="2430"/>
  <c r="N108" i="2430"/>
  <c r="N77" i="2430"/>
  <c r="N23" i="2430"/>
  <c r="N96" i="2430"/>
  <c r="N54" i="2430"/>
  <c r="N115" i="2430"/>
  <c r="N94" i="2430"/>
  <c r="N160" i="2430"/>
  <c r="N124" i="2430"/>
  <c r="N159" i="2430"/>
  <c r="N148" i="2430"/>
  <c r="N120" i="2430"/>
  <c r="N154" i="2430"/>
  <c r="N227" i="2430"/>
  <c r="N137" i="2430"/>
  <c r="N144" i="2430"/>
  <c r="N190" i="2430"/>
  <c r="N161" i="2430"/>
  <c r="N231" i="2430"/>
  <c r="N220" i="2430"/>
  <c r="N132" i="2430"/>
  <c r="N246" i="2430"/>
  <c r="N294" i="2430"/>
  <c r="N245" i="2430"/>
  <c r="N59" i="2430"/>
  <c r="N56" i="2430"/>
  <c r="N182" i="2430"/>
  <c r="N197" i="2430"/>
  <c r="N217" i="2430"/>
  <c r="N333" i="2430"/>
  <c r="N263" i="2430"/>
  <c r="N297" i="2430"/>
  <c r="N340" i="2430"/>
  <c r="N315" i="2430"/>
  <c r="N52" i="2430"/>
  <c r="N168" i="2430"/>
  <c r="N149" i="2430"/>
  <c r="N157" i="2430"/>
  <c r="N255" i="2430"/>
  <c r="N205" i="2430"/>
  <c r="N265" i="2430"/>
  <c r="N305" i="2430"/>
  <c r="N257" i="2430"/>
  <c r="N316" i="2430"/>
  <c r="N21" i="2430"/>
  <c r="N126" i="2430"/>
  <c r="N186" i="2430"/>
  <c r="N181" i="2430"/>
  <c r="N240" i="2430"/>
  <c r="N260" i="2430"/>
  <c r="N221" i="2430"/>
  <c r="N337" i="2430"/>
  <c r="N303" i="2430"/>
  <c r="N280" i="2430"/>
  <c r="N85" i="2430"/>
  <c r="N167" i="2430"/>
  <c r="N201" i="2430"/>
  <c r="N145" i="2430"/>
  <c r="N256" i="2430"/>
  <c r="N290" i="2430"/>
  <c r="N233" i="2430"/>
  <c r="N271" i="2430"/>
  <c r="N319" i="2430"/>
  <c r="N296" i="2430"/>
  <c r="N31" i="2430"/>
  <c r="N156" i="2430"/>
  <c r="N242" i="2430"/>
  <c r="N230" i="2430"/>
  <c r="N269" i="2430"/>
  <c r="N298" i="2430"/>
  <c r="N228" i="2430"/>
  <c r="N273" i="2430"/>
  <c r="N320" i="2430"/>
  <c r="N311" i="2430"/>
  <c r="N63" i="2430"/>
  <c r="N130" i="2430"/>
  <c r="N162" i="2430"/>
  <c r="N254" i="2430"/>
  <c r="N277" i="2430"/>
  <c r="N306" i="2430"/>
  <c r="N229" i="2430"/>
  <c r="N291" i="2430"/>
  <c r="N335" i="2430"/>
  <c r="N312" i="2430"/>
  <c r="N73" i="2430"/>
  <c r="N72" i="2430"/>
  <c r="N169" i="2430"/>
  <c r="N215" i="2430"/>
  <c r="N278" i="2430"/>
  <c r="N309" i="2430"/>
  <c r="N338" i="2430"/>
  <c r="N270" i="2430"/>
  <c r="N323" i="2430"/>
  <c r="N284" i="2430"/>
  <c r="N289" i="2430"/>
  <c r="N66" i="2430"/>
  <c r="N339" i="2430"/>
  <c r="N123" i="2430"/>
  <c r="N300" i="2430"/>
  <c r="N235" i="2430"/>
  <c r="N239" i="2430"/>
  <c r="N302" i="2430"/>
  <c r="N325" i="2430"/>
  <c r="N249" i="2430"/>
  <c r="E5" i="2430"/>
  <c r="O76" i="2430"/>
  <c r="O22" i="2430"/>
  <c r="O71" i="2430"/>
  <c r="O42" i="2430"/>
  <c r="O46" i="2430"/>
  <c r="O58" i="2430"/>
  <c r="O62" i="2430"/>
  <c r="O50" i="2430"/>
  <c r="O56" i="2430"/>
  <c r="O59" i="2430"/>
  <c r="O104" i="2430"/>
  <c r="O109" i="2430"/>
  <c r="O155" i="2430"/>
  <c r="O121" i="2430"/>
  <c r="O112" i="2430"/>
  <c r="O84" i="2430"/>
  <c r="O28" i="2430"/>
  <c r="O92" i="2430"/>
  <c r="O44" i="2430"/>
  <c r="O108" i="2430"/>
  <c r="O39" i="2430"/>
  <c r="O103" i="2430"/>
  <c r="O85" i="2430"/>
  <c r="O89" i="2430"/>
  <c r="O101" i="2430"/>
  <c r="O105" i="2430"/>
  <c r="O54" i="2430"/>
  <c r="O126" i="2430"/>
  <c r="O115" i="2430"/>
  <c r="O107" i="2430"/>
  <c r="O130" i="2430"/>
  <c r="O187" i="2430"/>
  <c r="O146" i="2430"/>
  <c r="O151" i="2430"/>
  <c r="O60" i="2430"/>
  <c r="O31" i="2430"/>
  <c r="O32" i="2430"/>
  <c r="O57" i="2430"/>
  <c r="O90" i="2430"/>
  <c r="O70" i="2430"/>
  <c r="O77" i="2430"/>
  <c r="O110" i="2430"/>
  <c r="O66" i="2430"/>
  <c r="O163" i="2430"/>
  <c r="O144" i="2430"/>
  <c r="O167" i="2430"/>
  <c r="O116" i="2430"/>
  <c r="O152" i="2430"/>
  <c r="O238" i="2430"/>
  <c r="O178" i="2430"/>
  <c r="O164" i="2430"/>
  <c r="O221" i="2430"/>
  <c r="O160" i="2430"/>
  <c r="O161" i="2430"/>
  <c r="O223" i="2430"/>
  <c r="O181" i="2430"/>
  <c r="O249" i="2430"/>
  <c r="O289" i="2430"/>
  <c r="O266" i="2430"/>
  <c r="O271" i="2430"/>
  <c r="O328" i="2430"/>
  <c r="O269" i="2430"/>
  <c r="O333" i="2430"/>
  <c r="O207" i="2430"/>
  <c r="O284" i="2430"/>
  <c r="O295" i="2430"/>
  <c r="O279" i="2430"/>
  <c r="O318" i="2430"/>
  <c r="O298" i="2430"/>
  <c r="O283" i="2430"/>
  <c r="O68" i="2430"/>
  <c r="O47" i="2430"/>
  <c r="O26" i="2430"/>
  <c r="O67" i="2430"/>
  <c r="O25" i="2430"/>
  <c r="O91" i="2430"/>
  <c r="O98" i="2430"/>
  <c r="O40" i="2430"/>
  <c r="O88" i="2430"/>
  <c r="O171" i="2430"/>
  <c r="O154" i="2430"/>
  <c r="O175" i="2430"/>
  <c r="O132" i="2430"/>
  <c r="O168" i="2430"/>
  <c r="O246" i="2430"/>
  <c r="O189" i="2430"/>
  <c r="O182" i="2430"/>
  <c r="O229" i="2430"/>
  <c r="O180" i="2430"/>
  <c r="O176" i="2430"/>
  <c r="O124" i="2430"/>
  <c r="O192" i="2430"/>
  <c r="O257" i="2430"/>
  <c r="O297" i="2430"/>
  <c r="O278" i="2430"/>
  <c r="O273" i="2430"/>
  <c r="O336" i="2430"/>
  <c r="O277" i="2430"/>
  <c r="O212" i="2430"/>
  <c r="O251" i="2430"/>
  <c r="O292" i="2430"/>
  <c r="O311" i="2430"/>
  <c r="O291" i="2430"/>
  <c r="O334" i="2430"/>
  <c r="O314" i="2430"/>
  <c r="O294" i="2430"/>
  <c r="O100" i="2430"/>
  <c r="O55" i="2430"/>
  <c r="O53" i="2430"/>
  <c r="O78" i="2430"/>
  <c r="O41" i="2430"/>
  <c r="O72" i="2430"/>
  <c r="O118" i="2430"/>
  <c r="O61" i="2430"/>
  <c r="O111" i="2430"/>
  <c r="O179" i="2430"/>
  <c r="O162" i="2430"/>
  <c r="O183" i="2430"/>
  <c r="O143" i="2430"/>
  <c r="O185" i="2430"/>
  <c r="O254" i="2430"/>
  <c r="O209" i="2430"/>
  <c r="O193" i="2430"/>
  <c r="O237" i="2430"/>
  <c r="O190" i="2430"/>
  <c r="O184" i="2430"/>
  <c r="O135" i="2430"/>
  <c r="O204" i="2430"/>
  <c r="O220" i="2430"/>
  <c r="O305" i="2430"/>
  <c r="O197" i="2430"/>
  <c r="O280" i="2430"/>
  <c r="O196" i="2430"/>
  <c r="O285" i="2430"/>
  <c r="O231" i="2430"/>
  <c r="O198" i="2430"/>
  <c r="O300" i="2430"/>
  <c r="O327" i="2430"/>
  <c r="O307" i="2430"/>
  <c r="O287" i="2430"/>
  <c r="O330" i="2430"/>
  <c r="O310" i="2430"/>
  <c r="O21" i="2430"/>
  <c r="O63" i="2430"/>
  <c r="O64" i="2430"/>
  <c r="O99" i="2430"/>
  <c r="O51" i="2430"/>
  <c r="O93" i="2430"/>
  <c r="O134" i="2430"/>
  <c r="O82" i="2430"/>
  <c r="O122" i="2430"/>
  <c r="O195" i="2430"/>
  <c r="O170" i="2430"/>
  <c r="O191" i="2430"/>
  <c r="O145" i="2430"/>
  <c r="O200" i="2430"/>
  <c r="O262" i="2430"/>
  <c r="O211" i="2430"/>
  <c r="O149" i="2430"/>
  <c r="O245" i="2430"/>
  <c r="O201" i="2430"/>
  <c r="O194" i="2430"/>
  <c r="O156" i="2430"/>
  <c r="O206" i="2430"/>
  <c r="O228" i="2430"/>
  <c r="O313" i="2430"/>
  <c r="O239" i="2430"/>
  <c r="O288" i="2430"/>
  <c r="O216" i="2430"/>
  <c r="O293" i="2430"/>
  <c r="O236" i="2430"/>
  <c r="O224" i="2430"/>
  <c r="O308" i="2430"/>
  <c r="O290" i="2430"/>
  <c r="O323" i="2430"/>
  <c r="O303" i="2430"/>
  <c r="O299" i="2430"/>
  <c r="O326" i="2430"/>
  <c r="O29" i="2430"/>
  <c r="O79" i="2430"/>
  <c r="O74" i="2430"/>
  <c r="O35" i="2430"/>
  <c r="O73" i="2430"/>
  <c r="O27" i="2430"/>
  <c r="O142" i="2430"/>
  <c r="O43" i="2430"/>
  <c r="O120" i="2430"/>
  <c r="O203" i="2430"/>
  <c r="O113" i="2430"/>
  <c r="O119" i="2430"/>
  <c r="O150" i="2430"/>
  <c r="O202" i="2430"/>
  <c r="O270" i="2430"/>
  <c r="O219" i="2430"/>
  <c r="O165" i="2430"/>
  <c r="O253" i="2430"/>
  <c r="O218" i="2430"/>
  <c r="O199" i="2430"/>
  <c r="O172" i="2430"/>
  <c r="O217" i="2430"/>
  <c r="O252" i="2430"/>
  <c r="O321" i="2430"/>
  <c r="O244" i="2430"/>
  <c r="O296" i="2430"/>
  <c r="O235" i="2430"/>
  <c r="O301" i="2430"/>
  <c r="O248" i="2430"/>
  <c r="O232" i="2430"/>
  <c r="O316" i="2430"/>
  <c r="O306" i="2430"/>
  <c r="O339" i="2430"/>
  <c r="O319" i="2430"/>
  <c r="O315" i="2430"/>
  <c r="O37" i="2430"/>
  <c r="O87" i="2430"/>
  <c r="O96" i="2430"/>
  <c r="O48" i="2430"/>
  <c r="O83" i="2430"/>
  <c r="O75" i="2430"/>
  <c r="O38" i="2430"/>
  <c r="O65" i="2430"/>
  <c r="O139" i="2430"/>
  <c r="O128" i="2430"/>
  <c r="O114" i="2430"/>
  <c r="O127" i="2430"/>
  <c r="O158" i="2430"/>
  <c r="O214" i="2430"/>
  <c r="O123" i="2430"/>
  <c r="O227" i="2430"/>
  <c r="O186" i="2430"/>
  <c r="O117" i="2430"/>
  <c r="O226" i="2430"/>
  <c r="O208" i="2430"/>
  <c r="O157" i="2430"/>
  <c r="O225" i="2430"/>
  <c r="O258" i="2430"/>
  <c r="O329" i="2430"/>
  <c r="O255" i="2430"/>
  <c r="O304" i="2430"/>
  <c r="O240" i="2430"/>
  <c r="O309" i="2430"/>
  <c r="O250" i="2430"/>
  <c r="O261" i="2430"/>
  <c r="O324" i="2430"/>
  <c r="O322" i="2430"/>
  <c r="O259" i="2430"/>
  <c r="O335" i="2430"/>
  <c r="O331" i="2430"/>
  <c r="O36" i="2430"/>
  <c r="O30" i="2430"/>
  <c r="O95" i="2430"/>
  <c r="O106" i="2430"/>
  <c r="O69" i="2430"/>
  <c r="O94" i="2430"/>
  <c r="O97" i="2430"/>
  <c r="O81" i="2430"/>
  <c r="O86" i="2430"/>
  <c r="O141" i="2430"/>
  <c r="O131" i="2430"/>
  <c r="O140" i="2430"/>
  <c r="O129" i="2430"/>
  <c r="O166" i="2430"/>
  <c r="O222" i="2430"/>
  <c r="O153" i="2430"/>
  <c r="O137" i="2430"/>
  <c r="O205" i="2430"/>
  <c r="O125" i="2430"/>
  <c r="O234" i="2430"/>
  <c r="O210" i="2430"/>
  <c r="O173" i="2430"/>
  <c r="O233" i="2430"/>
  <c r="O268" i="2430"/>
  <c r="O337" i="2430"/>
  <c r="O188" i="2430"/>
  <c r="O312" i="2430"/>
  <c r="O256" i="2430"/>
  <c r="O317" i="2430"/>
  <c r="O260" i="2430"/>
  <c r="O272" i="2430"/>
  <c r="O332" i="2430"/>
  <c r="O338" i="2430"/>
  <c r="O286" i="2430"/>
  <c r="O264" i="2430"/>
  <c r="O263" i="2430"/>
  <c r="O49" i="2430"/>
  <c r="O174" i="2430"/>
  <c r="O177" i="2430"/>
  <c r="O282" i="2430"/>
  <c r="O33" i="2430"/>
  <c r="O230" i="2430"/>
  <c r="O241" i="2430"/>
  <c r="O276" i="2430"/>
  <c r="O102" i="2430"/>
  <c r="O169" i="2430"/>
  <c r="O281" i="2430"/>
  <c r="O340" i="2430"/>
  <c r="O52" i="2430"/>
  <c r="O45" i="2430"/>
  <c r="O148" i="2430"/>
  <c r="O243" i="2430"/>
  <c r="O265" i="2430"/>
  <c r="O23" i="2430"/>
  <c r="O147" i="2430"/>
  <c r="O213" i="2430"/>
  <c r="O247" i="2430"/>
  <c r="O302" i="2430"/>
  <c r="O24" i="2430"/>
  <c r="O133" i="2430"/>
  <c r="O136" i="2430"/>
  <c r="O320" i="2430"/>
  <c r="O275" i="2430"/>
  <c r="O34" i="2430"/>
  <c r="O159" i="2430"/>
  <c r="O242" i="2430"/>
  <c r="O267" i="2430"/>
  <c r="O274" i="2430"/>
  <c r="O80" i="2430"/>
  <c r="O138" i="2430"/>
  <c r="O215" i="2430"/>
  <c r="O325" i="2430"/>
  <c r="E6" i="2430"/>
  <c r="E9" i="2430" s="1"/>
  <c r="O18" i="2430"/>
  <c r="N18" i="2430"/>
  <c r="M18" i="2430"/>
  <c r="K267" i="2430" l="1"/>
  <c r="K203" i="2430"/>
  <c r="K255" i="2430"/>
  <c r="K275" i="2430"/>
  <c r="K325" i="2430"/>
  <c r="K171" i="2430"/>
  <c r="K100" i="2430"/>
  <c r="K107" i="2430"/>
  <c r="K41" i="2430"/>
  <c r="K204" i="2430"/>
  <c r="K304" i="2430"/>
  <c r="K94" i="2430"/>
  <c r="K168" i="2430"/>
  <c r="K73" i="2430"/>
  <c r="K223" i="2430"/>
  <c r="K174" i="2430"/>
  <c r="K331" i="2430"/>
  <c r="K321" i="2430"/>
  <c r="K260" i="2430"/>
  <c r="K307" i="2430"/>
  <c r="K229" i="2430"/>
  <c r="K289" i="2430"/>
  <c r="K233" i="2430"/>
  <c r="K327" i="2430"/>
  <c r="K334" i="2430"/>
  <c r="K150" i="2430"/>
  <c r="K121" i="2430"/>
  <c r="K268" i="2430"/>
  <c r="K303" i="2430"/>
  <c r="K238" i="2430"/>
  <c r="K195" i="2430"/>
  <c r="K128" i="2430"/>
  <c r="K177" i="2430"/>
  <c r="K111" i="2430"/>
  <c r="K338" i="2430"/>
  <c r="K257" i="2430"/>
  <c r="K180" i="2430"/>
  <c r="K23" i="2430"/>
  <c r="K313" i="2430"/>
  <c r="K170" i="2430"/>
  <c r="K251" i="2430"/>
  <c r="K222" i="2430"/>
  <c r="K36" i="2430"/>
  <c r="K285" i="2430"/>
  <c r="K103" i="2430"/>
  <c r="K252" i="2430"/>
  <c r="K214" i="2430"/>
  <c r="K248" i="2430"/>
  <c r="K24" i="2430"/>
  <c r="K156" i="2430"/>
  <c r="K243" i="2430"/>
  <c r="K130" i="2430"/>
  <c r="K148" i="2430"/>
  <c r="K30" i="2430"/>
  <c r="K312" i="2430"/>
  <c r="K340" i="2430"/>
  <c r="K167" i="2430"/>
  <c r="K339" i="2430"/>
  <c r="K29" i="2430"/>
  <c r="K98" i="2430"/>
  <c r="K210" i="2430"/>
  <c r="K258" i="2430"/>
  <c r="K87" i="2430"/>
  <c r="K288" i="2430"/>
  <c r="K332" i="2430"/>
  <c r="K142" i="2430"/>
  <c r="K84" i="2430"/>
  <c r="K220" i="2430"/>
  <c r="K208" i="2430"/>
  <c r="K157" i="2430"/>
  <c r="K165" i="2430"/>
  <c r="K300" i="2430"/>
  <c r="K265" i="2430"/>
  <c r="K131" i="2430"/>
  <c r="K132" i="2430"/>
  <c r="K62" i="2430"/>
  <c r="K125" i="2430"/>
  <c r="K297" i="2430"/>
  <c r="K190" i="2430"/>
  <c r="K39" i="2430"/>
  <c r="K221" i="2430"/>
  <c r="K163" i="2430"/>
  <c r="K88" i="2430"/>
  <c r="K187" i="2430"/>
  <c r="K216" i="2430"/>
  <c r="K319" i="2430"/>
  <c r="K68" i="2430"/>
  <c r="K196" i="2430"/>
  <c r="K202" i="2430"/>
  <c r="K160" i="2430"/>
  <c r="K315" i="2430"/>
  <c r="K34" i="2430"/>
  <c r="K291" i="2430"/>
  <c r="K129" i="2430"/>
  <c r="K55" i="2430"/>
  <c r="K169" i="2430"/>
  <c r="K105" i="2430"/>
  <c r="K197" i="2430"/>
  <c r="K247" i="2430"/>
  <c r="K242" i="2430"/>
  <c r="K78" i="2430"/>
  <c r="K245" i="2430"/>
  <c r="K266" i="2430"/>
  <c r="K253" i="2430"/>
  <c r="K164" i="2430"/>
  <c r="K311" i="2430"/>
  <c r="K175" i="2430"/>
  <c r="K244" i="2430"/>
  <c r="K145" i="2430"/>
  <c r="K322" i="2430"/>
  <c r="K219" i="2430"/>
  <c r="K67" i="2430"/>
  <c r="K26" i="2430"/>
  <c r="K89" i="2430"/>
  <c r="K320" i="2430"/>
  <c r="K270" i="2430"/>
  <c r="K50" i="2430"/>
  <c r="K122" i="2430"/>
  <c r="K74" i="2430"/>
  <c r="K246" i="2430"/>
  <c r="K284" i="2430"/>
  <c r="K154" i="2430"/>
  <c r="K183" i="2430"/>
  <c r="K262" i="2430"/>
  <c r="K277" i="2430"/>
  <c r="K292" i="2430"/>
  <c r="K326" i="2430"/>
  <c r="K71" i="2430"/>
  <c r="K314" i="2430"/>
  <c r="K324" i="2430"/>
  <c r="K226" i="2430"/>
  <c r="K127" i="2430"/>
  <c r="K48" i="2430"/>
  <c r="K236" i="2430"/>
  <c r="K135" i="2430"/>
  <c r="K149" i="2430"/>
  <c r="K147" i="2430"/>
  <c r="K118" i="2430"/>
  <c r="K86" i="2430"/>
  <c r="K49" i="2430"/>
  <c r="K25" i="2430"/>
  <c r="K294" i="2430"/>
  <c r="K272" i="2430"/>
  <c r="K290" i="2430"/>
  <c r="K261" i="2430"/>
  <c r="K172" i="2430"/>
  <c r="K205" i="2430"/>
  <c r="K134" i="2430"/>
  <c r="K91" i="2430"/>
  <c r="K72" i="2430"/>
  <c r="K96" i="2430"/>
  <c r="K299" i="2430"/>
  <c r="K178" i="2430"/>
  <c r="K188" i="2430"/>
  <c r="K133" i="2430"/>
  <c r="K102" i="2430"/>
  <c r="K65" i="2430"/>
  <c r="K28" i="2430"/>
  <c r="K153" i="2430"/>
  <c r="K93" i="2430"/>
  <c r="K318" i="2430"/>
  <c r="K152" i="2430"/>
  <c r="K192" i="2430"/>
  <c r="K137" i="2430"/>
  <c r="K35" i="2430"/>
  <c r="K85" i="2430"/>
  <c r="K283" i="2430"/>
  <c r="K264" i="2430"/>
  <c r="K308" i="2430"/>
  <c r="K109" i="2430"/>
  <c r="K83" i="2430"/>
  <c r="K42" i="2430"/>
  <c r="K198" i="2430"/>
  <c r="K256" i="2430"/>
  <c r="K215" i="2430"/>
  <c r="K179" i="2430"/>
  <c r="K201" i="2430"/>
  <c r="K330" i="2430"/>
  <c r="K200" i="2430"/>
  <c r="K240" i="2430"/>
  <c r="K280" i="2430"/>
  <c r="K115" i="2430"/>
  <c r="K66" i="2430"/>
  <c r="K336" i="2430"/>
  <c r="K141" i="2430"/>
  <c r="K159" i="2430"/>
  <c r="K306" i="2430"/>
  <c r="K301" i="2430"/>
  <c r="K181" i="2430"/>
  <c r="K218" i="2430"/>
  <c r="K136" i="2430"/>
  <c r="K95" i="2430"/>
  <c r="K54" i="2430"/>
  <c r="K108" i="2430"/>
  <c r="K52" i="2430"/>
  <c r="K298" i="2430"/>
  <c r="K316" i="2430"/>
  <c r="K182" i="2430"/>
  <c r="K206" i="2430"/>
  <c r="K114" i="2430"/>
  <c r="K207" i="2430"/>
  <c r="K59" i="2430"/>
  <c r="K77" i="2430"/>
  <c r="K40" i="2430"/>
  <c r="K64" i="2430"/>
  <c r="K287" i="2430"/>
  <c r="K333" i="2430"/>
  <c r="K185" i="2430"/>
  <c r="K113" i="2430"/>
  <c r="K70" i="2430"/>
  <c r="K33" i="2430"/>
  <c r="K43" i="2430"/>
  <c r="K227" i="2430"/>
  <c r="K46" i="2430"/>
  <c r="K224" i="2430"/>
  <c r="K162" i="2430"/>
  <c r="K56" i="2430"/>
  <c r="K273" i="2430"/>
  <c r="K309" i="2430"/>
  <c r="K225" i="2430"/>
  <c r="K90" i="2430"/>
  <c r="K53" i="2430"/>
  <c r="K286" i="2430"/>
  <c r="K335" i="2430"/>
  <c r="K228" i="2430"/>
  <c r="K231" i="2430"/>
  <c r="K51" i="2430"/>
  <c r="K101" i="2430"/>
  <c r="K305" i="2430"/>
  <c r="K250" i="2430"/>
  <c r="K158" i="2430"/>
  <c r="K317" i="2430"/>
  <c r="K161" i="2430"/>
  <c r="K119" i="2430"/>
  <c r="K234" i="2430"/>
  <c r="K61" i="2430"/>
  <c r="K232" i="2430"/>
  <c r="K239" i="2430"/>
  <c r="K155" i="2430"/>
  <c r="K110" i="2430"/>
  <c r="K328" i="2430"/>
  <c r="K189" i="2430"/>
  <c r="K217" i="2430"/>
  <c r="K126" i="2430"/>
  <c r="K112" i="2430"/>
  <c r="K63" i="2430"/>
  <c r="K22" i="2430"/>
  <c r="K76" i="2430"/>
  <c r="K310" i="2430"/>
  <c r="K282" i="2430"/>
  <c r="K269" i="2430"/>
  <c r="K209" i="2430"/>
  <c r="K176" i="2430"/>
  <c r="K120" i="2430"/>
  <c r="K144" i="2430"/>
  <c r="K27" i="2430"/>
  <c r="K45" i="2430"/>
  <c r="K191" i="2430"/>
  <c r="K69" i="2430"/>
  <c r="K32" i="2430"/>
  <c r="K323" i="2430"/>
  <c r="K259" i="2430"/>
  <c r="K230" i="2430"/>
  <c r="K79" i="2430"/>
  <c r="K38" i="2430"/>
  <c r="K92" i="2430"/>
  <c r="K276" i="2430"/>
  <c r="K173" i="2430"/>
  <c r="K146" i="2430"/>
  <c r="K166" i="2430"/>
  <c r="K263" i="2430"/>
  <c r="K235" i="2430"/>
  <c r="K57" i="2430"/>
  <c r="K194" i="2430"/>
  <c r="K58" i="2430"/>
  <c r="K21" i="2430"/>
  <c r="K44" i="2430"/>
  <c r="K271" i="2430"/>
  <c r="K279" i="2430"/>
  <c r="K329" i="2430"/>
  <c r="K140" i="2430"/>
  <c r="K106" i="2430"/>
  <c r="K212" i="2430"/>
  <c r="K186" i="2430"/>
  <c r="K123" i="2430"/>
  <c r="K75" i="2430"/>
  <c r="K213" i="2430"/>
  <c r="K184" i="2430"/>
  <c r="K193" i="2430"/>
  <c r="K82" i="2430"/>
  <c r="K237" i="2430"/>
  <c r="K81" i="2430"/>
  <c r="K37" i="2430"/>
  <c r="K139" i="2430"/>
  <c r="K104" i="2430"/>
  <c r="K249" i="2430"/>
  <c r="K47" i="2430"/>
  <c r="K143" i="2430"/>
  <c r="K151" i="2430"/>
  <c r="K278" i="2430"/>
  <c r="K99" i="2430"/>
  <c r="K31" i="2430"/>
  <c r="K293" i="2430"/>
  <c r="K124" i="2430"/>
  <c r="K241" i="2430"/>
  <c r="K117" i="2430"/>
  <c r="K80" i="2430"/>
  <c r="K274" i="2430"/>
  <c r="K295" i="2430"/>
  <c r="K97" i="2430"/>
  <c r="K199" i="2430"/>
  <c r="K281" i="2430"/>
  <c r="K211" i="2430"/>
  <c r="K254" i="2430"/>
  <c r="K138" i="2430"/>
  <c r="K337" i="2430"/>
  <c r="K302" i="2430"/>
  <c r="K116" i="2430"/>
  <c r="K296" i="2430"/>
  <c r="K60" i="2430"/>
  <c r="L116" i="2430" l="1"/>
  <c r="P116" i="2430"/>
  <c r="L97" i="2430"/>
  <c r="P97" i="2430"/>
  <c r="P31" i="2430"/>
  <c r="L31" i="2430"/>
  <c r="L139" i="2430"/>
  <c r="P139" i="2430"/>
  <c r="L75" i="2430"/>
  <c r="P75" i="2430"/>
  <c r="P271" i="2430"/>
  <c r="L271" i="2430"/>
  <c r="P166" i="2430"/>
  <c r="L166" i="2430"/>
  <c r="P259" i="2430"/>
  <c r="L259" i="2430"/>
  <c r="P120" i="2430"/>
  <c r="L120" i="2430"/>
  <c r="P63" i="2430"/>
  <c r="L63" i="2430"/>
  <c r="P239" i="2430"/>
  <c r="L239" i="2430"/>
  <c r="P250" i="2430"/>
  <c r="L250" i="2430"/>
  <c r="P53" i="2430"/>
  <c r="L53" i="2430"/>
  <c r="L46" i="2430"/>
  <c r="P46" i="2430"/>
  <c r="L287" i="2430"/>
  <c r="P287" i="2430"/>
  <c r="L182" i="2430"/>
  <c r="P182" i="2430"/>
  <c r="P218" i="2430"/>
  <c r="L218" i="2430"/>
  <c r="P115" i="2430"/>
  <c r="L115" i="2430"/>
  <c r="L256" i="2430"/>
  <c r="P256" i="2430"/>
  <c r="P85" i="2430"/>
  <c r="L85" i="2430"/>
  <c r="L28" i="2430"/>
  <c r="P28" i="2430"/>
  <c r="L72" i="2430"/>
  <c r="P72" i="2430"/>
  <c r="L294" i="2430"/>
  <c r="P294" i="2430"/>
  <c r="P236" i="2430"/>
  <c r="L236" i="2430"/>
  <c r="P292" i="2430"/>
  <c r="L292" i="2430"/>
  <c r="L122" i="2430"/>
  <c r="P122" i="2430"/>
  <c r="L322" i="2430"/>
  <c r="P322" i="2430"/>
  <c r="L245" i="2430"/>
  <c r="P245" i="2430"/>
  <c r="P129" i="2430"/>
  <c r="L129" i="2430"/>
  <c r="P319" i="2430"/>
  <c r="L319" i="2430"/>
  <c r="P297" i="2430"/>
  <c r="L297" i="2430"/>
  <c r="P157" i="2430"/>
  <c r="L157" i="2430"/>
  <c r="P258" i="2430"/>
  <c r="L258" i="2430"/>
  <c r="L171" i="2430"/>
  <c r="P171" i="2430"/>
  <c r="P302" i="2430"/>
  <c r="L302" i="2430"/>
  <c r="P295" i="2430"/>
  <c r="L295" i="2430"/>
  <c r="L99" i="2430"/>
  <c r="P99" i="2430"/>
  <c r="P37" i="2430"/>
  <c r="L37" i="2430"/>
  <c r="P123" i="2430"/>
  <c r="L123" i="2430"/>
  <c r="P44" i="2430"/>
  <c r="L44" i="2430"/>
  <c r="P146" i="2430"/>
  <c r="L146" i="2430"/>
  <c r="P323" i="2430"/>
  <c r="L323" i="2430"/>
  <c r="L176" i="2430"/>
  <c r="P176" i="2430"/>
  <c r="P112" i="2430"/>
  <c r="L112" i="2430"/>
  <c r="L232" i="2430"/>
  <c r="P232" i="2430"/>
  <c r="L305" i="2430"/>
  <c r="P305" i="2430"/>
  <c r="L90" i="2430"/>
  <c r="P90" i="2430"/>
  <c r="P227" i="2430"/>
  <c r="L227" i="2430"/>
  <c r="L64" i="2430"/>
  <c r="P64" i="2430"/>
  <c r="L316" i="2430"/>
  <c r="P316" i="2430"/>
  <c r="L181" i="2430"/>
  <c r="P181" i="2430"/>
  <c r="P280" i="2430"/>
  <c r="L280" i="2430"/>
  <c r="L198" i="2430"/>
  <c r="P198" i="2430"/>
  <c r="P35" i="2430"/>
  <c r="L35" i="2430"/>
  <c r="L65" i="2430"/>
  <c r="P65" i="2430"/>
  <c r="L91" i="2430"/>
  <c r="P91" i="2430"/>
  <c r="L25" i="2430"/>
  <c r="P25" i="2430"/>
  <c r="P48" i="2430"/>
  <c r="L48" i="2430"/>
  <c r="P277" i="2430"/>
  <c r="L277" i="2430"/>
  <c r="L50" i="2430"/>
  <c r="P50" i="2430"/>
  <c r="L145" i="2430"/>
  <c r="P145" i="2430"/>
  <c r="L78" i="2430"/>
  <c r="P78" i="2430"/>
  <c r="P291" i="2430"/>
  <c r="L291" i="2430"/>
  <c r="P216" i="2430"/>
  <c r="L216" i="2430"/>
  <c r="P125" i="2430"/>
  <c r="L125" i="2430"/>
  <c r="P208" i="2430"/>
  <c r="L208" i="2430"/>
  <c r="P210" i="2430"/>
  <c r="L210" i="2430"/>
  <c r="P148" i="2430"/>
  <c r="L148" i="2430"/>
  <c r="L103" i="2430"/>
  <c r="P103" i="2430"/>
  <c r="L180" i="2430"/>
  <c r="P180" i="2430"/>
  <c r="P303" i="2430"/>
  <c r="L303" i="2430"/>
  <c r="L229" i="2430"/>
  <c r="P229" i="2430"/>
  <c r="P168" i="2430"/>
  <c r="L168" i="2430"/>
  <c r="P325" i="2430"/>
  <c r="L325" i="2430"/>
  <c r="P73" i="2430"/>
  <c r="L73" i="2430"/>
  <c r="L337" i="2430"/>
  <c r="P337" i="2430"/>
  <c r="P274" i="2430"/>
  <c r="L274" i="2430"/>
  <c r="P278" i="2430"/>
  <c r="L278" i="2430"/>
  <c r="L81" i="2430"/>
  <c r="P81" i="2430"/>
  <c r="P186" i="2430"/>
  <c r="L186" i="2430"/>
  <c r="L21" i="2430"/>
  <c r="P21" i="2430"/>
  <c r="P173" i="2430"/>
  <c r="L173" i="2430"/>
  <c r="P32" i="2430"/>
  <c r="L32" i="2430"/>
  <c r="L209" i="2430"/>
  <c r="P209" i="2430"/>
  <c r="L126" i="2430"/>
  <c r="P126" i="2430"/>
  <c r="P61" i="2430"/>
  <c r="L61" i="2430"/>
  <c r="L101" i="2430"/>
  <c r="P101" i="2430"/>
  <c r="P225" i="2430"/>
  <c r="L225" i="2430"/>
  <c r="L43" i="2430"/>
  <c r="P43" i="2430"/>
  <c r="L40" i="2430"/>
  <c r="P40" i="2430"/>
  <c r="L298" i="2430"/>
  <c r="P298" i="2430"/>
  <c r="L301" i="2430"/>
  <c r="P301" i="2430"/>
  <c r="L240" i="2430"/>
  <c r="P240" i="2430"/>
  <c r="L42" i="2430"/>
  <c r="P42" i="2430"/>
  <c r="L137" i="2430"/>
  <c r="P137" i="2430"/>
  <c r="L102" i="2430"/>
  <c r="P102" i="2430"/>
  <c r="P134" i="2430"/>
  <c r="L134" i="2430"/>
  <c r="L49" i="2430"/>
  <c r="P49" i="2430"/>
  <c r="L127" i="2430"/>
  <c r="P127" i="2430"/>
  <c r="P262" i="2430"/>
  <c r="L262" i="2430"/>
  <c r="L270" i="2430"/>
  <c r="P270" i="2430"/>
  <c r="L244" i="2430"/>
  <c r="P244" i="2430"/>
  <c r="L242" i="2430"/>
  <c r="P242" i="2430"/>
  <c r="P34" i="2430"/>
  <c r="L34" i="2430"/>
  <c r="L187" i="2430"/>
  <c r="P187" i="2430"/>
  <c r="L62" i="2430"/>
  <c r="P62" i="2430"/>
  <c r="L220" i="2430"/>
  <c r="P220" i="2430"/>
  <c r="P98" i="2430"/>
  <c r="L98" i="2430"/>
  <c r="P130" i="2430"/>
  <c r="L130" i="2430"/>
  <c r="L285" i="2430"/>
  <c r="P285" i="2430"/>
  <c r="L257" i="2430"/>
  <c r="P257" i="2430"/>
  <c r="L268" i="2430"/>
  <c r="P268" i="2430"/>
  <c r="L307" i="2430"/>
  <c r="P307" i="2430"/>
  <c r="L94" i="2430"/>
  <c r="P94" i="2430"/>
  <c r="L275" i="2430"/>
  <c r="P275" i="2430"/>
  <c r="P238" i="2430"/>
  <c r="L238" i="2430"/>
  <c r="P138" i="2430"/>
  <c r="L138" i="2430"/>
  <c r="L80" i="2430"/>
  <c r="P80" i="2430"/>
  <c r="P151" i="2430"/>
  <c r="L151" i="2430"/>
  <c r="L237" i="2430"/>
  <c r="P237" i="2430"/>
  <c r="L212" i="2430"/>
  <c r="P212" i="2430"/>
  <c r="P58" i="2430"/>
  <c r="L58" i="2430"/>
  <c r="L276" i="2430"/>
  <c r="P276" i="2430"/>
  <c r="L69" i="2430"/>
  <c r="P69" i="2430"/>
  <c r="L269" i="2430"/>
  <c r="P269" i="2430"/>
  <c r="P217" i="2430"/>
  <c r="L217" i="2430"/>
  <c r="P234" i="2430"/>
  <c r="L234" i="2430"/>
  <c r="L51" i="2430"/>
  <c r="P51" i="2430"/>
  <c r="L309" i="2430"/>
  <c r="P309" i="2430"/>
  <c r="P33" i="2430"/>
  <c r="L33" i="2430"/>
  <c r="L77" i="2430"/>
  <c r="P77" i="2430"/>
  <c r="L52" i="2430"/>
  <c r="P52" i="2430"/>
  <c r="L306" i="2430"/>
  <c r="P306" i="2430"/>
  <c r="P200" i="2430"/>
  <c r="L200" i="2430"/>
  <c r="L83" i="2430"/>
  <c r="P83" i="2430"/>
  <c r="L192" i="2430"/>
  <c r="P192" i="2430"/>
  <c r="L133" i="2430"/>
  <c r="P133" i="2430"/>
  <c r="L205" i="2430"/>
  <c r="P205" i="2430"/>
  <c r="L86" i="2430"/>
  <c r="P86" i="2430"/>
  <c r="L226" i="2430"/>
  <c r="P226" i="2430"/>
  <c r="P183" i="2430"/>
  <c r="L183" i="2430"/>
  <c r="P320" i="2430"/>
  <c r="L320" i="2430"/>
  <c r="P175" i="2430"/>
  <c r="L175" i="2430"/>
  <c r="L247" i="2430"/>
  <c r="P247" i="2430"/>
  <c r="L315" i="2430"/>
  <c r="P315" i="2430"/>
  <c r="L88" i="2430"/>
  <c r="P88" i="2430"/>
  <c r="L132" i="2430"/>
  <c r="P132" i="2430"/>
  <c r="P84" i="2430"/>
  <c r="L84" i="2430"/>
  <c r="P29" i="2430"/>
  <c r="L29" i="2430"/>
  <c r="L243" i="2430"/>
  <c r="P243" i="2430"/>
  <c r="L36" i="2430"/>
  <c r="P36" i="2430"/>
  <c r="L338" i="2430"/>
  <c r="P338" i="2430"/>
  <c r="P121" i="2430"/>
  <c r="L121" i="2430"/>
  <c r="L260" i="2430"/>
  <c r="P260" i="2430"/>
  <c r="P304" i="2430"/>
  <c r="L304" i="2430"/>
  <c r="P255" i="2430"/>
  <c r="L255" i="2430"/>
  <c r="L289" i="2430"/>
  <c r="P289" i="2430"/>
  <c r="L254" i="2430"/>
  <c r="P254" i="2430"/>
  <c r="L117" i="2430"/>
  <c r="P117" i="2430"/>
  <c r="P143" i="2430"/>
  <c r="L143" i="2430"/>
  <c r="P82" i="2430"/>
  <c r="L82" i="2430"/>
  <c r="L106" i="2430"/>
  <c r="P106" i="2430"/>
  <c r="L194" i="2430"/>
  <c r="P194" i="2430"/>
  <c r="P92" i="2430"/>
  <c r="L92" i="2430"/>
  <c r="P191" i="2430"/>
  <c r="L191" i="2430"/>
  <c r="P282" i="2430"/>
  <c r="L282" i="2430"/>
  <c r="P189" i="2430"/>
  <c r="L189" i="2430"/>
  <c r="L119" i="2430"/>
  <c r="P119" i="2430"/>
  <c r="P231" i="2430"/>
  <c r="L231" i="2430"/>
  <c r="L273" i="2430"/>
  <c r="P273" i="2430"/>
  <c r="P70" i="2430"/>
  <c r="L70" i="2430"/>
  <c r="L59" i="2430"/>
  <c r="P59" i="2430"/>
  <c r="P108" i="2430"/>
  <c r="L108" i="2430"/>
  <c r="P159" i="2430"/>
  <c r="L159" i="2430"/>
  <c r="L330" i="2430"/>
  <c r="P330" i="2430"/>
  <c r="L109" i="2430"/>
  <c r="P109" i="2430"/>
  <c r="P152" i="2430"/>
  <c r="L152" i="2430"/>
  <c r="P188" i="2430"/>
  <c r="L188" i="2430"/>
  <c r="L172" i="2430"/>
  <c r="P172" i="2430"/>
  <c r="L118" i="2430"/>
  <c r="P118" i="2430"/>
  <c r="L324" i="2430"/>
  <c r="P324" i="2430"/>
  <c r="L154" i="2430"/>
  <c r="P154" i="2430"/>
  <c r="L89" i="2430"/>
  <c r="P89" i="2430"/>
  <c r="L311" i="2430"/>
  <c r="P311" i="2430"/>
  <c r="P197" i="2430"/>
  <c r="L197" i="2430"/>
  <c r="L160" i="2430"/>
  <c r="P160" i="2430"/>
  <c r="P163" i="2430"/>
  <c r="L163" i="2430"/>
  <c r="L131" i="2430"/>
  <c r="P131" i="2430"/>
  <c r="L142" i="2430"/>
  <c r="P142" i="2430"/>
  <c r="P339" i="2430"/>
  <c r="L339" i="2430"/>
  <c r="L156" i="2430"/>
  <c r="P156" i="2430"/>
  <c r="L222" i="2430"/>
  <c r="P222" i="2430"/>
  <c r="P111" i="2430"/>
  <c r="L111" i="2430"/>
  <c r="L150" i="2430"/>
  <c r="P150" i="2430"/>
  <c r="L321" i="2430"/>
  <c r="P321" i="2430"/>
  <c r="P204" i="2430"/>
  <c r="L204" i="2430"/>
  <c r="P203" i="2430"/>
  <c r="L203" i="2430"/>
  <c r="P30" i="2430"/>
  <c r="L30" i="2430"/>
  <c r="P211" i="2430"/>
  <c r="L211" i="2430"/>
  <c r="L241" i="2430"/>
  <c r="P241" i="2430"/>
  <c r="L47" i="2430"/>
  <c r="P47" i="2430"/>
  <c r="P193" i="2430"/>
  <c r="L193" i="2430"/>
  <c r="L140" i="2430"/>
  <c r="P140" i="2430"/>
  <c r="P57" i="2430"/>
  <c r="L57" i="2430"/>
  <c r="L38" i="2430"/>
  <c r="P38" i="2430"/>
  <c r="P45" i="2430"/>
  <c r="L45" i="2430"/>
  <c r="P310" i="2430"/>
  <c r="L310" i="2430"/>
  <c r="L328" i="2430"/>
  <c r="P328" i="2430"/>
  <c r="P161" i="2430"/>
  <c r="L161" i="2430"/>
  <c r="L228" i="2430"/>
  <c r="P228" i="2430"/>
  <c r="P56" i="2430"/>
  <c r="L56" i="2430"/>
  <c r="P113" i="2430"/>
  <c r="L113" i="2430"/>
  <c r="L207" i="2430"/>
  <c r="P207" i="2430"/>
  <c r="L54" i="2430"/>
  <c r="P54" i="2430"/>
  <c r="P141" i="2430"/>
  <c r="L141" i="2430"/>
  <c r="L201" i="2430"/>
  <c r="P201" i="2430"/>
  <c r="L308" i="2430"/>
  <c r="P308" i="2430"/>
  <c r="L318" i="2430"/>
  <c r="P318" i="2430"/>
  <c r="L178" i="2430"/>
  <c r="P178" i="2430"/>
  <c r="L261" i="2430"/>
  <c r="P261" i="2430"/>
  <c r="L147" i="2430"/>
  <c r="P147" i="2430"/>
  <c r="L314" i="2430"/>
  <c r="P314" i="2430"/>
  <c r="L284" i="2430"/>
  <c r="P284" i="2430"/>
  <c r="P26" i="2430"/>
  <c r="L26" i="2430"/>
  <c r="L164" i="2430"/>
  <c r="P164" i="2430"/>
  <c r="L105" i="2430"/>
  <c r="P105" i="2430"/>
  <c r="P202" i="2430"/>
  <c r="L202" i="2430"/>
  <c r="P221" i="2430"/>
  <c r="L221" i="2430"/>
  <c r="L265" i="2430"/>
  <c r="P265" i="2430"/>
  <c r="L332" i="2430"/>
  <c r="P332" i="2430"/>
  <c r="P167" i="2430"/>
  <c r="L167" i="2430"/>
  <c r="L24" i="2430"/>
  <c r="P24" i="2430"/>
  <c r="P251" i="2430"/>
  <c r="L251" i="2430"/>
  <c r="L177" i="2430"/>
  <c r="P177" i="2430"/>
  <c r="P334" i="2430"/>
  <c r="L334" i="2430"/>
  <c r="L331" i="2430"/>
  <c r="P331" i="2430"/>
  <c r="L41" i="2430"/>
  <c r="P41" i="2430"/>
  <c r="P267" i="2430"/>
  <c r="L267" i="2430"/>
  <c r="L252" i="2430"/>
  <c r="P252" i="2430"/>
  <c r="L60" i="2430"/>
  <c r="P60" i="2430"/>
  <c r="L281" i="2430"/>
  <c r="P281" i="2430"/>
  <c r="L124" i="2430"/>
  <c r="P124" i="2430"/>
  <c r="L249" i="2430"/>
  <c r="P249" i="2430"/>
  <c r="L184" i="2430"/>
  <c r="P184" i="2430"/>
  <c r="P329" i="2430"/>
  <c r="L329" i="2430"/>
  <c r="L235" i="2430"/>
  <c r="P235" i="2430"/>
  <c r="L79" i="2430"/>
  <c r="P79" i="2430"/>
  <c r="L27" i="2430"/>
  <c r="P27" i="2430"/>
  <c r="L76" i="2430"/>
  <c r="P76" i="2430"/>
  <c r="L110" i="2430"/>
  <c r="P110" i="2430"/>
  <c r="L317" i="2430"/>
  <c r="P317" i="2430"/>
  <c r="P335" i="2430"/>
  <c r="L335" i="2430"/>
  <c r="P162" i="2430"/>
  <c r="L162" i="2430"/>
  <c r="P185" i="2430"/>
  <c r="L185" i="2430"/>
  <c r="P114" i="2430"/>
  <c r="L114" i="2430"/>
  <c r="P95" i="2430"/>
  <c r="L95" i="2430"/>
  <c r="P336" i="2430"/>
  <c r="L336" i="2430"/>
  <c r="P179" i="2430"/>
  <c r="L179" i="2430"/>
  <c r="L264" i="2430"/>
  <c r="P264" i="2430"/>
  <c r="P93" i="2430"/>
  <c r="L93" i="2430"/>
  <c r="L299" i="2430"/>
  <c r="P299" i="2430"/>
  <c r="L290" i="2430"/>
  <c r="P290" i="2430"/>
  <c r="P149" i="2430"/>
  <c r="L149" i="2430"/>
  <c r="P71" i="2430"/>
  <c r="L71" i="2430"/>
  <c r="P246" i="2430"/>
  <c r="L246" i="2430"/>
  <c r="P67" i="2430"/>
  <c r="L67" i="2430"/>
  <c r="P253" i="2430"/>
  <c r="L253" i="2430"/>
  <c r="L169" i="2430"/>
  <c r="P169" i="2430"/>
  <c r="P196" i="2430"/>
  <c r="L196" i="2430"/>
  <c r="P39" i="2430"/>
  <c r="L39" i="2430"/>
  <c r="L300" i="2430"/>
  <c r="P300" i="2430"/>
  <c r="L288" i="2430"/>
  <c r="P288" i="2430"/>
  <c r="P340" i="2430"/>
  <c r="L340" i="2430"/>
  <c r="P248" i="2430"/>
  <c r="L248" i="2430"/>
  <c r="L170" i="2430"/>
  <c r="P170" i="2430"/>
  <c r="P128" i="2430"/>
  <c r="L128" i="2430"/>
  <c r="L327" i="2430"/>
  <c r="P327" i="2430"/>
  <c r="L174" i="2430"/>
  <c r="P174" i="2430"/>
  <c r="P107" i="2430"/>
  <c r="L107" i="2430"/>
  <c r="L23" i="2430"/>
  <c r="P23" i="2430"/>
  <c r="L296" i="2430"/>
  <c r="P296" i="2430"/>
  <c r="L199" i="2430"/>
  <c r="P199" i="2430"/>
  <c r="P293" i="2430"/>
  <c r="L293" i="2430"/>
  <c r="L104" i="2430"/>
  <c r="P104" i="2430"/>
  <c r="L213" i="2430"/>
  <c r="P213" i="2430"/>
  <c r="P279" i="2430"/>
  <c r="L279" i="2430"/>
  <c r="P263" i="2430"/>
  <c r="L263" i="2430"/>
  <c r="P230" i="2430"/>
  <c r="L230" i="2430"/>
  <c r="P144" i="2430"/>
  <c r="L144" i="2430"/>
  <c r="P22" i="2430"/>
  <c r="L22" i="2430"/>
  <c r="P155" i="2430"/>
  <c r="L155" i="2430"/>
  <c r="P158" i="2430"/>
  <c r="L158" i="2430"/>
  <c r="L286" i="2430"/>
  <c r="P286" i="2430"/>
  <c r="L224" i="2430"/>
  <c r="P224" i="2430"/>
  <c r="P333" i="2430"/>
  <c r="L333" i="2430"/>
  <c r="L206" i="2430"/>
  <c r="P206" i="2430"/>
  <c r="P136" i="2430"/>
  <c r="L136" i="2430"/>
  <c r="P66" i="2430"/>
  <c r="L66" i="2430"/>
  <c r="L215" i="2430"/>
  <c r="P215" i="2430"/>
  <c r="P283" i="2430"/>
  <c r="L283" i="2430"/>
  <c r="P153" i="2430"/>
  <c r="L153" i="2430"/>
  <c r="P96" i="2430"/>
  <c r="L96" i="2430"/>
  <c r="P272" i="2430"/>
  <c r="L272" i="2430"/>
  <c r="L135" i="2430"/>
  <c r="P135" i="2430"/>
  <c r="P326" i="2430"/>
  <c r="L326" i="2430"/>
  <c r="P74" i="2430"/>
  <c r="L74" i="2430"/>
  <c r="P219" i="2430"/>
  <c r="L219" i="2430"/>
  <c r="P266" i="2430"/>
  <c r="L266" i="2430"/>
  <c r="P55" i="2430"/>
  <c r="L55" i="2430"/>
  <c r="L68" i="2430"/>
  <c r="P68" i="2430"/>
  <c r="L190" i="2430"/>
  <c r="P190" i="2430"/>
  <c r="P165" i="2430"/>
  <c r="L165" i="2430"/>
  <c r="L87" i="2430"/>
  <c r="P87" i="2430"/>
  <c r="L312" i="2430"/>
  <c r="P312" i="2430"/>
  <c r="P214" i="2430"/>
  <c r="L214" i="2430"/>
  <c r="L313" i="2430"/>
  <c r="P313" i="2430"/>
  <c r="P195" i="2430"/>
  <c r="L195" i="2430"/>
  <c r="P233" i="2430"/>
  <c r="L233" i="2430"/>
  <c r="P223" i="2430"/>
  <c r="L223" i="2430"/>
  <c r="L100" i="2430"/>
  <c r="P100" i="2430"/>
  <c r="L18" i="2430"/>
  <c r="E7" i="2430" l="1"/>
  <c r="F4" i="2430" l="1"/>
  <c r="H4" i="2430" s="1"/>
  <c r="F5" i="2430"/>
  <c r="H5" i="2430" s="1"/>
  <c r="F6" i="2430"/>
  <c r="H6" i="2430" s="1"/>
  <c r="F9" i="2430" s="1"/>
  <c r="F8" i="2430"/>
  <c r="G9" i="2430"/>
</calcChain>
</file>

<file path=xl/sharedStrings.xml><?xml version="1.0" encoding="utf-8"?>
<sst xmlns="http://schemas.openxmlformats.org/spreadsheetml/2006/main" count="6922" uniqueCount="1315">
  <si>
    <t>JAVSO..44…69</t>
  </si>
  <si>
    <t>VSB-059</t>
  </si>
  <si>
    <t/>
  </si>
  <si>
    <t>* Mallama, A.D., 1980, Astroph.J. Supp. Series, 44: 241-272 (Oct 1980)</t>
  </si>
  <si>
    <t>Calc</t>
  </si>
  <si>
    <t>Data</t>
  </si>
  <si>
    <t>EB</t>
  </si>
  <si>
    <t>Epoch =</t>
  </si>
  <si>
    <t>error</t>
  </si>
  <si>
    <t>GCVS 4</t>
  </si>
  <si>
    <t>IBVS 1255</t>
  </si>
  <si>
    <t>IBVS 3374</t>
  </si>
  <si>
    <t>IBVS 4534</t>
  </si>
  <si>
    <t>IBVS 4751</t>
  </si>
  <si>
    <t>Mallama</t>
  </si>
  <si>
    <t>Mallama 1980</t>
  </si>
  <si>
    <t>n</t>
  </si>
  <si>
    <t>n'</t>
  </si>
  <si>
    <t>New Ephemeris =</t>
  </si>
  <si>
    <t>New Period =</t>
  </si>
  <si>
    <t>O-C</t>
  </si>
  <si>
    <t>Period =</t>
  </si>
  <si>
    <t>Rounding Tol. =</t>
  </si>
  <si>
    <t>s</t>
  </si>
  <si>
    <t>Source</t>
  </si>
  <si>
    <t>ToM</t>
  </si>
  <si>
    <t>Type</t>
  </si>
  <si>
    <t>XY UMa</t>
  </si>
  <si>
    <t>IBVS 5040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</si>
  <si>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</si>
  <si>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</si>
  <si>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</si>
  <si>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</si>
  <si>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</si>
  <si>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</si>
  <si>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</si>
  <si>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</si>
  <si>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</si>
  <si>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</si>
  <si>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Lin. Fit</t>
  </si>
  <si>
    <t>Q. fit</t>
  </si>
  <si>
    <t>Date</t>
  </si>
  <si>
    <t>IBVS 5056</t>
  </si>
  <si>
    <t>p</t>
  </si>
  <si>
    <t>IBVS 4943</t>
  </si>
  <si>
    <t>Misc</t>
  </si>
  <si>
    <t>Nelson</t>
  </si>
  <si>
    <t>RHN 2002</t>
  </si>
  <si>
    <t xml:space="preserve">    </t>
  </si>
  <si>
    <t>Diethelm R</t>
  </si>
  <si>
    <t>BBSAG Bull...24</t>
  </si>
  <si>
    <t>B</t>
  </si>
  <si>
    <t>Locher K</t>
  </si>
  <si>
    <t>BBSAG Bull...28</t>
  </si>
  <si>
    <t>BBSAG Bull...29</t>
  </si>
  <si>
    <t>BBSAG Bull...32</t>
  </si>
  <si>
    <t>BBSAG Bull.1</t>
  </si>
  <si>
    <t>Peter H</t>
  </si>
  <si>
    <t>BBSAG Bull.2</t>
  </si>
  <si>
    <t>BBSAG Bull.3</t>
  </si>
  <si>
    <t>BBSAG Bull.8</t>
  </si>
  <si>
    <t>BBSAG Bull.9</t>
  </si>
  <si>
    <t>BBSAG Bull.14</t>
  </si>
  <si>
    <t>BBSAG Bull.15</t>
  </si>
  <si>
    <t>BBSAG Bull.19</t>
  </si>
  <si>
    <t>BBSAG Bull.22</t>
  </si>
  <si>
    <t>BBSAG Bull.23</t>
  </si>
  <si>
    <t>G. Samolyk</t>
  </si>
  <si>
    <t>AAVSO 1</t>
  </si>
  <si>
    <t>A</t>
  </si>
  <si>
    <t>Germann R</t>
  </si>
  <si>
    <t>BBSAG Bull.26</t>
  </si>
  <si>
    <t>v</t>
  </si>
  <si>
    <t>C. Hesseltine</t>
  </si>
  <si>
    <t>BBSAG Bull.27</t>
  </si>
  <si>
    <t>W. Farrar</t>
  </si>
  <si>
    <t>BBSAG Bull.28</t>
  </si>
  <si>
    <t>G. Wedemayer</t>
  </si>
  <si>
    <t>BBSAG Bull.31</t>
  </si>
  <si>
    <t>BBSAG Bull.32</t>
  </si>
  <si>
    <t>BBSAG Bull.33</t>
  </si>
  <si>
    <t>E. Mayer</t>
  </si>
  <si>
    <t>M. Baldwin</t>
  </si>
  <si>
    <t>BBSAG Bull.35</t>
  </si>
  <si>
    <t>BBSAG Bull.36</t>
  </si>
  <si>
    <t>BBSAG Bull.37</t>
  </si>
  <si>
    <t>D. Ruokonen</t>
  </si>
  <si>
    <t>BBSAG Bull.40</t>
  </si>
  <si>
    <t>BBSAG Bull.42</t>
  </si>
  <si>
    <t>BBSAG Bull.43</t>
  </si>
  <si>
    <t>Parris A</t>
  </si>
  <si>
    <t>BBSAG Bull.44</t>
  </si>
  <si>
    <t>Stoikidis N</t>
  </si>
  <si>
    <t>BBSAG Bull.47</t>
  </si>
  <si>
    <t>BBSAG Bull.48</t>
  </si>
  <si>
    <t>G. Hanson</t>
  </si>
  <si>
    <t>P. Goodwin</t>
  </si>
  <si>
    <t>BBSAG Bull.53</t>
  </si>
  <si>
    <t>BBSAG Bull.54</t>
  </si>
  <si>
    <t>Andrakakou M</t>
  </si>
  <si>
    <t>BBSAG Bull.58</t>
  </si>
  <si>
    <t>Mavrofridis G</t>
  </si>
  <si>
    <t>BBSAG Bull.59</t>
  </si>
  <si>
    <t>Kohl M</t>
  </si>
  <si>
    <t>D. Williams</t>
  </si>
  <si>
    <t>Elias D</t>
  </si>
  <si>
    <t>BBSAG Bull.61</t>
  </si>
  <si>
    <t>BBSAG Bull.60</t>
  </si>
  <si>
    <t>BBSAG Bull.63</t>
  </si>
  <si>
    <t>BBSAG Bull.64</t>
  </si>
  <si>
    <t>BBSAG Bull.68</t>
  </si>
  <si>
    <t>BBSAG Bull.65</t>
  </si>
  <si>
    <t>G. Chaple</t>
  </si>
  <si>
    <t>Wils P</t>
  </si>
  <si>
    <t>BBSAG Bull.66</t>
  </si>
  <si>
    <t>BBSAG Bull.69</t>
  </si>
  <si>
    <t>BBSAG Bull.70</t>
  </si>
  <si>
    <t>BBSAG Bull.71</t>
  </si>
  <si>
    <t>BBSAG Bull.72</t>
  </si>
  <si>
    <t>Krobusek B</t>
  </si>
  <si>
    <t>BBSAG Bull.73</t>
  </si>
  <si>
    <t>BBSAG Bull.76</t>
  </si>
  <si>
    <t>BRNO 27</t>
  </si>
  <si>
    <t>K</t>
  </si>
  <si>
    <t>Paschke A</t>
  </si>
  <si>
    <t>BBSAG Bull.77</t>
  </si>
  <si>
    <t>P. Atwood</t>
  </si>
  <si>
    <t>BRNO 28</t>
  </si>
  <si>
    <t>BBSAG Bull.82</t>
  </si>
  <si>
    <t>R. Hill</t>
  </si>
  <si>
    <t>BRNO 30</t>
  </si>
  <si>
    <t>BBSAG Bull.87</t>
  </si>
  <si>
    <t>BBSAG Bull.88</t>
  </si>
  <si>
    <t>BBSAG Bull.90</t>
  </si>
  <si>
    <t>BBSAG Bull.91</t>
  </si>
  <si>
    <t>BBSAG Bull.94</t>
  </si>
  <si>
    <t>BRNO 31</t>
  </si>
  <si>
    <t>BBSAG Bull.95</t>
  </si>
  <si>
    <t>R. Crumrine</t>
  </si>
  <si>
    <t>BBSAG Bull.97</t>
  </si>
  <si>
    <t>BBSAG Bull.100</t>
  </si>
  <si>
    <t>BBSAG Bull.99</t>
  </si>
  <si>
    <t>BBSAG Bull.101</t>
  </si>
  <si>
    <t>BBSAG Bull.102</t>
  </si>
  <si>
    <t>BBSAG Bull.103</t>
  </si>
  <si>
    <t>BBSAG Bull.104</t>
  </si>
  <si>
    <t>BBSAG Bull.106</t>
  </si>
  <si>
    <t>BBSAG Bull.108</t>
  </si>
  <si>
    <t>BBSAG Bull.109</t>
  </si>
  <si>
    <t>BBSAG Bull.111</t>
  </si>
  <si>
    <t>BBSAG Bull.112</t>
  </si>
  <si>
    <t>BBSAG Bull.114</t>
  </si>
  <si>
    <t>BAV-M 101</t>
  </si>
  <si>
    <t>BBSAG Bull.115</t>
  </si>
  <si>
    <t>BBSAG Bull.117</t>
  </si>
  <si>
    <t>Locher Kurt</t>
  </si>
  <si>
    <t>BBSAG Bull.118</t>
  </si>
  <si>
    <t>K.Locher</t>
  </si>
  <si>
    <t>BBSAG 119</t>
  </si>
  <si>
    <t>BBSAG 120</t>
  </si>
  <si>
    <t>IBVS nn</t>
  </si>
  <si>
    <t>BBSAG</t>
  </si>
  <si>
    <t>AAVSO</t>
  </si>
  <si>
    <t>WHAT a mess!</t>
  </si>
  <si>
    <t>Sine terms =</t>
  </si>
  <si>
    <t>Quad term =</t>
  </si>
  <si>
    <t>Sowell</t>
  </si>
  <si>
    <t>Sowell 2001</t>
  </si>
  <si>
    <t>Simple Linear</t>
  </si>
  <si>
    <t>Simple</t>
  </si>
  <si>
    <t>Linear O-C</t>
  </si>
  <si>
    <t>Simple Lin. Fit</t>
  </si>
  <si>
    <t>Sowell Lin. Fit</t>
  </si>
  <si>
    <t xml:space="preserve"> - just use reliable points for n &gt;25,000</t>
  </si>
  <si>
    <t>See page C</t>
  </si>
  <si>
    <t>Sowell, et al, 2001, AJ 122, pp 1965-1973</t>
  </si>
  <si>
    <t>IBVS 5399</t>
  </si>
  <si>
    <t>II</t>
  </si>
  <si>
    <t>IBVS 5371</t>
  </si>
  <si>
    <t>IBVS 5434</t>
  </si>
  <si>
    <t>I</t>
  </si>
  <si>
    <t>RHN 2005</t>
  </si>
  <si>
    <t>IBVS 0046</t>
  </si>
  <si>
    <t>IBVS 3615</t>
  </si>
  <si>
    <t>IBVS 5341</t>
  </si>
  <si>
    <t>IBVS 5484</t>
  </si>
  <si>
    <t>IBVS 5494</t>
  </si>
  <si>
    <t>IBVS 5592</t>
  </si>
  <si>
    <t>IBVS 5643</t>
  </si>
  <si>
    <t>na</t>
  </si>
  <si>
    <t>Typ</t>
  </si>
  <si>
    <t>IBVS</t>
  </si>
  <si>
    <t>Lin Fit</t>
  </si>
  <si>
    <t>Q. Fit</t>
  </si>
  <si>
    <t>Are the BBSAG values a mistake?</t>
  </si>
  <si>
    <t>What about Nelson's results?</t>
  </si>
  <si>
    <t>Take more data!</t>
  </si>
  <si>
    <t>IBVS 5657</t>
  </si>
  <si>
    <t>IBVS 5672</t>
  </si>
  <si>
    <t>IBVS 5668</t>
  </si>
  <si>
    <t># of data points:</t>
  </si>
  <si>
    <t>XY UMa / GSC 03805-00027</t>
  </si>
  <si>
    <t>IBVS 5694</t>
  </si>
  <si>
    <t>EB/DW/RS</t>
  </si>
  <si>
    <t>My time zone &gt;&gt;&gt;&gt;&gt;</t>
  </si>
  <si>
    <t>(PST=8, PDT=MDT=7, MDT=CST=6, etc.)</t>
  </si>
  <si>
    <t>JD today</t>
  </si>
  <si>
    <t>New Cycle</t>
  </si>
  <si>
    <t>Next ToM</t>
  </si>
  <si>
    <t>IBVS 5777</t>
  </si>
  <si>
    <t>IBVS 5784</t>
  </si>
  <si>
    <t>IBVS 5802</t>
  </si>
  <si>
    <t>IBVS 5894</t>
  </si>
  <si>
    <t>IBVS 5898</t>
  </si>
  <si>
    <t>OEJV 0074</t>
  </si>
  <si>
    <t>CCD+I</t>
  </si>
  <si>
    <t>OEJV 0094</t>
  </si>
  <si>
    <t>BAD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</si>
  <si>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</si>
  <si>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</si>
  <si>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</si>
  <si>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</si>
  <si>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</si>
  <si>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</si>
  <si>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</si>
  <si>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</si>
  <si>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</si>
  <si>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</si>
  <si>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</si>
  <si>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</si>
  <si>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</si>
  <si>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</si>
  <si>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</si>
  <si>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</si>
  <si>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</si>
  <si>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</si>
  <si>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</si>
  <si>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</si>
  <si>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</si>
  <si>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</si>
  <si>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</si>
  <si>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</si>
  <si>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</si>
  <si>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</si>
  <si>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</si>
  <si>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</si>
  <si>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</si>
  <si>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</si>
  <si>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</si>
  <si>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</si>
  <si>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</si>
  <si>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</si>
  <si>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</si>
  <si>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</si>
  <si>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</si>
  <si>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</si>
  <si>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</si>
  <si>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</si>
  <si>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</si>
  <si>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</si>
  <si>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</si>
  <si>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</si>
  <si>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</si>
  <si>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</si>
  <si>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</si>
  <si>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</si>
  <si>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</si>
  <si>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</si>
  <si>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</si>
  <si>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</si>
  <si>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</si>
  <si>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</si>
  <si>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</si>
  <si>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</si>
  <si>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</si>
  <si>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</si>
  <si>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</si>
  <si>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</si>
  <si>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</si>
  <si>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</si>
  <si>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</si>
  <si>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</si>
  <si>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</si>
  <si>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</si>
  <si>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</si>
  <si>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</si>
  <si>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</si>
  <si>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</si>
  <si>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</si>
  <si>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</si>
  <si>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</si>
  <si>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</si>
  <si>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</si>
  <si>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</si>
  <si>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Q_fit</t>
  </si>
  <si>
    <t>IBVS 5929</t>
  </si>
  <si>
    <t>A&amp;ASS.127..257E</t>
  </si>
  <si>
    <t>IBVS 5945</t>
  </si>
  <si>
    <t>Start of linear fit (row #)</t>
  </si>
  <si>
    <t>Add cycle</t>
  </si>
  <si>
    <t>Old Cycle</t>
  </si>
  <si>
    <t>Linear Ephemeris =</t>
  </si>
  <si>
    <t>Quad. Ephemeris =</t>
  </si>
  <si>
    <t>IBVS 5966</t>
  </si>
  <si>
    <t>IBVS 5980</t>
  </si>
  <si>
    <t>??</t>
  </si>
  <si>
    <t>IBVS 5690</t>
  </si>
  <si>
    <t>IBVS 5820</t>
  </si>
  <si>
    <t>IBVS 5835</t>
  </si>
  <si>
    <t>IBVS 5918</t>
  </si>
  <si>
    <t>IBVS 5959</t>
  </si>
  <si>
    <t>IBVS 5992</t>
  </si>
  <si>
    <t>IBVS 6010</t>
  </si>
  <si>
    <t>IBVS 6029</t>
  </si>
  <si>
    <t>IBVS 6044</t>
  </si>
  <si>
    <t>2013JAVSO..41..122</t>
  </si>
  <si>
    <t>IBVS 6070</t>
  </si>
  <si>
    <t>IBVS 6084</t>
  </si>
  <si>
    <t>IBVS 6092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</si>
  <si>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</si>
  <si>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</si>
  <si>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</si>
  <si>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</si>
  <si>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</si>
  <si>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</si>
  <si>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</si>
  <si>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F </t>
  </si>
  <si>
    <t>2426414.518 </t>
  </si>
  <si>
    <t> 14.03.1931 00:25 </t>
  </si>
  <si>
    <t> 0.021 </t>
  </si>
  <si>
    <t>P </t>
  </si>
  <si>
    <t> E.Geyer </t>
  </si>
  <si>
    <t> ASS 48.141 </t>
  </si>
  <si>
    <t>2426770.391 </t>
  </si>
  <si>
    <t> 03.03.1932 21:23 </t>
  </si>
  <si>
    <t> 0.001 </t>
  </si>
  <si>
    <t>2426792.413 </t>
  </si>
  <si>
    <t> 25.03.1932 21:54 </t>
  </si>
  <si>
    <t> -0.010 </t>
  </si>
  <si>
    <t>2426806.315 </t>
  </si>
  <si>
    <t> 08.04.1932 19:33 </t>
  </si>
  <si>
    <t>2427102.347 </t>
  </si>
  <si>
    <t> 29.01.1933 20:19 </t>
  </si>
  <si>
    <t> 0.014 </t>
  </si>
  <si>
    <t>2427124.356 </t>
  </si>
  <si>
    <t> 20.02.1933 20:32 </t>
  </si>
  <si>
    <t> -0.011 </t>
  </si>
  <si>
    <t>2427133.487 </t>
  </si>
  <si>
    <t> 01.03.1933 23:41 </t>
  </si>
  <si>
    <t> 0.020 </t>
  </si>
  <si>
    <t>2427156.468 </t>
  </si>
  <si>
    <t> 24.03.1933 23:13 </t>
  </si>
  <si>
    <t> 0.009 </t>
  </si>
  <si>
    <t>2427535.337 </t>
  </si>
  <si>
    <t> 07.04.1934 20:05 </t>
  </si>
  <si>
    <t> -0.007 </t>
  </si>
  <si>
    <t>2428253.359 </t>
  </si>
  <si>
    <t> 25.03.1936 20:36 </t>
  </si>
  <si>
    <t> 0.002 </t>
  </si>
  <si>
    <t>2428652.358 </t>
  </si>
  <si>
    <t> 28.04.1937 20:35 </t>
  </si>
  <si>
    <t> -0.001 </t>
  </si>
  <si>
    <t>2428652.378 </t>
  </si>
  <si>
    <t> 28.04.1937 21:04 </t>
  </si>
  <si>
    <t> 0.019 </t>
  </si>
  <si>
    <t>2435216.5029 </t>
  </si>
  <si>
    <t> 19.04.1955 00:04 </t>
  </si>
  <si>
    <t> 0.0018 </t>
  </si>
  <si>
    <t>E </t>
  </si>
  <si>
    <t> AA 40.245 </t>
  </si>
  <si>
    <t>2435216.5042 </t>
  </si>
  <si>
    <t> 19.04.1955 00:06 </t>
  </si>
  <si>
    <t> 0.0031 </t>
  </si>
  <si>
    <t>2435216.5044 </t>
  </si>
  <si>
    <t> 0.0033 </t>
  </si>
  <si>
    <t>?</t>
  </si>
  <si>
    <t>2435217.4623 </t>
  </si>
  <si>
    <t> 19.04.1955 23:05 </t>
  </si>
  <si>
    <t> 0.0032 </t>
  </si>
  <si>
    <t>2435217.4640 </t>
  </si>
  <si>
    <t> 19.04.1955 23:08 </t>
  </si>
  <si>
    <t> 0.0049 </t>
  </si>
  <si>
    <t>2436229.5743 </t>
  </si>
  <si>
    <t> 26.01.1958 01:46 </t>
  </si>
  <si>
    <t> -0.0004 </t>
  </si>
  <si>
    <t>2436231.4903 </t>
  </si>
  <si>
    <t> 27.01.1958 23:46 </t>
  </si>
  <si>
    <t> -0.0003 </t>
  </si>
  <si>
    <t>2436231.4909 </t>
  </si>
  <si>
    <t> 0.0003 </t>
  </si>
  <si>
    <t>2436604.6251 </t>
  </si>
  <si>
    <t> 05.02.1959 03:00 </t>
  </si>
  <si>
    <t> -0.0023 </t>
  </si>
  <si>
    <t>2436604.6269 </t>
  </si>
  <si>
    <t> 05.02.1959 03:02 </t>
  </si>
  <si>
    <t> -0.0005 </t>
  </si>
  <si>
    <t>2437315.4464 </t>
  </si>
  <si>
    <t> 15.01.1961 22:42 </t>
  </si>
  <si>
    <t> -0.0090 </t>
  </si>
  <si>
    <t>2437315.4467 </t>
  </si>
  <si>
    <t> 15.01.1961 22:43 </t>
  </si>
  <si>
    <t> -0.0087 </t>
  </si>
  <si>
    <t>2437315.4470 </t>
  </si>
  <si>
    <t> -0.0084 </t>
  </si>
  <si>
    <t>2438448.274 </t>
  </si>
  <si>
    <t> 22.02.1964 18:34 </t>
  </si>
  <si>
    <t> -0.004 </t>
  </si>
  <si>
    <t>V </t>
  </si>
  <si>
    <t> K.Kordylewski </t>
  </si>
  <si>
    <t>IBVS 46 </t>
  </si>
  <si>
    <t>2439266.401 </t>
  </si>
  <si>
    <t> 20.05.1966 21:37 </t>
  </si>
  <si>
    <t> W.Braune </t>
  </si>
  <si>
    <t>BAVM 23 </t>
  </si>
  <si>
    <t>2439266.403 </t>
  </si>
  <si>
    <t> 20.05.1966 21:40 </t>
  </si>
  <si>
    <t> 0.003 </t>
  </si>
  <si>
    <t> J.Hbscher </t>
  </si>
  <si>
    <t>2439622.309 </t>
  </si>
  <si>
    <t> 11.05.1967 19:24 </t>
  </si>
  <si>
    <t> 0.016 </t>
  </si>
  <si>
    <t> M.Winiarski </t>
  </si>
  <si>
    <t>IBVS 1255 </t>
  </si>
  <si>
    <t>2439913.5169 </t>
  </si>
  <si>
    <t> 27.02.1968 00:24 </t>
  </si>
  <si>
    <t> -0.0051 </t>
  </si>
  <si>
    <t>2439913.5182 </t>
  </si>
  <si>
    <t> 27.02.1968 00:26 </t>
  </si>
  <si>
    <t> -0.0038 </t>
  </si>
  <si>
    <t>2439913.5192 </t>
  </si>
  <si>
    <t> 27.02.1968 00:27 </t>
  </si>
  <si>
    <t> -0.0028 </t>
  </si>
  <si>
    <t>2440658.346 </t>
  </si>
  <si>
    <t> 12.03.1970 20:18 </t>
  </si>
  <si>
    <t> -0.013 </t>
  </si>
  <si>
    <t> R.Diethelm </t>
  </si>
  <si>
    <t> ORI 119 </t>
  </si>
  <si>
    <t>2440692.373 </t>
  </si>
  <si>
    <t> 15.04.1970 20:57 </t>
  </si>
  <si>
    <t> 0.006 </t>
  </si>
  <si>
    <t>2440725.420 </t>
  </si>
  <si>
    <t> 18.05.1970 22:04 </t>
  </si>
  <si>
    <t>2441028.624 </t>
  </si>
  <si>
    <t> 18.03.1971 02:58 </t>
  </si>
  <si>
    <t> ORI 124 </t>
  </si>
  <si>
    <t>2441146.403 </t>
  </si>
  <si>
    <t> 13.07.1971 21:40 </t>
  </si>
  <si>
    <t> -0.051 </t>
  </si>
  <si>
    <t> H.Peter </t>
  </si>
  <si>
    <t> ORI 126 </t>
  </si>
  <si>
    <t>2441211.600 </t>
  </si>
  <si>
    <t> 17.09.1971 02:24 </t>
  </si>
  <si>
    <t> ORI 127 </t>
  </si>
  <si>
    <t>2442059.418 </t>
  </si>
  <si>
    <t> 11.01.1974 22:01 </t>
  </si>
  <si>
    <t> 0.000 </t>
  </si>
  <si>
    <t> BBS 13 </t>
  </si>
  <si>
    <t>2442451.7011 </t>
  </si>
  <si>
    <t> 08.02.1975 04:49 </t>
  </si>
  <si>
    <t> -0.0132 </t>
  </si>
  <si>
    <t>2442451.7022 </t>
  </si>
  <si>
    <t> 08.02.1975 04:51 </t>
  </si>
  <si>
    <t> -0.0121 </t>
  </si>
  <si>
    <t>2442452.6766 </t>
  </si>
  <si>
    <t> 09.02.1975 04:14 </t>
  </si>
  <si>
    <t> 0.0043 </t>
  </si>
  <si>
    <t>2442452.6772 </t>
  </si>
  <si>
    <t> 09.02.1975 04:15 </t>
  </si>
  <si>
    <t>2442716.6074 </t>
  </si>
  <si>
    <t> 31.10.1975 02:34 </t>
  </si>
  <si>
    <t> 0.0091 </t>
  </si>
  <si>
    <t> Lorenzi&amp;Scaltriti </t>
  </si>
  <si>
    <t> AA 27.274 </t>
  </si>
  <si>
    <t>2442728.5822 </t>
  </si>
  <si>
    <t> 12.11.1975 01:58 </t>
  </si>
  <si>
    <t> 0.0090 </t>
  </si>
  <si>
    <t>2442738.6390 </t>
  </si>
  <si>
    <t> 22.11.1975 03:20 </t>
  </si>
  <si>
    <t> 0.0069 </t>
  </si>
  <si>
    <t>2442741.5135 </t>
  </si>
  <si>
    <t> 25.11.1975 00:19 </t>
  </si>
  <si>
    <t> 0.0074 </t>
  </si>
  <si>
    <t>2442810.498 </t>
  </si>
  <si>
    <t> 01.02.1976 23:57 </t>
  </si>
  <si>
    <t> 0.017 </t>
  </si>
  <si>
    <t> J.M.Kreiner et al. </t>
  </si>
  <si>
    <t> AN 301.328 </t>
  </si>
  <si>
    <t>2442830.614 </t>
  </si>
  <si>
    <t> 22.02.1976 02:44 </t>
  </si>
  <si>
    <t> 0.015 </t>
  </si>
  <si>
    <t>2442838.7423 </t>
  </si>
  <si>
    <t> 01.03.1976 05:48 </t>
  </si>
  <si>
    <t>2442838.7429 </t>
  </si>
  <si>
    <t> 01.03.1976 05:49 </t>
  </si>
  <si>
    <t> 0.0009 </t>
  </si>
  <si>
    <t>2442846.4087 </t>
  </si>
  <si>
    <t> 08.03.1976 21:48 </t>
  </si>
  <si>
    <t> 0.0028 </t>
  </si>
  <si>
    <t>2442869.409 </t>
  </si>
  <si>
    <t> 31.03.1976 21:48 </t>
  </si>
  <si>
    <t> 0.011 </t>
  </si>
  <si>
    <t>2443137.6352 </t>
  </si>
  <si>
    <t> 25.12.1976 03:14 </t>
  </si>
  <si>
    <t> 0.0006 </t>
  </si>
  <si>
    <t>2443137.6376 </t>
  </si>
  <si>
    <t> 25.12.1976 03:18 </t>
  </si>
  <si>
    <t> 0.0030 </t>
  </si>
  <si>
    <t>2443175.4792 </t>
  </si>
  <si>
    <t> 31.01.1977 23:30 </t>
  </si>
  <si>
    <t> 0.0040 </t>
  </si>
  <si>
    <t>2443188.395 </t>
  </si>
  <si>
    <t> 13.02.1977 21:28 </t>
  </si>
  <si>
    <t> BBS 32 </t>
  </si>
  <si>
    <t>2443212.361 </t>
  </si>
  <si>
    <t> 09.03.1977 20:39 </t>
  </si>
  <si>
    <t> BBS 33 </t>
  </si>
  <si>
    <t>2443222.428 </t>
  </si>
  <si>
    <t> 19.03.1977 22:16 </t>
  </si>
  <si>
    <t> D.Lichtenknecker </t>
  </si>
  <si>
    <t>BAVM 29 </t>
  </si>
  <si>
    <t>2443497.3714 </t>
  </si>
  <si>
    <t> 19.12.1977 20:54 </t>
  </si>
  <si>
    <t> 0.0119 </t>
  </si>
  <si>
    <t>2443609.468 </t>
  </si>
  <si>
    <t> 10.04.1978 23:13 </t>
  </si>
  <si>
    <t> 0.024 </t>
  </si>
  <si>
    <t>2443880.5649 </t>
  </si>
  <si>
    <t> 07.01.1979 01:33 </t>
  </si>
  <si>
    <t> 0.0097 </t>
  </si>
  <si>
    <t>2443880.5651 </t>
  </si>
  <si>
    <t> 0.0099 </t>
  </si>
  <si>
    <t>2443880.5659 </t>
  </si>
  <si>
    <t> 07.01.1979 01:34 </t>
  </si>
  <si>
    <t> 0.0107 </t>
  </si>
  <si>
    <t>2443947.6305 </t>
  </si>
  <si>
    <t> 15.03.1979 03:07 </t>
  </si>
  <si>
    <t> 0.0161 </t>
  </si>
  <si>
    <t> D.Jassur </t>
  </si>
  <si>
    <t>2443947.6325 </t>
  </si>
  <si>
    <t> 15.03.1979 03:10 </t>
  </si>
  <si>
    <t> 0.0181 </t>
  </si>
  <si>
    <t>2444258.4939 </t>
  </si>
  <si>
    <t> 19.01.1980 23:51 </t>
  </si>
  <si>
    <t> 0.0120 </t>
  </si>
  <si>
    <t>2444258.4946 </t>
  </si>
  <si>
    <t> 19.01.1980 23:52 </t>
  </si>
  <si>
    <t> 0.0127 </t>
  </si>
  <si>
    <t>2444258.4965 </t>
  </si>
  <si>
    <t> 19.01.1980 23:54 </t>
  </si>
  <si>
    <t> 0.0146 </t>
  </si>
  <si>
    <t>2444288.6720 </t>
  </si>
  <si>
    <t> 19.02.1980 04:07 </t>
  </si>
  <si>
    <t> 0.0134 </t>
  </si>
  <si>
    <t>2444288.6724 </t>
  </si>
  <si>
    <t> 19.02.1980 04:08 </t>
  </si>
  <si>
    <t> 0.0138 </t>
  </si>
  <si>
    <t>2444288.6730 </t>
  </si>
  <si>
    <t> 19.02.1980 04:09 </t>
  </si>
  <si>
    <t> 0.0144 </t>
  </si>
  <si>
    <t>2444634.4991 </t>
  </si>
  <si>
    <t> 29.01.1981 23:58 </t>
  </si>
  <si>
    <t> 0.0064 </t>
  </si>
  <si>
    <t>2444634.5036 </t>
  </si>
  <si>
    <t> 30.01.1981 00:05 </t>
  </si>
  <si>
    <t> 0.0109 </t>
  </si>
  <si>
    <t>2444634.5046 </t>
  </si>
  <si>
    <t> 30.01.1981 00:06 </t>
  </si>
  <si>
    <t>2444635.4624 </t>
  </si>
  <si>
    <t> 30.01.1981 23:05 </t>
  </si>
  <si>
    <t> 0.0117 </t>
  </si>
  <si>
    <t>2444635.4625 </t>
  </si>
  <si>
    <t> 30.01.1981 23:06 </t>
  </si>
  <si>
    <t> 0.0118 </t>
  </si>
  <si>
    <t>2444635.4630 </t>
  </si>
  <si>
    <t> 0.0123 </t>
  </si>
  <si>
    <t>2444716.409 </t>
  </si>
  <si>
    <t> 21.04.1981 21:48 </t>
  </si>
  <si>
    <t> 0.008 </t>
  </si>
  <si>
    <t> BBS 54 </t>
  </si>
  <si>
    <t>2445001.4135 </t>
  </si>
  <si>
    <t> 31.01.1982 21:55 </t>
  </si>
  <si>
    <t> 0.0110 </t>
  </si>
  <si>
    <t> M.Zeilik et al. </t>
  </si>
  <si>
    <t>2445001.4141 </t>
  </si>
  <si>
    <t> 31.01.1982 21:56 </t>
  </si>
  <si>
    <t> 0.0116 </t>
  </si>
  <si>
    <t>2445035.4248 </t>
  </si>
  <si>
    <t> 06.03.1982 22:11 </t>
  </si>
  <si>
    <t> 0.0137 </t>
  </si>
  <si>
    <t>2445035.4255 </t>
  </si>
  <si>
    <t> 06.03.1982 22:12 </t>
  </si>
  <si>
    <t>2445036.3836 </t>
  </si>
  <si>
    <t> 07.03.1982 21:12 </t>
  </si>
  <si>
    <t> 0.0145 </t>
  </si>
  <si>
    <t>2445036.3842 </t>
  </si>
  <si>
    <t> 07.03.1982 21:13 </t>
  </si>
  <si>
    <t> 0.0151 </t>
  </si>
  <si>
    <t>2445379.327 </t>
  </si>
  <si>
    <t> 13.02.1983 19:50 </t>
  </si>
  <si>
    <t> -0.002 </t>
  </si>
  <si>
    <t> P.Wils </t>
  </si>
  <si>
    <t> BBS 65 </t>
  </si>
  <si>
    <t>2445384.6072 </t>
  </si>
  <si>
    <t> 19.02.1983 02:34 </t>
  </si>
  <si>
    <t>2445384.6082 </t>
  </si>
  <si>
    <t> 19.02.1983 02:35 </t>
  </si>
  <si>
    <t> 0.0100 </t>
  </si>
  <si>
    <t>2445384.6091 </t>
  </si>
  <si>
    <t> 19.02.1983 02:37 </t>
  </si>
  <si>
    <t>2445399.450 </t>
  </si>
  <si>
    <t> 05.03.1983 22:48 </t>
  </si>
  <si>
    <t>2445400.417 </t>
  </si>
  <si>
    <t> 06.03.1983 22:00 </t>
  </si>
  <si>
    <t> 0.012 </t>
  </si>
  <si>
    <t>2445401.382 </t>
  </si>
  <si>
    <t> 07.03.1983 21:10 </t>
  </si>
  <si>
    <t>2445402.337 </t>
  </si>
  <si>
    <t> 08.03.1983 20:05 </t>
  </si>
  <si>
    <t>2445674.410 </t>
  </si>
  <si>
    <t> 05.12.1983 21:50 </t>
  </si>
  <si>
    <t> T.Brelstaff </t>
  </si>
  <si>
    <t> VSSC 60 </t>
  </si>
  <si>
    <t>2445743.3720 </t>
  </si>
  <si>
    <t> 12.02.1984 20:55 </t>
  </si>
  <si>
    <t>2445743.3721 </t>
  </si>
  <si>
    <t> 0.0070 </t>
  </si>
  <si>
    <t>2445743.3735 </t>
  </si>
  <si>
    <t> 12.02.1984 20:57 </t>
  </si>
  <si>
    <t> 0.0084 </t>
  </si>
  <si>
    <t>2445810.434 </t>
  </si>
  <si>
    <t> 19.04.1984 22:24 </t>
  </si>
  <si>
    <t> 0.010 </t>
  </si>
  <si>
    <t> T.Cervinka </t>
  </si>
  <si>
    <t> BRNO 27 </t>
  </si>
  <si>
    <t>2445810.474 </t>
  </si>
  <si>
    <t> 19.04.1984 23:22 </t>
  </si>
  <si>
    <t> 0.050 </t>
  </si>
  <si>
    <t> M.Kohl </t>
  </si>
  <si>
    <t> BBS 71 </t>
  </si>
  <si>
    <t>2445821.457 </t>
  </si>
  <si>
    <t> 30.04.1984 22:58 </t>
  </si>
  <si>
    <t>2446121.300 </t>
  </si>
  <si>
    <t> 24.02.1985 19:12 </t>
  </si>
  <si>
    <t> BBS 76 </t>
  </si>
  <si>
    <t>2446175.430 </t>
  </si>
  <si>
    <t> 19.04.1985 22:19 </t>
  </si>
  <si>
    <t>2446219.510 </t>
  </si>
  <si>
    <t> 03.06.1985 00:14 </t>
  </si>
  <si>
    <t> VSSC 68 </t>
  </si>
  <si>
    <t>2446383.336 </t>
  </si>
  <si>
    <t> 13.11.1985 20:03 </t>
  </si>
  <si>
    <t> 0.034 </t>
  </si>
  <si>
    <t>2446854.6401 </t>
  </si>
  <si>
    <t> 28.02.1987 03:21 </t>
  </si>
  <si>
    <t> 0.0075 </t>
  </si>
  <si>
    <t> Heckert&amp;Zeilik </t>
  </si>
  <si>
    <t>2446884.346 </t>
  </si>
  <si>
    <t> 29.03.1987 20:18 </t>
  </si>
  <si>
    <t> G.Mavrofridis </t>
  </si>
  <si>
    <t> BBS 83 </t>
  </si>
  <si>
    <t>2446904.461 </t>
  </si>
  <si>
    <t> 18.04.1987 23:03 </t>
  </si>
  <si>
    <t> 0.013 </t>
  </si>
  <si>
    <t> D.Hanzl </t>
  </si>
  <si>
    <t> BRNO 30 </t>
  </si>
  <si>
    <t>2446906.371 </t>
  </si>
  <si>
    <t> 20.04.1987 20:54 </t>
  </si>
  <si>
    <t> 0.007 </t>
  </si>
  <si>
    <t>2446941.337 </t>
  </si>
  <si>
    <t> 25.05.1987 20:05 </t>
  </si>
  <si>
    <t> BBS 84 </t>
  </si>
  <si>
    <t>2446952.359 </t>
  </si>
  <si>
    <t> 05.06.1987 20:36 </t>
  </si>
  <si>
    <t>2447202.403 </t>
  </si>
  <si>
    <t> 10.02.1988 21:40 </t>
  </si>
  <si>
    <t> R.Germann </t>
  </si>
  <si>
    <t> BBS 88 </t>
  </si>
  <si>
    <t>2447205.277 </t>
  </si>
  <si>
    <t> 13.02.1988 18:38 </t>
  </si>
  <si>
    <t> BBS 87 </t>
  </si>
  <si>
    <t>2447227.2934 </t>
  </si>
  <si>
    <t> 06.03.1988 19:02 </t>
  </si>
  <si>
    <t> Zeilik et al. </t>
  </si>
  <si>
    <t>2447234.456 </t>
  </si>
  <si>
    <t> 13.03.1988 22:56 </t>
  </si>
  <si>
    <t> -0.019 </t>
  </si>
  <si>
    <t>2447270.404 </t>
  </si>
  <si>
    <t> 18.04.1988 21:41 </t>
  </si>
  <si>
    <t> 0.004 </t>
  </si>
  <si>
    <t>2447304.423 </t>
  </si>
  <si>
    <t> 22.05.1988 22:09 </t>
  </si>
  <si>
    <t>2447568.340 </t>
  </si>
  <si>
    <t> 10.02.1989 20:09 </t>
  </si>
  <si>
    <t> 0.005 </t>
  </si>
  <si>
    <t> W.Moschner &amp; W.Kleikamp </t>
  </si>
  <si>
    <t>BAVM 52 </t>
  </si>
  <si>
    <t>2447569.534 </t>
  </si>
  <si>
    <t> 12.02.1989 00:48 </t>
  </si>
  <si>
    <t> BBS 91 </t>
  </si>
  <si>
    <t>2447587.507 </t>
  </si>
  <si>
    <t> 02.03.1989 00:10 </t>
  </si>
  <si>
    <t>2447593.2491 </t>
  </si>
  <si>
    <t> 07.03.1989 17:58 </t>
  </si>
  <si>
    <t> Li Qisheng et al. </t>
  </si>
  <si>
    <t>IBVS 3374 </t>
  </si>
  <si>
    <t>2447594.2068 </t>
  </si>
  <si>
    <t> 08.03.1989 16:57 </t>
  </si>
  <si>
    <t> 0.0066 </t>
  </si>
  <si>
    <t>2447597.333 </t>
  </si>
  <si>
    <t> 11.03.1989 19:59 </t>
  </si>
  <si>
    <t>2447612.414 </t>
  </si>
  <si>
    <t> 26.03.1989 21:56 </t>
  </si>
  <si>
    <t>2447616.2401 </t>
  </si>
  <si>
    <t> 30.03.1989 17:45 </t>
  </si>
  <si>
    <t> 0.0061 </t>
  </si>
  <si>
    <t>2447617.1979 </t>
  </si>
  <si>
    <t> 31.03.1989 16:44 </t>
  </si>
  <si>
    <t> 0.0059 </t>
  </si>
  <si>
    <t>2447618.1555 </t>
  </si>
  <si>
    <t> 01.04.1989 15:43 </t>
  </si>
  <si>
    <t> 0.0055 </t>
  </si>
  <si>
    <t>2447928.332 </t>
  </si>
  <si>
    <t> 05.02.1990 19:58 </t>
  </si>
  <si>
    <t> 0.033 </t>
  </si>
  <si>
    <t> BBS 94 </t>
  </si>
  <si>
    <t>2447944.3526 </t>
  </si>
  <si>
    <t> 21.02.1990 20:27 </t>
  </si>
  <si>
    <t> 0.0073 </t>
  </si>
  <si>
    <t>IBVS 3615 </t>
  </si>
  <si>
    <t>2447954.425 </t>
  </si>
  <si>
    <t> 03.03.1990 22:12 </t>
  </si>
  <si>
    <t>2447964.4699 </t>
  </si>
  <si>
    <t> 13.03.1990 23:16 </t>
  </si>
  <si>
    <t> G.Pojmanski </t>
  </si>
  <si>
    <t>2447964.4700 </t>
  </si>
  <si>
    <t>2447966.3857 </t>
  </si>
  <si>
    <t> 15.03.1990 21:15 </t>
  </si>
  <si>
    <t> 0.0067 </t>
  </si>
  <si>
    <t>2447966.3858 </t>
  </si>
  <si>
    <t> 0.0068 </t>
  </si>
  <si>
    <t>2447968.304 </t>
  </si>
  <si>
    <t> 17.03.1990 19:17 </t>
  </si>
  <si>
    <t>2448011.413 </t>
  </si>
  <si>
    <t> 29.04.1990 21:54 </t>
  </si>
  <si>
    <t> BBS 95 </t>
  </si>
  <si>
    <t>2448189.596 </t>
  </si>
  <si>
    <t> 25.10.1990 02:18 </t>
  </si>
  <si>
    <t> A.Dedoch </t>
  </si>
  <si>
    <t> BRNO 31 </t>
  </si>
  <si>
    <t>2448332.3342 </t>
  </si>
  <si>
    <t> 16.03.1991 20:01 </t>
  </si>
  <si>
    <t> BBS 97 </t>
  </si>
  <si>
    <t>2448720.343 </t>
  </si>
  <si>
    <t> 07.04.1992 20:13 </t>
  </si>
  <si>
    <t> 0.027 </t>
  </si>
  <si>
    <t> BBS 101 </t>
  </si>
  <si>
    <t>2448753.377 </t>
  </si>
  <si>
    <t> 10.05.1992 21:02 </t>
  </si>
  <si>
    <t>2448918.6235 </t>
  </si>
  <si>
    <t> 23.10.1992 02:57 </t>
  </si>
  <si>
    <t> Hilditch &amp; Bell </t>
  </si>
  <si>
    <t> MN 267.1081 </t>
  </si>
  <si>
    <t>2448919.5816 </t>
  </si>
  <si>
    <t> 24.10.1992 01:57 </t>
  </si>
  <si>
    <t> 0.0034 </t>
  </si>
  <si>
    <t>2449055.6183 </t>
  </si>
  <si>
    <t> 09.03.1993 02:50 </t>
  </si>
  <si>
    <t> 0.0056 </t>
  </si>
  <si>
    <t> J.D.Jeffries et al </t>
  </si>
  <si>
    <t>IBVS 4277 </t>
  </si>
  <si>
    <t>2449060.410 </t>
  </si>
  <si>
    <t> 13.03.1993 21:50 </t>
  </si>
  <si>
    <t> BBS 103 </t>
  </si>
  <si>
    <t>2449403.410 </t>
  </si>
  <si>
    <t> 19.02.1994 21:50 </t>
  </si>
  <si>
    <t> 0.047 </t>
  </si>
  <si>
    <t> C.Barani </t>
  </si>
  <si>
    <t> BBS 108 </t>
  </si>
  <si>
    <t>2449403.427 </t>
  </si>
  <si>
    <t> 19.02.1994 22:14 </t>
  </si>
  <si>
    <t> 0.064 </t>
  </si>
  <si>
    <t> F.Acerbi </t>
  </si>
  <si>
    <t> BBS 106 </t>
  </si>
  <si>
    <t>2449775.5469 </t>
  </si>
  <si>
    <t> 27.02.1995 01:07 </t>
  </si>
  <si>
    <t> 0.0053 </t>
  </si>
  <si>
    <t>2449801.418 </t>
  </si>
  <si>
    <t> 24.03.1995 22:01 </t>
  </si>
  <si>
    <t>2449813.382 </t>
  </si>
  <si>
    <t> 05.04.1995 21:10 </t>
  </si>
  <si>
    <t> -0.000 </t>
  </si>
  <si>
    <t> BBS 109 </t>
  </si>
  <si>
    <t>2449836.379 </t>
  </si>
  <si>
    <t> 28.04.1995 21:05 </t>
  </si>
  <si>
    <t>2450157.310 </t>
  </si>
  <si>
    <t> 14.03.1996 19:26 </t>
  </si>
  <si>
    <t> BBS 111 </t>
  </si>
  <si>
    <t>2450188.436 </t>
  </si>
  <si>
    <t> 14.04.1996 22:27 </t>
  </si>
  <si>
    <t> BBS 112 </t>
  </si>
  <si>
    <t>2450190.366 </t>
  </si>
  <si>
    <t> 16.04.1996 20:47 </t>
  </si>
  <si>
    <t>2450234.428 </t>
  </si>
  <si>
    <t> 30.05.1996 22:16 </t>
  </si>
  <si>
    <t>2450422.6750 </t>
  </si>
  <si>
    <t> 05.12.1996 04:12 </t>
  </si>
  <si>
    <t> D.Marchev </t>
  </si>
  <si>
    <t>IBVS 4534 </t>
  </si>
  <si>
    <t>2450448.5404 </t>
  </si>
  <si>
    <t> 31.12.1996 00:58 </t>
  </si>
  <si>
    <t> 0.0114 </t>
  </si>
  <si>
    <t> BRNO 32 </t>
  </si>
  <si>
    <t>2450519.434 </t>
  </si>
  <si>
    <t> 11.03.1997 22:24 </t>
  </si>
  <si>
    <t> BBS 114 </t>
  </si>
  <si>
    <t>2450520.390 </t>
  </si>
  <si>
    <t> 12.03.1997 21:21 </t>
  </si>
  <si>
    <t>2450555.350 </t>
  </si>
  <si>
    <t> 16.04.1997 20:24 </t>
  </si>
  <si>
    <t> BBS 115 </t>
  </si>
  <si>
    <t>2450577.379 </t>
  </si>
  <si>
    <t> 08.05.1997 21:05 </t>
  </si>
  <si>
    <t>2450582.655 </t>
  </si>
  <si>
    <t> 14.05.1997 03:43 </t>
  </si>
  <si>
    <t> S.Cook </t>
  </si>
  <si>
    <t> JAAVSO 41;122 </t>
  </si>
  <si>
    <t>2450598.456 </t>
  </si>
  <si>
    <t> 29.05.1997 22:56 </t>
  </si>
  <si>
    <t>2450862.397 </t>
  </si>
  <si>
    <t> 17.02.1998 21:31 </t>
  </si>
  <si>
    <t> BBS 117 </t>
  </si>
  <si>
    <t>2450875.328 </t>
  </si>
  <si>
    <t> 02.03.1998 19:52 </t>
  </si>
  <si>
    <t>2450891.129 </t>
  </si>
  <si>
    <t> 18.03.1998 15:05 </t>
  </si>
  <si>
    <t> Maehara </t>
  </si>
  <si>
    <t>VSB 33 </t>
  </si>
  <si>
    <t>2451130.6356 </t>
  </si>
  <si>
    <t> 13.11.1998 03:15 </t>
  </si>
  <si>
    <t> 0.0183 </t>
  </si>
  <si>
    <t> T.Pribulla et al. </t>
  </si>
  <si>
    <t>IBVS 4751 </t>
  </si>
  <si>
    <t>2451130.6357 </t>
  </si>
  <si>
    <t> 0.0184 </t>
  </si>
  <si>
    <t>2451130.6359 </t>
  </si>
  <si>
    <t> 0.0186 </t>
  </si>
  <si>
    <t>2451141.6511 </t>
  </si>
  <si>
    <t> 24.11.1998 03:37 </t>
  </si>
  <si>
    <t> 0.0170 </t>
  </si>
  <si>
    <t>2451141.6514 </t>
  </si>
  <si>
    <t> 24.11.1998 03:38 </t>
  </si>
  <si>
    <t> 0.0173 </t>
  </si>
  <si>
    <t>2451141.6515 </t>
  </si>
  <si>
    <t> 0.0174 </t>
  </si>
  <si>
    <t>2451150.5072 </t>
  </si>
  <si>
    <t> 03.12.1998 00:10 </t>
  </si>
  <si>
    <t>2451150.5089 </t>
  </si>
  <si>
    <t> 03.12.1998 00:12 </t>
  </si>
  <si>
    <t>2451150.5100 </t>
  </si>
  <si>
    <t> 03.12.1998 00:14 </t>
  </si>
  <si>
    <t>2451158.4162 </t>
  </si>
  <si>
    <t> 10.12.1998 21:59 </t>
  </si>
  <si>
    <t>2451158.4165 </t>
  </si>
  <si>
    <t> 0.0176 </t>
  </si>
  <si>
    <t>2451158.6505 </t>
  </si>
  <si>
    <t> 11.12.1998 03:36 </t>
  </si>
  <si>
    <t> 0.0121 </t>
  </si>
  <si>
    <t>2451158.6523 </t>
  </si>
  <si>
    <t> 11.12.1998 03:39 </t>
  </si>
  <si>
    <t> 0.0139 </t>
  </si>
  <si>
    <t>2451158.6546 </t>
  </si>
  <si>
    <t> 11.12.1998 03:42 </t>
  </si>
  <si>
    <t> 0.0162 </t>
  </si>
  <si>
    <t>2451177.5755 </t>
  </si>
  <si>
    <t> 30.12.1998 01:48 </t>
  </si>
  <si>
    <t> 0.0168 </t>
  </si>
  <si>
    <t>2451177.5757 </t>
  </si>
  <si>
    <t> 30.12.1998 01:49 </t>
  </si>
  <si>
    <t>2451177.5758 </t>
  </si>
  <si>
    <t> 0.0171 </t>
  </si>
  <si>
    <t>2451183.3244 </t>
  </si>
  <si>
    <t> 04.01.1999 19:47 </t>
  </si>
  <si>
    <t> 0.0177 </t>
  </si>
  <si>
    <t>2451183.3246 </t>
  </si>
  <si>
    <t> 0.0179 </t>
  </si>
  <si>
    <t>2451183.3261 </t>
  </si>
  <si>
    <t> 04.01.1999 19:49 </t>
  </si>
  <si>
    <t> 0.0194 </t>
  </si>
  <si>
    <t>2451200.5678 </t>
  </si>
  <si>
    <t> 22.01.1999 01:37 </t>
  </si>
  <si>
    <t>2451200.5682 </t>
  </si>
  <si>
    <t> 22.01.1999 01:38 </t>
  </si>
  <si>
    <t>2451203.4418 </t>
  </si>
  <si>
    <t> 24.01.1999 22:36 </t>
  </si>
  <si>
    <t>2451203.4419 </t>
  </si>
  <si>
    <t> 0.0175 </t>
  </si>
  <si>
    <t>2451203.4421 </t>
  </si>
  <si>
    <t>2451237.4496 </t>
  </si>
  <si>
    <t> 27.02.1999 22:47 </t>
  </si>
  <si>
    <t> 0.0165 </t>
  </si>
  <si>
    <t>2451237.4508 </t>
  </si>
  <si>
    <t> 27.02.1999 22:49 </t>
  </si>
  <si>
    <t>2451250.3833 </t>
  </si>
  <si>
    <t> 12.03.1999 21:11 </t>
  </si>
  <si>
    <t>2451250.3837 </t>
  </si>
  <si>
    <t> 12.03.1999 21:12 </t>
  </si>
  <si>
    <t> 0.0178 </t>
  </si>
  <si>
    <t>2451250.3838 </t>
  </si>
  <si>
    <t>2451254.6945 </t>
  </si>
  <si>
    <t> 17.03.1999 04:40 </t>
  </si>
  <si>
    <t> C.M.Yeates et al. </t>
  </si>
  <si>
    <t>IBVS 4943 </t>
  </si>
  <si>
    <t>2451256.3719 </t>
  </si>
  <si>
    <t> 18.03.1999 20:55 </t>
  </si>
  <si>
    <t>2451256.3734 </t>
  </si>
  <si>
    <t> 18.03.1999 20:57 </t>
  </si>
  <si>
    <t> 0.0201 </t>
  </si>
  <si>
    <t>2451273.3754 </t>
  </si>
  <si>
    <t> 04.04.1999 21:00 </t>
  </si>
  <si>
    <t>2451273.3757 </t>
  </si>
  <si>
    <t> 04.04.1999 21:01 </t>
  </si>
  <si>
    <t>2451274.3333 </t>
  </si>
  <si>
    <t> 05.04.1999 19:59 </t>
  </si>
  <si>
    <t>2451274.3336 </t>
  </si>
  <si>
    <t> 05.04.1999 20:00 </t>
  </si>
  <si>
    <t> 0.0180 </t>
  </si>
  <si>
    <t>2451274.3342 </t>
  </si>
  <si>
    <t> 05.04.1999 20:01 </t>
  </si>
  <si>
    <t>2451278.4104 </t>
  </si>
  <si>
    <t> 09.04.1999 21:50 </t>
  </si>
  <si>
    <t> 0.0233 </t>
  </si>
  <si>
    <t>2451278.4118 </t>
  </si>
  <si>
    <t> 09.04.1999 21:52 </t>
  </si>
  <si>
    <t> 0.0247 </t>
  </si>
  <si>
    <t>2451278.4121 </t>
  </si>
  <si>
    <t> 09.04.1999 21:53 </t>
  </si>
  <si>
    <t> 0.0250 </t>
  </si>
  <si>
    <t>2451317.4160 </t>
  </si>
  <si>
    <t> 18.05.1999 21:59 </t>
  </si>
  <si>
    <t> -0.0091 </t>
  </si>
  <si>
    <t> R.Polloczek </t>
  </si>
  <si>
    <t>2451572.7472 </t>
  </si>
  <si>
    <t> 29.01.2000 05:55 </t>
  </si>
  <si>
    <t> R.H.Nelson </t>
  </si>
  <si>
    <t>IBVS 5040 </t>
  </si>
  <si>
    <t>2451625.9173 </t>
  </si>
  <si>
    <t> 22.03.2000 10:00 </t>
  </si>
  <si>
    <t> 0.0196 </t>
  </si>
  <si>
    <t>2451630.7074 </t>
  </si>
  <si>
    <t> 27.03.2000 04:58 </t>
  </si>
  <si>
    <t> 0.0198 </t>
  </si>
  <si>
    <t>2451919.5420 </t>
  </si>
  <si>
    <t> 10.01.2001 01:00 </t>
  </si>
  <si>
    <t> 0.0207 </t>
  </si>
  <si>
    <t>IBVS 5056 </t>
  </si>
  <si>
    <t>2451919.5421 </t>
  </si>
  <si>
    <t> 0.0208 </t>
  </si>
  <si>
    <t>2451919.5428 </t>
  </si>
  <si>
    <t> 10.01.2001 01:01 </t>
  </si>
  <si>
    <t> 0.0215 </t>
  </si>
  <si>
    <t>2451999.5313 </t>
  </si>
  <si>
    <t> 31.03.2001 00:45 </t>
  </si>
  <si>
    <t> BBS 125 </t>
  </si>
  <si>
    <t>2452251.4842 </t>
  </si>
  <si>
    <t> 07.12.2001 23:37 </t>
  </si>
  <si>
    <t>IBVS 5341 </t>
  </si>
  <si>
    <t>2452278.5530 </t>
  </si>
  <si>
    <t> 04.01.2002 01:16 </t>
  </si>
  <si>
    <t> 0.0252 </t>
  </si>
  <si>
    <t>2452311.3600 </t>
  </si>
  <si>
    <t> 05.02.2002 20:38 </t>
  </si>
  <si>
    <t> 0.0211 </t>
  </si>
  <si>
    <t>2452311.6028 </t>
  </si>
  <si>
    <t> 06.02.2002 02:28 </t>
  </si>
  <si>
    <t> 0.0244 </t>
  </si>
  <si>
    <t>2452322.3777 </t>
  </si>
  <si>
    <t> 16.02.2002 21:03 </t>
  </si>
  <si>
    <t> 0.0219 </t>
  </si>
  <si>
    <t>2452322.6132 </t>
  </si>
  <si>
    <t> 17.02.2002 02:43 </t>
  </si>
  <si>
    <t>2452351.3539 </t>
  </si>
  <si>
    <t> 17.03.2002 20:29 </t>
  </si>
  <si>
    <t> 0.0189 </t>
  </si>
  <si>
    <t>2452351.5951 </t>
  </si>
  <si>
    <t> 18.03.2002 02:16 </t>
  </si>
  <si>
    <t> 0.0206 </t>
  </si>
  <si>
    <t>2452368.3594 </t>
  </si>
  <si>
    <t> 03.04.2002 20:37 </t>
  </si>
  <si>
    <t>V;-I</t>
  </si>
  <si>
    <t> K.&amp; M.Rätz </t>
  </si>
  <si>
    <t>BAVM 158 </t>
  </si>
  <si>
    <t>2452376.5033 </t>
  </si>
  <si>
    <t> 12.04.2002 00:04 </t>
  </si>
  <si>
    <t>2452559.9583 </t>
  </si>
  <si>
    <t> 12.10.2002 10:59 </t>
  </si>
  <si>
    <t> 0.0212 </t>
  </si>
  <si>
    <t> R.Nelson </t>
  </si>
  <si>
    <t>IBVS 5371 </t>
  </si>
  <si>
    <t>2452608.8173 </t>
  </si>
  <si>
    <t> 30.11.2002 07:36 </t>
  </si>
  <si>
    <t> 0.0227 </t>
  </si>
  <si>
    <t>C </t>
  </si>
  <si>
    <t> S.Dvorak </t>
  </si>
  <si>
    <t>2452613.1307 </t>
  </si>
  <si>
    <t> 04.12.2002 15:08 </t>
  </si>
  <si>
    <t> Nakajima </t>
  </si>
  <si>
    <t>VSB 40 </t>
  </si>
  <si>
    <t>2452693.5986 </t>
  </si>
  <si>
    <t> 23.02.2003 02:21 </t>
  </si>
  <si>
    <t> 0.0220 </t>
  </si>
  <si>
    <t> T.Borkovits et al. </t>
  </si>
  <si>
    <t>IBVS 5434 </t>
  </si>
  <si>
    <t>2452694.3332 </t>
  </si>
  <si>
    <t> 23.02.2003 19:59 </t>
  </si>
  <si>
    <t> 0.0381 </t>
  </si>
  <si>
    <t> Karska&amp;Maciejewski </t>
  </si>
  <si>
    <t>IBVS 5494 </t>
  </si>
  <si>
    <t>2452694.5580 </t>
  </si>
  <si>
    <t> 24.02.2003 01:23 </t>
  </si>
  <si>
    <t> 0.0234 </t>
  </si>
  <si>
    <t>2452695.5155 </t>
  </si>
  <si>
    <t> 25.02.2003 00:22 </t>
  </si>
  <si>
    <t> 0.0229 </t>
  </si>
  <si>
    <t>IBVS 5668 </t>
  </si>
  <si>
    <t>2452697.4310 </t>
  </si>
  <si>
    <t> 26.02.2003 22:20 </t>
  </si>
  <si>
    <t> 0.0224 </t>
  </si>
  <si>
    <t>2452697.6320 </t>
  </si>
  <si>
    <t> 27.02.2003 03:10 </t>
  </si>
  <si>
    <t> -0.0160 </t>
  </si>
  <si>
    <t>2452706.5325 </t>
  </si>
  <si>
    <t> 08.03.2003 00:46 </t>
  </si>
  <si>
    <t> 0.0231 </t>
  </si>
  <si>
    <t>2452707.2102 </t>
  </si>
  <si>
    <t> 08.03.2003 17:02 </t>
  </si>
  <si>
    <t> -0.0177 </t>
  </si>
  <si>
    <t> V.Bakis et al. </t>
  </si>
  <si>
    <t>IBVS 5399 </t>
  </si>
  <si>
    <t>2452726.1693 </t>
  </si>
  <si>
    <t> 27.03.2003 16:03 </t>
  </si>
  <si>
    <t> C.-H.Kim et al. </t>
  </si>
  <si>
    <t>IBVS 5694 </t>
  </si>
  <si>
    <t>2452979.556 </t>
  </si>
  <si>
    <t> 06.12.2003 01:20 </t>
  </si>
  <si>
    <t>2452985.3053 </t>
  </si>
  <si>
    <t> 11.12.2003 19:19 </t>
  </si>
  <si>
    <t> 0.0210 </t>
  </si>
  <si>
    <t>VSB 42 </t>
  </si>
  <si>
    <t>2453082.5425 </t>
  </si>
  <si>
    <t> 18.03.2004 01:01 </t>
  </si>
  <si>
    <t> 0.0223 </t>
  </si>
  <si>
    <t>-I</t>
  </si>
  <si>
    <t> K. &amp; M. Rätz </t>
  </si>
  <si>
    <t>BAVM 173 </t>
  </si>
  <si>
    <t>2453096.4334 </t>
  </si>
  <si>
    <t> 31.03.2004 22:24 </t>
  </si>
  <si>
    <t>37328</t>
  </si>
  <si>
    <t> v.Poschinger </t>
  </si>
  <si>
    <t>BAVM 172 </t>
  </si>
  <si>
    <t>2453112.2409 </t>
  </si>
  <si>
    <t> 16.04.2004 17:46 </t>
  </si>
  <si>
    <t>37361</t>
  </si>
  <si>
    <t> 0.0230 </t>
  </si>
  <si>
    <t> T.Krajci </t>
  </si>
  <si>
    <t>IBVS 5592 </t>
  </si>
  <si>
    <t>2453328.2676 </t>
  </si>
  <si>
    <t> 18.11.2004 18:25 </t>
  </si>
  <si>
    <t>37812</t>
  </si>
  <si>
    <t> 0.0232 </t>
  </si>
  <si>
    <t>2453372.8148 </t>
  </si>
  <si>
    <t> 02.01.2005 07:33 </t>
  </si>
  <si>
    <t>37905</t>
  </si>
  <si>
    <t> 0.0239 </t>
  </si>
  <si>
    <t>IBVS 5672 </t>
  </si>
  <si>
    <t>2453399.6394 </t>
  </si>
  <si>
    <t> 29.01.2005 03:20 </t>
  </si>
  <si>
    <t>37961</t>
  </si>
  <si>
    <t> 0.0248 </t>
  </si>
  <si>
    <t>2453405.8661 </t>
  </si>
  <si>
    <t> 04.02.2005 08:47 </t>
  </si>
  <si>
    <t>37974</t>
  </si>
  <si>
    <t> 0.0246 </t>
  </si>
  <si>
    <t>IBVS 5690 </t>
  </si>
  <si>
    <t>2453434.1254 </t>
  </si>
  <si>
    <t> 04.03.2005 15:00 </t>
  </si>
  <si>
    <t>38033</t>
  </si>
  <si>
    <t>VSB 44 </t>
  </si>
  <si>
    <t>2453461.4292 </t>
  </si>
  <si>
    <t> 31.03.2005 22:18 </t>
  </si>
  <si>
    <t>38090</t>
  </si>
  <si>
    <t> 0.0243 </t>
  </si>
  <si>
    <t>2453501.6629 </t>
  </si>
  <si>
    <t> 11.05.2005 03:54 </t>
  </si>
  <si>
    <t>38174</t>
  </si>
  <si>
    <t>2453683.1991 </t>
  </si>
  <si>
    <t> 08.11.2005 16:46 </t>
  </si>
  <si>
    <t>38553</t>
  </si>
  <si>
    <t> 0.0197 </t>
  </si>
  <si>
    <t>2453817.8032 </t>
  </si>
  <si>
    <t> 23.03.2006 07:16 </t>
  </si>
  <si>
    <t>38834</t>
  </si>
  <si>
    <t> 0.0263 </t>
  </si>
  <si>
    <t> M.Lewandowski et al. </t>
  </si>
  <si>
    <t>IBVS 5784 </t>
  </si>
  <si>
    <t>2453818.0377 </t>
  </si>
  <si>
    <t> 23.03.2006 12:54 </t>
  </si>
  <si>
    <t>38834.5</t>
  </si>
  <si>
    <t> 0.0213 </t>
  </si>
  <si>
    <t>2453833.3711 </t>
  </si>
  <si>
    <t> 07.04.2006 20:54 </t>
  </si>
  <si>
    <t>38866.5</t>
  </si>
  <si>
    <t> 0.0269 </t>
  </si>
  <si>
    <t>m</t>
  </si>
  <si>
    <t> S.Parimucha et al. </t>
  </si>
  <si>
    <t>IBVS 5777 </t>
  </si>
  <si>
    <t>2453834.3295 </t>
  </si>
  <si>
    <t> 08.04.2006 19:54 </t>
  </si>
  <si>
    <t>38868.5</t>
  </si>
  <si>
    <t> 0.0273 </t>
  </si>
  <si>
    <t>2453848.45692 </t>
  </si>
  <si>
    <t> 22.04.2006 22:57 </t>
  </si>
  <si>
    <t>38898</t>
  </si>
  <si>
    <t> 0.02437 </t>
  </si>
  <si>
    <t> L.Šmelcer </t>
  </si>
  <si>
    <t>OEJV 0074 </t>
  </si>
  <si>
    <t>2454076.9392 </t>
  </si>
  <si>
    <t> 07.12.2006 10:32 </t>
  </si>
  <si>
    <t>39375</t>
  </si>
  <si>
    <t> 0.0262 </t>
  </si>
  <si>
    <t>o</t>
  </si>
  <si>
    <t>IBVS 5806 </t>
  </si>
  <si>
    <t>2454173.6989 </t>
  </si>
  <si>
    <t> 14.03.2007 04:46 </t>
  </si>
  <si>
    <t>39577</t>
  </si>
  <si>
    <t> 0.0290 </t>
  </si>
  <si>
    <t>2454192.3796 </t>
  </si>
  <si>
    <t> 01.04.2007 21:06 </t>
  </si>
  <si>
    <t>39616</t>
  </si>
  <si>
    <t> 0.0289 </t>
  </si>
  <si>
    <t> H.Jungbluth </t>
  </si>
  <si>
    <t>BAVM 186 </t>
  </si>
  <si>
    <t>2454197.4085 </t>
  </si>
  <si>
    <t> 06.04.2007 21:48 </t>
  </si>
  <si>
    <t>39626.5</t>
  </si>
  <si>
    <t> 0.0284 </t>
  </si>
  <si>
    <t>2454442.8964 </t>
  </si>
  <si>
    <t> 08.12.2007 09:30 </t>
  </si>
  <si>
    <t>40139</t>
  </si>
  <si>
    <t> 0.0316 </t>
  </si>
  <si>
    <t>IBVS 5820 </t>
  </si>
  <si>
    <t>2454521.4501 </t>
  </si>
  <si>
    <t> 24.02.2008 22:48 </t>
  </si>
  <si>
    <t>40303</t>
  </si>
  <si>
    <t> 0.0302 </t>
  </si>
  <si>
    <t>OEJV 0094 </t>
  </si>
  <si>
    <t>2454521.4503 </t>
  </si>
  <si>
    <t> 0.0304 </t>
  </si>
  <si>
    <t>2454556.4186 </t>
  </si>
  <si>
    <t> 30.03.2008 22:02 </t>
  </si>
  <si>
    <t>40376</t>
  </si>
  <si>
    <t> 0.0321 </t>
  </si>
  <si>
    <t>IBVS 5835 </t>
  </si>
  <si>
    <t>2454594.5000 </t>
  </si>
  <si>
    <t> 08.05.2008 00:00 </t>
  </si>
  <si>
    <t>40455.5</t>
  </si>
  <si>
    <t> 0.0334 </t>
  </si>
  <si>
    <t>IBVS 5898 </t>
  </si>
  <si>
    <t>2454842.8569 </t>
  </si>
  <si>
    <t> 11.01.2009 08:33 </t>
  </si>
  <si>
    <t>40974</t>
  </si>
  <si>
    <t>IBVS 5894 </t>
  </si>
  <si>
    <t>2454906.0877 </t>
  </si>
  <si>
    <t> 15.03.2009 14:06 </t>
  </si>
  <si>
    <t>41106</t>
  </si>
  <si>
    <t> 0.0351 </t>
  </si>
  <si>
    <t> H.Itoh </t>
  </si>
  <si>
    <t>VSB 50 </t>
  </si>
  <si>
    <t>2454922.3724 </t>
  </si>
  <si>
    <t> 31.03.2009 20:56 </t>
  </si>
  <si>
    <t>41140</t>
  </si>
  <si>
    <t> 0.0340 </t>
  </si>
  <si>
    <t> U.Schmidt </t>
  </si>
  <si>
    <t>BAVM 209 </t>
  </si>
  <si>
    <t>2454922.6131 </t>
  </si>
  <si>
    <t> 01.04.2009 02:42 </t>
  </si>
  <si>
    <t>41140.5</t>
  </si>
  <si>
    <t> 0.0352 </t>
  </si>
  <si>
    <t>2455166.903 </t>
  </si>
  <si>
    <t> 01.12.2009 09:40 </t>
  </si>
  <si>
    <t>41650.5</t>
  </si>
  <si>
    <t> 0.038 </t>
  </si>
  <si>
    <t>IBVS 5929 </t>
  </si>
  <si>
    <t>2455187.2580 </t>
  </si>
  <si>
    <t> 21.12.2009 18:11 </t>
  </si>
  <si>
    <t>41693</t>
  </si>
  <si>
    <t> 0.0356 </t>
  </si>
  <si>
    <t>2455201.8690 </t>
  </si>
  <si>
    <t> 05.01.2010 08:51 </t>
  </si>
  <si>
    <t>41723.5</t>
  </si>
  <si>
    <t> 0.0372 </t>
  </si>
  <si>
    <t>IBVS 5945 </t>
  </si>
  <si>
    <t>2455213.3687 </t>
  </si>
  <si>
    <t> 16.01.2010 20:50 </t>
  </si>
  <si>
    <t>41747.5</t>
  </si>
  <si>
    <t> 0.0411 </t>
  </si>
  <si>
    <t>IBVS 5980 </t>
  </si>
  <si>
    <t>2455232.2838 </t>
  </si>
  <si>
    <t> 04.02.2010 18:48 </t>
  </si>
  <si>
    <t>41787</t>
  </si>
  <si>
    <t> 0.0359 </t>
  </si>
  <si>
    <t>2455278.5124 </t>
  </si>
  <si>
    <t> 23.03.2010 00:17 </t>
  </si>
  <si>
    <t>41883.5</t>
  </si>
  <si>
    <t> 0.0415 </t>
  </si>
  <si>
    <t>2455314.4367 </t>
  </si>
  <si>
    <t> 27.04.2010 22:28 </t>
  </si>
  <si>
    <t>41958.5</t>
  </si>
  <si>
    <t> 0.0412 </t>
  </si>
  <si>
    <t>BAVM 214 </t>
  </si>
  <si>
    <t>2455476.5731 </t>
  </si>
  <si>
    <t> 07.10.2010 01:45 </t>
  </si>
  <si>
    <t>42297</t>
  </si>
  <si>
    <t> 0.0380 </t>
  </si>
  <si>
    <t>2455481.5991 </t>
  </si>
  <si>
    <t> 12.10.2010 02:22 </t>
  </si>
  <si>
    <t>42307.5</t>
  </si>
  <si>
    <t> 0.0345 </t>
  </si>
  <si>
    <t>2455520.8786 </t>
  </si>
  <si>
    <t> 20.11.2010 09:05 </t>
  </si>
  <si>
    <t>42389.5</t>
  </si>
  <si>
    <t> 0.0365 </t>
  </si>
  <si>
    <t>IBVS 5966 </t>
  </si>
  <si>
    <t>2455583.8697 </t>
  </si>
  <si>
    <t> 22.01.2011 08:52 </t>
  </si>
  <si>
    <t>42521</t>
  </si>
  <si>
    <t> 0.0398 </t>
  </si>
  <si>
    <t>IBVS 5992 </t>
  </si>
  <si>
    <t>2455630.3319 </t>
  </si>
  <si>
    <t> 09.03.2011 19:57 </t>
  </si>
  <si>
    <t>42618</t>
  </si>
  <si>
    <t> 0.0395 </t>
  </si>
  <si>
    <t>IBVS 6044 </t>
  </si>
  <si>
    <t>2455643.5030 </t>
  </si>
  <si>
    <t> 23.03.2011 00:04 </t>
  </si>
  <si>
    <t>42645.5</t>
  </si>
  <si>
    <t> 0.0382 </t>
  </si>
  <si>
    <t> M.&amp; K.Rätz </t>
  </si>
  <si>
    <t>BAVM 231 </t>
  </si>
  <si>
    <t>2455656.6768 </t>
  </si>
  <si>
    <t> 05.04.2011 04:14 </t>
  </si>
  <si>
    <t> 0.0397 </t>
  </si>
  <si>
    <t>2455674.3998 </t>
  </si>
  <si>
    <t> 22.04.2011 21:35 </t>
  </si>
  <si>
    <t> 0.0399 </t>
  </si>
  <si>
    <t>BAVM 220 </t>
  </si>
  <si>
    <t>2455937.8468 </t>
  </si>
  <si>
    <t> 11.01.2012 08:19 </t>
  </si>
  <si>
    <t>IBVS 6029 </t>
  </si>
  <si>
    <t>2456004.4285 </t>
  </si>
  <si>
    <t> 17.03.2012 22:17 </t>
  </si>
  <si>
    <t> 0.0413 </t>
  </si>
  <si>
    <t> G.Bonaventura </t>
  </si>
  <si>
    <t>IBVS 6033 </t>
  </si>
  <si>
    <t>2456021.6725 </t>
  </si>
  <si>
    <t> 04.04.2012 04:08 </t>
  </si>
  <si>
    <t>2456028.3765 </t>
  </si>
  <si>
    <t> 10.04.2012 21:02 </t>
  </si>
  <si>
    <t> 0.0396 </t>
  </si>
  <si>
    <t>2456357.6878 </t>
  </si>
  <si>
    <t> 06.03.2013 04:30 </t>
  </si>
  <si>
    <t> 0.0421 </t>
  </si>
  <si>
    <t>IBVS 6092 </t>
  </si>
  <si>
    <t>2456408.4636 </t>
  </si>
  <si>
    <t> 25.04.2013 23:07 </t>
  </si>
  <si>
    <t> 0.0445 </t>
  </si>
  <si>
    <t>BAVM 232 </t>
  </si>
  <si>
    <t>2456670.9534 </t>
  </si>
  <si>
    <t> 13.01.2014 10:52 </t>
  </si>
  <si>
    <t> 0.0453 </t>
  </si>
  <si>
    <t>Rc</t>
  </si>
  <si>
    <t> K.Shiokawa </t>
  </si>
  <si>
    <t>VSB 59 </t>
  </si>
  <si>
    <t>2456671.1889 </t>
  </si>
  <si>
    <t> 13.01.2014 16:32 </t>
  </si>
  <si>
    <t>2456673.1046 </t>
  </si>
  <si>
    <t> 15.01.2014 14:30 </t>
  </si>
  <si>
    <t> 0.0410 </t>
  </si>
  <si>
    <t>2456723.3976 </t>
  </si>
  <si>
    <t> 06.03.2014 21:32 </t>
  </si>
  <si>
    <t>BAVM 238 </t>
  </si>
  <si>
    <t>2456745.4325 </t>
  </si>
  <si>
    <t> 28.03.2014 22:22 </t>
  </si>
  <si>
    <t> 0.0407 </t>
  </si>
  <si>
    <t>2456757.4093 </t>
  </si>
  <si>
    <t> 09.04.2014 21:49 </t>
  </si>
  <si>
    <t> 0.0426 </t>
  </si>
  <si>
    <t>IBVS 6195</t>
  </si>
  <si>
    <t>IBVS 4277</t>
  </si>
  <si>
    <t>IBVS 0046 </t>
  </si>
  <si>
    <t>IBVS 5806</t>
  </si>
  <si>
    <t>IBVS 6033</t>
  </si>
  <si>
    <t>OEJV 0179</t>
  </si>
  <si>
    <t>s5</t>
  </si>
  <si>
    <t>s6</t>
  </si>
  <si>
    <t>s7</t>
  </si>
  <si>
    <t>IBVS 6234</t>
  </si>
  <si>
    <t>RHN 2019</t>
  </si>
  <si>
    <t>RHN 2020</t>
  </si>
  <si>
    <t>IBVS 6262</t>
  </si>
  <si>
    <t>RHN 2021</t>
  </si>
  <si>
    <t>OEJV 0203</t>
  </si>
  <si>
    <t>OEJV 0211</t>
  </si>
  <si>
    <t>VSB 069</t>
  </si>
  <si>
    <t>RHN 2022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</si>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</sst>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\(&quot;$&quot;#,##0\)"/>
    <numFmt numFmtId="172" formatCode="0.00000"/>
    <numFmt numFmtId="173" formatCode="0.0000"/>
    <numFmt numFmtId="174" formatCode="0.000000000"/>
    <numFmt numFmtId="179" formatCode="0.E+00"/>
    <numFmt numFmtId="180" formatCode="0.0%"/>
  </numFmts>
  <fonts count="4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 Unicode MS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20" borderId="0" applyNumberFormat="0" applyBorder="0" applyAlignment="0" applyProtection="0"/>
    <xf numFmtId="0" fontId="30" fillId="4" borderId="0" applyNumberFormat="0" applyBorder="0" applyAlignment="0" applyProtection="0"/>
    <xf numFmtId="0" fontId="31" fillId="21" borderId="1" applyNumberFormat="0" applyAlignment="0" applyProtection="0"/>
    <xf numFmtId="0" fontId="32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33" fillId="0" borderId="0" applyNumberFormat="0" applyFill="0" applyBorder="0" applyAlignment="0" applyProtection="0"/>
    <xf numFmtId="2" fontId="5" fillId="2" borderId="0"/>
    <xf numFmtId="0" fontId="34" fillId="5" borderId="0" applyNumberFormat="0" applyBorder="0" applyAlignment="0" applyProtection="0"/>
    <xf numFmtId="0" fontId="1" fillId="2" borderId="0"/>
    <xf numFmtId="0" fontId="2" fillId="2" borderId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6" fillId="8" borderId="1" applyNumberFormat="0" applyAlignment="0" applyProtection="0"/>
    <xf numFmtId="0" fontId="37" fillId="0" borderId="4" applyNumberFormat="0" applyFill="0" applyAlignment="0" applyProtection="0"/>
    <xf numFmtId="0" fontId="38" fillId="23" borderId="0" applyNumberFormat="0" applyBorder="0" applyAlignment="0" applyProtection="0"/>
    <xf numFmtId="0" fontId="11" fillId="0" borderId="0"/>
    <xf numFmtId="0" fontId="28" fillId="24" borderId="5" applyNumberFormat="0" applyFont="0" applyAlignment="0" applyProtection="0"/>
    <xf numFmtId="0" fontId="39" fillId="21" borderId="6" applyNumberFormat="0" applyAlignment="0" applyProtection="0"/>
    <xf numFmtId="0" fontId="40" fillId="0" borderId="0" applyNumberFormat="0" applyFill="0" applyBorder="0" applyAlignment="0" applyProtection="0"/>
    <xf numFmtId="0" fontId="5" fillId="2" borderId="7"/>
    <xf numFmtId="0" fontId="41" fillId="0" borderId="0" applyNumberFormat="0" applyFill="0" applyBorder="0" applyAlignment="0" applyProtection="0"/>
  </cellStyleXfs>
  <cellXfs count="241">
    <xf numFmtId="0" fontId="0" fillId="2" borderId="0" xfId="0" applyFill="1"/>
    <xf numFmtId="0" fontId="0" fillId="0" borderId="8" xfId="0" applyBorder="1"/>
    <xf numFmtId="0" fontId="3" fillId="2" borderId="5" xfId="0" applyFont="1" applyFill="1" applyBorder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74" fontId="0" fillId="0" borderId="5" xfId="0" applyNumberFormat="1" applyBorder="1"/>
    <xf numFmtId="0" fontId="4" fillId="2" borderId="5" xfId="0" applyFont="1" applyFill="1" applyBorder="1"/>
    <xf numFmtId="172" fontId="0" fillId="2" borderId="5" xfId="0" applyNumberFormat="1" applyFill="1" applyBorder="1" applyAlignment="1">
      <alignment horizontal="right"/>
    </xf>
    <xf numFmtId="173" fontId="0" fillId="2" borderId="5" xfId="0" applyNumberFormat="1" applyFill="1" applyBorder="1" applyAlignment="1">
      <alignment horizontal="right"/>
    </xf>
    <xf numFmtId="0" fontId="0" fillId="2" borderId="9" xfId="0" applyFill="1" applyBorder="1"/>
    <xf numFmtId="0" fontId="0" fillId="0" borderId="9" xfId="0" applyBorder="1"/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0" borderId="13" xfId="0" applyBorder="1"/>
    <xf numFmtId="0" fontId="0" fillId="2" borderId="14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4" xfId="0" applyFill="1" applyBorder="1"/>
    <xf numFmtId="0" fontId="6" fillId="2" borderId="5" xfId="0" applyFon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14" fontId="0" fillId="2" borderId="9" xfId="0" applyNumberFormat="1" applyFill="1" applyBorder="1"/>
    <xf numFmtId="0" fontId="7" fillId="2" borderId="5" xfId="0" applyFont="1" applyFill="1" applyBorder="1"/>
    <xf numFmtId="0" fontId="0" fillId="2" borderId="5" xfId="0" applyFill="1" applyBorder="1" applyAlignment="1">
      <alignment horizontal="center"/>
    </xf>
    <xf numFmtId="0" fontId="0" fillId="2" borderId="10" xfId="0" applyFill="1" applyBorder="1"/>
    <xf numFmtId="0" fontId="0" fillId="25" borderId="9" xfId="0" applyFill="1" applyBorder="1"/>
    <xf numFmtId="11" fontId="0" fillId="26" borderId="5" xfId="0" applyNumberFormat="1" applyFill="1" applyBorder="1"/>
    <xf numFmtId="0" fontId="0" fillId="25" borderId="5" xfId="0" applyFill="1" applyBorder="1"/>
    <xf numFmtId="14" fontId="0" fillId="2" borderId="5" xfId="0" applyNumberFormat="1" applyFill="1" applyBorder="1"/>
    <xf numFmtId="0" fontId="8" fillId="2" borderId="9" xfId="0" applyFont="1" applyFill="1" applyBorder="1"/>
    <xf numFmtId="0" fontId="8" fillId="0" borderId="9" xfId="0" applyFont="1" applyBorder="1"/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NumberFormat="1" applyFont="1" applyBorder="1" applyAlignment="1">
      <alignment horizontal="right" vertical="center"/>
    </xf>
    <xf numFmtId="0" fontId="8" fillId="2" borderId="5" xfId="0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172" fontId="8" fillId="2" borderId="5" xfId="0" applyNumberFormat="1" applyFont="1" applyFill="1" applyBorder="1" applyAlignment="1">
      <alignment horizontal="right"/>
    </xf>
    <xf numFmtId="173" fontId="8" fillId="2" borderId="5" xfId="0" applyNumberFormat="1" applyFont="1" applyFill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9" fillId="2" borderId="5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NumberFormat="1" applyFont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8" fillId="0" borderId="5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vertical="center" wrapText="1"/>
    </xf>
    <xf numFmtId="0" fontId="0" fillId="25" borderId="13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0" borderId="16" xfId="0" applyBorder="1"/>
    <xf numFmtId="0" fontId="4" fillId="2" borderId="9" xfId="0" applyFont="1" applyFill="1" applyBorder="1"/>
    <xf numFmtId="0" fontId="0" fillId="26" borderId="5" xfId="0" applyFill="1" applyBorder="1"/>
    <xf numFmtId="0" fontId="4" fillId="0" borderId="5" xfId="0" applyFont="1" applyBorder="1"/>
    <xf numFmtId="0" fontId="6" fillId="0" borderId="5" xfId="0" applyFont="1" applyBorder="1"/>
    <xf numFmtId="0" fontId="0" fillId="27" borderId="0" xfId="0" applyNumberFormat="1" applyFill="1" applyAlignment="1"/>
    <xf numFmtId="0" fontId="3" fillId="0" borderId="0" xfId="0" applyFont="1"/>
    <xf numFmtId="0" fontId="0" fillId="0" borderId="17" xfId="0" applyBorder="1"/>
    <xf numFmtId="0" fontId="0" fillId="0" borderId="18" xfId="0" applyBorder="1"/>
    <xf numFmtId="0" fontId="4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4" fontId="0" fillId="0" borderId="0" xfId="0" applyNumberFormat="1"/>
    <xf numFmtId="0" fontId="0" fillId="0" borderId="5" xfId="0" applyBorder="1" applyAlignment="1">
      <alignment vertical="center"/>
    </xf>
    <xf numFmtId="0" fontId="0" fillId="0" borderId="5" xfId="0" applyBorder="1" applyAlignment="1">
      <alignment wrapText="1"/>
    </xf>
    <xf numFmtId="0" fontId="8" fillId="2" borderId="0" xfId="0" applyFont="1" applyFill="1"/>
    <xf numFmtId="0" fontId="0" fillId="0" borderId="5" xfId="0" applyNumberFormat="1" applyBorder="1" applyAlignment="1">
      <alignment horizontal="center"/>
    </xf>
    <xf numFmtId="0" fontId="7" fillId="0" borderId="0" xfId="0" applyFont="1"/>
    <xf numFmtId="0" fontId="9" fillId="2" borderId="0" xfId="0" applyFont="1" applyFill="1"/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 wrapText="1"/>
    </xf>
    <xf numFmtId="0" fontId="8" fillId="0" borderId="0" xfId="0" applyFont="1"/>
    <xf numFmtId="0" fontId="8" fillId="2" borderId="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0" borderId="5" xfId="0" applyNumberFormat="1" applyFont="1" applyBorder="1" applyAlignment="1"/>
    <xf numFmtId="0" fontId="6" fillId="0" borderId="5" xfId="0" applyNumberFormat="1" applyFont="1" applyBorder="1" applyAlignment="1">
      <alignment horizontal="right"/>
    </xf>
    <xf numFmtId="0" fontId="12" fillId="0" borderId="5" xfId="0" applyFont="1" applyBorder="1" applyAlignment="1">
      <alignment horizontal="right" vertical="center" wrapText="1"/>
    </xf>
    <xf numFmtId="0" fontId="12" fillId="2" borderId="5" xfId="0" applyFont="1" applyFill="1" applyBorder="1"/>
    <xf numFmtId="0" fontId="12" fillId="0" borderId="5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3" fillId="2" borderId="5" xfId="0" applyFont="1" applyFill="1" applyBorder="1"/>
    <xf numFmtId="0" fontId="12" fillId="0" borderId="5" xfId="0" applyFont="1" applyBorder="1" applyAlignment="1">
      <alignment horizontal="left" vertical="center"/>
    </xf>
    <xf numFmtId="172" fontId="12" fillId="2" borderId="5" xfId="0" applyNumberFormat="1" applyFont="1" applyFill="1" applyBorder="1" applyAlignment="1">
      <alignment horizontal="right"/>
    </xf>
    <xf numFmtId="173" fontId="12" fillId="2" borderId="5" xfId="0" applyNumberFormat="1" applyFont="1" applyFill="1" applyBorder="1" applyAlignment="1">
      <alignment horizontal="right"/>
    </xf>
    <xf numFmtId="0" fontId="12" fillId="0" borderId="5" xfId="0" applyFont="1" applyBorder="1"/>
    <xf numFmtId="0" fontId="14" fillId="2" borderId="0" xfId="0" applyFont="1" applyFill="1"/>
    <xf numFmtId="0" fontId="15" fillId="2" borderId="5" xfId="0" applyFont="1" applyFill="1" applyBorder="1"/>
    <xf numFmtId="0" fontId="15" fillId="2" borderId="0" xfId="0" applyFont="1" applyFill="1"/>
    <xf numFmtId="0" fontId="15" fillId="2" borderId="9" xfId="0" applyFont="1" applyFill="1" applyBorder="1"/>
    <xf numFmtId="0" fontId="15" fillId="0" borderId="5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/>
    <xf numFmtId="0" fontId="12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9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2" borderId="5" xfId="0" applyFill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0" fontId="17" fillId="0" borderId="0" xfId="0" applyFont="1"/>
    <xf numFmtId="0" fontId="18" fillId="0" borderId="0" xfId="0" applyFont="1"/>
    <xf numFmtId="0" fontId="13" fillId="0" borderId="0" xfId="0" applyFont="1" applyAlignment="1">
      <alignment horizontal="left" vertical="top"/>
    </xf>
    <xf numFmtId="0" fontId="13" fillId="0" borderId="0" xfId="0" applyFont="1"/>
    <xf numFmtId="0" fontId="10" fillId="0" borderId="0" xfId="0" applyFont="1"/>
    <xf numFmtId="22" fontId="13" fillId="0" borderId="0" xfId="0" applyNumberFormat="1" applyFont="1"/>
    <xf numFmtId="0" fontId="8" fillId="0" borderId="0" xfId="0" applyNumberFormat="1" applyFont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19" fillId="0" borderId="0" xfId="0" applyFont="1"/>
    <xf numFmtId="0" fontId="21" fillId="0" borderId="0" xfId="0" applyFont="1"/>
    <xf numFmtId="0" fontId="6" fillId="0" borderId="0" xfId="0" applyFont="1" applyAlignment="1">
      <alignment horizontal="center"/>
    </xf>
    <xf numFmtId="0" fontId="6" fillId="0" borderId="20" xfId="0" applyFont="1" applyBorder="1"/>
    <xf numFmtId="0" fontId="7" fillId="0" borderId="21" xfId="0" applyFont="1" applyBorder="1"/>
    <xf numFmtId="0" fontId="13" fillId="0" borderId="22" xfId="0" applyFont="1" applyBorder="1"/>
    <xf numFmtId="179" fontId="13" fillId="0" borderId="22" xfId="0" applyNumberFormat="1" applyFont="1" applyBorder="1" applyAlignment="1">
      <alignment horizontal="center"/>
    </xf>
    <xf numFmtId="180" fontId="6" fillId="0" borderId="0" xfId="0" applyNumberFormat="1" applyFont="1"/>
    <xf numFmtId="0" fontId="6" fillId="0" borderId="23" xfId="0" applyFont="1" applyBorder="1"/>
    <xf numFmtId="0" fontId="7" fillId="0" borderId="24" xfId="0" applyFont="1" applyBorder="1"/>
    <xf numFmtId="0" fontId="13" fillId="0" borderId="25" xfId="0" applyFont="1" applyBorder="1"/>
    <xf numFmtId="179" fontId="13" fillId="0" borderId="25" xfId="0" applyNumberFormat="1" applyFont="1" applyBorder="1" applyAlignment="1">
      <alignment horizontal="center"/>
    </xf>
    <xf numFmtId="0" fontId="6" fillId="0" borderId="26" xfId="0" applyFont="1" applyBorder="1"/>
    <xf numFmtId="0" fontId="7" fillId="0" borderId="27" xfId="0" applyFont="1" applyBorder="1"/>
    <xf numFmtId="0" fontId="13" fillId="0" borderId="28" xfId="0" applyFont="1" applyBorder="1"/>
    <xf numFmtId="179" fontId="13" fillId="0" borderId="28" xfId="0" applyNumberFormat="1" applyFont="1" applyBorder="1" applyAlignment="1">
      <alignment horizontal="center"/>
    </xf>
    <xf numFmtId="0" fontId="21" fillId="0" borderId="15" xfId="0" applyFont="1" applyBorder="1"/>
    <xf numFmtId="0" fontId="0" fillId="0" borderId="15" xfId="0" applyBorder="1"/>
    <xf numFmtId="0" fontId="6" fillId="0" borderId="0" xfId="0" applyFont="1" applyFill="1" applyBorder="1"/>
    <xf numFmtId="179" fontId="13" fillId="0" borderId="0" xfId="0" applyNumberFormat="1" applyFont="1" applyAlignment="1">
      <alignment horizontal="center"/>
    </xf>
    <xf numFmtId="0" fontId="0" fillId="0" borderId="0" xfId="0" applyFill="1" applyBorder="1"/>
    <xf numFmtId="10" fontId="11" fillId="0" borderId="0" xfId="0" applyNumberFormat="1" applyFont="1" applyFill="1" applyBorder="1"/>
    <xf numFmtId="0" fontId="12" fillId="0" borderId="0" xfId="0" applyFont="1"/>
    <xf numFmtId="180" fontId="12" fillId="0" borderId="0" xfId="0" applyNumberFormat="1" applyFont="1"/>
    <xf numFmtId="10" fontId="12" fillId="0" borderId="0" xfId="0" applyNumberFormat="1" applyFont="1" applyFill="1" applyBorder="1"/>
    <xf numFmtId="0" fontId="0" fillId="0" borderId="0" xfId="0" applyFill="1"/>
    <xf numFmtId="0" fontId="13" fillId="0" borderId="0" xfId="0" applyFont="1" applyFill="1"/>
    <xf numFmtId="0" fontId="18" fillId="0" borderId="0" xfId="0" applyFont="1" applyProtection="1">
      <protection locked="0"/>
    </xf>
    <xf numFmtId="0" fontId="18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11" fillId="0" borderId="0" xfId="0" applyFont="1"/>
    <xf numFmtId="0" fontId="6" fillId="0" borderId="15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28" borderId="5" xfId="0" applyFont="1" applyFill="1" applyBorder="1"/>
    <xf numFmtId="0" fontId="13" fillId="0" borderId="9" xfId="0" applyFont="1" applyFill="1" applyBorder="1"/>
    <xf numFmtId="0" fontId="6" fillId="0" borderId="5" xfId="0" applyFont="1" applyFill="1" applyBorder="1"/>
    <xf numFmtId="0" fontId="0" fillId="2" borderId="0" xfId="0" applyFill="1" applyBorder="1"/>
    <xf numFmtId="0" fontId="0" fillId="0" borderId="22" xfId="0" applyBorder="1"/>
    <xf numFmtId="0" fontId="0" fillId="0" borderId="25" xfId="0" applyBorder="1"/>
    <xf numFmtId="0" fontId="0" fillId="0" borderId="28" xfId="0" applyBorder="1"/>
    <xf numFmtId="0" fontId="6" fillId="2" borderId="10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4" fontId="0" fillId="0" borderId="5" xfId="0" applyNumberFormat="1" applyBorder="1"/>
    <xf numFmtId="0" fontId="0" fillId="0" borderId="29" xfId="0" applyBorder="1"/>
    <xf numFmtId="0" fontId="0" fillId="0" borderId="30" xfId="0" applyBorder="1"/>
    <xf numFmtId="0" fontId="15" fillId="0" borderId="5" xfId="0" applyNumberFormat="1" applyFont="1" applyBorder="1" applyAlignment="1">
      <alignment horizontal="left"/>
    </xf>
    <xf numFmtId="0" fontId="15" fillId="0" borderId="5" xfId="0" applyFont="1" applyBorder="1"/>
    <xf numFmtId="0" fontId="15" fillId="2" borderId="5" xfId="0" applyFont="1" applyFill="1" applyBorder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/>
    </xf>
    <xf numFmtId="172" fontId="15" fillId="2" borderId="5" xfId="0" applyNumberFormat="1" applyFont="1" applyFill="1" applyBorder="1" applyAlignment="1">
      <alignment horizontal="left"/>
    </xf>
    <xf numFmtId="173" fontId="15" fillId="2" borderId="5" xfId="0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/>
    </xf>
    <xf numFmtId="0" fontId="25" fillId="0" borderId="5" xfId="0" applyFont="1" applyBorder="1"/>
    <xf numFmtId="0" fontId="25" fillId="0" borderId="5" xfId="0" applyFont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6" fillId="0" borderId="31" xfId="0" applyFont="1" applyBorder="1"/>
    <xf numFmtId="0" fontId="6" fillId="0" borderId="32" xfId="0" applyFont="1" applyBorder="1"/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27" fillId="0" borderId="0" xfId="38" applyAlignment="1" applyProtection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0" xfId="0" quotePrefix="1"/>
    <xf numFmtId="0" fontId="15" fillId="29" borderId="33" xfId="0" applyFont="1" applyFill="1" applyBorder="1" applyAlignment="1">
      <alignment horizontal="left" vertical="top" wrapText="1" indent="1"/>
    </xf>
    <xf numFmtId="0" fontId="15" fillId="29" borderId="33" xfId="0" applyFont="1" applyFill="1" applyBorder="1" applyAlignment="1">
      <alignment horizontal="center" vertical="top" wrapText="1"/>
    </xf>
    <xf numFmtId="0" fontId="15" fillId="29" borderId="33" xfId="0" applyFont="1" applyFill="1" applyBorder="1" applyAlignment="1">
      <alignment horizontal="right" vertical="top" wrapText="1"/>
    </xf>
    <xf numFmtId="0" fontId="27" fillId="29" borderId="33" xfId="38" applyFill="1" applyBorder="1" applyAlignment="1" applyProtection="1">
      <alignment horizontal="right" vertical="top" wrapText="1"/>
    </xf>
    <xf numFmtId="0" fontId="15" fillId="29" borderId="33" xfId="0" applyNumberFormat="1" applyFont="1" applyFill="1" applyBorder="1" applyAlignment="1">
      <alignment horizontal="center" vertical="top" wrapText="1"/>
    </xf>
    <xf numFmtId="0" fontId="21" fillId="2" borderId="5" xfId="0" applyFont="1" applyFill="1" applyBorder="1"/>
    <xf numFmtId="0" fontId="21" fillId="2" borderId="5" xfId="0" applyFont="1" applyFill="1" applyBorder="1" applyAlignment="1">
      <alignment horizontal="left"/>
    </xf>
    <xf numFmtId="0" fontId="21" fillId="0" borderId="5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21" fillId="2" borderId="0" xfId="0" applyFont="1" applyFill="1"/>
    <xf numFmtId="0" fontId="8" fillId="0" borderId="5" xfId="0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5" fillId="0" borderId="0" xfId="0" applyFon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13" fillId="2" borderId="0" xfId="0" applyFont="1" applyFill="1"/>
    <xf numFmtId="0" fontId="15" fillId="0" borderId="0" xfId="0" applyFont="1" applyAlignment="1">
      <alignment horizontal="left" vertical="center" wrapText="1"/>
    </xf>
    <xf numFmtId="0" fontId="42" fillId="0" borderId="5" xfId="42" applyFont="1" applyBorder="1" applyAlignment="1">
      <alignment horizontal="center"/>
    </xf>
    <xf numFmtId="0" fontId="42" fillId="0" borderId="5" xfId="42" applyFont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8" fillId="0" borderId="0" xfId="42" applyFont="1" applyBorder="1"/>
    <xf numFmtId="0" fontId="43" fillId="0" borderId="5" xfId="0" applyFont="1" applyBorder="1" applyAlignment="1">
      <alignment horizontal="left" vertical="center"/>
    </xf>
    <xf numFmtId="0" fontId="8" fillId="0" borderId="0" xfId="42" applyFont="1" applyBorder="1" applyAlignment="1">
      <alignment horizontal="center"/>
    </xf>
    <xf numFmtId="0" fontId="43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8" fillId="0" borderId="0" xfId="42" applyFont="1" applyBorder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42" applyFont="1"/>
    <xf numFmtId="0" fontId="42" fillId="0" borderId="0" xfId="42" applyFont="1" applyAlignment="1">
      <alignment horizontal="center"/>
    </xf>
    <xf numFmtId="0" fontId="42" fillId="0" borderId="0" xfId="42" applyFont="1" applyAlignment="1">
      <alignment horizontal="left"/>
    </xf>
    <xf numFmtId="0" fontId="21" fillId="0" borderId="0" xfId="0" applyFont="1" applyBorder="1" applyAlignment="1">
      <alignment horizontal="center"/>
    </xf>
    <xf numFmtId="173" fontId="8" fillId="2" borderId="5" xfId="0" applyNumberFormat="1" applyFont="1" applyFill="1" applyBorder="1" applyAlignment="1">
      <alignment horizontal="left"/>
    </xf>
    <xf numFmtId="0" fontId="12" fillId="0" borderId="0" xfId="0" applyNumberFormat="1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72" fontId="4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903680861185127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5943794983508E-2"/>
          <c:y val="0.14057529917023259"/>
          <c:w val="0.86185151033189555"/>
          <c:h val="0.61022459412532781"/>
        </c:manualLayout>
      </c:layout>
      <c:scatterChart>
        <c:scatterStyle val="lineMarker"/>
        <c:varyColors val="0"/>
        <c:ser>
          <c:idx val="2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Active!$H$21:$H$737</c:f>
              <c:numCache>
                <c:formatCode>General</c:formatCode>
                <c:ptCount val="717"/>
                <c:pt idx="0">
                  <c:v>6.2847861529007787E-2</c:v>
                </c:pt>
                <c:pt idx="1">
                  <c:v>4.2056669375597266E-2</c:v>
                </c:pt>
                <c:pt idx="2">
                  <c:v>3.0255330424552085E-2</c:v>
                </c:pt>
                <c:pt idx="3">
                  <c:v>4.1380573260539677E-2</c:v>
                </c:pt>
                <c:pt idx="4">
                  <c:v>5.4049541296990355E-2</c:v>
                </c:pt>
                <c:pt idx="5">
                  <c:v>2.9248202346934704E-2</c:v>
                </c:pt>
                <c:pt idx="6">
                  <c:v>5.9330257998226443E-2</c:v>
                </c:pt>
                <c:pt idx="7">
                  <c:v>4.8537556485825917E-2</c:v>
                </c:pt>
                <c:pt idx="8">
                  <c:v>3.1953662819432793E-2</c:v>
                </c:pt>
                <c:pt idx="9">
                  <c:v>3.9427421848813538E-2</c:v>
                </c:pt>
                <c:pt idx="10">
                  <c:v>3.5024914359382819E-2</c:v>
                </c:pt>
                <c:pt idx="11">
                  <c:v>5.5024914359819377E-2</c:v>
                </c:pt>
                <c:pt idx="12">
                  <c:v>2.1308632683940232E-2</c:v>
                </c:pt>
                <c:pt idx="13">
                  <c:v>2.3108632682124153E-2</c:v>
                </c:pt>
                <c:pt idx="14">
                  <c:v>2.4408632685663179E-2</c:v>
                </c:pt>
                <c:pt idx="15">
                  <c:v>2.4608632680610754E-2</c:v>
                </c:pt>
                <c:pt idx="16">
                  <c:v>2.4517270117939916E-2</c:v>
                </c:pt>
                <c:pt idx="17">
                  <c:v>2.6217270118650049E-2</c:v>
                </c:pt>
                <c:pt idx="18">
                  <c:v>1.8642722308868542E-2</c:v>
                </c:pt>
                <c:pt idx="19">
                  <c:v>1.8659997185750399E-2</c:v>
                </c:pt>
                <c:pt idx="20">
                  <c:v>1.9259997185145039E-2</c:v>
                </c:pt>
                <c:pt idx="21">
                  <c:v>1.5824278896616306E-2</c:v>
                </c:pt>
                <c:pt idx="22">
                  <c:v>1.5824278896616306E-2</c:v>
                </c:pt>
                <c:pt idx="23">
                  <c:v>1.7624278902076185E-2</c:v>
                </c:pt>
                <c:pt idx="24">
                  <c:v>7.5332571504986845E-3</c:v>
                </c:pt>
                <c:pt idx="25">
                  <c:v>7.8332571501960047E-3</c:v>
                </c:pt>
                <c:pt idx="26">
                  <c:v>8.1332571498933248E-3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9-4541-850E-3C68FCDC544D}"/>
            </c:ext>
          </c:extLst>
        </c:ser>
        <c:ser>
          <c:idx val="3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Active!$I$21:$I$737</c:f>
              <c:numCache>
                <c:formatCode>General</c:formatCode>
                <c:ptCount val="717"/>
                <c:pt idx="27">
                  <c:v>1.0347026400268078E-2</c:v>
                </c:pt>
                <c:pt idx="28">
                  <c:v>1.0347026400268078E-2</c:v>
                </c:pt>
                <c:pt idx="29">
                  <c:v>1.2723397594527341E-2</c:v>
                </c:pt>
                <c:pt idx="30">
                  <c:v>1.4723397594934795E-2</c:v>
                </c:pt>
                <c:pt idx="31">
                  <c:v>2.6932205444609281E-2</c:v>
                </c:pt>
                <c:pt idx="37">
                  <c:v>-3.726406444911845E-3</c:v>
                </c:pt>
                <c:pt idx="38">
                  <c:v>1.4580222574295476E-2</c:v>
                </c:pt>
                <c:pt idx="39">
                  <c:v>1.08782141469419E-2</c:v>
                </c:pt>
                <c:pt idx="44">
                  <c:v>1.0611962963594124E-2</c:v>
                </c:pt>
                <c:pt idx="46">
                  <c:v>-4.3325632293999661E-2</c:v>
                </c:pt>
                <c:pt idx="47">
                  <c:v>1.0261713425279595E-2</c:v>
                </c:pt>
                <c:pt idx="61">
                  <c:v>5.9058451661258005E-3</c:v>
                </c:pt>
                <c:pt idx="113">
                  <c:v>-9.9149353263783269E-3</c:v>
                </c:pt>
                <c:pt idx="117">
                  <c:v>6.3010005978867412E-3</c:v>
                </c:pt>
                <c:pt idx="118">
                  <c:v>1.4391693694051355E-2</c:v>
                </c:pt>
                <c:pt idx="171">
                  <c:v>7.861776692152489E-3</c:v>
                </c:pt>
                <c:pt idx="197">
                  <c:v>-4.1611169071984477E-3</c:v>
                </c:pt>
                <c:pt idx="202">
                  <c:v>1.0202692719758488E-3</c:v>
                </c:pt>
                <c:pt idx="204">
                  <c:v>1.0028906712250318E-2</c:v>
                </c:pt>
                <c:pt idx="205">
                  <c:v>1.7037544144841377E-2</c:v>
                </c:pt>
                <c:pt idx="206">
                  <c:v>1.4046181582671124E-2</c:v>
                </c:pt>
                <c:pt idx="216">
                  <c:v>1.7499213696282823E-2</c:v>
                </c:pt>
                <c:pt idx="229">
                  <c:v>4.6725729749596212E-2</c:v>
                </c:pt>
                <c:pt idx="234">
                  <c:v>1.2825060272007249E-2</c:v>
                </c:pt>
                <c:pt idx="241">
                  <c:v>4.52857805066742E-3</c:v>
                </c:pt>
                <c:pt idx="244">
                  <c:v>8.0165932449745014E-3</c:v>
                </c:pt>
                <c:pt idx="246">
                  <c:v>2.0413915342942346E-2</c:v>
                </c:pt>
                <c:pt idx="258">
                  <c:v>1.0408296620880719E-2</c:v>
                </c:pt>
                <c:pt idx="261">
                  <c:v>1.6069576740846969E-3</c:v>
                </c:pt>
                <c:pt idx="266">
                  <c:v>9.222241205861792E-4</c:v>
                </c:pt>
                <c:pt idx="267">
                  <c:v>6.0215546473045833E-3</c:v>
                </c:pt>
                <c:pt idx="272">
                  <c:v>1.4275925706897397E-2</c:v>
                </c:pt>
                <c:pt idx="274">
                  <c:v>1.4301838018582202E-2</c:v>
                </c:pt>
                <c:pt idx="276">
                  <c:v>-2.5434720155317336E-2</c:v>
                </c:pt>
                <c:pt idx="279">
                  <c:v>-2.1108162618475035E-3</c:v>
                </c:pt>
                <c:pt idx="282">
                  <c:v>8.1958127484540455E-3</c:v>
                </c:pt>
                <c:pt idx="285">
                  <c:v>-1.4245733618736267E-3</c:v>
                </c:pt>
                <c:pt idx="286">
                  <c:v>-4.9137765672639944E-3</c:v>
                </c:pt>
                <c:pt idx="287">
                  <c:v>5.7481753756292164E-3</c:v>
                </c:pt>
                <c:pt idx="293">
                  <c:v>1.2336709107330535E-2</c:v>
                </c:pt>
                <c:pt idx="294">
                  <c:v>4.9727487421478145E-3</c:v>
                </c:pt>
                <c:pt idx="300">
                  <c:v>2.532094359776238E-2</c:v>
                </c:pt>
                <c:pt idx="305">
                  <c:v>1.3056313749984838E-2</c:v>
                </c:pt>
                <c:pt idx="311">
                  <c:v>1.1815565812867135E-3</c:v>
                </c:pt>
                <c:pt idx="313">
                  <c:v>5.7024125271709636E-4</c:v>
                </c:pt>
                <c:pt idx="325">
                  <c:v>1.696194463147549E-2</c:v>
                </c:pt>
                <c:pt idx="326">
                  <c:v>2.5993621238740161E-4</c:v>
                </c:pt>
                <c:pt idx="343">
                  <c:v>3.6120437216595747E-2</c:v>
                </c:pt>
                <c:pt idx="344">
                  <c:v>5.3120437216421124E-2</c:v>
                </c:pt>
                <c:pt idx="356">
                  <c:v>-1.2907077179988846E-3</c:v>
                </c:pt>
                <c:pt idx="358">
                  <c:v>-1.2182739752461202E-2</c:v>
                </c:pt>
                <c:pt idx="359">
                  <c:v>-6.9754412616021E-3</c:v>
                </c:pt>
                <c:pt idx="362">
                  <c:v>-3.0818998711765744E-3</c:v>
                </c:pt>
                <c:pt idx="363">
                  <c:v>-1.1801183165516704E-2</c:v>
                </c:pt>
                <c:pt idx="364">
                  <c:v>2.2160917069413699E-3</c:v>
                </c:pt>
                <c:pt idx="366">
                  <c:v>-3.3865861914819106E-3</c:v>
                </c:pt>
                <c:pt idx="373">
                  <c:v>1.8305132107343525E-4</c:v>
                </c:pt>
                <c:pt idx="374">
                  <c:v>-1.808311244531069E-3</c:v>
                </c:pt>
                <c:pt idx="375">
                  <c:v>-8.4930447992519476E-3</c:v>
                </c:pt>
                <c:pt idx="376">
                  <c:v>-1.3294383745233063E-2</c:v>
                </c:pt>
                <c:pt idx="377">
                  <c:v>-6.2468778414768167E-3</c:v>
                </c:pt>
                <c:pt idx="379">
                  <c:v>-1.2104360132070724E-2</c:v>
                </c:pt>
                <c:pt idx="381">
                  <c:v>2.2752537624910474E-3</c:v>
                </c:pt>
                <c:pt idx="382">
                  <c:v>3.918591610272415E-4</c:v>
                </c:pt>
                <c:pt idx="437">
                  <c:v>8.2789148291340098E-4</c:v>
                </c:pt>
                <c:pt idx="451">
                  <c:v>8.4142225532559678E-2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D9-4541-850E-3C68FCDC544D}"/>
            </c:ext>
          </c:extLst>
        </c:ser>
        <c:ser>
          <c:idx val="1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Active!$J$21:$J$737</c:f>
              <c:numCache>
                <c:formatCode>General</c:formatCode>
                <c:ptCount val="717"/>
                <c:pt idx="32">
                  <c:v>5.4579862917307764E-3</c:v>
                </c:pt>
                <c:pt idx="33">
                  <c:v>6.7579862879938446E-3</c:v>
                </c:pt>
                <c:pt idx="34">
                  <c:v>6.7579862879938446E-3</c:v>
                </c:pt>
                <c:pt idx="35">
                  <c:v>7.7579862918355502E-3</c:v>
                </c:pt>
                <c:pt idx="68">
                  <c:v>-8.4571243787650019E-3</c:v>
                </c:pt>
                <c:pt idx="69">
                  <c:v>-7.3571243774495088E-3</c:v>
                </c:pt>
                <c:pt idx="70">
                  <c:v>9.0515130577841774E-3</c:v>
                </c:pt>
                <c:pt idx="71">
                  <c:v>9.6515130571788177E-3</c:v>
                </c:pt>
                <c:pt idx="76">
                  <c:v>1.3231126955361106E-2</c:v>
                </c:pt>
                <c:pt idx="77">
                  <c:v>1.3139094917278271E-2</c:v>
                </c:pt>
                <c:pt idx="78">
                  <c:v>1.1029788009182084E-2</c:v>
                </c:pt>
                <c:pt idx="79">
                  <c:v>1.1555700315511785E-2</c:v>
                </c:pt>
                <c:pt idx="80">
                  <c:v>2.0677595777669922E-2</c:v>
                </c:pt>
                <c:pt idx="83">
                  <c:v>1.8858981959056109E-2</c:v>
                </c:pt>
                <c:pt idx="86">
                  <c:v>4.2324001697124913E-3</c:v>
                </c:pt>
                <c:pt idx="87">
                  <c:v>4.8324001691071317E-3</c:v>
                </c:pt>
                <c:pt idx="88">
                  <c:v>6.7014996675425209E-3</c:v>
                </c:pt>
                <c:pt idx="92">
                  <c:v>1.5208798155072145E-2</c:v>
                </c:pt>
                <c:pt idx="109">
                  <c:v>3.827280510449782E-3</c:v>
                </c:pt>
                <c:pt idx="110">
                  <c:v>6.2272805153043009E-3</c:v>
                </c:pt>
                <c:pt idx="111">
                  <c:v>7.1684592767269351E-3</c:v>
                </c:pt>
                <c:pt idx="125">
                  <c:v>1.427063811570406E-2</c:v>
                </c:pt>
                <c:pt idx="128">
                  <c:v>2.588121823646361E-2</c:v>
                </c:pt>
                <c:pt idx="134">
                  <c:v>1.1225612906855531E-2</c:v>
                </c:pt>
                <c:pt idx="135">
                  <c:v>1.1425612909079064E-2</c:v>
                </c:pt>
                <c:pt idx="136">
                  <c:v>1.2225612910697237E-2</c:v>
                </c:pt>
                <c:pt idx="138">
                  <c:v>1.7430233499908354E-2</c:v>
                </c:pt>
                <c:pt idx="139">
                  <c:v>1.9430233500315808E-2</c:v>
                </c:pt>
                <c:pt idx="145">
                  <c:v>1.2633081809326541E-2</c:v>
                </c:pt>
                <c:pt idx="146">
                  <c:v>1.3333081806194969E-2</c:v>
                </c:pt>
                <c:pt idx="147">
                  <c:v>1.5233081809128635E-2</c:v>
                </c:pt>
                <c:pt idx="148">
                  <c:v>1.4005161072418559E-2</c:v>
                </c:pt>
                <c:pt idx="149">
                  <c:v>1.4405161076865625E-2</c:v>
                </c:pt>
                <c:pt idx="150">
                  <c:v>1.5005161076260265E-2</c:v>
                </c:pt>
                <c:pt idx="158">
                  <c:v>6.2232758282334544E-3</c:v>
                </c:pt>
                <c:pt idx="159">
                  <c:v>1.0723275823693257E-2</c:v>
                </c:pt>
                <c:pt idx="160">
                  <c:v>1.1723275827534962E-2</c:v>
                </c:pt>
                <c:pt idx="161">
                  <c:v>1.1531913260114379E-2</c:v>
                </c:pt>
                <c:pt idx="162">
                  <c:v>1.1631913264864124E-2</c:v>
                </c:pt>
                <c:pt idx="163">
                  <c:v>1.2131913266784977E-2</c:v>
                </c:pt>
                <c:pt idx="177">
                  <c:v>9.9314141989452764E-3</c:v>
                </c:pt>
                <c:pt idx="178">
                  <c:v>1.0531414198339917E-2</c:v>
                </c:pt>
                <c:pt idx="182">
                  <c:v>1.2538043214590289E-2</c:v>
                </c:pt>
                <c:pt idx="183">
                  <c:v>1.2538043214590289E-2</c:v>
                </c:pt>
                <c:pt idx="184">
                  <c:v>1.3238043211458717E-2</c:v>
                </c:pt>
                <c:pt idx="185">
                  <c:v>1.3346680651011411E-2</c:v>
                </c:pt>
                <c:pt idx="186">
                  <c:v>1.3346680651011411E-2</c:v>
                </c:pt>
                <c:pt idx="187">
                  <c:v>1.3946680650406051E-2</c:v>
                </c:pt>
                <c:pt idx="199">
                  <c:v>7.0863889995962381E-3</c:v>
                </c:pt>
                <c:pt idx="200">
                  <c:v>8.0863890034379438E-3</c:v>
                </c:pt>
                <c:pt idx="201">
                  <c:v>8.9863890025299042E-3</c:v>
                </c:pt>
                <c:pt idx="218">
                  <c:v>4.1211091593140736E-3</c:v>
                </c:pt>
                <c:pt idx="219">
                  <c:v>4.2211091567878611E-3</c:v>
                </c:pt>
                <c:pt idx="220">
                  <c:v>5.6211091578006744E-3</c:v>
                </c:pt>
                <c:pt idx="228">
                  <c:v>6.7257297487230971E-3</c:v>
                </c:pt>
                <c:pt idx="247">
                  <c:v>2.9890917074226309E-2</c:v>
                </c:pt>
                <c:pt idx="255">
                  <c:v>2.2405360723496415E-3</c:v>
                </c:pt>
                <c:pt idx="260">
                  <c:v>7.5896827984252013E-3</c:v>
                </c:pt>
                <c:pt idx="275">
                  <c:v>-3.0995009292382747E-3</c:v>
                </c:pt>
                <c:pt idx="289">
                  <c:v>-2.9999999969732016E-4</c:v>
                </c:pt>
                <c:pt idx="290">
                  <c:v>-4.9136255984194577E-4</c:v>
                </c:pt>
                <c:pt idx="295">
                  <c:v>-1.1927015075343661E-3</c:v>
                </c:pt>
                <c:pt idx="296">
                  <c:v>-1.1840640727314167E-3</c:v>
                </c:pt>
                <c:pt idx="297">
                  <c:v>-1.3754266401519999E-3</c:v>
                </c:pt>
                <c:pt idx="301">
                  <c:v>-4.3437934073153883E-4</c:v>
                </c:pt>
                <c:pt idx="307">
                  <c:v>-9.5299316308228299E-4</c:v>
                </c:pt>
                <c:pt idx="308">
                  <c:v>-8.5299315833253786E-4</c:v>
                </c:pt>
                <c:pt idx="309">
                  <c:v>-1.1357182884239592E-3</c:v>
                </c:pt>
                <c:pt idx="310">
                  <c:v>-1.0357182909501716E-3</c:v>
                </c:pt>
                <c:pt idx="315">
                  <c:v>-2.8231954711372964E-3</c:v>
                </c:pt>
                <c:pt idx="317">
                  <c:v>-5.3362173566711135E-3</c:v>
                </c:pt>
                <c:pt idx="328">
                  <c:v>-6.7501059093046933E-3</c:v>
                </c:pt>
                <c:pt idx="329">
                  <c:v>-6.6414684770279564E-3</c:v>
                </c:pt>
                <c:pt idx="333">
                  <c:v>-4.7149524179985747E-3</c:v>
                </c:pt>
                <c:pt idx="346">
                  <c:v>-7.0074835239211097E-3</c:v>
                </c:pt>
                <c:pt idx="347">
                  <c:v>-8.4815712107229047E-3</c:v>
                </c:pt>
                <c:pt idx="348">
                  <c:v>-7.0815712097100914E-3</c:v>
                </c:pt>
                <c:pt idx="350">
                  <c:v>2.2981050205999054E-2</c:v>
                </c:pt>
                <c:pt idx="351">
                  <c:v>2.4981050206406508E-2</c:v>
                </c:pt>
                <c:pt idx="355">
                  <c:v>-6.6239185107406229E-3</c:v>
                </c:pt>
                <c:pt idx="368">
                  <c:v>-1.6893298161448911E-3</c:v>
                </c:pt>
                <c:pt idx="369">
                  <c:v>-2.0561190249281935E-3</c:v>
                </c:pt>
                <c:pt idx="378">
                  <c:v>-6.2468778414768167E-3</c:v>
                </c:pt>
                <c:pt idx="387">
                  <c:v>3.2937361247604713E-3</c:v>
                </c:pt>
                <c:pt idx="388">
                  <c:v>3.3837361261248589E-3</c:v>
                </c:pt>
                <c:pt idx="389">
                  <c:v>3.5737361249630339E-3</c:v>
                </c:pt>
                <c:pt idx="390">
                  <c:v>1.9330666473251767E-3</c:v>
                </c:pt>
                <c:pt idx="391">
                  <c:v>2.2030666441423818E-3</c:v>
                </c:pt>
                <c:pt idx="392">
                  <c:v>2.303066648892127E-3</c:v>
                </c:pt>
                <c:pt idx="393">
                  <c:v>-3.4270370597369038E-3</c:v>
                </c:pt>
                <c:pt idx="394">
                  <c:v>-1.7270370590267703E-3</c:v>
                </c:pt>
                <c:pt idx="395">
                  <c:v>-6.2703705771127716E-4</c:v>
                </c:pt>
                <c:pt idx="396">
                  <c:v>2.1442217985168099E-3</c:v>
                </c:pt>
                <c:pt idx="397">
                  <c:v>2.414221795334015E-3</c:v>
                </c:pt>
                <c:pt idx="398">
                  <c:v>2.4842217972036451E-3</c:v>
                </c:pt>
                <c:pt idx="399">
                  <c:v>-3.0536188423866406E-3</c:v>
                </c:pt>
                <c:pt idx="400">
                  <c:v>-1.2536188442027196E-3</c:v>
                </c:pt>
                <c:pt idx="401">
                  <c:v>1.0463811559020542E-3</c:v>
                </c:pt>
                <c:pt idx="402">
                  <c:v>1.6269705374725163E-3</c:v>
                </c:pt>
                <c:pt idx="403">
                  <c:v>1.8169705363106914E-3</c:v>
                </c:pt>
                <c:pt idx="404">
                  <c:v>1.906970537675079E-3</c:v>
                </c:pt>
                <c:pt idx="405">
                  <c:v>2.5187951614498161E-3</c:v>
                </c:pt>
                <c:pt idx="406">
                  <c:v>2.7687951587722637E-3</c:v>
                </c:pt>
                <c:pt idx="407">
                  <c:v>4.2787951606442221E-3</c:v>
                </c:pt>
                <c:pt idx="408">
                  <c:v>2.094269024382811E-3</c:v>
                </c:pt>
                <c:pt idx="409">
                  <c:v>2.1142690238775685E-3</c:v>
                </c:pt>
                <c:pt idx="410">
                  <c:v>2.5242690244340338E-3</c:v>
                </c:pt>
                <c:pt idx="411">
                  <c:v>2.190181337937247E-3</c:v>
                </c:pt>
                <c:pt idx="412">
                  <c:v>2.2201813408173621E-3</c:v>
                </c:pt>
                <c:pt idx="413">
                  <c:v>2.4101813396555372E-3</c:v>
                </c:pt>
                <c:pt idx="414">
                  <c:v>1.2568103484227322E-3</c:v>
                </c:pt>
                <c:pt idx="415">
                  <c:v>2.4568103472120129E-3</c:v>
                </c:pt>
                <c:pt idx="416">
                  <c:v>2.0234157491358928E-3</c:v>
                </c:pt>
                <c:pt idx="417">
                  <c:v>2.4534157491871156E-3</c:v>
                </c:pt>
                <c:pt idx="418">
                  <c:v>2.5734157534316182E-3</c:v>
                </c:pt>
                <c:pt idx="420">
                  <c:v>3.2273997276206501E-3</c:v>
                </c:pt>
                <c:pt idx="421">
                  <c:v>4.7273997261072509E-3</c:v>
                </c:pt>
                <c:pt idx="423">
                  <c:v>2.360714235692285E-3</c:v>
                </c:pt>
                <c:pt idx="424">
                  <c:v>2.6807142348843627E-3</c:v>
                </c:pt>
                <c:pt idx="425">
                  <c:v>2.3293516715057194E-3</c:v>
                </c:pt>
                <c:pt idx="426">
                  <c:v>2.5593516766093671E-3</c:v>
                </c:pt>
                <c:pt idx="427">
                  <c:v>3.1993516749935225E-3</c:v>
                </c:pt>
                <c:pt idx="428">
                  <c:v>7.9260607817559503E-3</c:v>
                </c:pt>
                <c:pt idx="429">
                  <c:v>9.3260607827687636E-3</c:v>
                </c:pt>
                <c:pt idx="430">
                  <c:v>9.6260607824660838E-3</c:v>
                </c:pt>
                <c:pt idx="431">
                  <c:v>-2.462196366104763E-2</c:v>
                </c:pt>
                <c:pt idx="435">
                  <c:v>3.9066654935595579E-3</c:v>
                </c:pt>
                <c:pt idx="436">
                  <c:v>4.6366654933081008E-3</c:v>
                </c:pt>
                <c:pt idx="438">
                  <c:v>1.9995374095742591E-3</c:v>
                </c:pt>
                <c:pt idx="439">
                  <c:v>7.5435450053191744E-3</c:v>
                </c:pt>
                <c:pt idx="440">
                  <c:v>3.339377224619966E-3</c:v>
                </c:pt>
                <c:pt idx="441">
                  <c:v>6.6415365872671828E-3</c:v>
                </c:pt>
                <c:pt idx="442">
                  <c:v>4.1387077508261427E-3</c:v>
                </c:pt>
                <c:pt idx="443">
                  <c:v>1.4086710871197283E-4</c:v>
                </c:pt>
                <c:pt idx="444">
                  <c:v>1.0999902224284597E-3</c:v>
                </c:pt>
                <c:pt idx="445">
                  <c:v>2.8021495745633729E-3</c:v>
                </c:pt>
                <c:pt idx="446">
                  <c:v>2.2533047304023057E-3</c:v>
                </c:pt>
                <c:pt idx="447">
                  <c:v>3.2267229398712516E-3</c:v>
                </c:pt>
                <c:pt idx="449">
                  <c:v>4.3213014141656458E-3</c:v>
                </c:pt>
                <c:pt idx="463">
                  <c:v>2.7925140166189522E-3</c:v>
                </c:pt>
                <c:pt idx="464">
                  <c:v>2.8177568456158042E-3</c:v>
                </c:pt>
                <c:pt idx="471">
                  <c:v>3.9086203396436758E-3</c:v>
                </c:pt>
                <c:pt idx="482">
                  <c:v>6.8989847786724567E-3</c:v>
                </c:pt>
                <c:pt idx="484">
                  <c:v>6.3443313192692585E-3</c:v>
                </c:pt>
                <c:pt idx="490">
                  <c:v>1.0424548956507351E-2</c:v>
                </c:pt>
                <c:pt idx="493">
                  <c:v>1.0280711765517481E-2</c:v>
                </c:pt>
                <c:pt idx="494">
                  <c:v>1.1482871130283456E-2</c:v>
                </c:pt>
                <c:pt idx="501">
                  <c:v>1.6615582855592947E-2</c:v>
                </c:pt>
                <c:pt idx="507">
                  <c:v>1.2882542469014879E-2</c:v>
                </c:pt>
                <c:pt idx="509">
                  <c:v>1.4461099810432643E-2</c:v>
                </c:pt>
                <c:pt idx="515">
                  <c:v>1.7379535915097222E-2</c:v>
                </c:pt>
                <c:pt idx="516">
                  <c:v>1.7379535915097222E-2</c:v>
                </c:pt>
                <c:pt idx="523">
                  <c:v>1.1719093323335983E-2</c:v>
                </c:pt>
                <c:pt idx="524">
                  <c:v>1.2817754381103441E-2</c:v>
                </c:pt>
                <c:pt idx="525">
                  <c:v>1.472572234342806E-2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D9-4541-850E-3C68FCDC544D}"/>
            </c:ext>
          </c:extLst>
        </c:ser>
        <c:ser>
          <c:idx val="5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Active!$K$21:$K$737</c:f>
              <c:numCache>
                <c:formatCode>General</c:formatCode>
                <c:ptCount val="717"/>
                <c:pt idx="383">
                  <c:v>-5.4656231222907081E-3</c:v>
                </c:pt>
                <c:pt idx="419">
                  <c:v>2.3122842103475705E-3</c:v>
                </c:pt>
                <c:pt idx="432">
                  <c:v>1.8799132958520204E-3</c:v>
                </c:pt>
                <c:pt idx="433">
                  <c:v>3.4592910524224862E-3</c:v>
                </c:pt>
                <c:pt idx="434">
                  <c:v>3.6024782384629361E-3</c:v>
                </c:pt>
                <c:pt idx="448">
                  <c:v>2.8807921262341551E-3</c:v>
                </c:pt>
                <c:pt idx="450">
                  <c:v>6.7601698829093948E-3</c:v>
                </c:pt>
                <c:pt idx="452">
                  <c:v>3.3857145899673924E-3</c:v>
                </c:pt>
                <c:pt idx="453">
                  <c:v>0</c:v>
                </c:pt>
                <c:pt idx="454">
                  <c:v>4.7943520257831551E-3</c:v>
                </c:pt>
                <c:pt idx="455">
                  <c:v>4.3029894659412093E-3</c:v>
                </c:pt>
                <c:pt idx="456">
                  <c:v>3.8202643336262554E-3</c:v>
                </c:pt>
                <c:pt idx="457">
                  <c:v>-3.4677576302783564E-2</c:v>
                </c:pt>
                <c:pt idx="458">
                  <c:v>4.4023199880030006E-3</c:v>
                </c:pt>
                <c:pt idx="459">
                  <c:v>-3.6391201931110118E-2</c:v>
                </c:pt>
                <c:pt idx="460">
                  <c:v>2.3793874497641809E-3</c:v>
                </c:pt>
                <c:pt idx="461">
                  <c:v>3.6398952943272889E-4</c:v>
                </c:pt>
                <c:pt idx="462">
                  <c:v>1.7158141563413665E-3</c:v>
                </c:pt>
                <c:pt idx="465">
                  <c:v>3.460274550889153E-3</c:v>
                </c:pt>
                <c:pt idx="466">
                  <c:v>3.1080166008905508E-3</c:v>
                </c:pt>
                <c:pt idx="467">
                  <c:v>3.7096574233146384E-3</c:v>
                </c:pt>
                <c:pt idx="468">
                  <c:v>4.5515056553995237E-3</c:v>
                </c:pt>
                <c:pt idx="469">
                  <c:v>4.30764899647329E-3</c:v>
                </c:pt>
                <c:pt idx="470">
                  <c:v>2.8624533879337832E-3</c:v>
                </c:pt>
                <c:pt idx="472">
                  <c:v>1.9713927031261846E-3</c:v>
                </c:pt>
                <c:pt idx="473">
                  <c:v>-1.1918129894183949E-3</c:v>
                </c:pt>
                <c:pt idx="474">
                  <c:v>5.12174690811662E-3</c:v>
                </c:pt>
                <c:pt idx="475">
                  <c:v>1.2390626943670213E-4</c:v>
                </c:pt>
                <c:pt idx="476">
                  <c:v>5.662105257215444E-3</c:v>
                </c:pt>
                <c:pt idx="477">
                  <c:v>6.0707426964654587E-3</c:v>
                </c:pt>
                <c:pt idx="478">
                  <c:v>3.118144886684604E-3</c:v>
                </c:pt>
                <c:pt idx="479">
                  <c:v>4.4581736146938056E-3</c:v>
                </c:pt>
                <c:pt idx="480">
                  <c:v>4.780738556291908E-3</c:v>
                </c:pt>
                <c:pt idx="481">
                  <c:v>7.0305547560565174E-3</c:v>
                </c:pt>
                <c:pt idx="483">
                  <c:v>6.9378532425616868E-3</c:v>
                </c:pt>
                <c:pt idx="485">
                  <c:v>8.9576745449448936E-3</c:v>
                </c:pt>
                <c:pt idx="486">
                  <c:v>7.4059443868463859E-3</c:v>
                </c:pt>
                <c:pt idx="487">
                  <c:v>7.6059443890699185E-3</c:v>
                </c:pt>
                <c:pt idx="488">
                  <c:v>7.6059443890699185E-3</c:v>
                </c:pt>
                <c:pt idx="489">
                  <c:v>9.181210829410702E-3</c:v>
                </c:pt>
                <c:pt idx="491">
                  <c:v>8.0638044964871369E-3</c:v>
                </c:pt>
                <c:pt idx="492">
                  <c:v>1.143387533375062E-2</c:v>
                </c:pt>
                <c:pt idx="495">
                  <c:v>1.3585417560534552E-2</c:v>
                </c:pt>
                <c:pt idx="496">
                  <c:v>1.1268963098700624E-2</c:v>
                </c:pt>
                <c:pt idx="497">
                  <c:v>1.2900684014311992E-2</c:v>
                </c:pt>
                <c:pt idx="498">
                  <c:v>1.6704333254892845E-2</c:v>
                </c:pt>
                <c:pt idx="499">
                  <c:v>1.1474922634079121E-2</c:v>
                </c:pt>
                <c:pt idx="500">
                  <c:v>1.6991678974591196E-2</c:v>
                </c:pt>
                <c:pt idx="502">
                  <c:v>1.2977469072211534E-2</c:v>
                </c:pt>
                <c:pt idx="503">
                  <c:v>9.5228156205848791E-3</c:v>
                </c:pt>
                <c:pt idx="504">
                  <c:v>1.1376950533303898E-2</c:v>
                </c:pt>
                <c:pt idx="505">
                  <c:v>1.4544862016919069E-2</c:v>
                </c:pt>
                <c:pt idx="506">
                  <c:v>1.416377770510735E-2</c:v>
                </c:pt>
                <c:pt idx="508">
                  <c:v>1.430130723019829E-2</c:v>
                </c:pt>
                <c:pt idx="510">
                  <c:v>1.3836394988175016E-2</c:v>
                </c:pt>
                <c:pt idx="511">
                  <c:v>1.5136696863919497E-2</c:v>
                </c:pt>
                <c:pt idx="512">
                  <c:v>1.5292170726752374E-2</c:v>
                </c:pt>
                <c:pt idx="513">
                  <c:v>1.3352632784517482E-2</c:v>
                </c:pt>
                <c:pt idx="514">
                  <c:v>1.5121751755941659E-2</c:v>
                </c:pt>
                <c:pt idx="517">
                  <c:v>1.7546193652378861E-2</c:v>
                </c:pt>
                <c:pt idx="518">
                  <c:v>1.7546193652378861E-2</c:v>
                </c:pt>
                <c:pt idx="519">
                  <c:v>1.3548352959332988E-2</c:v>
                </c:pt>
                <c:pt idx="520">
                  <c:v>1.3548353010264691E-2</c:v>
                </c:pt>
                <c:pt idx="521">
                  <c:v>1.326562788017327E-2</c:v>
                </c:pt>
                <c:pt idx="522">
                  <c:v>1.3265628076624125E-2</c:v>
                </c:pt>
                <c:pt idx="526">
                  <c:v>1.4469768881099299E-2</c:v>
                </c:pt>
                <c:pt idx="527">
                  <c:v>1.7203521834744606E-2</c:v>
                </c:pt>
                <c:pt idx="528">
                  <c:v>1.1832429241621867E-2</c:v>
                </c:pt>
                <c:pt idx="529">
                  <c:v>1.6343376781151164E-2</c:v>
                </c:pt>
                <c:pt idx="530">
                  <c:v>9.8392328072804958E-3</c:v>
                </c:pt>
                <c:pt idx="531">
                  <c:v>7.3893272638088092E-3</c:v>
                </c:pt>
                <c:pt idx="532">
                  <c:v>8.8509968045400456E-3</c:v>
                </c:pt>
                <c:pt idx="533">
                  <c:v>1.4541190830641426E-2</c:v>
                </c:pt>
                <c:pt idx="534">
                  <c:v>1.9041341773117892E-2</c:v>
                </c:pt>
                <c:pt idx="535">
                  <c:v>1.8754166463622823E-2</c:v>
                </c:pt>
                <c:pt idx="536">
                  <c:v>1.5209508863335941E-2</c:v>
                </c:pt>
                <c:pt idx="537">
                  <c:v>2.2364464188285638E-2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D9-4541-850E-3C68FCDC544D}"/>
            </c:ext>
          </c:extLst>
        </c:ser>
        <c:ser>
          <c:idx val="6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Active!$L$21:$L$737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D9-4541-850E-3C68FCDC544D}"/>
            </c:ext>
          </c:extLst>
        </c:ser>
        <c:ser>
          <c:idx val="0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Active!$M$21:$M$737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D9-4541-850E-3C68FCDC544D}"/>
            </c:ext>
          </c:extLst>
        </c:ser>
        <c:ser>
          <c:idx val="4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Active!$N$21:$N$737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D9-4541-850E-3C68FCDC54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Active!$O$21:$O$737</c:f>
              <c:numCache>
                <c:formatCode>General</c:formatCode>
                <c:ptCount val="717"/>
                <c:pt idx="480">
                  <c:v>8.0040496944798079E-3</c:v>
                </c:pt>
                <c:pt idx="483">
                  <c:v>8.1017190066187492E-3</c:v>
                </c:pt>
                <c:pt idx="492">
                  <c:v>9.2230232800898405E-3</c:v>
                </c:pt>
                <c:pt idx="493">
                  <c:v>9.248765579413282E-3</c:v>
                </c:pt>
                <c:pt idx="494">
                  <c:v>9.2491441426386274E-3</c:v>
                </c:pt>
                <c:pt idx="495">
                  <c:v>9.6352786324902517E-3</c:v>
                </c:pt>
                <c:pt idx="496">
                  <c:v>9.6674565066445541E-3</c:v>
                </c:pt>
                <c:pt idx="497">
                  <c:v>9.6905488633905832E-3</c:v>
                </c:pt>
                <c:pt idx="498">
                  <c:v>9.7087198982071295E-3</c:v>
                </c:pt>
                <c:pt idx="499">
                  <c:v>9.7386263930093631E-3</c:v>
                </c:pt>
                <c:pt idx="500">
                  <c:v>9.8116890955008973E-3</c:v>
                </c:pt>
                <c:pt idx="501">
                  <c:v>9.8684735793026068E-3</c:v>
                </c:pt>
                <c:pt idx="502">
                  <c:v>1.0124760882860989E-2</c:v>
                </c:pt>
                <c:pt idx="503">
                  <c:v>1.0132710710593228E-2</c:v>
                </c:pt>
                <c:pt idx="504">
                  <c:v>1.0194795079549764E-2</c:v>
                </c:pt>
                <c:pt idx="505">
                  <c:v>1.0294357207815429E-2</c:v>
                </c:pt>
                <c:pt idx="506">
                  <c:v>1.0367798473532306E-2</c:v>
                </c:pt>
                <c:pt idx="507">
                  <c:v>1.0388619450926267E-2</c:v>
                </c:pt>
                <c:pt idx="508">
                  <c:v>1.0409440428320225E-2</c:v>
                </c:pt>
                <c:pt idx="509">
                  <c:v>1.0437454106995736E-2</c:v>
                </c:pt>
                <c:pt idx="510">
                  <c:v>1.0853873654874941E-2</c:v>
                </c:pt>
                <c:pt idx="511">
                  <c:v>1.0959114231520775E-2</c:v>
                </c:pt>
                <c:pt idx="512">
                  <c:v>1.0986370783745595E-2</c:v>
                </c:pt>
                <c:pt idx="513">
                  <c:v>1.0996970554055248E-2</c:v>
                </c:pt>
                <c:pt idx="514">
                  <c:v>1.1517494988904253E-2</c:v>
                </c:pt>
                <c:pt idx="515">
                  <c:v>1.1597750392677336E-2</c:v>
                </c:pt>
                <c:pt idx="516">
                  <c:v>1.1597750392677336E-2</c:v>
                </c:pt>
                <c:pt idx="517">
                  <c:v>1.2012655687655161E-2</c:v>
                </c:pt>
                <c:pt idx="518">
                  <c:v>1.2012655687655161E-2</c:v>
                </c:pt>
                <c:pt idx="519">
                  <c:v>1.2013034250880504E-2</c:v>
                </c:pt>
                <c:pt idx="520">
                  <c:v>1.2013034250880504E-2</c:v>
                </c:pt>
                <c:pt idx="521">
                  <c:v>1.2016062756683264E-2</c:v>
                </c:pt>
                <c:pt idx="522">
                  <c:v>1.2016062756683264E-2</c:v>
                </c:pt>
                <c:pt idx="523">
                  <c:v>1.2095561034005657E-2</c:v>
                </c:pt>
                <c:pt idx="524">
                  <c:v>1.2130388850737372E-2</c:v>
                </c:pt>
                <c:pt idx="525">
                  <c:v>1.2149317012004609E-2</c:v>
                </c:pt>
                <c:pt idx="526">
                  <c:v>1.320891547974451E-2</c:v>
                </c:pt>
                <c:pt idx="527">
                  <c:v>1.3213079675223302E-2</c:v>
                </c:pt>
                <c:pt idx="528">
                  <c:v>1.4236714636555452E-2</c:v>
                </c:pt>
                <c:pt idx="529">
                  <c:v>1.4291227741005094E-2</c:v>
                </c:pt>
                <c:pt idx="530">
                  <c:v>1.4376404466707658E-2</c:v>
                </c:pt>
                <c:pt idx="531">
                  <c:v>1.4509658722029004E-2</c:v>
                </c:pt>
                <c:pt idx="532">
                  <c:v>1.4941220798921996E-2</c:v>
                </c:pt>
                <c:pt idx="533">
                  <c:v>1.5535565062713225E-2</c:v>
                </c:pt>
                <c:pt idx="534">
                  <c:v>1.5588185351036142E-2</c:v>
                </c:pt>
                <c:pt idx="535">
                  <c:v>1.6046246853703264E-2</c:v>
                </c:pt>
                <c:pt idx="536">
                  <c:v>1.6529293529243143E-2</c:v>
                </c:pt>
                <c:pt idx="537">
                  <c:v>1.6626584278156737E-2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D9-4541-850E-3C68FCDC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7912"/>
        <c:axId val="1"/>
      </c:scatterChart>
      <c:valAx>
        <c:axId val="934917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1692331234261"/>
              <c:y val="0.8370620445607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76552598225603E-2"/>
              <c:y val="0.32268437691294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79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22980349889725"/>
          <c:y val="0.91693424903356724"/>
          <c:w val="0.51457607722988996"/>
          <c:h val="6.38977635782747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8987368351108009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39296837480746E-2"/>
          <c:y val="0.14012738853503184"/>
          <c:w val="0.86708914352325428"/>
          <c:h val="0.61146496815286622"/>
        </c:manualLayout>
      </c:layout>
      <c:scatterChart>
        <c:scatterStyle val="lineMarker"/>
        <c:varyColors val="0"/>
        <c:ser>
          <c:idx val="2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Active!$H$21:$H$737</c:f>
              <c:numCache>
                <c:formatCode>General</c:formatCode>
                <c:ptCount val="717"/>
                <c:pt idx="0">
                  <c:v>6.2847861529007787E-2</c:v>
                </c:pt>
                <c:pt idx="1">
                  <c:v>4.2056669375597266E-2</c:v>
                </c:pt>
                <c:pt idx="2">
                  <c:v>3.0255330424552085E-2</c:v>
                </c:pt>
                <c:pt idx="3">
                  <c:v>4.1380573260539677E-2</c:v>
                </c:pt>
                <c:pt idx="4">
                  <c:v>5.4049541296990355E-2</c:v>
                </c:pt>
                <c:pt idx="5">
                  <c:v>2.9248202346934704E-2</c:v>
                </c:pt>
                <c:pt idx="6">
                  <c:v>5.9330257998226443E-2</c:v>
                </c:pt>
                <c:pt idx="7">
                  <c:v>4.8537556485825917E-2</c:v>
                </c:pt>
                <c:pt idx="8">
                  <c:v>3.1953662819432793E-2</c:v>
                </c:pt>
                <c:pt idx="9">
                  <c:v>3.9427421848813538E-2</c:v>
                </c:pt>
                <c:pt idx="10">
                  <c:v>3.5024914359382819E-2</c:v>
                </c:pt>
                <c:pt idx="11">
                  <c:v>5.5024914359819377E-2</c:v>
                </c:pt>
                <c:pt idx="12">
                  <c:v>2.1308632683940232E-2</c:v>
                </c:pt>
                <c:pt idx="13">
                  <c:v>2.3108632682124153E-2</c:v>
                </c:pt>
                <c:pt idx="14">
                  <c:v>2.4408632685663179E-2</c:v>
                </c:pt>
                <c:pt idx="15">
                  <c:v>2.4608632680610754E-2</c:v>
                </c:pt>
                <c:pt idx="16">
                  <c:v>2.4517270117939916E-2</c:v>
                </c:pt>
                <c:pt idx="17">
                  <c:v>2.6217270118650049E-2</c:v>
                </c:pt>
                <c:pt idx="18">
                  <c:v>1.8642722308868542E-2</c:v>
                </c:pt>
                <c:pt idx="19">
                  <c:v>1.8659997185750399E-2</c:v>
                </c:pt>
                <c:pt idx="20">
                  <c:v>1.9259997185145039E-2</c:v>
                </c:pt>
                <c:pt idx="21">
                  <c:v>1.5824278896616306E-2</c:v>
                </c:pt>
                <c:pt idx="22">
                  <c:v>1.5824278896616306E-2</c:v>
                </c:pt>
                <c:pt idx="23">
                  <c:v>1.7624278902076185E-2</c:v>
                </c:pt>
                <c:pt idx="24">
                  <c:v>7.5332571504986845E-3</c:v>
                </c:pt>
                <c:pt idx="25">
                  <c:v>7.8332571501960047E-3</c:v>
                </c:pt>
                <c:pt idx="26">
                  <c:v>8.1332571498933248E-3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E-4AB3-97E4-C01B31329CBF}"/>
            </c:ext>
          </c:extLst>
        </c:ser>
        <c:ser>
          <c:idx val="3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Active!$I$21:$I$737</c:f>
              <c:numCache>
                <c:formatCode>General</c:formatCode>
                <c:ptCount val="717"/>
                <c:pt idx="27">
                  <c:v>1.0347026400268078E-2</c:v>
                </c:pt>
                <c:pt idx="28">
                  <c:v>1.0347026400268078E-2</c:v>
                </c:pt>
                <c:pt idx="29">
                  <c:v>1.2723397594527341E-2</c:v>
                </c:pt>
                <c:pt idx="30">
                  <c:v>1.4723397594934795E-2</c:v>
                </c:pt>
                <c:pt idx="31">
                  <c:v>2.6932205444609281E-2</c:v>
                </c:pt>
                <c:pt idx="37">
                  <c:v>-3.726406444911845E-3</c:v>
                </c:pt>
                <c:pt idx="38">
                  <c:v>1.4580222574295476E-2</c:v>
                </c:pt>
                <c:pt idx="39">
                  <c:v>1.08782141469419E-2</c:v>
                </c:pt>
                <c:pt idx="44">
                  <c:v>1.0611962963594124E-2</c:v>
                </c:pt>
                <c:pt idx="46">
                  <c:v>-4.3325632293999661E-2</c:v>
                </c:pt>
                <c:pt idx="47">
                  <c:v>1.0261713425279595E-2</c:v>
                </c:pt>
                <c:pt idx="61">
                  <c:v>5.9058451661258005E-3</c:v>
                </c:pt>
                <c:pt idx="113">
                  <c:v>-9.9149353263783269E-3</c:v>
                </c:pt>
                <c:pt idx="117">
                  <c:v>6.3010005978867412E-3</c:v>
                </c:pt>
                <c:pt idx="118">
                  <c:v>1.4391693694051355E-2</c:v>
                </c:pt>
                <c:pt idx="171">
                  <c:v>7.861776692152489E-3</c:v>
                </c:pt>
                <c:pt idx="197">
                  <c:v>-4.1611169071984477E-3</c:v>
                </c:pt>
                <c:pt idx="202">
                  <c:v>1.0202692719758488E-3</c:v>
                </c:pt>
                <c:pt idx="204">
                  <c:v>1.0028906712250318E-2</c:v>
                </c:pt>
                <c:pt idx="205">
                  <c:v>1.7037544144841377E-2</c:v>
                </c:pt>
                <c:pt idx="206">
                  <c:v>1.4046181582671124E-2</c:v>
                </c:pt>
                <c:pt idx="216">
                  <c:v>1.7499213696282823E-2</c:v>
                </c:pt>
                <c:pt idx="229">
                  <c:v>4.6725729749596212E-2</c:v>
                </c:pt>
                <c:pt idx="234">
                  <c:v>1.2825060272007249E-2</c:v>
                </c:pt>
                <c:pt idx="241">
                  <c:v>4.52857805066742E-3</c:v>
                </c:pt>
                <c:pt idx="244">
                  <c:v>8.0165932449745014E-3</c:v>
                </c:pt>
                <c:pt idx="246">
                  <c:v>2.0413915342942346E-2</c:v>
                </c:pt>
                <c:pt idx="258">
                  <c:v>1.0408296620880719E-2</c:v>
                </c:pt>
                <c:pt idx="261">
                  <c:v>1.6069576740846969E-3</c:v>
                </c:pt>
                <c:pt idx="266">
                  <c:v>9.222241205861792E-4</c:v>
                </c:pt>
                <c:pt idx="267">
                  <c:v>6.0215546473045833E-3</c:v>
                </c:pt>
                <c:pt idx="272">
                  <c:v>1.4275925706897397E-2</c:v>
                </c:pt>
                <c:pt idx="274">
                  <c:v>1.4301838018582202E-2</c:v>
                </c:pt>
                <c:pt idx="276">
                  <c:v>-2.5434720155317336E-2</c:v>
                </c:pt>
                <c:pt idx="279">
                  <c:v>-2.1108162618475035E-3</c:v>
                </c:pt>
                <c:pt idx="282">
                  <c:v>8.1958127484540455E-3</c:v>
                </c:pt>
                <c:pt idx="285">
                  <c:v>-1.4245733618736267E-3</c:v>
                </c:pt>
                <c:pt idx="286">
                  <c:v>-4.9137765672639944E-3</c:v>
                </c:pt>
                <c:pt idx="287">
                  <c:v>5.7481753756292164E-3</c:v>
                </c:pt>
                <c:pt idx="293">
                  <c:v>1.2336709107330535E-2</c:v>
                </c:pt>
                <c:pt idx="294">
                  <c:v>4.9727487421478145E-3</c:v>
                </c:pt>
                <c:pt idx="300">
                  <c:v>2.532094359776238E-2</c:v>
                </c:pt>
                <c:pt idx="305">
                  <c:v>1.3056313749984838E-2</c:v>
                </c:pt>
                <c:pt idx="311">
                  <c:v>1.1815565812867135E-3</c:v>
                </c:pt>
                <c:pt idx="313">
                  <c:v>5.7024125271709636E-4</c:v>
                </c:pt>
                <c:pt idx="325">
                  <c:v>1.696194463147549E-2</c:v>
                </c:pt>
                <c:pt idx="326">
                  <c:v>2.5993621238740161E-4</c:v>
                </c:pt>
                <c:pt idx="343">
                  <c:v>3.6120437216595747E-2</c:v>
                </c:pt>
                <c:pt idx="344">
                  <c:v>5.3120437216421124E-2</c:v>
                </c:pt>
                <c:pt idx="356">
                  <c:v>-1.2907077179988846E-3</c:v>
                </c:pt>
                <c:pt idx="358">
                  <c:v>-1.2182739752461202E-2</c:v>
                </c:pt>
                <c:pt idx="359">
                  <c:v>-6.9754412616021E-3</c:v>
                </c:pt>
                <c:pt idx="362">
                  <c:v>-3.0818998711765744E-3</c:v>
                </c:pt>
                <c:pt idx="363">
                  <c:v>-1.1801183165516704E-2</c:v>
                </c:pt>
                <c:pt idx="364">
                  <c:v>2.2160917069413699E-3</c:v>
                </c:pt>
                <c:pt idx="366">
                  <c:v>-3.3865861914819106E-3</c:v>
                </c:pt>
                <c:pt idx="373">
                  <c:v>1.8305132107343525E-4</c:v>
                </c:pt>
                <c:pt idx="374">
                  <c:v>-1.808311244531069E-3</c:v>
                </c:pt>
                <c:pt idx="375">
                  <c:v>-8.4930447992519476E-3</c:v>
                </c:pt>
                <c:pt idx="376">
                  <c:v>-1.3294383745233063E-2</c:v>
                </c:pt>
                <c:pt idx="377">
                  <c:v>-6.2468778414768167E-3</c:v>
                </c:pt>
                <c:pt idx="379">
                  <c:v>-1.2104360132070724E-2</c:v>
                </c:pt>
                <c:pt idx="381">
                  <c:v>2.2752537624910474E-3</c:v>
                </c:pt>
                <c:pt idx="382">
                  <c:v>3.918591610272415E-4</c:v>
                </c:pt>
                <c:pt idx="437">
                  <c:v>8.2789148291340098E-4</c:v>
                </c:pt>
                <c:pt idx="451">
                  <c:v>8.4142225532559678E-2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DE-4AB3-97E4-C01B31329CBF}"/>
            </c:ext>
          </c:extLst>
        </c:ser>
        <c:ser>
          <c:idx val="1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Active!$J$21:$J$737</c:f>
              <c:numCache>
                <c:formatCode>General</c:formatCode>
                <c:ptCount val="717"/>
                <c:pt idx="32">
                  <c:v>5.4579862917307764E-3</c:v>
                </c:pt>
                <c:pt idx="33">
                  <c:v>6.7579862879938446E-3</c:v>
                </c:pt>
                <c:pt idx="34">
                  <c:v>6.7579862879938446E-3</c:v>
                </c:pt>
                <c:pt idx="35">
                  <c:v>7.7579862918355502E-3</c:v>
                </c:pt>
                <c:pt idx="68">
                  <c:v>-8.4571243787650019E-3</c:v>
                </c:pt>
                <c:pt idx="69">
                  <c:v>-7.3571243774495088E-3</c:v>
                </c:pt>
                <c:pt idx="70">
                  <c:v>9.0515130577841774E-3</c:v>
                </c:pt>
                <c:pt idx="71">
                  <c:v>9.6515130571788177E-3</c:v>
                </c:pt>
                <c:pt idx="76">
                  <c:v>1.3231126955361106E-2</c:v>
                </c:pt>
                <c:pt idx="77">
                  <c:v>1.3139094917278271E-2</c:v>
                </c:pt>
                <c:pt idx="78">
                  <c:v>1.1029788009182084E-2</c:v>
                </c:pt>
                <c:pt idx="79">
                  <c:v>1.1555700315511785E-2</c:v>
                </c:pt>
                <c:pt idx="80">
                  <c:v>2.0677595777669922E-2</c:v>
                </c:pt>
                <c:pt idx="83">
                  <c:v>1.8858981959056109E-2</c:v>
                </c:pt>
                <c:pt idx="86">
                  <c:v>4.2324001697124913E-3</c:v>
                </c:pt>
                <c:pt idx="87">
                  <c:v>4.8324001691071317E-3</c:v>
                </c:pt>
                <c:pt idx="88">
                  <c:v>6.7014996675425209E-3</c:v>
                </c:pt>
                <c:pt idx="92">
                  <c:v>1.5208798155072145E-2</c:v>
                </c:pt>
                <c:pt idx="109">
                  <c:v>3.827280510449782E-3</c:v>
                </c:pt>
                <c:pt idx="110">
                  <c:v>6.2272805153043009E-3</c:v>
                </c:pt>
                <c:pt idx="111">
                  <c:v>7.1684592767269351E-3</c:v>
                </c:pt>
                <c:pt idx="125">
                  <c:v>1.427063811570406E-2</c:v>
                </c:pt>
                <c:pt idx="128">
                  <c:v>2.588121823646361E-2</c:v>
                </c:pt>
                <c:pt idx="134">
                  <c:v>1.1225612906855531E-2</c:v>
                </c:pt>
                <c:pt idx="135">
                  <c:v>1.1425612909079064E-2</c:v>
                </c:pt>
                <c:pt idx="136">
                  <c:v>1.2225612910697237E-2</c:v>
                </c:pt>
                <c:pt idx="138">
                  <c:v>1.7430233499908354E-2</c:v>
                </c:pt>
                <c:pt idx="139">
                  <c:v>1.9430233500315808E-2</c:v>
                </c:pt>
                <c:pt idx="145">
                  <c:v>1.2633081809326541E-2</c:v>
                </c:pt>
                <c:pt idx="146">
                  <c:v>1.3333081806194969E-2</c:v>
                </c:pt>
                <c:pt idx="147">
                  <c:v>1.5233081809128635E-2</c:v>
                </c:pt>
                <c:pt idx="148">
                  <c:v>1.4005161072418559E-2</c:v>
                </c:pt>
                <c:pt idx="149">
                  <c:v>1.4405161076865625E-2</c:v>
                </c:pt>
                <c:pt idx="150">
                  <c:v>1.5005161076260265E-2</c:v>
                </c:pt>
                <c:pt idx="158">
                  <c:v>6.2232758282334544E-3</c:v>
                </c:pt>
                <c:pt idx="159">
                  <c:v>1.0723275823693257E-2</c:v>
                </c:pt>
                <c:pt idx="160">
                  <c:v>1.1723275827534962E-2</c:v>
                </c:pt>
                <c:pt idx="161">
                  <c:v>1.1531913260114379E-2</c:v>
                </c:pt>
                <c:pt idx="162">
                  <c:v>1.1631913264864124E-2</c:v>
                </c:pt>
                <c:pt idx="163">
                  <c:v>1.2131913266784977E-2</c:v>
                </c:pt>
                <c:pt idx="177">
                  <c:v>9.9314141989452764E-3</c:v>
                </c:pt>
                <c:pt idx="178">
                  <c:v>1.0531414198339917E-2</c:v>
                </c:pt>
                <c:pt idx="182">
                  <c:v>1.2538043214590289E-2</c:v>
                </c:pt>
                <c:pt idx="183">
                  <c:v>1.2538043214590289E-2</c:v>
                </c:pt>
                <c:pt idx="184">
                  <c:v>1.3238043211458717E-2</c:v>
                </c:pt>
                <c:pt idx="185">
                  <c:v>1.3346680651011411E-2</c:v>
                </c:pt>
                <c:pt idx="186">
                  <c:v>1.3346680651011411E-2</c:v>
                </c:pt>
                <c:pt idx="187">
                  <c:v>1.3946680650406051E-2</c:v>
                </c:pt>
                <c:pt idx="199">
                  <c:v>7.0863889995962381E-3</c:v>
                </c:pt>
                <c:pt idx="200">
                  <c:v>8.0863890034379438E-3</c:v>
                </c:pt>
                <c:pt idx="201">
                  <c:v>8.9863890025299042E-3</c:v>
                </c:pt>
                <c:pt idx="218">
                  <c:v>4.1211091593140736E-3</c:v>
                </c:pt>
                <c:pt idx="219">
                  <c:v>4.2211091567878611E-3</c:v>
                </c:pt>
                <c:pt idx="220">
                  <c:v>5.6211091578006744E-3</c:v>
                </c:pt>
                <c:pt idx="228">
                  <c:v>6.7257297487230971E-3</c:v>
                </c:pt>
                <c:pt idx="247">
                  <c:v>2.9890917074226309E-2</c:v>
                </c:pt>
                <c:pt idx="255">
                  <c:v>2.2405360723496415E-3</c:v>
                </c:pt>
                <c:pt idx="260">
                  <c:v>7.5896827984252013E-3</c:v>
                </c:pt>
                <c:pt idx="275">
                  <c:v>-3.0995009292382747E-3</c:v>
                </c:pt>
                <c:pt idx="289">
                  <c:v>-2.9999999969732016E-4</c:v>
                </c:pt>
                <c:pt idx="290">
                  <c:v>-4.9136255984194577E-4</c:v>
                </c:pt>
                <c:pt idx="295">
                  <c:v>-1.1927015075343661E-3</c:v>
                </c:pt>
                <c:pt idx="296">
                  <c:v>-1.1840640727314167E-3</c:v>
                </c:pt>
                <c:pt idx="297">
                  <c:v>-1.3754266401519999E-3</c:v>
                </c:pt>
                <c:pt idx="301">
                  <c:v>-4.3437934073153883E-4</c:v>
                </c:pt>
                <c:pt idx="307">
                  <c:v>-9.5299316308228299E-4</c:v>
                </c:pt>
                <c:pt idx="308">
                  <c:v>-8.5299315833253786E-4</c:v>
                </c:pt>
                <c:pt idx="309">
                  <c:v>-1.1357182884239592E-3</c:v>
                </c:pt>
                <c:pt idx="310">
                  <c:v>-1.0357182909501716E-3</c:v>
                </c:pt>
                <c:pt idx="315">
                  <c:v>-2.8231954711372964E-3</c:v>
                </c:pt>
                <c:pt idx="317">
                  <c:v>-5.3362173566711135E-3</c:v>
                </c:pt>
                <c:pt idx="328">
                  <c:v>-6.7501059093046933E-3</c:v>
                </c:pt>
                <c:pt idx="329">
                  <c:v>-6.6414684770279564E-3</c:v>
                </c:pt>
                <c:pt idx="333">
                  <c:v>-4.7149524179985747E-3</c:v>
                </c:pt>
                <c:pt idx="346">
                  <c:v>-7.0074835239211097E-3</c:v>
                </c:pt>
                <c:pt idx="347">
                  <c:v>-8.4815712107229047E-3</c:v>
                </c:pt>
                <c:pt idx="348">
                  <c:v>-7.0815712097100914E-3</c:v>
                </c:pt>
                <c:pt idx="350">
                  <c:v>2.2981050205999054E-2</c:v>
                </c:pt>
                <c:pt idx="351">
                  <c:v>2.4981050206406508E-2</c:v>
                </c:pt>
                <c:pt idx="355">
                  <c:v>-6.6239185107406229E-3</c:v>
                </c:pt>
                <c:pt idx="368">
                  <c:v>-1.6893298161448911E-3</c:v>
                </c:pt>
                <c:pt idx="369">
                  <c:v>-2.0561190249281935E-3</c:v>
                </c:pt>
                <c:pt idx="378">
                  <c:v>-6.2468778414768167E-3</c:v>
                </c:pt>
                <c:pt idx="387">
                  <c:v>3.2937361247604713E-3</c:v>
                </c:pt>
                <c:pt idx="388">
                  <c:v>3.3837361261248589E-3</c:v>
                </c:pt>
                <c:pt idx="389">
                  <c:v>3.5737361249630339E-3</c:v>
                </c:pt>
                <c:pt idx="390">
                  <c:v>1.9330666473251767E-3</c:v>
                </c:pt>
                <c:pt idx="391">
                  <c:v>2.2030666441423818E-3</c:v>
                </c:pt>
                <c:pt idx="392">
                  <c:v>2.303066648892127E-3</c:v>
                </c:pt>
                <c:pt idx="393">
                  <c:v>-3.4270370597369038E-3</c:v>
                </c:pt>
                <c:pt idx="394">
                  <c:v>-1.7270370590267703E-3</c:v>
                </c:pt>
                <c:pt idx="395">
                  <c:v>-6.2703705771127716E-4</c:v>
                </c:pt>
                <c:pt idx="396">
                  <c:v>2.1442217985168099E-3</c:v>
                </c:pt>
                <c:pt idx="397">
                  <c:v>2.414221795334015E-3</c:v>
                </c:pt>
                <c:pt idx="398">
                  <c:v>2.4842217972036451E-3</c:v>
                </c:pt>
                <c:pt idx="399">
                  <c:v>-3.0536188423866406E-3</c:v>
                </c:pt>
                <c:pt idx="400">
                  <c:v>-1.2536188442027196E-3</c:v>
                </c:pt>
                <c:pt idx="401">
                  <c:v>1.0463811559020542E-3</c:v>
                </c:pt>
                <c:pt idx="402">
                  <c:v>1.6269705374725163E-3</c:v>
                </c:pt>
                <c:pt idx="403">
                  <c:v>1.8169705363106914E-3</c:v>
                </c:pt>
                <c:pt idx="404">
                  <c:v>1.906970537675079E-3</c:v>
                </c:pt>
                <c:pt idx="405">
                  <c:v>2.5187951614498161E-3</c:v>
                </c:pt>
                <c:pt idx="406">
                  <c:v>2.7687951587722637E-3</c:v>
                </c:pt>
                <c:pt idx="407">
                  <c:v>4.2787951606442221E-3</c:v>
                </c:pt>
                <c:pt idx="408">
                  <c:v>2.094269024382811E-3</c:v>
                </c:pt>
                <c:pt idx="409">
                  <c:v>2.1142690238775685E-3</c:v>
                </c:pt>
                <c:pt idx="410">
                  <c:v>2.5242690244340338E-3</c:v>
                </c:pt>
                <c:pt idx="411">
                  <c:v>2.190181337937247E-3</c:v>
                </c:pt>
                <c:pt idx="412">
                  <c:v>2.2201813408173621E-3</c:v>
                </c:pt>
                <c:pt idx="413">
                  <c:v>2.4101813396555372E-3</c:v>
                </c:pt>
                <c:pt idx="414">
                  <c:v>1.2568103484227322E-3</c:v>
                </c:pt>
                <c:pt idx="415">
                  <c:v>2.4568103472120129E-3</c:v>
                </c:pt>
                <c:pt idx="416">
                  <c:v>2.0234157491358928E-3</c:v>
                </c:pt>
                <c:pt idx="417">
                  <c:v>2.4534157491871156E-3</c:v>
                </c:pt>
                <c:pt idx="418">
                  <c:v>2.5734157534316182E-3</c:v>
                </c:pt>
                <c:pt idx="420">
                  <c:v>3.2273997276206501E-3</c:v>
                </c:pt>
                <c:pt idx="421">
                  <c:v>4.7273997261072509E-3</c:v>
                </c:pt>
                <c:pt idx="423">
                  <c:v>2.360714235692285E-3</c:v>
                </c:pt>
                <c:pt idx="424">
                  <c:v>2.6807142348843627E-3</c:v>
                </c:pt>
                <c:pt idx="425">
                  <c:v>2.3293516715057194E-3</c:v>
                </c:pt>
                <c:pt idx="426">
                  <c:v>2.5593516766093671E-3</c:v>
                </c:pt>
                <c:pt idx="427">
                  <c:v>3.1993516749935225E-3</c:v>
                </c:pt>
                <c:pt idx="428">
                  <c:v>7.9260607817559503E-3</c:v>
                </c:pt>
                <c:pt idx="429">
                  <c:v>9.3260607827687636E-3</c:v>
                </c:pt>
                <c:pt idx="430">
                  <c:v>9.6260607824660838E-3</c:v>
                </c:pt>
                <c:pt idx="431">
                  <c:v>-2.462196366104763E-2</c:v>
                </c:pt>
                <c:pt idx="435">
                  <c:v>3.9066654935595579E-3</c:v>
                </c:pt>
                <c:pt idx="436">
                  <c:v>4.6366654933081008E-3</c:v>
                </c:pt>
                <c:pt idx="438">
                  <c:v>1.9995374095742591E-3</c:v>
                </c:pt>
                <c:pt idx="439">
                  <c:v>7.5435450053191744E-3</c:v>
                </c:pt>
                <c:pt idx="440">
                  <c:v>3.339377224619966E-3</c:v>
                </c:pt>
                <c:pt idx="441">
                  <c:v>6.6415365872671828E-3</c:v>
                </c:pt>
                <c:pt idx="442">
                  <c:v>4.1387077508261427E-3</c:v>
                </c:pt>
                <c:pt idx="443">
                  <c:v>1.4086710871197283E-4</c:v>
                </c:pt>
                <c:pt idx="444">
                  <c:v>1.0999902224284597E-3</c:v>
                </c:pt>
                <c:pt idx="445">
                  <c:v>2.8021495745633729E-3</c:v>
                </c:pt>
                <c:pt idx="446">
                  <c:v>2.2533047304023057E-3</c:v>
                </c:pt>
                <c:pt idx="447">
                  <c:v>3.2267229398712516E-3</c:v>
                </c:pt>
                <c:pt idx="449">
                  <c:v>4.3213014141656458E-3</c:v>
                </c:pt>
                <c:pt idx="463">
                  <c:v>2.7925140166189522E-3</c:v>
                </c:pt>
                <c:pt idx="464">
                  <c:v>2.8177568456158042E-3</c:v>
                </c:pt>
                <c:pt idx="471">
                  <c:v>3.9086203396436758E-3</c:v>
                </c:pt>
                <c:pt idx="482">
                  <c:v>6.8989847786724567E-3</c:v>
                </c:pt>
                <c:pt idx="484">
                  <c:v>6.3443313192692585E-3</c:v>
                </c:pt>
                <c:pt idx="490">
                  <c:v>1.0424548956507351E-2</c:v>
                </c:pt>
                <c:pt idx="493">
                  <c:v>1.0280711765517481E-2</c:v>
                </c:pt>
                <c:pt idx="494">
                  <c:v>1.1482871130283456E-2</c:v>
                </c:pt>
                <c:pt idx="501">
                  <c:v>1.6615582855592947E-2</c:v>
                </c:pt>
                <c:pt idx="507">
                  <c:v>1.2882542469014879E-2</c:v>
                </c:pt>
                <c:pt idx="509">
                  <c:v>1.4461099810432643E-2</c:v>
                </c:pt>
                <c:pt idx="515">
                  <c:v>1.7379535915097222E-2</c:v>
                </c:pt>
                <c:pt idx="516">
                  <c:v>1.7379535915097222E-2</c:v>
                </c:pt>
                <c:pt idx="523">
                  <c:v>1.1719093323335983E-2</c:v>
                </c:pt>
                <c:pt idx="524">
                  <c:v>1.2817754381103441E-2</c:v>
                </c:pt>
                <c:pt idx="525">
                  <c:v>1.472572234342806E-2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DE-4AB3-97E4-C01B31329CBF}"/>
            </c:ext>
          </c:extLst>
        </c:ser>
        <c:ser>
          <c:idx val="5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Active!$K$21:$K$737</c:f>
              <c:numCache>
                <c:formatCode>General</c:formatCode>
                <c:ptCount val="717"/>
                <c:pt idx="383">
                  <c:v>-5.4656231222907081E-3</c:v>
                </c:pt>
                <c:pt idx="419">
                  <c:v>2.3122842103475705E-3</c:v>
                </c:pt>
                <c:pt idx="432">
                  <c:v>1.8799132958520204E-3</c:v>
                </c:pt>
                <c:pt idx="433">
                  <c:v>3.4592910524224862E-3</c:v>
                </c:pt>
                <c:pt idx="434">
                  <c:v>3.6024782384629361E-3</c:v>
                </c:pt>
                <c:pt idx="448">
                  <c:v>2.8807921262341551E-3</c:v>
                </c:pt>
                <c:pt idx="450">
                  <c:v>6.7601698829093948E-3</c:v>
                </c:pt>
                <c:pt idx="452">
                  <c:v>3.3857145899673924E-3</c:v>
                </c:pt>
                <c:pt idx="453">
                  <c:v>0</c:v>
                </c:pt>
                <c:pt idx="454">
                  <c:v>4.7943520257831551E-3</c:v>
                </c:pt>
                <c:pt idx="455">
                  <c:v>4.3029894659412093E-3</c:v>
                </c:pt>
                <c:pt idx="456">
                  <c:v>3.8202643336262554E-3</c:v>
                </c:pt>
                <c:pt idx="457">
                  <c:v>-3.4677576302783564E-2</c:v>
                </c:pt>
                <c:pt idx="458">
                  <c:v>4.4023199880030006E-3</c:v>
                </c:pt>
                <c:pt idx="459">
                  <c:v>-3.6391201931110118E-2</c:v>
                </c:pt>
                <c:pt idx="460">
                  <c:v>2.3793874497641809E-3</c:v>
                </c:pt>
                <c:pt idx="461">
                  <c:v>3.6398952943272889E-4</c:v>
                </c:pt>
                <c:pt idx="462">
                  <c:v>1.7158141563413665E-3</c:v>
                </c:pt>
                <c:pt idx="465">
                  <c:v>3.460274550889153E-3</c:v>
                </c:pt>
                <c:pt idx="466">
                  <c:v>3.1080166008905508E-3</c:v>
                </c:pt>
                <c:pt idx="467">
                  <c:v>3.7096574233146384E-3</c:v>
                </c:pt>
                <c:pt idx="468">
                  <c:v>4.5515056553995237E-3</c:v>
                </c:pt>
                <c:pt idx="469">
                  <c:v>4.30764899647329E-3</c:v>
                </c:pt>
                <c:pt idx="470">
                  <c:v>2.8624533879337832E-3</c:v>
                </c:pt>
                <c:pt idx="472">
                  <c:v>1.9713927031261846E-3</c:v>
                </c:pt>
                <c:pt idx="473">
                  <c:v>-1.1918129894183949E-3</c:v>
                </c:pt>
                <c:pt idx="474">
                  <c:v>5.12174690811662E-3</c:v>
                </c:pt>
                <c:pt idx="475">
                  <c:v>1.2390626943670213E-4</c:v>
                </c:pt>
                <c:pt idx="476">
                  <c:v>5.662105257215444E-3</c:v>
                </c:pt>
                <c:pt idx="477">
                  <c:v>6.0707426964654587E-3</c:v>
                </c:pt>
                <c:pt idx="478">
                  <c:v>3.118144886684604E-3</c:v>
                </c:pt>
                <c:pt idx="479">
                  <c:v>4.4581736146938056E-3</c:v>
                </c:pt>
                <c:pt idx="480">
                  <c:v>4.780738556291908E-3</c:v>
                </c:pt>
                <c:pt idx="481">
                  <c:v>7.0305547560565174E-3</c:v>
                </c:pt>
                <c:pt idx="483">
                  <c:v>6.9378532425616868E-3</c:v>
                </c:pt>
                <c:pt idx="485">
                  <c:v>8.9576745449448936E-3</c:v>
                </c:pt>
                <c:pt idx="486">
                  <c:v>7.4059443868463859E-3</c:v>
                </c:pt>
                <c:pt idx="487">
                  <c:v>7.6059443890699185E-3</c:v>
                </c:pt>
                <c:pt idx="488">
                  <c:v>7.6059443890699185E-3</c:v>
                </c:pt>
                <c:pt idx="489">
                  <c:v>9.181210829410702E-3</c:v>
                </c:pt>
                <c:pt idx="491">
                  <c:v>8.0638044964871369E-3</c:v>
                </c:pt>
                <c:pt idx="492">
                  <c:v>1.143387533375062E-2</c:v>
                </c:pt>
                <c:pt idx="495">
                  <c:v>1.3585417560534552E-2</c:v>
                </c:pt>
                <c:pt idx="496">
                  <c:v>1.1268963098700624E-2</c:v>
                </c:pt>
                <c:pt idx="497">
                  <c:v>1.2900684014311992E-2</c:v>
                </c:pt>
                <c:pt idx="498">
                  <c:v>1.6704333254892845E-2</c:v>
                </c:pt>
                <c:pt idx="499">
                  <c:v>1.1474922634079121E-2</c:v>
                </c:pt>
                <c:pt idx="500">
                  <c:v>1.6991678974591196E-2</c:v>
                </c:pt>
                <c:pt idx="502">
                  <c:v>1.2977469072211534E-2</c:v>
                </c:pt>
                <c:pt idx="503">
                  <c:v>9.5228156205848791E-3</c:v>
                </c:pt>
                <c:pt idx="504">
                  <c:v>1.1376950533303898E-2</c:v>
                </c:pt>
                <c:pt idx="505">
                  <c:v>1.4544862016919069E-2</c:v>
                </c:pt>
                <c:pt idx="506">
                  <c:v>1.416377770510735E-2</c:v>
                </c:pt>
                <c:pt idx="508">
                  <c:v>1.430130723019829E-2</c:v>
                </c:pt>
                <c:pt idx="510">
                  <c:v>1.3836394988175016E-2</c:v>
                </c:pt>
                <c:pt idx="511">
                  <c:v>1.5136696863919497E-2</c:v>
                </c:pt>
                <c:pt idx="512">
                  <c:v>1.5292170726752374E-2</c:v>
                </c:pt>
                <c:pt idx="513">
                  <c:v>1.3352632784517482E-2</c:v>
                </c:pt>
                <c:pt idx="514">
                  <c:v>1.5121751755941659E-2</c:v>
                </c:pt>
                <c:pt idx="517">
                  <c:v>1.7546193652378861E-2</c:v>
                </c:pt>
                <c:pt idx="518">
                  <c:v>1.7546193652378861E-2</c:v>
                </c:pt>
                <c:pt idx="519">
                  <c:v>1.3548352959332988E-2</c:v>
                </c:pt>
                <c:pt idx="520">
                  <c:v>1.3548353010264691E-2</c:v>
                </c:pt>
                <c:pt idx="521">
                  <c:v>1.326562788017327E-2</c:v>
                </c:pt>
                <c:pt idx="522">
                  <c:v>1.3265628076624125E-2</c:v>
                </c:pt>
                <c:pt idx="526">
                  <c:v>1.4469768881099299E-2</c:v>
                </c:pt>
                <c:pt idx="527">
                  <c:v>1.7203521834744606E-2</c:v>
                </c:pt>
                <c:pt idx="528">
                  <c:v>1.1832429241621867E-2</c:v>
                </c:pt>
                <c:pt idx="529">
                  <c:v>1.6343376781151164E-2</c:v>
                </c:pt>
                <c:pt idx="530">
                  <c:v>9.8392328072804958E-3</c:v>
                </c:pt>
                <c:pt idx="531">
                  <c:v>7.3893272638088092E-3</c:v>
                </c:pt>
                <c:pt idx="532">
                  <c:v>8.8509968045400456E-3</c:v>
                </c:pt>
                <c:pt idx="533">
                  <c:v>1.4541190830641426E-2</c:v>
                </c:pt>
                <c:pt idx="534">
                  <c:v>1.9041341773117892E-2</c:v>
                </c:pt>
                <c:pt idx="535">
                  <c:v>1.8754166463622823E-2</c:v>
                </c:pt>
                <c:pt idx="536">
                  <c:v>1.5209508863335941E-2</c:v>
                </c:pt>
                <c:pt idx="537">
                  <c:v>2.2364464188285638E-2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DE-4AB3-97E4-C01B31329CBF}"/>
            </c:ext>
          </c:extLst>
        </c:ser>
        <c:ser>
          <c:idx val="6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Active!$L$21:$L$737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DE-4AB3-97E4-C01B31329CBF}"/>
            </c:ext>
          </c:extLst>
        </c:ser>
        <c:ser>
          <c:idx val="0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Active!$M$21:$M$737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DE-4AB3-97E4-C01B31329CBF}"/>
            </c:ext>
          </c:extLst>
        </c:ser>
        <c:ser>
          <c:idx val="4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Active!$N$21:$N$737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DE-4AB3-97E4-C01B31329C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Active!$O$21:$O$737</c:f>
              <c:numCache>
                <c:formatCode>General</c:formatCode>
                <c:ptCount val="717"/>
                <c:pt idx="480">
                  <c:v>8.0040496944798079E-3</c:v>
                </c:pt>
                <c:pt idx="483">
                  <c:v>8.1017190066187492E-3</c:v>
                </c:pt>
                <c:pt idx="492">
                  <c:v>9.2230232800898405E-3</c:v>
                </c:pt>
                <c:pt idx="493">
                  <c:v>9.248765579413282E-3</c:v>
                </c:pt>
                <c:pt idx="494">
                  <c:v>9.2491441426386274E-3</c:v>
                </c:pt>
                <c:pt idx="495">
                  <c:v>9.6352786324902517E-3</c:v>
                </c:pt>
                <c:pt idx="496">
                  <c:v>9.6674565066445541E-3</c:v>
                </c:pt>
                <c:pt idx="497">
                  <c:v>9.6905488633905832E-3</c:v>
                </c:pt>
                <c:pt idx="498">
                  <c:v>9.7087198982071295E-3</c:v>
                </c:pt>
                <c:pt idx="499">
                  <c:v>9.7386263930093631E-3</c:v>
                </c:pt>
                <c:pt idx="500">
                  <c:v>9.8116890955008973E-3</c:v>
                </c:pt>
                <c:pt idx="501">
                  <c:v>9.8684735793026068E-3</c:v>
                </c:pt>
                <c:pt idx="502">
                  <c:v>1.0124760882860989E-2</c:v>
                </c:pt>
                <c:pt idx="503">
                  <c:v>1.0132710710593228E-2</c:v>
                </c:pt>
                <c:pt idx="504">
                  <c:v>1.0194795079549764E-2</c:v>
                </c:pt>
                <c:pt idx="505">
                  <c:v>1.0294357207815429E-2</c:v>
                </c:pt>
                <c:pt idx="506">
                  <c:v>1.0367798473532306E-2</c:v>
                </c:pt>
                <c:pt idx="507">
                  <c:v>1.0388619450926267E-2</c:v>
                </c:pt>
                <c:pt idx="508">
                  <c:v>1.0409440428320225E-2</c:v>
                </c:pt>
                <c:pt idx="509">
                  <c:v>1.0437454106995736E-2</c:v>
                </c:pt>
                <c:pt idx="510">
                  <c:v>1.0853873654874941E-2</c:v>
                </c:pt>
                <c:pt idx="511">
                  <c:v>1.0959114231520775E-2</c:v>
                </c:pt>
                <c:pt idx="512">
                  <c:v>1.0986370783745595E-2</c:v>
                </c:pt>
                <c:pt idx="513">
                  <c:v>1.0996970554055248E-2</c:v>
                </c:pt>
                <c:pt idx="514">
                  <c:v>1.1517494988904253E-2</c:v>
                </c:pt>
                <c:pt idx="515">
                  <c:v>1.1597750392677336E-2</c:v>
                </c:pt>
                <c:pt idx="516">
                  <c:v>1.1597750392677336E-2</c:v>
                </c:pt>
                <c:pt idx="517">
                  <c:v>1.2012655687655161E-2</c:v>
                </c:pt>
                <c:pt idx="518">
                  <c:v>1.2012655687655161E-2</c:v>
                </c:pt>
                <c:pt idx="519">
                  <c:v>1.2013034250880504E-2</c:v>
                </c:pt>
                <c:pt idx="520">
                  <c:v>1.2013034250880504E-2</c:v>
                </c:pt>
                <c:pt idx="521">
                  <c:v>1.2016062756683264E-2</c:v>
                </c:pt>
                <c:pt idx="522">
                  <c:v>1.2016062756683264E-2</c:v>
                </c:pt>
                <c:pt idx="523">
                  <c:v>1.2095561034005657E-2</c:v>
                </c:pt>
                <c:pt idx="524">
                  <c:v>1.2130388850737372E-2</c:v>
                </c:pt>
                <c:pt idx="525">
                  <c:v>1.2149317012004609E-2</c:v>
                </c:pt>
                <c:pt idx="526">
                  <c:v>1.320891547974451E-2</c:v>
                </c:pt>
                <c:pt idx="527">
                  <c:v>1.3213079675223302E-2</c:v>
                </c:pt>
                <c:pt idx="528">
                  <c:v>1.4236714636555452E-2</c:v>
                </c:pt>
                <c:pt idx="529">
                  <c:v>1.4291227741005094E-2</c:v>
                </c:pt>
                <c:pt idx="530">
                  <c:v>1.4376404466707658E-2</c:v>
                </c:pt>
                <c:pt idx="531">
                  <c:v>1.4509658722029004E-2</c:v>
                </c:pt>
                <c:pt idx="532">
                  <c:v>1.4941220798921996E-2</c:v>
                </c:pt>
                <c:pt idx="533">
                  <c:v>1.5535565062713225E-2</c:v>
                </c:pt>
                <c:pt idx="534">
                  <c:v>1.5588185351036142E-2</c:v>
                </c:pt>
                <c:pt idx="535">
                  <c:v>1.6046246853703264E-2</c:v>
                </c:pt>
                <c:pt idx="536">
                  <c:v>1.6529293529243143E-2</c:v>
                </c:pt>
                <c:pt idx="537">
                  <c:v>1.6626584278156737E-2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DE-4AB3-97E4-C01B31329C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Active!$U$21:$U$737</c:f>
              <c:numCache>
                <c:formatCode>General</c:formatCode>
                <c:ptCount val="717"/>
                <c:pt idx="36">
                  <c:v>-1.9330442759383004E-2</c:v>
                </c:pt>
                <c:pt idx="40">
                  <c:v>7.6878214145835955E-2</c:v>
                </c:pt>
                <c:pt idx="41">
                  <c:v>-0.10475080939067993</c:v>
                </c:pt>
                <c:pt idx="42">
                  <c:v>-2.289883384219138E-2</c:v>
                </c:pt>
                <c:pt idx="43">
                  <c:v>-4.3880370430997573E-3</c:v>
                </c:pt>
                <c:pt idx="45">
                  <c:v>-3.5240078330389224E-2</c:v>
                </c:pt>
                <c:pt idx="48">
                  <c:v>-5.0201577469124459E-2</c:v>
                </c:pt>
                <c:pt idx="49">
                  <c:v>4.6580110589275137E-2</c:v>
                </c:pt>
                <c:pt idx="50">
                  <c:v>-6.6724575735861436E-2</c:v>
                </c:pt>
                <c:pt idx="51">
                  <c:v>-8.7625245214439929E-2</c:v>
                </c:pt>
                <c:pt idx="52">
                  <c:v>-8.8525914681667928E-2</c:v>
                </c:pt>
                <c:pt idx="53">
                  <c:v>8.4269917526398785E-2</c:v>
                </c:pt>
                <c:pt idx="54">
                  <c:v>8.6269917526806239E-2</c:v>
                </c:pt>
                <c:pt idx="55">
                  <c:v>-3.0244896115618758E-2</c:v>
                </c:pt>
                <c:pt idx="56">
                  <c:v>0.10414618405047804</c:v>
                </c:pt>
                <c:pt idx="57">
                  <c:v>8.0245514574926347E-2</c:v>
                </c:pt>
                <c:pt idx="58">
                  <c:v>1.274216720048571E-2</c:v>
                </c:pt>
                <c:pt idx="59">
                  <c:v>-4.1585022772778757E-3</c:v>
                </c:pt>
                <c:pt idx="60">
                  <c:v>-3.1349713892268483E-2</c:v>
                </c:pt>
                <c:pt idx="62">
                  <c:v>6.6320442150754388E-2</c:v>
                </c:pt>
                <c:pt idx="63">
                  <c:v>-9.9935550257214345E-2</c:v>
                </c:pt>
                <c:pt idx="64">
                  <c:v>-9.6935550252965186E-2</c:v>
                </c:pt>
                <c:pt idx="65">
                  <c:v>-1.628223575244192E-2</c:v>
                </c:pt>
                <c:pt idx="66">
                  <c:v>-6.1465328479243908E-2</c:v>
                </c:pt>
                <c:pt idx="67">
                  <c:v>0.11599804762226995</c:v>
                </c:pt>
                <c:pt idx="72">
                  <c:v>-1.5568137845548335E-2</c:v>
                </c:pt>
                <c:pt idx="73">
                  <c:v>-4.2468807310797274E-2</c:v>
                </c:pt>
                <c:pt idx="74">
                  <c:v>-3.7468807313416619E-2</c:v>
                </c:pt>
                <c:pt idx="75">
                  <c:v>-6.6470146259234753E-2</c:v>
                </c:pt>
                <c:pt idx="81">
                  <c:v>0.10822294232639251</c:v>
                </c:pt>
                <c:pt idx="82">
                  <c:v>-7.4643177402322181E-2</c:v>
                </c:pt>
                <c:pt idx="84">
                  <c:v>-2.1621583808155265E-2</c:v>
                </c:pt>
                <c:pt idx="85">
                  <c:v>-1.5621583806932904E-2</c:v>
                </c:pt>
                <c:pt idx="89">
                  <c:v>2.2109467630798463E-2</c:v>
                </c:pt>
                <c:pt idx="90">
                  <c:v>3.8620264422206674E-2</c:v>
                </c:pt>
                <c:pt idx="91">
                  <c:v>-9.7912018463830464E-3</c:v>
                </c:pt>
                <c:pt idx="93">
                  <c:v>1.7208798155479599E-2</c:v>
                </c:pt>
                <c:pt idx="94">
                  <c:v>3.2719594957598019E-2</c:v>
                </c:pt>
                <c:pt idx="95">
                  <c:v>-7.6918713239138015E-3</c:v>
                </c:pt>
                <c:pt idx="96">
                  <c:v>1.781892547296593E-2</c:v>
                </c:pt>
                <c:pt idx="97">
                  <c:v>1.8818925476807635E-2</c:v>
                </c:pt>
                <c:pt idx="98">
                  <c:v>7.5060773713630624E-2</c:v>
                </c:pt>
                <c:pt idx="99">
                  <c:v>0.11057157050527167</c:v>
                </c:pt>
                <c:pt idx="100">
                  <c:v>-6.8393879744689912E-2</c:v>
                </c:pt>
                <c:pt idx="101">
                  <c:v>-6.7393879740848206E-2</c:v>
                </c:pt>
                <c:pt idx="102">
                  <c:v>7.377023156004725E-2</c:v>
                </c:pt>
                <c:pt idx="103">
                  <c:v>7.5770231560454704E-2</c:v>
                </c:pt>
                <c:pt idx="104">
                  <c:v>-0.10519521868991433</c:v>
                </c:pt>
                <c:pt idx="105">
                  <c:v>-7.7274964045500383E-2</c:v>
                </c:pt>
                <c:pt idx="106">
                  <c:v>1.5161818519118242E-3</c:v>
                </c:pt>
                <c:pt idx="107">
                  <c:v>5.5161818454507738E-3</c:v>
                </c:pt>
                <c:pt idx="108">
                  <c:v>-6.8696623369760346E-2</c:v>
                </c:pt>
                <c:pt idx="112">
                  <c:v>-0.10746891930466518</c:v>
                </c:pt>
                <c:pt idx="114">
                  <c:v>0.10312825186701957</c:v>
                </c:pt>
                <c:pt idx="115">
                  <c:v>9.1227582386636641E-2</c:v>
                </c:pt>
                <c:pt idx="116">
                  <c:v>1.0794522517244332E-2</c:v>
                </c:pt>
                <c:pt idx="119">
                  <c:v>-0.11905000361002749</c:v>
                </c:pt>
                <c:pt idx="120">
                  <c:v>-3.990748590149451E-2</c:v>
                </c:pt>
                <c:pt idx="121">
                  <c:v>-9.3318952167464886E-2</c:v>
                </c:pt>
                <c:pt idx="122">
                  <c:v>-7.931895216461271E-2</c:v>
                </c:pt>
                <c:pt idx="123">
                  <c:v>-8.1379781833675224E-2</c:v>
                </c:pt>
                <c:pt idx="124">
                  <c:v>-5.4820356846903451E-2</c:v>
                </c:pt>
                <c:pt idx="126">
                  <c:v>-4.2571059188048821E-2</c:v>
                </c:pt>
                <c:pt idx="127">
                  <c:v>0.10620317942812108</c:v>
                </c:pt>
                <c:pt idx="129">
                  <c:v>-3.3002176365698688E-2</c:v>
                </c:pt>
                <c:pt idx="130">
                  <c:v>0.11406260441435734</c:v>
                </c:pt>
                <c:pt idx="131">
                  <c:v>6.8360595985723194E-2</c:v>
                </c:pt>
                <c:pt idx="132">
                  <c:v>-7.3084599614958279E-2</c:v>
                </c:pt>
                <c:pt idx="133">
                  <c:v>7.63483945193002E-2</c:v>
                </c:pt>
                <c:pt idx="137">
                  <c:v>-1.8125909839000087E-2</c:v>
                </c:pt>
                <c:pt idx="140">
                  <c:v>-0.11055896971083712</c:v>
                </c:pt>
                <c:pt idx="141">
                  <c:v>-0.11952992668375373</c:v>
                </c:pt>
                <c:pt idx="142">
                  <c:v>-0.11452992668637307</c:v>
                </c:pt>
                <c:pt idx="143">
                  <c:v>8.4166575004928745E-2</c:v>
                </c:pt>
                <c:pt idx="144">
                  <c:v>0.10316657500516158</c:v>
                </c:pt>
                <c:pt idx="151">
                  <c:v>0.10694351099664345</c:v>
                </c:pt>
                <c:pt idx="152">
                  <c:v>0.11694351099140476</c:v>
                </c:pt>
                <c:pt idx="153">
                  <c:v>9.1142172044783365E-2</c:v>
                </c:pt>
                <c:pt idx="154">
                  <c:v>7.024150257348083E-2</c:v>
                </c:pt>
                <c:pt idx="155">
                  <c:v>1.953949414746603E-2</c:v>
                </c:pt>
                <c:pt idx="156">
                  <c:v>-6.4893565708189271E-2</c:v>
                </c:pt>
                <c:pt idx="157">
                  <c:v>-0.11160777561599389</c:v>
                </c:pt>
                <c:pt idx="164">
                  <c:v>-4.536592737713363E-2</c:v>
                </c:pt>
                <c:pt idx="165">
                  <c:v>-0.10996860527666286</c:v>
                </c:pt>
                <c:pt idx="166">
                  <c:v>-0.1049686052792822</c:v>
                </c:pt>
                <c:pt idx="167">
                  <c:v>-4.3436214880784974E-2</c:v>
                </c:pt>
                <c:pt idx="168">
                  <c:v>-3.1436214878340252E-2</c:v>
                </c:pt>
                <c:pt idx="169">
                  <c:v>-7.1237553835089784E-2</c:v>
                </c:pt>
                <c:pt idx="170">
                  <c:v>4.8316430147679057E-2</c:v>
                </c:pt>
                <c:pt idx="172">
                  <c:v>2.3515091197623406E-2</c:v>
                </c:pt>
                <c:pt idx="173">
                  <c:v>-4.3855782787431963E-3</c:v>
                </c:pt>
                <c:pt idx="174">
                  <c:v>-9.2862477540620603E-3</c:v>
                </c:pt>
                <c:pt idx="175">
                  <c:v>-0.11470246607495937</c:v>
                </c:pt>
                <c:pt idx="176">
                  <c:v>-0.10970246607757872</c:v>
                </c:pt>
                <c:pt idx="179">
                  <c:v>-3.155994836561149E-2</c:v>
                </c:pt>
                <c:pt idx="180">
                  <c:v>-3.6460617840930354E-2</c:v>
                </c:pt>
                <c:pt idx="181">
                  <c:v>-3.5460617837088648E-2</c:v>
                </c:pt>
                <c:pt idx="188">
                  <c:v>1.6200146084884182E-2</c:v>
                </c:pt>
                <c:pt idx="189">
                  <c:v>-7.0052338560344651E-4</c:v>
                </c:pt>
                <c:pt idx="190">
                  <c:v>6.7831867003405932E-2</c:v>
                </c:pt>
                <c:pt idx="191">
                  <c:v>5.7931197530706413E-2</c:v>
                </c:pt>
                <c:pt idx="192">
                  <c:v>-5.7127248583128676E-3</c:v>
                </c:pt>
                <c:pt idx="193">
                  <c:v>-8.2925530077773146E-2</c:v>
                </c:pt>
                <c:pt idx="194">
                  <c:v>7.5068963189551141E-2</c:v>
                </c:pt>
                <c:pt idx="195">
                  <c:v>3.075682744383812E-2</c:v>
                </c:pt>
                <c:pt idx="196">
                  <c:v>3.1756827447679825E-2</c:v>
                </c:pt>
                <c:pt idx="198">
                  <c:v>6.8475205334834754E-3</c:v>
                </c:pt>
                <c:pt idx="203">
                  <c:v>-9.447757137240842E-2</c:v>
                </c:pt>
                <c:pt idx="207">
                  <c:v>-1.6945180977927521E-2</c:v>
                </c:pt>
                <c:pt idx="208">
                  <c:v>-1.4343841830850579E-3</c:v>
                </c:pt>
                <c:pt idx="209">
                  <c:v>2.7076412610767875E-2</c:v>
                </c:pt>
                <c:pt idx="210">
                  <c:v>9.8608802996750455E-2</c:v>
                </c:pt>
                <c:pt idx="211">
                  <c:v>0.10060880299715791</c:v>
                </c:pt>
                <c:pt idx="212">
                  <c:v>0.10360880300140707</c:v>
                </c:pt>
                <c:pt idx="213">
                  <c:v>5.1757431356236339E-3</c:v>
                </c:pt>
                <c:pt idx="214">
                  <c:v>-6.4647189406969119E-2</c:v>
                </c:pt>
                <c:pt idx="215">
                  <c:v>-0.11175127197930124</c:v>
                </c:pt>
                <c:pt idx="217">
                  <c:v>6.8317550176288933E-3</c:v>
                </c:pt>
                <c:pt idx="221">
                  <c:v>9.0293857894721441E-2</c:v>
                </c:pt>
                <c:pt idx="222">
                  <c:v>9.729385789250955E-2</c:v>
                </c:pt>
                <c:pt idx="223">
                  <c:v>-8.0671592353610322E-2</c:v>
                </c:pt>
                <c:pt idx="224">
                  <c:v>3.6981722150812857E-2</c:v>
                </c:pt>
                <c:pt idx="225">
                  <c:v>3.898172215122031E-2</c:v>
                </c:pt>
                <c:pt idx="226">
                  <c:v>5.180383195693139E-3</c:v>
                </c:pt>
                <c:pt idx="227">
                  <c:v>9.1803831965080462E-3</c:v>
                </c:pt>
                <c:pt idx="230">
                  <c:v>-1.5720286275609396E-2</c:v>
                </c:pt>
                <c:pt idx="231">
                  <c:v>-1.2720286271360237E-2</c:v>
                </c:pt>
                <c:pt idx="232">
                  <c:v>5.7905105277313851E-3</c:v>
                </c:pt>
                <c:pt idx="233">
                  <c:v>2.4790510527964216E-2</c:v>
                </c:pt>
                <c:pt idx="235">
                  <c:v>-1.8010828433034476E-2</c:v>
                </c:pt>
                <c:pt idx="236">
                  <c:v>-0.10322363364684861</c:v>
                </c:pt>
                <c:pt idx="237">
                  <c:v>-0.1141365045987186</c:v>
                </c:pt>
                <c:pt idx="238">
                  <c:v>-0.10852637727657566</c:v>
                </c:pt>
                <c:pt idx="239">
                  <c:v>-9.9497334260377102E-2</c:v>
                </c:pt>
                <c:pt idx="240">
                  <c:v>-6.1475740672904067E-2</c:v>
                </c:pt>
                <c:pt idx="242">
                  <c:v>4.1567446518456563E-2</c:v>
                </c:pt>
                <c:pt idx="243">
                  <c:v>-4.5546028180979192E-2</c:v>
                </c:pt>
                <c:pt idx="245">
                  <c:v>-0.11524803659995086</c:v>
                </c:pt>
                <c:pt idx="248">
                  <c:v>0.11539501912193373</c:v>
                </c:pt>
                <c:pt idx="249">
                  <c:v>0.1024240621336503</c:v>
                </c:pt>
                <c:pt idx="250">
                  <c:v>0.10842406213487266</c:v>
                </c:pt>
                <c:pt idx="251">
                  <c:v>0.10942406213871436</c:v>
                </c:pt>
                <c:pt idx="252">
                  <c:v>0.11042406213528011</c:v>
                </c:pt>
                <c:pt idx="253">
                  <c:v>1.599100227758754E-2</c:v>
                </c:pt>
                <c:pt idx="254">
                  <c:v>4.717301664641127E-3</c:v>
                </c:pt>
                <c:pt idx="256">
                  <c:v>3.7767938265460543E-2</c:v>
                </c:pt>
                <c:pt idx="257">
                  <c:v>3.2867268797417637E-2</c:v>
                </c:pt>
                <c:pt idx="259">
                  <c:v>0.11400978650635807</c:v>
                </c:pt>
                <c:pt idx="262">
                  <c:v>-6.6856333214673214E-2</c:v>
                </c:pt>
                <c:pt idx="263">
                  <c:v>-5.6856333219911903E-2</c:v>
                </c:pt>
                <c:pt idx="264">
                  <c:v>-4.3345536425476894E-2</c:v>
                </c:pt>
                <c:pt idx="265">
                  <c:v>5.7697650758200325E-2</c:v>
                </c:pt>
                <c:pt idx="268">
                  <c:v>-7.0519906512345187E-2</c:v>
                </c:pt>
                <c:pt idx="269">
                  <c:v>-4.8009109719714615E-2</c:v>
                </c:pt>
                <c:pt idx="270">
                  <c:v>1.8232738519145641E-2</c:v>
                </c:pt>
                <c:pt idx="271">
                  <c:v>2.5232738524209708E-2</c:v>
                </c:pt>
                <c:pt idx="273">
                  <c:v>-0.10171111813542666</c:v>
                </c:pt>
                <c:pt idx="277">
                  <c:v>5.857391728204675E-2</c:v>
                </c:pt>
                <c:pt idx="278">
                  <c:v>-9.1682075122662354E-2</c:v>
                </c:pt>
                <c:pt idx="280">
                  <c:v>-0.1175827445986215</c:v>
                </c:pt>
                <c:pt idx="281">
                  <c:v>9.7113757095939945E-2</c:v>
                </c:pt>
                <c:pt idx="283">
                  <c:v>6.4213087614916731E-2</c:v>
                </c:pt>
                <c:pt idx="284">
                  <c:v>4.0109005043632351E-2</c:v>
                </c:pt>
                <c:pt idx="288">
                  <c:v>-0.10770647807657951</c:v>
                </c:pt>
                <c:pt idx="291">
                  <c:v>-1.0663290893717203E-2</c:v>
                </c:pt>
                <c:pt idx="292">
                  <c:v>-4.6632908924948424E-3</c:v>
                </c:pt>
                <c:pt idx="298">
                  <c:v>-4.4303624599706382E-4</c:v>
                </c:pt>
                <c:pt idx="299">
                  <c:v>-0.1127308810246177</c:v>
                </c:pt>
                <c:pt idx="302">
                  <c:v>9.7965620661852881E-2</c:v>
                </c:pt>
                <c:pt idx="303">
                  <c:v>9.9965620662260335E-2</c:v>
                </c:pt>
                <c:pt idx="304">
                  <c:v>0.11496562066167826</c:v>
                </c:pt>
                <c:pt idx="306">
                  <c:v>7.5064951190142892E-2</c:v>
                </c:pt>
                <c:pt idx="312">
                  <c:v>1.5616038144798949E-3</c:v>
                </c:pt>
                <c:pt idx="314">
                  <c:v>-1.7728938342770562E-2</c:v>
                </c:pt>
                <c:pt idx="316">
                  <c:v>8.1650675558194052E-2</c:v>
                </c:pt>
                <c:pt idx="318">
                  <c:v>-4.6279913658509031E-4</c:v>
                </c:pt>
                <c:pt idx="319">
                  <c:v>7.3679718567291275E-2</c:v>
                </c:pt>
                <c:pt idx="320">
                  <c:v>-2.7264138087048195E-2</c:v>
                </c:pt>
                <c:pt idx="321">
                  <c:v>-2.3736499751976226E-2</c:v>
                </c:pt>
                <c:pt idx="322">
                  <c:v>-2.6637169226887636E-2</c:v>
                </c:pt>
                <c:pt idx="323">
                  <c:v>0.11835732404142618</c:v>
                </c:pt>
                <c:pt idx="324">
                  <c:v>7.5655315617041197E-2</c:v>
                </c:pt>
                <c:pt idx="327">
                  <c:v>-4.4649370698607527E-2</c:v>
                </c:pt>
                <c:pt idx="330">
                  <c:v>-2.9051444857032038E-2</c:v>
                </c:pt>
                <c:pt idx="331">
                  <c:v>8.7531582139490638E-2</c:v>
                </c:pt>
                <c:pt idx="332">
                  <c:v>-0.10562507974100299</c:v>
                </c:pt>
                <c:pt idx="334">
                  <c:v>8.0282347698812373E-3</c:v>
                </c:pt>
                <c:pt idx="335">
                  <c:v>9.9071421958797146E-2</c:v>
                </c:pt>
                <c:pt idx="336">
                  <c:v>0.11107142195396591</c:v>
                </c:pt>
                <c:pt idx="337">
                  <c:v>-0.10891562188771786</c:v>
                </c:pt>
                <c:pt idx="338">
                  <c:v>-0.10591562189074466</c:v>
                </c:pt>
                <c:pt idx="339">
                  <c:v>-9.7915621889114846E-2</c:v>
                </c:pt>
                <c:pt idx="340">
                  <c:v>8.3170752477599308E-2</c:v>
                </c:pt>
                <c:pt idx="341">
                  <c:v>-0.1152764515572926</c:v>
                </c:pt>
                <c:pt idx="342">
                  <c:v>-7.2138685900426935E-2</c:v>
                </c:pt>
                <c:pt idx="349">
                  <c:v>3.0444341100519523E-2</c:v>
                </c:pt>
                <c:pt idx="352">
                  <c:v>7.9092903557466343E-2</c:v>
                </c:pt>
                <c:pt idx="353">
                  <c:v>2.7419938145612832E-2</c:v>
                </c:pt>
                <c:pt idx="354">
                  <c:v>3.0419938149861991E-2</c:v>
                </c:pt>
                <c:pt idx="357">
                  <c:v>-4.4182739751704503E-2</c:v>
                </c:pt>
                <c:pt idx="360">
                  <c:v>2.4948657228378579E-3</c:v>
                </c:pt>
                <c:pt idx="361">
                  <c:v>6.7836044479918201E-2</c:v>
                </c:pt>
                <c:pt idx="365">
                  <c:v>0.10388668108498678</c:v>
                </c:pt>
                <c:pt idx="367">
                  <c:v>8.7583937456656713E-2</c:v>
                </c:pt>
                <c:pt idx="370">
                  <c:v>-0.11783422355802031</c:v>
                </c:pt>
                <c:pt idx="371">
                  <c:v>-0.11583422355761286</c:v>
                </c:pt>
                <c:pt idx="372">
                  <c:v>-0.11283422356063966</c:v>
                </c:pt>
                <c:pt idx="380">
                  <c:v>-6.5417387158959173E-3</c:v>
                </c:pt>
                <c:pt idx="384">
                  <c:v>2.9135866760043427E-2</c:v>
                </c:pt>
                <c:pt idx="385">
                  <c:v>-0.11421945617621532</c:v>
                </c:pt>
                <c:pt idx="386">
                  <c:v>0.10798784231155878</c:v>
                </c:pt>
                <c:pt idx="400">
                  <c:v>-1.2536188442027196E-3</c:v>
                </c:pt>
                <c:pt idx="404">
                  <c:v>1.9492192666803021E-2</c:v>
                </c:pt>
                <c:pt idx="419">
                  <c:v>1.0347026400268078E-2</c:v>
                </c:pt>
                <c:pt idx="422">
                  <c:v>8.0452642563614063E-2</c:v>
                </c:pt>
                <c:pt idx="433">
                  <c:v>2.6932205444609281E-2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DE-4AB3-97E4-C01B31329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1016"/>
        <c:axId val="1"/>
      </c:scatterChart>
      <c:valAx>
        <c:axId val="934891016"/>
        <c:scaling>
          <c:orientation val="minMax"/>
          <c:max val="18000"/>
          <c:min val="-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46862021994087"/>
              <c:y val="0.837579617834394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55696202531647E-2"/>
              <c:y val="0.32484076433121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10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037987973022359"/>
          <c:y val="0.91719745222929938"/>
          <c:w val="0.81645622778165383"/>
          <c:h val="0.980891719745222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8987368351108009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39296837480746E-2"/>
          <c:y val="0.14012738853503184"/>
          <c:w val="0.86708914352325428"/>
          <c:h val="0.61146496815286622"/>
        </c:manualLayout>
      </c:layout>
      <c:scatterChart>
        <c:scatterStyle val="lineMarker"/>
        <c:varyColors val="0"/>
        <c:ser>
          <c:idx val="2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Active!$H$21:$H$737</c:f>
              <c:numCache>
                <c:formatCode>General</c:formatCode>
                <c:ptCount val="717"/>
                <c:pt idx="0">
                  <c:v>6.2847861529007787E-2</c:v>
                </c:pt>
                <c:pt idx="1">
                  <c:v>4.2056669375597266E-2</c:v>
                </c:pt>
                <c:pt idx="2">
                  <c:v>3.0255330424552085E-2</c:v>
                </c:pt>
                <c:pt idx="3">
                  <c:v>4.1380573260539677E-2</c:v>
                </c:pt>
                <c:pt idx="4">
                  <c:v>5.4049541296990355E-2</c:v>
                </c:pt>
                <c:pt idx="5">
                  <c:v>2.9248202346934704E-2</c:v>
                </c:pt>
                <c:pt idx="6">
                  <c:v>5.9330257998226443E-2</c:v>
                </c:pt>
                <c:pt idx="7">
                  <c:v>4.8537556485825917E-2</c:v>
                </c:pt>
                <c:pt idx="8">
                  <c:v>3.1953662819432793E-2</c:v>
                </c:pt>
                <c:pt idx="9">
                  <c:v>3.9427421848813538E-2</c:v>
                </c:pt>
                <c:pt idx="10">
                  <c:v>3.5024914359382819E-2</c:v>
                </c:pt>
                <c:pt idx="11">
                  <c:v>5.5024914359819377E-2</c:v>
                </c:pt>
                <c:pt idx="12">
                  <c:v>2.1308632683940232E-2</c:v>
                </c:pt>
                <c:pt idx="13">
                  <c:v>2.3108632682124153E-2</c:v>
                </c:pt>
                <c:pt idx="14">
                  <c:v>2.4408632685663179E-2</c:v>
                </c:pt>
                <c:pt idx="15">
                  <c:v>2.4608632680610754E-2</c:v>
                </c:pt>
                <c:pt idx="16">
                  <c:v>2.4517270117939916E-2</c:v>
                </c:pt>
                <c:pt idx="17">
                  <c:v>2.6217270118650049E-2</c:v>
                </c:pt>
                <c:pt idx="18">
                  <c:v>1.8642722308868542E-2</c:v>
                </c:pt>
                <c:pt idx="19">
                  <c:v>1.8659997185750399E-2</c:v>
                </c:pt>
                <c:pt idx="20">
                  <c:v>1.9259997185145039E-2</c:v>
                </c:pt>
                <c:pt idx="21">
                  <c:v>1.5824278896616306E-2</c:v>
                </c:pt>
                <c:pt idx="22">
                  <c:v>1.5824278896616306E-2</c:v>
                </c:pt>
                <c:pt idx="23">
                  <c:v>1.7624278902076185E-2</c:v>
                </c:pt>
                <c:pt idx="24">
                  <c:v>7.5332571504986845E-3</c:v>
                </c:pt>
                <c:pt idx="25">
                  <c:v>7.8332571501960047E-3</c:v>
                </c:pt>
                <c:pt idx="26">
                  <c:v>8.1332571498933248E-3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5A-4703-A785-E14326F719FF}"/>
            </c:ext>
          </c:extLst>
        </c:ser>
        <c:ser>
          <c:idx val="3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Active!$I$21:$I$737</c:f>
              <c:numCache>
                <c:formatCode>General</c:formatCode>
                <c:ptCount val="717"/>
                <c:pt idx="27">
                  <c:v>1.0347026400268078E-2</c:v>
                </c:pt>
                <c:pt idx="28">
                  <c:v>1.0347026400268078E-2</c:v>
                </c:pt>
                <c:pt idx="29">
                  <c:v>1.2723397594527341E-2</c:v>
                </c:pt>
                <c:pt idx="30">
                  <c:v>1.4723397594934795E-2</c:v>
                </c:pt>
                <c:pt idx="31">
                  <c:v>2.6932205444609281E-2</c:v>
                </c:pt>
                <c:pt idx="37">
                  <c:v>-3.726406444911845E-3</c:v>
                </c:pt>
                <c:pt idx="38">
                  <c:v>1.4580222574295476E-2</c:v>
                </c:pt>
                <c:pt idx="39">
                  <c:v>1.08782141469419E-2</c:v>
                </c:pt>
                <c:pt idx="44">
                  <c:v>1.0611962963594124E-2</c:v>
                </c:pt>
                <c:pt idx="46">
                  <c:v>-4.3325632293999661E-2</c:v>
                </c:pt>
                <c:pt idx="47">
                  <c:v>1.0261713425279595E-2</c:v>
                </c:pt>
                <c:pt idx="61">
                  <c:v>5.9058451661258005E-3</c:v>
                </c:pt>
                <c:pt idx="113">
                  <c:v>-9.9149353263783269E-3</c:v>
                </c:pt>
                <c:pt idx="117">
                  <c:v>6.3010005978867412E-3</c:v>
                </c:pt>
                <c:pt idx="118">
                  <c:v>1.4391693694051355E-2</c:v>
                </c:pt>
                <c:pt idx="171">
                  <c:v>7.861776692152489E-3</c:v>
                </c:pt>
                <c:pt idx="197">
                  <c:v>-4.1611169071984477E-3</c:v>
                </c:pt>
                <c:pt idx="202">
                  <c:v>1.0202692719758488E-3</c:v>
                </c:pt>
                <c:pt idx="204">
                  <c:v>1.0028906712250318E-2</c:v>
                </c:pt>
                <c:pt idx="205">
                  <c:v>1.7037544144841377E-2</c:v>
                </c:pt>
                <c:pt idx="206">
                  <c:v>1.4046181582671124E-2</c:v>
                </c:pt>
                <c:pt idx="216">
                  <c:v>1.7499213696282823E-2</c:v>
                </c:pt>
                <c:pt idx="229">
                  <c:v>4.6725729749596212E-2</c:v>
                </c:pt>
                <c:pt idx="234">
                  <c:v>1.2825060272007249E-2</c:v>
                </c:pt>
                <c:pt idx="241">
                  <c:v>4.52857805066742E-3</c:v>
                </c:pt>
                <c:pt idx="244">
                  <c:v>8.0165932449745014E-3</c:v>
                </c:pt>
                <c:pt idx="246">
                  <c:v>2.0413915342942346E-2</c:v>
                </c:pt>
                <c:pt idx="258">
                  <c:v>1.0408296620880719E-2</c:v>
                </c:pt>
                <c:pt idx="261">
                  <c:v>1.6069576740846969E-3</c:v>
                </c:pt>
                <c:pt idx="266">
                  <c:v>9.222241205861792E-4</c:v>
                </c:pt>
                <c:pt idx="267">
                  <c:v>6.0215546473045833E-3</c:v>
                </c:pt>
                <c:pt idx="272">
                  <c:v>1.4275925706897397E-2</c:v>
                </c:pt>
                <c:pt idx="274">
                  <c:v>1.4301838018582202E-2</c:v>
                </c:pt>
                <c:pt idx="276">
                  <c:v>-2.5434720155317336E-2</c:v>
                </c:pt>
                <c:pt idx="279">
                  <c:v>-2.1108162618475035E-3</c:v>
                </c:pt>
                <c:pt idx="282">
                  <c:v>8.1958127484540455E-3</c:v>
                </c:pt>
                <c:pt idx="285">
                  <c:v>-1.4245733618736267E-3</c:v>
                </c:pt>
                <c:pt idx="286">
                  <c:v>-4.9137765672639944E-3</c:v>
                </c:pt>
                <c:pt idx="287">
                  <c:v>5.7481753756292164E-3</c:v>
                </c:pt>
                <c:pt idx="293">
                  <c:v>1.2336709107330535E-2</c:v>
                </c:pt>
                <c:pt idx="294">
                  <c:v>4.9727487421478145E-3</c:v>
                </c:pt>
                <c:pt idx="300">
                  <c:v>2.532094359776238E-2</c:v>
                </c:pt>
                <c:pt idx="305">
                  <c:v>1.3056313749984838E-2</c:v>
                </c:pt>
                <c:pt idx="311">
                  <c:v>1.1815565812867135E-3</c:v>
                </c:pt>
                <c:pt idx="313">
                  <c:v>5.7024125271709636E-4</c:v>
                </c:pt>
                <c:pt idx="325">
                  <c:v>1.696194463147549E-2</c:v>
                </c:pt>
                <c:pt idx="326">
                  <c:v>2.5993621238740161E-4</c:v>
                </c:pt>
                <c:pt idx="343">
                  <c:v>3.6120437216595747E-2</c:v>
                </c:pt>
                <c:pt idx="344">
                  <c:v>5.3120437216421124E-2</c:v>
                </c:pt>
                <c:pt idx="356">
                  <c:v>-1.2907077179988846E-3</c:v>
                </c:pt>
                <c:pt idx="358">
                  <c:v>-1.2182739752461202E-2</c:v>
                </c:pt>
                <c:pt idx="359">
                  <c:v>-6.9754412616021E-3</c:v>
                </c:pt>
                <c:pt idx="362">
                  <c:v>-3.0818998711765744E-3</c:v>
                </c:pt>
                <c:pt idx="363">
                  <c:v>-1.1801183165516704E-2</c:v>
                </c:pt>
                <c:pt idx="364">
                  <c:v>2.2160917069413699E-3</c:v>
                </c:pt>
                <c:pt idx="366">
                  <c:v>-3.3865861914819106E-3</c:v>
                </c:pt>
                <c:pt idx="373">
                  <c:v>1.8305132107343525E-4</c:v>
                </c:pt>
                <c:pt idx="374">
                  <c:v>-1.808311244531069E-3</c:v>
                </c:pt>
                <c:pt idx="375">
                  <c:v>-8.4930447992519476E-3</c:v>
                </c:pt>
                <c:pt idx="376">
                  <c:v>-1.3294383745233063E-2</c:v>
                </c:pt>
                <c:pt idx="377">
                  <c:v>-6.2468778414768167E-3</c:v>
                </c:pt>
                <c:pt idx="379">
                  <c:v>-1.2104360132070724E-2</c:v>
                </c:pt>
                <c:pt idx="381">
                  <c:v>2.2752537624910474E-3</c:v>
                </c:pt>
                <c:pt idx="382">
                  <c:v>3.918591610272415E-4</c:v>
                </c:pt>
                <c:pt idx="437">
                  <c:v>8.2789148291340098E-4</c:v>
                </c:pt>
                <c:pt idx="451">
                  <c:v>8.4142225532559678E-2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5A-4703-A785-E14326F719FF}"/>
            </c:ext>
          </c:extLst>
        </c:ser>
        <c:ser>
          <c:idx val="1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Active!$J$21:$J$737</c:f>
              <c:numCache>
                <c:formatCode>General</c:formatCode>
                <c:ptCount val="717"/>
                <c:pt idx="32">
                  <c:v>5.4579862917307764E-3</c:v>
                </c:pt>
                <c:pt idx="33">
                  <c:v>6.7579862879938446E-3</c:v>
                </c:pt>
                <c:pt idx="34">
                  <c:v>6.7579862879938446E-3</c:v>
                </c:pt>
                <c:pt idx="35">
                  <c:v>7.7579862918355502E-3</c:v>
                </c:pt>
                <c:pt idx="68">
                  <c:v>-8.4571243787650019E-3</c:v>
                </c:pt>
                <c:pt idx="69">
                  <c:v>-7.3571243774495088E-3</c:v>
                </c:pt>
                <c:pt idx="70">
                  <c:v>9.0515130577841774E-3</c:v>
                </c:pt>
                <c:pt idx="71">
                  <c:v>9.6515130571788177E-3</c:v>
                </c:pt>
                <c:pt idx="76">
                  <c:v>1.3231126955361106E-2</c:v>
                </c:pt>
                <c:pt idx="77">
                  <c:v>1.3139094917278271E-2</c:v>
                </c:pt>
                <c:pt idx="78">
                  <c:v>1.1029788009182084E-2</c:v>
                </c:pt>
                <c:pt idx="79">
                  <c:v>1.1555700315511785E-2</c:v>
                </c:pt>
                <c:pt idx="80">
                  <c:v>2.0677595777669922E-2</c:v>
                </c:pt>
                <c:pt idx="83">
                  <c:v>1.8858981959056109E-2</c:v>
                </c:pt>
                <c:pt idx="86">
                  <c:v>4.2324001697124913E-3</c:v>
                </c:pt>
                <c:pt idx="87">
                  <c:v>4.8324001691071317E-3</c:v>
                </c:pt>
                <c:pt idx="88">
                  <c:v>6.7014996675425209E-3</c:v>
                </c:pt>
                <c:pt idx="92">
                  <c:v>1.5208798155072145E-2</c:v>
                </c:pt>
                <c:pt idx="109">
                  <c:v>3.827280510449782E-3</c:v>
                </c:pt>
                <c:pt idx="110">
                  <c:v>6.2272805153043009E-3</c:v>
                </c:pt>
                <c:pt idx="111">
                  <c:v>7.1684592767269351E-3</c:v>
                </c:pt>
                <c:pt idx="125">
                  <c:v>1.427063811570406E-2</c:v>
                </c:pt>
                <c:pt idx="128">
                  <c:v>2.588121823646361E-2</c:v>
                </c:pt>
                <c:pt idx="134">
                  <c:v>1.1225612906855531E-2</c:v>
                </c:pt>
                <c:pt idx="135">
                  <c:v>1.1425612909079064E-2</c:v>
                </c:pt>
                <c:pt idx="136">
                  <c:v>1.2225612910697237E-2</c:v>
                </c:pt>
                <c:pt idx="138">
                  <c:v>1.7430233499908354E-2</c:v>
                </c:pt>
                <c:pt idx="139">
                  <c:v>1.9430233500315808E-2</c:v>
                </c:pt>
                <c:pt idx="145">
                  <c:v>1.2633081809326541E-2</c:v>
                </c:pt>
                <c:pt idx="146">
                  <c:v>1.3333081806194969E-2</c:v>
                </c:pt>
                <c:pt idx="147">
                  <c:v>1.5233081809128635E-2</c:v>
                </c:pt>
                <c:pt idx="148">
                  <c:v>1.4005161072418559E-2</c:v>
                </c:pt>
                <c:pt idx="149">
                  <c:v>1.4405161076865625E-2</c:v>
                </c:pt>
                <c:pt idx="150">
                  <c:v>1.5005161076260265E-2</c:v>
                </c:pt>
                <c:pt idx="158">
                  <c:v>6.2232758282334544E-3</c:v>
                </c:pt>
                <c:pt idx="159">
                  <c:v>1.0723275823693257E-2</c:v>
                </c:pt>
                <c:pt idx="160">
                  <c:v>1.1723275827534962E-2</c:v>
                </c:pt>
                <c:pt idx="161">
                  <c:v>1.1531913260114379E-2</c:v>
                </c:pt>
                <c:pt idx="162">
                  <c:v>1.1631913264864124E-2</c:v>
                </c:pt>
                <c:pt idx="163">
                  <c:v>1.2131913266784977E-2</c:v>
                </c:pt>
                <c:pt idx="177">
                  <c:v>9.9314141989452764E-3</c:v>
                </c:pt>
                <c:pt idx="178">
                  <c:v>1.0531414198339917E-2</c:v>
                </c:pt>
                <c:pt idx="182">
                  <c:v>1.2538043214590289E-2</c:v>
                </c:pt>
                <c:pt idx="183">
                  <c:v>1.2538043214590289E-2</c:v>
                </c:pt>
                <c:pt idx="184">
                  <c:v>1.3238043211458717E-2</c:v>
                </c:pt>
                <c:pt idx="185">
                  <c:v>1.3346680651011411E-2</c:v>
                </c:pt>
                <c:pt idx="186">
                  <c:v>1.3346680651011411E-2</c:v>
                </c:pt>
                <c:pt idx="187">
                  <c:v>1.3946680650406051E-2</c:v>
                </c:pt>
                <c:pt idx="199">
                  <c:v>7.0863889995962381E-3</c:v>
                </c:pt>
                <c:pt idx="200">
                  <c:v>8.0863890034379438E-3</c:v>
                </c:pt>
                <c:pt idx="201">
                  <c:v>8.9863890025299042E-3</c:v>
                </c:pt>
                <c:pt idx="218">
                  <c:v>4.1211091593140736E-3</c:v>
                </c:pt>
                <c:pt idx="219">
                  <c:v>4.2211091567878611E-3</c:v>
                </c:pt>
                <c:pt idx="220">
                  <c:v>5.6211091578006744E-3</c:v>
                </c:pt>
                <c:pt idx="228">
                  <c:v>6.7257297487230971E-3</c:v>
                </c:pt>
                <c:pt idx="247">
                  <c:v>2.9890917074226309E-2</c:v>
                </c:pt>
                <c:pt idx="255">
                  <c:v>2.2405360723496415E-3</c:v>
                </c:pt>
                <c:pt idx="260">
                  <c:v>7.5896827984252013E-3</c:v>
                </c:pt>
                <c:pt idx="275">
                  <c:v>-3.0995009292382747E-3</c:v>
                </c:pt>
                <c:pt idx="289">
                  <c:v>-2.9999999969732016E-4</c:v>
                </c:pt>
                <c:pt idx="290">
                  <c:v>-4.9136255984194577E-4</c:v>
                </c:pt>
                <c:pt idx="295">
                  <c:v>-1.1927015075343661E-3</c:v>
                </c:pt>
                <c:pt idx="296">
                  <c:v>-1.1840640727314167E-3</c:v>
                </c:pt>
                <c:pt idx="297">
                  <c:v>-1.3754266401519999E-3</c:v>
                </c:pt>
                <c:pt idx="301">
                  <c:v>-4.3437934073153883E-4</c:v>
                </c:pt>
                <c:pt idx="307">
                  <c:v>-9.5299316308228299E-4</c:v>
                </c:pt>
                <c:pt idx="308">
                  <c:v>-8.5299315833253786E-4</c:v>
                </c:pt>
                <c:pt idx="309">
                  <c:v>-1.1357182884239592E-3</c:v>
                </c:pt>
                <c:pt idx="310">
                  <c:v>-1.0357182909501716E-3</c:v>
                </c:pt>
                <c:pt idx="315">
                  <c:v>-2.8231954711372964E-3</c:v>
                </c:pt>
                <c:pt idx="317">
                  <c:v>-5.3362173566711135E-3</c:v>
                </c:pt>
                <c:pt idx="328">
                  <c:v>-6.7501059093046933E-3</c:v>
                </c:pt>
                <c:pt idx="329">
                  <c:v>-6.6414684770279564E-3</c:v>
                </c:pt>
                <c:pt idx="333">
                  <c:v>-4.7149524179985747E-3</c:v>
                </c:pt>
                <c:pt idx="346">
                  <c:v>-7.0074835239211097E-3</c:v>
                </c:pt>
                <c:pt idx="347">
                  <c:v>-8.4815712107229047E-3</c:v>
                </c:pt>
                <c:pt idx="348">
                  <c:v>-7.0815712097100914E-3</c:v>
                </c:pt>
                <c:pt idx="350">
                  <c:v>2.2981050205999054E-2</c:v>
                </c:pt>
                <c:pt idx="351">
                  <c:v>2.4981050206406508E-2</c:v>
                </c:pt>
                <c:pt idx="355">
                  <c:v>-6.6239185107406229E-3</c:v>
                </c:pt>
                <c:pt idx="368">
                  <c:v>-1.6893298161448911E-3</c:v>
                </c:pt>
                <c:pt idx="369">
                  <c:v>-2.0561190249281935E-3</c:v>
                </c:pt>
                <c:pt idx="378">
                  <c:v>-6.2468778414768167E-3</c:v>
                </c:pt>
                <c:pt idx="387">
                  <c:v>3.2937361247604713E-3</c:v>
                </c:pt>
                <c:pt idx="388">
                  <c:v>3.3837361261248589E-3</c:v>
                </c:pt>
                <c:pt idx="389">
                  <c:v>3.5737361249630339E-3</c:v>
                </c:pt>
                <c:pt idx="390">
                  <c:v>1.9330666473251767E-3</c:v>
                </c:pt>
                <c:pt idx="391">
                  <c:v>2.2030666441423818E-3</c:v>
                </c:pt>
                <c:pt idx="392">
                  <c:v>2.303066648892127E-3</c:v>
                </c:pt>
                <c:pt idx="393">
                  <c:v>-3.4270370597369038E-3</c:v>
                </c:pt>
                <c:pt idx="394">
                  <c:v>-1.7270370590267703E-3</c:v>
                </c:pt>
                <c:pt idx="395">
                  <c:v>-6.2703705771127716E-4</c:v>
                </c:pt>
                <c:pt idx="396">
                  <c:v>2.1442217985168099E-3</c:v>
                </c:pt>
                <c:pt idx="397">
                  <c:v>2.414221795334015E-3</c:v>
                </c:pt>
                <c:pt idx="398">
                  <c:v>2.4842217972036451E-3</c:v>
                </c:pt>
                <c:pt idx="399">
                  <c:v>-3.0536188423866406E-3</c:v>
                </c:pt>
                <c:pt idx="400">
                  <c:v>-1.2536188442027196E-3</c:v>
                </c:pt>
                <c:pt idx="401">
                  <c:v>1.0463811559020542E-3</c:v>
                </c:pt>
                <c:pt idx="402">
                  <c:v>1.6269705374725163E-3</c:v>
                </c:pt>
                <c:pt idx="403">
                  <c:v>1.8169705363106914E-3</c:v>
                </c:pt>
                <c:pt idx="404">
                  <c:v>1.906970537675079E-3</c:v>
                </c:pt>
                <c:pt idx="405">
                  <c:v>2.5187951614498161E-3</c:v>
                </c:pt>
                <c:pt idx="406">
                  <c:v>2.7687951587722637E-3</c:v>
                </c:pt>
                <c:pt idx="407">
                  <c:v>4.2787951606442221E-3</c:v>
                </c:pt>
                <c:pt idx="408">
                  <c:v>2.094269024382811E-3</c:v>
                </c:pt>
                <c:pt idx="409">
                  <c:v>2.1142690238775685E-3</c:v>
                </c:pt>
                <c:pt idx="410">
                  <c:v>2.5242690244340338E-3</c:v>
                </c:pt>
                <c:pt idx="411">
                  <c:v>2.190181337937247E-3</c:v>
                </c:pt>
                <c:pt idx="412">
                  <c:v>2.2201813408173621E-3</c:v>
                </c:pt>
                <c:pt idx="413">
                  <c:v>2.4101813396555372E-3</c:v>
                </c:pt>
                <c:pt idx="414">
                  <c:v>1.2568103484227322E-3</c:v>
                </c:pt>
                <c:pt idx="415">
                  <c:v>2.4568103472120129E-3</c:v>
                </c:pt>
                <c:pt idx="416">
                  <c:v>2.0234157491358928E-3</c:v>
                </c:pt>
                <c:pt idx="417">
                  <c:v>2.4534157491871156E-3</c:v>
                </c:pt>
                <c:pt idx="418">
                  <c:v>2.5734157534316182E-3</c:v>
                </c:pt>
                <c:pt idx="420">
                  <c:v>3.2273997276206501E-3</c:v>
                </c:pt>
                <c:pt idx="421">
                  <c:v>4.7273997261072509E-3</c:v>
                </c:pt>
                <c:pt idx="423">
                  <c:v>2.360714235692285E-3</c:v>
                </c:pt>
                <c:pt idx="424">
                  <c:v>2.6807142348843627E-3</c:v>
                </c:pt>
                <c:pt idx="425">
                  <c:v>2.3293516715057194E-3</c:v>
                </c:pt>
                <c:pt idx="426">
                  <c:v>2.5593516766093671E-3</c:v>
                </c:pt>
                <c:pt idx="427">
                  <c:v>3.1993516749935225E-3</c:v>
                </c:pt>
                <c:pt idx="428">
                  <c:v>7.9260607817559503E-3</c:v>
                </c:pt>
                <c:pt idx="429">
                  <c:v>9.3260607827687636E-3</c:v>
                </c:pt>
                <c:pt idx="430">
                  <c:v>9.6260607824660838E-3</c:v>
                </c:pt>
                <c:pt idx="431">
                  <c:v>-2.462196366104763E-2</c:v>
                </c:pt>
                <c:pt idx="435">
                  <c:v>3.9066654935595579E-3</c:v>
                </c:pt>
                <c:pt idx="436">
                  <c:v>4.6366654933081008E-3</c:v>
                </c:pt>
                <c:pt idx="438">
                  <c:v>1.9995374095742591E-3</c:v>
                </c:pt>
                <c:pt idx="439">
                  <c:v>7.5435450053191744E-3</c:v>
                </c:pt>
                <c:pt idx="440">
                  <c:v>3.339377224619966E-3</c:v>
                </c:pt>
                <c:pt idx="441">
                  <c:v>6.6415365872671828E-3</c:v>
                </c:pt>
                <c:pt idx="442">
                  <c:v>4.1387077508261427E-3</c:v>
                </c:pt>
                <c:pt idx="443">
                  <c:v>1.4086710871197283E-4</c:v>
                </c:pt>
                <c:pt idx="444">
                  <c:v>1.0999902224284597E-3</c:v>
                </c:pt>
                <c:pt idx="445">
                  <c:v>2.8021495745633729E-3</c:v>
                </c:pt>
                <c:pt idx="446">
                  <c:v>2.2533047304023057E-3</c:v>
                </c:pt>
                <c:pt idx="447">
                  <c:v>3.2267229398712516E-3</c:v>
                </c:pt>
                <c:pt idx="449">
                  <c:v>4.3213014141656458E-3</c:v>
                </c:pt>
                <c:pt idx="463">
                  <c:v>2.7925140166189522E-3</c:v>
                </c:pt>
                <c:pt idx="464">
                  <c:v>2.8177568456158042E-3</c:v>
                </c:pt>
                <c:pt idx="471">
                  <c:v>3.9086203396436758E-3</c:v>
                </c:pt>
                <c:pt idx="482">
                  <c:v>6.8989847786724567E-3</c:v>
                </c:pt>
                <c:pt idx="484">
                  <c:v>6.3443313192692585E-3</c:v>
                </c:pt>
                <c:pt idx="490">
                  <c:v>1.0424548956507351E-2</c:v>
                </c:pt>
                <c:pt idx="493">
                  <c:v>1.0280711765517481E-2</c:v>
                </c:pt>
                <c:pt idx="494">
                  <c:v>1.1482871130283456E-2</c:v>
                </c:pt>
                <c:pt idx="501">
                  <c:v>1.6615582855592947E-2</c:v>
                </c:pt>
                <c:pt idx="507">
                  <c:v>1.2882542469014879E-2</c:v>
                </c:pt>
                <c:pt idx="509">
                  <c:v>1.4461099810432643E-2</c:v>
                </c:pt>
                <c:pt idx="515">
                  <c:v>1.7379535915097222E-2</c:v>
                </c:pt>
                <c:pt idx="516">
                  <c:v>1.7379535915097222E-2</c:v>
                </c:pt>
                <c:pt idx="523">
                  <c:v>1.1719093323335983E-2</c:v>
                </c:pt>
                <c:pt idx="524">
                  <c:v>1.2817754381103441E-2</c:v>
                </c:pt>
                <c:pt idx="525">
                  <c:v>1.472572234342806E-2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5A-4703-A785-E14326F719FF}"/>
            </c:ext>
          </c:extLst>
        </c:ser>
        <c:ser>
          <c:idx val="5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Active!$K$21:$K$737</c:f>
              <c:numCache>
                <c:formatCode>General</c:formatCode>
                <c:ptCount val="717"/>
                <c:pt idx="383">
                  <c:v>-5.4656231222907081E-3</c:v>
                </c:pt>
                <c:pt idx="419">
                  <c:v>2.3122842103475705E-3</c:v>
                </c:pt>
                <c:pt idx="432">
                  <c:v>1.8799132958520204E-3</c:v>
                </c:pt>
                <c:pt idx="433">
                  <c:v>3.4592910524224862E-3</c:v>
                </c:pt>
                <c:pt idx="434">
                  <c:v>3.6024782384629361E-3</c:v>
                </c:pt>
                <c:pt idx="448">
                  <c:v>2.8807921262341551E-3</c:v>
                </c:pt>
                <c:pt idx="450">
                  <c:v>6.7601698829093948E-3</c:v>
                </c:pt>
                <c:pt idx="452">
                  <c:v>3.3857145899673924E-3</c:v>
                </c:pt>
                <c:pt idx="453">
                  <c:v>0</c:v>
                </c:pt>
                <c:pt idx="454">
                  <c:v>4.7943520257831551E-3</c:v>
                </c:pt>
                <c:pt idx="455">
                  <c:v>4.3029894659412093E-3</c:v>
                </c:pt>
                <c:pt idx="456">
                  <c:v>3.8202643336262554E-3</c:v>
                </c:pt>
                <c:pt idx="457">
                  <c:v>-3.4677576302783564E-2</c:v>
                </c:pt>
                <c:pt idx="458">
                  <c:v>4.4023199880030006E-3</c:v>
                </c:pt>
                <c:pt idx="459">
                  <c:v>-3.6391201931110118E-2</c:v>
                </c:pt>
                <c:pt idx="460">
                  <c:v>2.3793874497641809E-3</c:v>
                </c:pt>
                <c:pt idx="461">
                  <c:v>3.6398952943272889E-4</c:v>
                </c:pt>
                <c:pt idx="462">
                  <c:v>1.7158141563413665E-3</c:v>
                </c:pt>
                <c:pt idx="465">
                  <c:v>3.460274550889153E-3</c:v>
                </c:pt>
                <c:pt idx="466">
                  <c:v>3.1080166008905508E-3</c:v>
                </c:pt>
                <c:pt idx="467">
                  <c:v>3.7096574233146384E-3</c:v>
                </c:pt>
                <c:pt idx="468">
                  <c:v>4.5515056553995237E-3</c:v>
                </c:pt>
                <c:pt idx="469">
                  <c:v>4.30764899647329E-3</c:v>
                </c:pt>
                <c:pt idx="470">
                  <c:v>2.8624533879337832E-3</c:v>
                </c:pt>
                <c:pt idx="472">
                  <c:v>1.9713927031261846E-3</c:v>
                </c:pt>
                <c:pt idx="473">
                  <c:v>-1.1918129894183949E-3</c:v>
                </c:pt>
                <c:pt idx="474">
                  <c:v>5.12174690811662E-3</c:v>
                </c:pt>
                <c:pt idx="475">
                  <c:v>1.2390626943670213E-4</c:v>
                </c:pt>
                <c:pt idx="476">
                  <c:v>5.662105257215444E-3</c:v>
                </c:pt>
                <c:pt idx="477">
                  <c:v>6.0707426964654587E-3</c:v>
                </c:pt>
                <c:pt idx="478">
                  <c:v>3.118144886684604E-3</c:v>
                </c:pt>
                <c:pt idx="479">
                  <c:v>4.4581736146938056E-3</c:v>
                </c:pt>
                <c:pt idx="480">
                  <c:v>4.780738556291908E-3</c:v>
                </c:pt>
                <c:pt idx="481">
                  <c:v>7.0305547560565174E-3</c:v>
                </c:pt>
                <c:pt idx="483">
                  <c:v>6.9378532425616868E-3</c:v>
                </c:pt>
                <c:pt idx="485">
                  <c:v>8.9576745449448936E-3</c:v>
                </c:pt>
                <c:pt idx="486">
                  <c:v>7.4059443868463859E-3</c:v>
                </c:pt>
                <c:pt idx="487">
                  <c:v>7.6059443890699185E-3</c:v>
                </c:pt>
                <c:pt idx="488">
                  <c:v>7.6059443890699185E-3</c:v>
                </c:pt>
                <c:pt idx="489">
                  <c:v>9.181210829410702E-3</c:v>
                </c:pt>
                <c:pt idx="491">
                  <c:v>8.0638044964871369E-3</c:v>
                </c:pt>
                <c:pt idx="492">
                  <c:v>1.143387533375062E-2</c:v>
                </c:pt>
                <c:pt idx="495">
                  <c:v>1.3585417560534552E-2</c:v>
                </c:pt>
                <c:pt idx="496">
                  <c:v>1.1268963098700624E-2</c:v>
                </c:pt>
                <c:pt idx="497">
                  <c:v>1.2900684014311992E-2</c:v>
                </c:pt>
                <c:pt idx="498">
                  <c:v>1.6704333254892845E-2</c:v>
                </c:pt>
                <c:pt idx="499">
                  <c:v>1.1474922634079121E-2</c:v>
                </c:pt>
                <c:pt idx="500">
                  <c:v>1.6991678974591196E-2</c:v>
                </c:pt>
                <c:pt idx="502">
                  <c:v>1.2977469072211534E-2</c:v>
                </c:pt>
                <c:pt idx="503">
                  <c:v>9.5228156205848791E-3</c:v>
                </c:pt>
                <c:pt idx="504">
                  <c:v>1.1376950533303898E-2</c:v>
                </c:pt>
                <c:pt idx="505">
                  <c:v>1.4544862016919069E-2</c:v>
                </c:pt>
                <c:pt idx="506">
                  <c:v>1.416377770510735E-2</c:v>
                </c:pt>
                <c:pt idx="508">
                  <c:v>1.430130723019829E-2</c:v>
                </c:pt>
                <c:pt idx="510">
                  <c:v>1.3836394988175016E-2</c:v>
                </c:pt>
                <c:pt idx="511">
                  <c:v>1.5136696863919497E-2</c:v>
                </c:pt>
                <c:pt idx="512">
                  <c:v>1.5292170726752374E-2</c:v>
                </c:pt>
                <c:pt idx="513">
                  <c:v>1.3352632784517482E-2</c:v>
                </c:pt>
                <c:pt idx="514">
                  <c:v>1.5121751755941659E-2</c:v>
                </c:pt>
                <c:pt idx="517">
                  <c:v>1.7546193652378861E-2</c:v>
                </c:pt>
                <c:pt idx="518">
                  <c:v>1.7546193652378861E-2</c:v>
                </c:pt>
                <c:pt idx="519">
                  <c:v>1.3548352959332988E-2</c:v>
                </c:pt>
                <c:pt idx="520">
                  <c:v>1.3548353010264691E-2</c:v>
                </c:pt>
                <c:pt idx="521">
                  <c:v>1.326562788017327E-2</c:v>
                </c:pt>
                <c:pt idx="522">
                  <c:v>1.3265628076624125E-2</c:v>
                </c:pt>
                <c:pt idx="526">
                  <c:v>1.4469768881099299E-2</c:v>
                </c:pt>
                <c:pt idx="527">
                  <c:v>1.7203521834744606E-2</c:v>
                </c:pt>
                <c:pt idx="528">
                  <c:v>1.1832429241621867E-2</c:v>
                </c:pt>
                <c:pt idx="529">
                  <c:v>1.6343376781151164E-2</c:v>
                </c:pt>
                <c:pt idx="530">
                  <c:v>9.8392328072804958E-3</c:v>
                </c:pt>
                <c:pt idx="531">
                  <c:v>7.3893272638088092E-3</c:v>
                </c:pt>
                <c:pt idx="532">
                  <c:v>8.8509968045400456E-3</c:v>
                </c:pt>
                <c:pt idx="533">
                  <c:v>1.4541190830641426E-2</c:v>
                </c:pt>
                <c:pt idx="534">
                  <c:v>1.9041341773117892E-2</c:v>
                </c:pt>
                <c:pt idx="535">
                  <c:v>1.8754166463622823E-2</c:v>
                </c:pt>
                <c:pt idx="536">
                  <c:v>1.5209508863335941E-2</c:v>
                </c:pt>
                <c:pt idx="537">
                  <c:v>2.2364464188285638E-2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5A-4703-A785-E14326F719FF}"/>
            </c:ext>
          </c:extLst>
        </c:ser>
        <c:ser>
          <c:idx val="6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Active!$L$21:$L$737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5A-4703-A785-E14326F719FF}"/>
            </c:ext>
          </c:extLst>
        </c:ser>
        <c:ser>
          <c:idx val="0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Active!$M$21:$M$737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5A-4703-A785-E14326F719FF}"/>
            </c:ext>
          </c:extLst>
        </c:ser>
        <c:ser>
          <c:idx val="4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Active!$N$21:$N$737</c:f>
              <c:numCache>
                <c:formatCode>General</c:formatCode>
                <c:ptCount val="7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5A-4703-A785-E14326F719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Active!$F$21:$F$737</c:f>
              <c:numCache>
                <c:formatCode>General</c:formatCode>
                <c:ptCount val="717"/>
                <c:pt idx="0">
                  <c:v>-44215</c:v>
                </c:pt>
                <c:pt idx="1">
                  <c:v>-43472</c:v>
                </c:pt>
                <c:pt idx="2">
                  <c:v>-43426</c:v>
                </c:pt>
                <c:pt idx="3">
                  <c:v>-43397</c:v>
                </c:pt>
                <c:pt idx="4">
                  <c:v>-42779</c:v>
                </c:pt>
                <c:pt idx="5">
                  <c:v>-42733</c:v>
                </c:pt>
                <c:pt idx="6">
                  <c:v>-42714</c:v>
                </c:pt>
                <c:pt idx="7">
                  <c:v>-42666</c:v>
                </c:pt>
                <c:pt idx="8">
                  <c:v>-41875</c:v>
                </c:pt>
                <c:pt idx="9">
                  <c:v>-40376</c:v>
                </c:pt>
                <c:pt idx="10">
                  <c:v>-39543</c:v>
                </c:pt>
                <c:pt idx="11">
                  <c:v>-39543</c:v>
                </c:pt>
                <c:pt idx="12">
                  <c:v>-25839</c:v>
                </c:pt>
                <c:pt idx="13">
                  <c:v>-25839</c:v>
                </c:pt>
                <c:pt idx="14">
                  <c:v>-25839</c:v>
                </c:pt>
                <c:pt idx="15">
                  <c:v>-25839</c:v>
                </c:pt>
                <c:pt idx="16">
                  <c:v>-25837</c:v>
                </c:pt>
                <c:pt idx="17">
                  <c:v>-25837</c:v>
                </c:pt>
                <c:pt idx="18">
                  <c:v>-23724</c:v>
                </c:pt>
                <c:pt idx="19">
                  <c:v>-23720</c:v>
                </c:pt>
                <c:pt idx="20">
                  <c:v>-23720</c:v>
                </c:pt>
                <c:pt idx="21">
                  <c:v>-22941</c:v>
                </c:pt>
                <c:pt idx="22">
                  <c:v>-22941</c:v>
                </c:pt>
                <c:pt idx="23">
                  <c:v>-22941</c:v>
                </c:pt>
                <c:pt idx="24">
                  <c:v>-21457</c:v>
                </c:pt>
                <c:pt idx="25">
                  <c:v>-21457</c:v>
                </c:pt>
                <c:pt idx="26">
                  <c:v>-21457</c:v>
                </c:pt>
                <c:pt idx="27">
                  <c:v>-19092</c:v>
                </c:pt>
                <c:pt idx="28">
                  <c:v>-19092</c:v>
                </c:pt>
                <c:pt idx="29">
                  <c:v>-17384</c:v>
                </c:pt>
                <c:pt idx="30">
                  <c:v>-17384</c:v>
                </c:pt>
                <c:pt idx="31">
                  <c:v>-16641</c:v>
                </c:pt>
                <c:pt idx="32">
                  <c:v>-16033</c:v>
                </c:pt>
                <c:pt idx="33">
                  <c:v>-16033</c:v>
                </c:pt>
                <c:pt idx="34">
                  <c:v>-16033</c:v>
                </c:pt>
                <c:pt idx="35">
                  <c:v>-16033</c:v>
                </c:pt>
                <c:pt idx="36">
                  <c:v>-15011.5</c:v>
                </c:pt>
                <c:pt idx="37">
                  <c:v>-14478</c:v>
                </c:pt>
                <c:pt idx="38">
                  <c:v>-14407</c:v>
                </c:pt>
                <c:pt idx="39">
                  <c:v>-14338</c:v>
                </c:pt>
                <c:pt idx="40">
                  <c:v>-14338</c:v>
                </c:pt>
                <c:pt idx="41">
                  <c:v>-13789</c:v>
                </c:pt>
                <c:pt idx="42">
                  <c:v>-13707.5</c:v>
                </c:pt>
                <c:pt idx="43">
                  <c:v>-13705</c:v>
                </c:pt>
                <c:pt idx="44">
                  <c:v>-13705</c:v>
                </c:pt>
                <c:pt idx="45">
                  <c:v>-13485.5</c:v>
                </c:pt>
                <c:pt idx="46">
                  <c:v>-13459</c:v>
                </c:pt>
                <c:pt idx="47">
                  <c:v>-13323</c:v>
                </c:pt>
                <c:pt idx="48">
                  <c:v>-13314.5</c:v>
                </c:pt>
                <c:pt idx="49">
                  <c:v>-13133.5</c:v>
                </c:pt>
                <c:pt idx="50">
                  <c:v>-12972.5</c:v>
                </c:pt>
                <c:pt idx="51">
                  <c:v>-12949.5</c:v>
                </c:pt>
                <c:pt idx="52">
                  <c:v>-12926.5</c:v>
                </c:pt>
                <c:pt idx="53">
                  <c:v>-12858</c:v>
                </c:pt>
                <c:pt idx="54">
                  <c:v>-12858</c:v>
                </c:pt>
                <c:pt idx="55">
                  <c:v>-12722.5</c:v>
                </c:pt>
                <c:pt idx="56">
                  <c:v>-12192</c:v>
                </c:pt>
                <c:pt idx="57">
                  <c:v>-12169</c:v>
                </c:pt>
                <c:pt idx="58">
                  <c:v>-12054</c:v>
                </c:pt>
                <c:pt idx="59">
                  <c:v>-12031</c:v>
                </c:pt>
                <c:pt idx="60">
                  <c:v>-11959.5</c:v>
                </c:pt>
                <c:pt idx="61">
                  <c:v>-11553</c:v>
                </c:pt>
                <c:pt idx="62">
                  <c:v>-11457</c:v>
                </c:pt>
                <c:pt idx="63">
                  <c:v>-11400.5</c:v>
                </c:pt>
                <c:pt idx="64">
                  <c:v>-11400.5</c:v>
                </c:pt>
                <c:pt idx="65">
                  <c:v>-11365</c:v>
                </c:pt>
                <c:pt idx="66">
                  <c:v>-11199</c:v>
                </c:pt>
                <c:pt idx="67">
                  <c:v>-10837</c:v>
                </c:pt>
                <c:pt idx="68">
                  <c:v>-10734</c:v>
                </c:pt>
                <c:pt idx="69">
                  <c:v>-10734</c:v>
                </c:pt>
                <c:pt idx="70">
                  <c:v>-10732</c:v>
                </c:pt>
                <c:pt idx="71">
                  <c:v>-10732</c:v>
                </c:pt>
                <c:pt idx="72">
                  <c:v>-10505</c:v>
                </c:pt>
                <c:pt idx="73">
                  <c:v>-10482</c:v>
                </c:pt>
                <c:pt idx="74">
                  <c:v>-10482</c:v>
                </c:pt>
                <c:pt idx="75">
                  <c:v>-10436</c:v>
                </c:pt>
                <c:pt idx="76">
                  <c:v>-10181</c:v>
                </c:pt>
                <c:pt idx="77">
                  <c:v>-10156</c:v>
                </c:pt>
                <c:pt idx="78">
                  <c:v>-10135</c:v>
                </c:pt>
                <c:pt idx="79">
                  <c:v>-10129</c:v>
                </c:pt>
                <c:pt idx="80">
                  <c:v>-9985</c:v>
                </c:pt>
                <c:pt idx="81">
                  <c:v>-9974.5</c:v>
                </c:pt>
                <c:pt idx="82">
                  <c:v>-9943.5</c:v>
                </c:pt>
                <c:pt idx="83">
                  <c:v>-9943</c:v>
                </c:pt>
                <c:pt idx="84">
                  <c:v>-9938.5</c:v>
                </c:pt>
                <c:pt idx="85">
                  <c:v>-9938.5</c:v>
                </c:pt>
                <c:pt idx="86">
                  <c:v>-9926</c:v>
                </c:pt>
                <c:pt idx="87">
                  <c:v>-9926</c:v>
                </c:pt>
                <c:pt idx="88">
                  <c:v>-9910</c:v>
                </c:pt>
                <c:pt idx="89">
                  <c:v>-9885</c:v>
                </c:pt>
                <c:pt idx="90">
                  <c:v>-9882.5</c:v>
                </c:pt>
                <c:pt idx="91">
                  <c:v>-9862</c:v>
                </c:pt>
                <c:pt idx="92">
                  <c:v>-9862</c:v>
                </c:pt>
                <c:pt idx="93">
                  <c:v>-9862</c:v>
                </c:pt>
                <c:pt idx="94">
                  <c:v>-9859.5</c:v>
                </c:pt>
                <c:pt idx="95">
                  <c:v>-9839</c:v>
                </c:pt>
                <c:pt idx="96">
                  <c:v>-9836.5</c:v>
                </c:pt>
                <c:pt idx="97">
                  <c:v>-9836.5</c:v>
                </c:pt>
                <c:pt idx="98">
                  <c:v>-9780.5</c:v>
                </c:pt>
                <c:pt idx="99">
                  <c:v>-9778</c:v>
                </c:pt>
                <c:pt idx="100">
                  <c:v>-9770</c:v>
                </c:pt>
                <c:pt idx="101">
                  <c:v>-9770</c:v>
                </c:pt>
                <c:pt idx="102">
                  <c:v>-9732</c:v>
                </c:pt>
                <c:pt idx="103">
                  <c:v>-9732</c:v>
                </c:pt>
                <c:pt idx="104">
                  <c:v>-9724</c:v>
                </c:pt>
                <c:pt idx="105">
                  <c:v>-9673</c:v>
                </c:pt>
                <c:pt idx="106">
                  <c:v>-9443.5</c:v>
                </c:pt>
                <c:pt idx="107">
                  <c:v>-9443.5</c:v>
                </c:pt>
                <c:pt idx="108">
                  <c:v>-9377</c:v>
                </c:pt>
                <c:pt idx="109">
                  <c:v>-9302</c:v>
                </c:pt>
                <c:pt idx="110">
                  <c:v>-9302</c:v>
                </c:pt>
                <c:pt idx="111">
                  <c:v>-9223</c:v>
                </c:pt>
                <c:pt idx="112">
                  <c:v>-9208.5</c:v>
                </c:pt>
                <c:pt idx="113">
                  <c:v>-9196</c:v>
                </c:pt>
                <c:pt idx="114">
                  <c:v>-9186</c:v>
                </c:pt>
                <c:pt idx="115">
                  <c:v>-9163</c:v>
                </c:pt>
                <c:pt idx="116">
                  <c:v>-9147.5</c:v>
                </c:pt>
                <c:pt idx="117">
                  <c:v>-9146</c:v>
                </c:pt>
                <c:pt idx="118">
                  <c:v>-9125</c:v>
                </c:pt>
                <c:pt idx="119">
                  <c:v>-9111.5</c:v>
                </c:pt>
                <c:pt idx="120">
                  <c:v>-9078.5</c:v>
                </c:pt>
                <c:pt idx="121">
                  <c:v>-9058</c:v>
                </c:pt>
                <c:pt idx="122">
                  <c:v>-9058</c:v>
                </c:pt>
                <c:pt idx="123">
                  <c:v>-8910</c:v>
                </c:pt>
                <c:pt idx="124">
                  <c:v>-8711</c:v>
                </c:pt>
                <c:pt idx="125">
                  <c:v>-8551</c:v>
                </c:pt>
                <c:pt idx="126">
                  <c:v>-8537.5</c:v>
                </c:pt>
                <c:pt idx="127">
                  <c:v>-8474</c:v>
                </c:pt>
                <c:pt idx="128">
                  <c:v>-8317</c:v>
                </c:pt>
                <c:pt idx="129">
                  <c:v>-8290</c:v>
                </c:pt>
                <c:pt idx="130">
                  <c:v>-8275</c:v>
                </c:pt>
                <c:pt idx="131">
                  <c:v>-8206</c:v>
                </c:pt>
                <c:pt idx="132">
                  <c:v>-8147</c:v>
                </c:pt>
                <c:pt idx="133">
                  <c:v>-7861.5</c:v>
                </c:pt>
                <c:pt idx="134">
                  <c:v>-7751</c:v>
                </c:pt>
                <c:pt idx="135">
                  <c:v>-7751</c:v>
                </c:pt>
                <c:pt idx="136">
                  <c:v>-7751</c:v>
                </c:pt>
                <c:pt idx="137">
                  <c:v>-7624</c:v>
                </c:pt>
                <c:pt idx="138">
                  <c:v>-7611</c:v>
                </c:pt>
                <c:pt idx="139">
                  <c:v>-7611</c:v>
                </c:pt>
                <c:pt idx="140">
                  <c:v>-7608.5</c:v>
                </c:pt>
                <c:pt idx="141">
                  <c:v>-7486</c:v>
                </c:pt>
                <c:pt idx="142">
                  <c:v>-7486</c:v>
                </c:pt>
                <c:pt idx="143">
                  <c:v>-7440.5</c:v>
                </c:pt>
                <c:pt idx="144">
                  <c:v>-7440.5</c:v>
                </c:pt>
                <c:pt idx="145">
                  <c:v>-6962</c:v>
                </c:pt>
                <c:pt idx="146">
                  <c:v>-6962</c:v>
                </c:pt>
                <c:pt idx="147">
                  <c:v>-6962</c:v>
                </c:pt>
                <c:pt idx="148">
                  <c:v>-6899</c:v>
                </c:pt>
                <c:pt idx="149">
                  <c:v>-6899</c:v>
                </c:pt>
                <c:pt idx="150">
                  <c:v>-6899</c:v>
                </c:pt>
                <c:pt idx="151">
                  <c:v>-6797.5</c:v>
                </c:pt>
                <c:pt idx="152">
                  <c:v>-6797.5</c:v>
                </c:pt>
                <c:pt idx="153">
                  <c:v>-6751.5</c:v>
                </c:pt>
                <c:pt idx="154">
                  <c:v>-6728.5</c:v>
                </c:pt>
                <c:pt idx="155">
                  <c:v>-6659.5</c:v>
                </c:pt>
                <c:pt idx="156">
                  <c:v>-6644</c:v>
                </c:pt>
                <c:pt idx="157">
                  <c:v>-6230.5</c:v>
                </c:pt>
                <c:pt idx="158">
                  <c:v>-6177</c:v>
                </c:pt>
                <c:pt idx="159">
                  <c:v>-6177</c:v>
                </c:pt>
                <c:pt idx="160">
                  <c:v>-6177</c:v>
                </c:pt>
                <c:pt idx="161">
                  <c:v>-6175</c:v>
                </c:pt>
                <c:pt idx="162">
                  <c:v>-6175</c:v>
                </c:pt>
                <c:pt idx="163">
                  <c:v>-6175</c:v>
                </c:pt>
                <c:pt idx="164">
                  <c:v>-6174.5</c:v>
                </c:pt>
                <c:pt idx="165">
                  <c:v>-6082.5</c:v>
                </c:pt>
                <c:pt idx="166">
                  <c:v>-6082.5</c:v>
                </c:pt>
                <c:pt idx="167">
                  <c:v>-6075</c:v>
                </c:pt>
                <c:pt idx="168">
                  <c:v>-6075</c:v>
                </c:pt>
                <c:pt idx="169">
                  <c:v>-6029</c:v>
                </c:pt>
                <c:pt idx="170">
                  <c:v>-6016.5</c:v>
                </c:pt>
                <c:pt idx="171">
                  <c:v>-6006</c:v>
                </c:pt>
                <c:pt idx="172">
                  <c:v>-5970.5</c:v>
                </c:pt>
                <c:pt idx="173">
                  <c:v>-5947.5</c:v>
                </c:pt>
                <c:pt idx="174">
                  <c:v>-5924.5</c:v>
                </c:pt>
                <c:pt idx="175">
                  <c:v>-5442</c:v>
                </c:pt>
                <c:pt idx="176">
                  <c:v>-5442</c:v>
                </c:pt>
                <c:pt idx="177">
                  <c:v>-5411</c:v>
                </c:pt>
                <c:pt idx="178">
                  <c:v>-5411</c:v>
                </c:pt>
                <c:pt idx="179">
                  <c:v>-5409</c:v>
                </c:pt>
                <c:pt idx="180">
                  <c:v>-5386</c:v>
                </c:pt>
                <c:pt idx="181">
                  <c:v>-5386</c:v>
                </c:pt>
                <c:pt idx="182">
                  <c:v>-5340</c:v>
                </c:pt>
                <c:pt idx="183">
                  <c:v>-5340</c:v>
                </c:pt>
                <c:pt idx="184">
                  <c:v>-5340</c:v>
                </c:pt>
                <c:pt idx="185">
                  <c:v>-5338</c:v>
                </c:pt>
                <c:pt idx="186">
                  <c:v>-5338</c:v>
                </c:pt>
                <c:pt idx="187">
                  <c:v>-5338</c:v>
                </c:pt>
                <c:pt idx="188">
                  <c:v>-5233</c:v>
                </c:pt>
                <c:pt idx="189">
                  <c:v>-5210</c:v>
                </c:pt>
                <c:pt idx="190">
                  <c:v>-5202.5</c:v>
                </c:pt>
                <c:pt idx="191">
                  <c:v>-5179.5</c:v>
                </c:pt>
                <c:pt idx="192">
                  <c:v>-4865.5</c:v>
                </c:pt>
                <c:pt idx="193">
                  <c:v>-4799</c:v>
                </c:pt>
                <c:pt idx="194">
                  <c:v>-4684.5</c:v>
                </c:pt>
                <c:pt idx="195">
                  <c:v>-4641</c:v>
                </c:pt>
                <c:pt idx="196">
                  <c:v>-4641</c:v>
                </c:pt>
                <c:pt idx="197">
                  <c:v>-4622</c:v>
                </c:pt>
                <c:pt idx="198">
                  <c:v>-4620</c:v>
                </c:pt>
                <c:pt idx="199">
                  <c:v>-4611</c:v>
                </c:pt>
                <c:pt idx="200">
                  <c:v>-4611</c:v>
                </c:pt>
                <c:pt idx="201">
                  <c:v>-4611</c:v>
                </c:pt>
                <c:pt idx="202">
                  <c:v>-4580</c:v>
                </c:pt>
                <c:pt idx="203">
                  <c:v>-4579.5</c:v>
                </c:pt>
                <c:pt idx="204">
                  <c:v>-4578</c:v>
                </c:pt>
                <c:pt idx="205">
                  <c:v>-4576</c:v>
                </c:pt>
                <c:pt idx="206">
                  <c:v>-4574</c:v>
                </c:pt>
                <c:pt idx="207">
                  <c:v>-4572</c:v>
                </c:pt>
                <c:pt idx="208">
                  <c:v>-4569.5</c:v>
                </c:pt>
                <c:pt idx="209">
                  <c:v>-4567</c:v>
                </c:pt>
                <c:pt idx="210">
                  <c:v>-4559.5</c:v>
                </c:pt>
                <c:pt idx="211">
                  <c:v>-4559.5</c:v>
                </c:pt>
                <c:pt idx="212">
                  <c:v>-4559.5</c:v>
                </c:pt>
                <c:pt idx="213">
                  <c:v>-4544</c:v>
                </c:pt>
                <c:pt idx="214">
                  <c:v>-4503</c:v>
                </c:pt>
                <c:pt idx="215">
                  <c:v>-4064</c:v>
                </c:pt>
                <c:pt idx="216">
                  <c:v>-4006</c:v>
                </c:pt>
                <c:pt idx="217">
                  <c:v>-3929</c:v>
                </c:pt>
                <c:pt idx="218">
                  <c:v>-3862</c:v>
                </c:pt>
                <c:pt idx="219">
                  <c:v>-3862</c:v>
                </c:pt>
                <c:pt idx="220">
                  <c:v>-3862</c:v>
                </c:pt>
                <c:pt idx="221">
                  <c:v>-3822</c:v>
                </c:pt>
                <c:pt idx="222">
                  <c:v>-3822</c:v>
                </c:pt>
                <c:pt idx="223">
                  <c:v>-3814</c:v>
                </c:pt>
                <c:pt idx="224">
                  <c:v>-3778.5</c:v>
                </c:pt>
                <c:pt idx="225">
                  <c:v>-3778.5</c:v>
                </c:pt>
                <c:pt idx="226">
                  <c:v>-3732.5</c:v>
                </c:pt>
                <c:pt idx="227">
                  <c:v>-3732.5</c:v>
                </c:pt>
                <c:pt idx="228">
                  <c:v>-3722</c:v>
                </c:pt>
                <c:pt idx="229">
                  <c:v>-3722</c:v>
                </c:pt>
                <c:pt idx="230">
                  <c:v>-3709.5</c:v>
                </c:pt>
                <c:pt idx="231">
                  <c:v>-3709.5</c:v>
                </c:pt>
                <c:pt idx="232">
                  <c:v>-3707</c:v>
                </c:pt>
                <c:pt idx="233">
                  <c:v>-3707</c:v>
                </c:pt>
                <c:pt idx="234">
                  <c:v>-3699</c:v>
                </c:pt>
                <c:pt idx="235">
                  <c:v>-3661</c:v>
                </c:pt>
                <c:pt idx="236">
                  <c:v>-3594.5</c:v>
                </c:pt>
                <c:pt idx="237">
                  <c:v>-3227</c:v>
                </c:pt>
                <c:pt idx="238">
                  <c:v>-3201.5</c:v>
                </c:pt>
                <c:pt idx="239">
                  <c:v>-3079</c:v>
                </c:pt>
                <c:pt idx="240">
                  <c:v>-3074</c:v>
                </c:pt>
                <c:pt idx="241">
                  <c:v>-3073</c:v>
                </c:pt>
                <c:pt idx="242">
                  <c:v>-3064</c:v>
                </c:pt>
                <c:pt idx="243">
                  <c:v>-2974.5</c:v>
                </c:pt>
                <c:pt idx="244">
                  <c:v>-2960</c:v>
                </c:pt>
                <c:pt idx="245">
                  <c:v>-2905.5</c:v>
                </c:pt>
                <c:pt idx="246">
                  <c:v>-2868</c:v>
                </c:pt>
                <c:pt idx="247">
                  <c:v>-2526</c:v>
                </c:pt>
                <c:pt idx="248">
                  <c:v>-2293.5</c:v>
                </c:pt>
                <c:pt idx="249">
                  <c:v>-2171</c:v>
                </c:pt>
                <c:pt idx="250">
                  <c:v>-2171</c:v>
                </c:pt>
                <c:pt idx="251">
                  <c:v>-2171</c:v>
                </c:pt>
                <c:pt idx="252">
                  <c:v>-2171</c:v>
                </c:pt>
                <c:pt idx="253">
                  <c:v>-2155.5</c:v>
                </c:pt>
                <c:pt idx="254">
                  <c:v>-1640</c:v>
                </c:pt>
                <c:pt idx="255">
                  <c:v>-1542</c:v>
                </c:pt>
                <c:pt idx="256">
                  <c:v>-1512.5</c:v>
                </c:pt>
                <c:pt idx="257">
                  <c:v>-1489.5</c:v>
                </c:pt>
                <c:pt idx="258">
                  <c:v>-1480</c:v>
                </c:pt>
                <c:pt idx="259">
                  <c:v>-1456.5</c:v>
                </c:pt>
                <c:pt idx="260">
                  <c:v>-1438</c:v>
                </c:pt>
                <c:pt idx="261">
                  <c:v>-1434</c:v>
                </c:pt>
                <c:pt idx="262">
                  <c:v>-1425.5</c:v>
                </c:pt>
                <c:pt idx="263">
                  <c:v>-1425.5</c:v>
                </c:pt>
                <c:pt idx="264">
                  <c:v>-1423</c:v>
                </c:pt>
                <c:pt idx="265">
                  <c:v>-1413</c:v>
                </c:pt>
                <c:pt idx="266">
                  <c:v>-1361</c:v>
                </c:pt>
                <c:pt idx="267">
                  <c:v>-1338</c:v>
                </c:pt>
                <c:pt idx="268">
                  <c:v>-884.5</c:v>
                </c:pt>
                <c:pt idx="269">
                  <c:v>-882</c:v>
                </c:pt>
                <c:pt idx="270">
                  <c:v>-826</c:v>
                </c:pt>
                <c:pt idx="271">
                  <c:v>-826</c:v>
                </c:pt>
                <c:pt idx="272">
                  <c:v>-816</c:v>
                </c:pt>
                <c:pt idx="273">
                  <c:v>-813</c:v>
                </c:pt>
                <c:pt idx="274">
                  <c:v>-810</c:v>
                </c:pt>
                <c:pt idx="275">
                  <c:v>-764</c:v>
                </c:pt>
                <c:pt idx="276">
                  <c:v>-749</c:v>
                </c:pt>
                <c:pt idx="277">
                  <c:v>-747</c:v>
                </c:pt>
                <c:pt idx="278">
                  <c:v>-690.5</c:v>
                </c:pt>
                <c:pt idx="279">
                  <c:v>-674</c:v>
                </c:pt>
                <c:pt idx="280">
                  <c:v>-667.5</c:v>
                </c:pt>
                <c:pt idx="281">
                  <c:v>-622</c:v>
                </c:pt>
                <c:pt idx="282">
                  <c:v>-603</c:v>
                </c:pt>
                <c:pt idx="283">
                  <c:v>-599</c:v>
                </c:pt>
                <c:pt idx="284">
                  <c:v>-160</c:v>
                </c:pt>
                <c:pt idx="285">
                  <c:v>-52</c:v>
                </c:pt>
                <c:pt idx="286">
                  <c:v>-49.5</c:v>
                </c:pt>
                <c:pt idx="287">
                  <c:v>-12</c:v>
                </c:pt>
                <c:pt idx="288">
                  <c:v>-1.5</c:v>
                </c:pt>
                <c:pt idx="289">
                  <c:v>0</c:v>
                </c:pt>
                <c:pt idx="290">
                  <c:v>2</c:v>
                </c:pt>
                <c:pt idx="291">
                  <c:v>8.5</c:v>
                </c:pt>
                <c:pt idx="292">
                  <c:v>8.5</c:v>
                </c:pt>
                <c:pt idx="293">
                  <c:v>8.5</c:v>
                </c:pt>
                <c:pt idx="294">
                  <c:v>40</c:v>
                </c:pt>
                <c:pt idx="295">
                  <c:v>48</c:v>
                </c:pt>
                <c:pt idx="296">
                  <c:v>50</c:v>
                </c:pt>
                <c:pt idx="297">
                  <c:v>52</c:v>
                </c:pt>
                <c:pt idx="298">
                  <c:v>59.5</c:v>
                </c:pt>
                <c:pt idx="299">
                  <c:v>687.5</c:v>
                </c:pt>
                <c:pt idx="300">
                  <c:v>699.5</c:v>
                </c:pt>
                <c:pt idx="301">
                  <c:v>733</c:v>
                </c:pt>
                <c:pt idx="302">
                  <c:v>733</c:v>
                </c:pt>
                <c:pt idx="303">
                  <c:v>733</c:v>
                </c:pt>
                <c:pt idx="304">
                  <c:v>733</c:v>
                </c:pt>
                <c:pt idx="305">
                  <c:v>754</c:v>
                </c:pt>
                <c:pt idx="306">
                  <c:v>756</c:v>
                </c:pt>
                <c:pt idx="307">
                  <c:v>775</c:v>
                </c:pt>
                <c:pt idx="308">
                  <c:v>775</c:v>
                </c:pt>
                <c:pt idx="309">
                  <c:v>779</c:v>
                </c:pt>
                <c:pt idx="310">
                  <c:v>779</c:v>
                </c:pt>
                <c:pt idx="311">
                  <c:v>783</c:v>
                </c:pt>
                <c:pt idx="312">
                  <c:v>871</c:v>
                </c:pt>
                <c:pt idx="313">
                  <c:v>873</c:v>
                </c:pt>
                <c:pt idx="314">
                  <c:v>919.5</c:v>
                </c:pt>
                <c:pt idx="315">
                  <c:v>1245</c:v>
                </c:pt>
                <c:pt idx="316">
                  <c:v>1470.5</c:v>
                </c:pt>
                <c:pt idx="317">
                  <c:v>1543</c:v>
                </c:pt>
                <c:pt idx="318">
                  <c:v>1560</c:v>
                </c:pt>
                <c:pt idx="319">
                  <c:v>1593</c:v>
                </c:pt>
                <c:pt idx="320">
                  <c:v>1606</c:v>
                </c:pt>
                <c:pt idx="321">
                  <c:v>2075.5</c:v>
                </c:pt>
                <c:pt idx="322">
                  <c:v>2098.5</c:v>
                </c:pt>
                <c:pt idx="323">
                  <c:v>2213</c:v>
                </c:pt>
                <c:pt idx="324">
                  <c:v>2282</c:v>
                </c:pt>
                <c:pt idx="325">
                  <c:v>2353</c:v>
                </c:pt>
                <c:pt idx="326">
                  <c:v>2422</c:v>
                </c:pt>
                <c:pt idx="327">
                  <c:v>2443</c:v>
                </c:pt>
                <c:pt idx="328">
                  <c:v>2767</c:v>
                </c:pt>
                <c:pt idx="329">
                  <c:v>2769</c:v>
                </c:pt>
                <c:pt idx="330">
                  <c:v>2813</c:v>
                </c:pt>
                <c:pt idx="331">
                  <c:v>2948</c:v>
                </c:pt>
                <c:pt idx="332">
                  <c:v>3027.5</c:v>
                </c:pt>
                <c:pt idx="333">
                  <c:v>3053</c:v>
                </c:pt>
                <c:pt idx="334">
                  <c:v>3063</c:v>
                </c:pt>
                <c:pt idx="335">
                  <c:v>3073</c:v>
                </c:pt>
                <c:pt idx="336">
                  <c:v>3073</c:v>
                </c:pt>
                <c:pt idx="337">
                  <c:v>3076</c:v>
                </c:pt>
                <c:pt idx="338">
                  <c:v>3076</c:v>
                </c:pt>
                <c:pt idx="339">
                  <c:v>3076</c:v>
                </c:pt>
                <c:pt idx="340">
                  <c:v>3096</c:v>
                </c:pt>
                <c:pt idx="341">
                  <c:v>3224</c:v>
                </c:pt>
                <c:pt idx="342">
                  <c:v>3719</c:v>
                </c:pt>
                <c:pt idx="343">
                  <c:v>3779</c:v>
                </c:pt>
                <c:pt idx="344">
                  <c:v>3779</c:v>
                </c:pt>
                <c:pt idx="345">
                  <c:v>3842</c:v>
                </c:pt>
                <c:pt idx="346">
                  <c:v>3842</c:v>
                </c:pt>
                <c:pt idx="347">
                  <c:v>3848</c:v>
                </c:pt>
                <c:pt idx="348">
                  <c:v>3848</c:v>
                </c:pt>
                <c:pt idx="349">
                  <c:v>3854</c:v>
                </c:pt>
                <c:pt idx="350">
                  <c:v>3862.5</c:v>
                </c:pt>
                <c:pt idx="351">
                  <c:v>3862.5</c:v>
                </c:pt>
                <c:pt idx="352">
                  <c:v>4351.5</c:v>
                </c:pt>
                <c:pt idx="353">
                  <c:v>4543</c:v>
                </c:pt>
                <c:pt idx="354">
                  <c:v>4543</c:v>
                </c:pt>
                <c:pt idx="355">
                  <c:v>4556</c:v>
                </c:pt>
                <c:pt idx="356">
                  <c:v>4610</c:v>
                </c:pt>
                <c:pt idx="357">
                  <c:v>4635</c:v>
                </c:pt>
                <c:pt idx="358">
                  <c:v>4635</c:v>
                </c:pt>
                <c:pt idx="359">
                  <c:v>4683</c:v>
                </c:pt>
                <c:pt idx="360">
                  <c:v>5255</c:v>
                </c:pt>
                <c:pt idx="361">
                  <c:v>5334</c:v>
                </c:pt>
                <c:pt idx="362">
                  <c:v>5353</c:v>
                </c:pt>
                <c:pt idx="363">
                  <c:v>5418</c:v>
                </c:pt>
                <c:pt idx="364">
                  <c:v>5422</c:v>
                </c:pt>
                <c:pt idx="365">
                  <c:v>5461.5</c:v>
                </c:pt>
                <c:pt idx="366">
                  <c:v>5514</c:v>
                </c:pt>
                <c:pt idx="367">
                  <c:v>5854.5</c:v>
                </c:pt>
                <c:pt idx="368">
                  <c:v>5907</c:v>
                </c:pt>
                <c:pt idx="369">
                  <c:v>5961</c:v>
                </c:pt>
                <c:pt idx="370">
                  <c:v>6105</c:v>
                </c:pt>
                <c:pt idx="371">
                  <c:v>6105</c:v>
                </c:pt>
                <c:pt idx="372">
                  <c:v>6105</c:v>
                </c:pt>
                <c:pt idx="373">
                  <c:v>6109</c:v>
                </c:pt>
                <c:pt idx="374">
                  <c:v>6111</c:v>
                </c:pt>
                <c:pt idx="375">
                  <c:v>6184</c:v>
                </c:pt>
                <c:pt idx="376">
                  <c:v>6230</c:v>
                </c:pt>
                <c:pt idx="377">
                  <c:v>6241</c:v>
                </c:pt>
                <c:pt idx="378">
                  <c:v>6241</c:v>
                </c:pt>
                <c:pt idx="379">
                  <c:v>6274</c:v>
                </c:pt>
                <c:pt idx="380">
                  <c:v>6288.5</c:v>
                </c:pt>
                <c:pt idx="381">
                  <c:v>6825</c:v>
                </c:pt>
                <c:pt idx="382">
                  <c:v>6852</c:v>
                </c:pt>
                <c:pt idx="383">
                  <c:v>6885</c:v>
                </c:pt>
                <c:pt idx="384">
                  <c:v>6908.5</c:v>
                </c:pt>
                <c:pt idx="385">
                  <c:v>6942</c:v>
                </c:pt>
                <c:pt idx="386">
                  <c:v>6990</c:v>
                </c:pt>
                <c:pt idx="387">
                  <c:v>7385</c:v>
                </c:pt>
                <c:pt idx="388">
                  <c:v>7385</c:v>
                </c:pt>
                <c:pt idx="389">
                  <c:v>7385</c:v>
                </c:pt>
                <c:pt idx="390">
                  <c:v>7408</c:v>
                </c:pt>
                <c:pt idx="391">
                  <c:v>7408</c:v>
                </c:pt>
                <c:pt idx="392">
                  <c:v>7408</c:v>
                </c:pt>
                <c:pt idx="393">
                  <c:v>7426.5</c:v>
                </c:pt>
                <c:pt idx="394">
                  <c:v>7426.5</c:v>
                </c:pt>
                <c:pt idx="395">
                  <c:v>7426.5</c:v>
                </c:pt>
                <c:pt idx="396">
                  <c:v>7443</c:v>
                </c:pt>
                <c:pt idx="397">
                  <c:v>7443</c:v>
                </c:pt>
                <c:pt idx="398">
                  <c:v>7443</c:v>
                </c:pt>
                <c:pt idx="399">
                  <c:v>7443.5</c:v>
                </c:pt>
                <c:pt idx="400">
                  <c:v>7443.5</c:v>
                </c:pt>
                <c:pt idx="401">
                  <c:v>7443.5</c:v>
                </c:pt>
                <c:pt idx="402">
                  <c:v>7483</c:v>
                </c:pt>
                <c:pt idx="403">
                  <c:v>7483</c:v>
                </c:pt>
                <c:pt idx="404">
                  <c:v>7483</c:v>
                </c:pt>
                <c:pt idx="405">
                  <c:v>7495</c:v>
                </c:pt>
                <c:pt idx="406">
                  <c:v>7495</c:v>
                </c:pt>
                <c:pt idx="407">
                  <c:v>7495</c:v>
                </c:pt>
                <c:pt idx="408">
                  <c:v>7531</c:v>
                </c:pt>
                <c:pt idx="409">
                  <c:v>7531</c:v>
                </c:pt>
                <c:pt idx="410">
                  <c:v>7531</c:v>
                </c:pt>
                <c:pt idx="411">
                  <c:v>7537</c:v>
                </c:pt>
                <c:pt idx="412">
                  <c:v>7537</c:v>
                </c:pt>
                <c:pt idx="413">
                  <c:v>7537</c:v>
                </c:pt>
                <c:pt idx="414">
                  <c:v>7608</c:v>
                </c:pt>
                <c:pt idx="415">
                  <c:v>7608</c:v>
                </c:pt>
                <c:pt idx="416">
                  <c:v>7635</c:v>
                </c:pt>
                <c:pt idx="417">
                  <c:v>7635</c:v>
                </c:pt>
                <c:pt idx="418">
                  <c:v>7635</c:v>
                </c:pt>
                <c:pt idx="419">
                  <c:v>7644</c:v>
                </c:pt>
                <c:pt idx="420">
                  <c:v>7647.5</c:v>
                </c:pt>
                <c:pt idx="421">
                  <c:v>7647.5</c:v>
                </c:pt>
                <c:pt idx="422">
                  <c:v>7676.5</c:v>
                </c:pt>
                <c:pt idx="423">
                  <c:v>7683</c:v>
                </c:pt>
                <c:pt idx="424">
                  <c:v>7683</c:v>
                </c:pt>
                <c:pt idx="425">
                  <c:v>7685</c:v>
                </c:pt>
                <c:pt idx="426">
                  <c:v>7685</c:v>
                </c:pt>
                <c:pt idx="427">
                  <c:v>7685</c:v>
                </c:pt>
                <c:pt idx="428">
                  <c:v>7693.5</c:v>
                </c:pt>
                <c:pt idx="429">
                  <c:v>7693.5</c:v>
                </c:pt>
                <c:pt idx="430">
                  <c:v>7693.5</c:v>
                </c:pt>
                <c:pt idx="431">
                  <c:v>7775</c:v>
                </c:pt>
                <c:pt idx="432">
                  <c:v>8308</c:v>
                </c:pt>
                <c:pt idx="433">
                  <c:v>8419</c:v>
                </c:pt>
                <c:pt idx="434">
                  <c:v>8429</c:v>
                </c:pt>
                <c:pt idx="435">
                  <c:v>9032</c:v>
                </c:pt>
                <c:pt idx="436">
                  <c:v>9032</c:v>
                </c:pt>
                <c:pt idx="437">
                  <c:v>9199</c:v>
                </c:pt>
                <c:pt idx="438">
                  <c:v>9725</c:v>
                </c:pt>
                <c:pt idx="439">
                  <c:v>9781.5</c:v>
                </c:pt>
                <c:pt idx="440">
                  <c:v>9850</c:v>
                </c:pt>
                <c:pt idx="441">
                  <c:v>9850.5</c:v>
                </c:pt>
                <c:pt idx="442">
                  <c:v>9873</c:v>
                </c:pt>
                <c:pt idx="443">
                  <c:v>9873.5</c:v>
                </c:pt>
                <c:pt idx="444">
                  <c:v>9933.5</c:v>
                </c:pt>
                <c:pt idx="445">
                  <c:v>9934</c:v>
                </c:pt>
                <c:pt idx="446">
                  <c:v>9969</c:v>
                </c:pt>
                <c:pt idx="447">
                  <c:v>9986</c:v>
                </c:pt>
                <c:pt idx="448">
                  <c:v>10369</c:v>
                </c:pt>
                <c:pt idx="449">
                  <c:v>10471</c:v>
                </c:pt>
                <c:pt idx="450">
                  <c:v>10480</c:v>
                </c:pt>
                <c:pt idx="451">
                  <c:v>10499</c:v>
                </c:pt>
                <c:pt idx="452">
                  <c:v>10648</c:v>
                </c:pt>
                <c:pt idx="453">
                  <c:v>10649.5</c:v>
                </c:pt>
                <c:pt idx="454">
                  <c:v>10650</c:v>
                </c:pt>
                <c:pt idx="455">
                  <c:v>10652</c:v>
                </c:pt>
                <c:pt idx="456">
                  <c:v>10656</c:v>
                </c:pt>
                <c:pt idx="457">
                  <c:v>10656.5</c:v>
                </c:pt>
                <c:pt idx="458">
                  <c:v>10675</c:v>
                </c:pt>
                <c:pt idx="459">
                  <c:v>10676.5</c:v>
                </c:pt>
                <c:pt idx="460">
                  <c:v>10716</c:v>
                </c:pt>
                <c:pt idx="461">
                  <c:v>11245</c:v>
                </c:pt>
                <c:pt idx="462">
                  <c:v>11257</c:v>
                </c:pt>
                <c:pt idx="463">
                  <c:v>11460</c:v>
                </c:pt>
                <c:pt idx="464">
                  <c:v>11489</c:v>
                </c:pt>
                <c:pt idx="465">
                  <c:v>11522</c:v>
                </c:pt>
                <c:pt idx="466">
                  <c:v>11973</c:v>
                </c:pt>
                <c:pt idx="467">
                  <c:v>12066</c:v>
                </c:pt>
                <c:pt idx="468">
                  <c:v>12122</c:v>
                </c:pt>
                <c:pt idx="469">
                  <c:v>12135</c:v>
                </c:pt>
                <c:pt idx="470">
                  <c:v>12194</c:v>
                </c:pt>
                <c:pt idx="471">
                  <c:v>12251</c:v>
                </c:pt>
                <c:pt idx="472">
                  <c:v>12335</c:v>
                </c:pt>
                <c:pt idx="473">
                  <c:v>12714</c:v>
                </c:pt>
                <c:pt idx="474">
                  <c:v>12995</c:v>
                </c:pt>
                <c:pt idx="475">
                  <c:v>12995.5</c:v>
                </c:pt>
                <c:pt idx="476">
                  <c:v>13027.5</c:v>
                </c:pt>
                <c:pt idx="477">
                  <c:v>13029.5</c:v>
                </c:pt>
                <c:pt idx="478">
                  <c:v>13059</c:v>
                </c:pt>
                <c:pt idx="479">
                  <c:v>13536</c:v>
                </c:pt>
                <c:pt idx="480">
                  <c:v>13657</c:v>
                </c:pt>
                <c:pt idx="481">
                  <c:v>13738</c:v>
                </c:pt>
                <c:pt idx="482">
                  <c:v>13777</c:v>
                </c:pt>
                <c:pt idx="483">
                  <c:v>13786</c:v>
                </c:pt>
                <c:pt idx="484">
                  <c:v>13787.5</c:v>
                </c:pt>
                <c:pt idx="485">
                  <c:v>14300</c:v>
                </c:pt>
                <c:pt idx="486">
                  <c:v>14464</c:v>
                </c:pt>
                <c:pt idx="487">
                  <c:v>14464</c:v>
                </c:pt>
                <c:pt idx="488">
                  <c:v>14464</c:v>
                </c:pt>
                <c:pt idx="489">
                  <c:v>14537</c:v>
                </c:pt>
                <c:pt idx="490">
                  <c:v>14616.5</c:v>
                </c:pt>
                <c:pt idx="491">
                  <c:v>15135</c:v>
                </c:pt>
                <c:pt idx="492">
                  <c:v>15267</c:v>
                </c:pt>
                <c:pt idx="493">
                  <c:v>15301</c:v>
                </c:pt>
                <c:pt idx="494">
                  <c:v>15301.5</c:v>
                </c:pt>
                <c:pt idx="495">
                  <c:v>15811.5</c:v>
                </c:pt>
                <c:pt idx="496">
                  <c:v>15854</c:v>
                </c:pt>
                <c:pt idx="497">
                  <c:v>15884.5</c:v>
                </c:pt>
                <c:pt idx="498">
                  <c:v>15908.5</c:v>
                </c:pt>
                <c:pt idx="499">
                  <c:v>15948</c:v>
                </c:pt>
                <c:pt idx="500">
                  <c:v>16044.5</c:v>
                </c:pt>
                <c:pt idx="501">
                  <c:v>16119.5</c:v>
                </c:pt>
                <c:pt idx="502">
                  <c:v>16458</c:v>
                </c:pt>
                <c:pt idx="503">
                  <c:v>16468.5</c:v>
                </c:pt>
                <c:pt idx="504">
                  <c:v>16550.5</c:v>
                </c:pt>
                <c:pt idx="505">
                  <c:v>16682</c:v>
                </c:pt>
                <c:pt idx="506">
                  <c:v>16779</c:v>
                </c:pt>
                <c:pt idx="507">
                  <c:v>16806.5</c:v>
                </c:pt>
                <c:pt idx="508">
                  <c:v>16834</c:v>
                </c:pt>
                <c:pt idx="509">
                  <c:v>16871</c:v>
                </c:pt>
                <c:pt idx="510">
                  <c:v>17421</c:v>
                </c:pt>
                <c:pt idx="511">
                  <c:v>17560</c:v>
                </c:pt>
                <c:pt idx="512">
                  <c:v>17596</c:v>
                </c:pt>
                <c:pt idx="513">
                  <c:v>17610</c:v>
                </c:pt>
                <c:pt idx="514">
                  <c:v>18297.5</c:v>
                </c:pt>
                <c:pt idx="515">
                  <c:v>18403.5</c:v>
                </c:pt>
                <c:pt idx="516">
                  <c:v>18403.5</c:v>
                </c:pt>
                <c:pt idx="517">
                  <c:v>18951.5</c:v>
                </c:pt>
                <c:pt idx="518">
                  <c:v>18951.5</c:v>
                </c:pt>
                <c:pt idx="519">
                  <c:v>18952</c:v>
                </c:pt>
                <c:pt idx="520">
                  <c:v>18952</c:v>
                </c:pt>
                <c:pt idx="521">
                  <c:v>18956</c:v>
                </c:pt>
                <c:pt idx="522">
                  <c:v>18956</c:v>
                </c:pt>
                <c:pt idx="523">
                  <c:v>19061</c:v>
                </c:pt>
                <c:pt idx="524">
                  <c:v>19107</c:v>
                </c:pt>
                <c:pt idx="525">
                  <c:v>19132</c:v>
                </c:pt>
                <c:pt idx="526">
                  <c:v>20531.5</c:v>
                </c:pt>
                <c:pt idx="527">
                  <c:v>20537</c:v>
                </c:pt>
                <c:pt idx="528">
                  <c:v>21889</c:v>
                </c:pt>
                <c:pt idx="529">
                  <c:v>21961</c:v>
                </c:pt>
                <c:pt idx="530">
                  <c:v>22073.5</c:v>
                </c:pt>
                <c:pt idx="531">
                  <c:v>22249.5</c:v>
                </c:pt>
                <c:pt idx="532">
                  <c:v>22819.5</c:v>
                </c:pt>
                <c:pt idx="533">
                  <c:v>23604.5</c:v>
                </c:pt>
                <c:pt idx="534">
                  <c:v>23674</c:v>
                </c:pt>
                <c:pt idx="535">
                  <c:v>24279</c:v>
                </c:pt>
                <c:pt idx="536">
                  <c:v>24917</c:v>
                </c:pt>
                <c:pt idx="537">
                  <c:v>25045.5</c:v>
                </c:pt>
              </c:numCache>
            </c:numRef>
          </c:xVal>
          <c:yVal>
            <c:numRef>
              <c:f>Active!$O$21:$O$737</c:f>
              <c:numCache>
                <c:formatCode>General</c:formatCode>
                <c:ptCount val="717"/>
                <c:pt idx="480">
                  <c:v>8.0040496944798079E-3</c:v>
                </c:pt>
                <c:pt idx="483">
                  <c:v>8.1017190066187492E-3</c:v>
                </c:pt>
                <c:pt idx="492">
                  <c:v>9.2230232800898405E-3</c:v>
                </c:pt>
                <c:pt idx="493">
                  <c:v>9.248765579413282E-3</c:v>
                </c:pt>
                <c:pt idx="494">
                  <c:v>9.2491441426386274E-3</c:v>
                </c:pt>
                <c:pt idx="495">
                  <c:v>9.6352786324902517E-3</c:v>
                </c:pt>
                <c:pt idx="496">
                  <c:v>9.6674565066445541E-3</c:v>
                </c:pt>
                <c:pt idx="497">
                  <c:v>9.6905488633905832E-3</c:v>
                </c:pt>
                <c:pt idx="498">
                  <c:v>9.7087198982071295E-3</c:v>
                </c:pt>
                <c:pt idx="499">
                  <c:v>9.7386263930093631E-3</c:v>
                </c:pt>
                <c:pt idx="500">
                  <c:v>9.8116890955008973E-3</c:v>
                </c:pt>
                <c:pt idx="501">
                  <c:v>9.8684735793026068E-3</c:v>
                </c:pt>
                <c:pt idx="502">
                  <c:v>1.0124760882860989E-2</c:v>
                </c:pt>
                <c:pt idx="503">
                  <c:v>1.0132710710593228E-2</c:v>
                </c:pt>
                <c:pt idx="504">
                  <c:v>1.0194795079549764E-2</c:v>
                </c:pt>
                <c:pt idx="505">
                  <c:v>1.0294357207815429E-2</c:v>
                </c:pt>
                <c:pt idx="506">
                  <c:v>1.0367798473532306E-2</c:v>
                </c:pt>
                <c:pt idx="507">
                  <c:v>1.0388619450926267E-2</c:v>
                </c:pt>
                <c:pt idx="508">
                  <c:v>1.0409440428320225E-2</c:v>
                </c:pt>
                <c:pt idx="509">
                  <c:v>1.0437454106995736E-2</c:v>
                </c:pt>
                <c:pt idx="510">
                  <c:v>1.0853873654874941E-2</c:v>
                </c:pt>
                <c:pt idx="511">
                  <c:v>1.0959114231520775E-2</c:v>
                </c:pt>
                <c:pt idx="512">
                  <c:v>1.0986370783745595E-2</c:v>
                </c:pt>
                <c:pt idx="513">
                  <c:v>1.0996970554055248E-2</c:v>
                </c:pt>
                <c:pt idx="514">
                  <c:v>1.1517494988904253E-2</c:v>
                </c:pt>
                <c:pt idx="515">
                  <c:v>1.1597750392677336E-2</c:v>
                </c:pt>
                <c:pt idx="516">
                  <c:v>1.1597750392677336E-2</c:v>
                </c:pt>
                <c:pt idx="517">
                  <c:v>1.2012655687655161E-2</c:v>
                </c:pt>
                <c:pt idx="518">
                  <c:v>1.2012655687655161E-2</c:v>
                </c:pt>
                <c:pt idx="519">
                  <c:v>1.2013034250880504E-2</c:v>
                </c:pt>
                <c:pt idx="520">
                  <c:v>1.2013034250880504E-2</c:v>
                </c:pt>
                <c:pt idx="521">
                  <c:v>1.2016062756683264E-2</c:v>
                </c:pt>
                <c:pt idx="522">
                  <c:v>1.2016062756683264E-2</c:v>
                </c:pt>
                <c:pt idx="523">
                  <c:v>1.2095561034005657E-2</c:v>
                </c:pt>
                <c:pt idx="524">
                  <c:v>1.2130388850737372E-2</c:v>
                </c:pt>
                <c:pt idx="525">
                  <c:v>1.2149317012004609E-2</c:v>
                </c:pt>
                <c:pt idx="526">
                  <c:v>1.320891547974451E-2</c:v>
                </c:pt>
                <c:pt idx="527">
                  <c:v>1.3213079675223302E-2</c:v>
                </c:pt>
                <c:pt idx="528">
                  <c:v>1.4236714636555452E-2</c:v>
                </c:pt>
                <c:pt idx="529">
                  <c:v>1.4291227741005094E-2</c:v>
                </c:pt>
                <c:pt idx="530">
                  <c:v>1.4376404466707658E-2</c:v>
                </c:pt>
                <c:pt idx="531">
                  <c:v>1.4509658722029004E-2</c:v>
                </c:pt>
                <c:pt idx="532">
                  <c:v>1.4941220798921996E-2</c:v>
                </c:pt>
                <c:pt idx="533">
                  <c:v>1.5535565062713225E-2</c:v>
                </c:pt>
                <c:pt idx="534">
                  <c:v>1.5588185351036142E-2</c:v>
                </c:pt>
                <c:pt idx="535">
                  <c:v>1.6046246853703264E-2</c:v>
                </c:pt>
                <c:pt idx="536">
                  <c:v>1.6529293529243143E-2</c:v>
                </c:pt>
                <c:pt idx="537">
                  <c:v>1.6626584278156737E-2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5A-4703-A785-E14326F71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7904"/>
        <c:axId val="1"/>
      </c:scatterChart>
      <c:valAx>
        <c:axId val="934897904"/>
        <c:scaling>
          <c:orientation val="minMax"/>
          <c:max val="30000"/>
          <c:min val="-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46862021994087"/>
              <c:y val="0.837579617834394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55696202531647E-2"/>
              <c:y val="0.32484076433121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79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582291770490712"/>
          <c:y val="0.91719745222929938"/>
          <c:w val="0.51392431642247249"/>
          <c:h val="6.36942675159235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-- O-C Diagr.</a:t>
            </a:r>
          </a:p>
        </c:rich>
      </c:tx>
      <c:layout>
        <c:manualLayout>
          <c:xMode val="edge"/>
          <c:yMode val="edge"/>
          <c:x val="0.35359174025898693"/>
          <c:y val="3.678929765886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5478687339374"/>
          <c:y val="0.15719063545150502"/>
          <c:w val="0.78637342162577262"/>
          <c:h val="0.615384615384615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A!$F$21:$F$80</c:f>
              <c:numCache>
                <c:formatCode>General</c:formatCode>
                <c:ptCount val="60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</c:numCache>
            </c:numRef>
          </c:xVal>
          <c:yVal>
            <c:numRef>
              <c:f>A!$H$21:$H$80</c:f>
              <c:numCache>
                <c:formatCode>General</c:formatCode>
                <c:ptCount val="60"/>
                <c:pt idx="0">
                  <c:v>0.22156188150256639</c:v>
                </c:pt>
                <c:pt idx="1">
                  <c:v>0.2372506554966094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9-450E-ADE8-37A4D8CD0D3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A!$I$21:$I$86</c:f>
              <c:numCache>
                <c:formatCode>General</c:formatCode>
                <c:ptCount val="66"/>
                <c:pt idx="2">
                  <c:v>0.19277113900170662</c:v>
                </c:pt>
                <c:pt idx="3">
                  <c:v>0.17853137700149091</c:v>
                </c:pt>
                <c:pt idx="4">
                  <c:v>0.18436149599438068</c:v>
                </c:pt>
                <c:pt idx="5">
                  <c:v>0.18409161500312621</c:v>
                </c:pt>
                <c:pt idx="6">
                  <c:v>0.15480820149241481</c:v>
                </c:pt>
                <c:pt idx="7">
                  <c:v>0.15063832050509518</c:v>
                </c:pt>
                <c:pt idx="8">
                  <c:v>0.14066843949694885</c:v>
                </c:pt>
                <c:pt idx="9">
                  <c:v>0.13739855849416927</c:v>
                </c:pt>
                <c:pt idx="10">
                  <c:v>0.14652867749828147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9-450E-ADE8-37A4D8CD0D39}"/>
            </c:ext>
          </c:extLst>
        </c:ser>
        <c:ser>
          <c:idx val="2"/>
          <c:order val="2"/>
          <c:tx>
            <c:strRef>
              <c:f>A!$J$20:$J$20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A!$J$21:$J$86</c:f>
              <c:numCache>
                <c:formatCode>General</c:formatCode>
                <c:ptCount val="66"/>
                <c:pt idx="11">
                  <c:v>-1.0968905007757712E-2</c:v>
                </c:pt>
                <c:pt idx="12">
                  <c:v>-1.1258079008257482E-2</c:v>
                </c:pt>
                <c:pt idx="13">
                  <c:v>-1.1509080999530852E-2</c:v>
                </c:pt>
                <c:pt idx="14">
                  <c:v>-1.2587429002451245E-2</c:v>
                </c:pt>
                <c:pt idx="15">
                  <c:v>-1.119431400729809E-2</c:v>
                </c:pt>
                <c:pt idx="16">
                  <c:v>6.8610000016633421E-4</c:v>
                </c:pt>
                <c:pt idx="17">
                  <c:v>4.0609999996377155E-4</c:v>
                </c:pt>
                <c:pt idx="18">
                  <c:v>4.9610000132815912E-4</c:v>
                </c:pt>
                <c:pt idx="19">
                  <c:v>-5.5940099991858006E-4</c:v>
                </c:pt>
                <c:pt idx="20">
                  <c:v>-9.2940100148553029E-4</c:v>
                </c:pt>
                <c:pt idx="21">
                  <c:v>-6.5940100466832519E-4</c:v>
                </c:pt>
                <c:pt idx="22">
                  <c:v>-4.569260505377315E-3</c:v>
                </c:pt>
                <c:pt idx="23">
                  <c:v>-6.2692605060874484E-3</c:v>
                </c:pt>
                <c:pt idx="24">
                  <c:v>-3.4692605040618218E-3</c:v>
                </c:pt>
                <c:pt idx="25">
                  <c:v>-6.7994600249221548E-4</c:v>
                </c:pt>
                <c:pt idx="26">
                  <c:v>-4.0994600567501038E-4</c:v>
                </c:pt>
                <c:pt idx="27">
                  <c:v>-3.3994600380538031E-4</c:v>
                </c:pt>
                <c:pt idx="28">
                  <c:v>-5.8772394986590371E-3</c:v>
                </c:pt>
                <c:pt idx="29">
                  <c:v>-4.0772395004751161E-3</c:v>
                </c:pt>
                <c:pt idx="30">
                  <c:v>-1.7772395003703423E-3</c:v>
                </c:pt>
                <c:pt idx="31">
                  <c:v>-1.1534259974723682E-3</c:v>
                </c:pt>
                <c:pt idx="32">
                  <c:v>-9.6342599863419309E-4</c:v>
                </c:pt>
                <c:pt idx="33">
                  <c:v>-8.7342599726980552E-4</c:v>
                </c:pt>
                <c:pt idx="34">
                  <c:v>1.5115299975150265E-3</c:v>
                </c:pt>
                <c:pt idx="35">
                  <c:v>1.529995643068105E-6</c:v>
                </c:pt>
                <c:pt idx="36">
                  <c:v>-2.4847000167937949E-4</c:v>
                </c:pt>
                <c:pt idx="37">
                  <c:v>-2.0360200142022222E-4</c:v>
                </c:pt>
                <c:pt idx="38">
                  <c:v>-6.1360200197668746E-4</c:v>
                </c:pt>
                <c:pt idx="39">
                  <c:v>-6.3360200147144496E-4</c:v>
                </c:pt>
                <c:pt idx="40">
                  <c:v>-5.3112400200916454E-4</c:v>
                </c:pt>
                <c:pt idx="41">
                  <c:v>-5.0112399912904948E-4</c:v>
                </c:pt>
                <c:pt idx="42">
                  <c:v>-3.1112400029087439E-4</c:v>
                </c:pt>
                <c:pt idx="43">
                  <c:v>-1.3868009991711006E-3</c:v>
                </c:pt>
                <c:pt idx="44">
                  <c:v>-1.868010003818199E-4</c:v>
                </c:pt>
                <c:pt idx="45">
                  <c:v>-4.0649996662978083E-5</c:v>
                </c:pt>
                <c:pt idx="46">
                  <c:v>-1.6065000090748072E-4</c:v>
                </c:pt>
                <c:pt idx="47">
                  <c:v>-5.9065000095870346E-4</c:v>
                </c:pt>
                <c:pt idx="48">
                  <c:v>6.2701249407837167E-4</c:v>
                </c:pt>
                <c:pt idx="49">
                  <c:v>2.1270124925649725E-3</c:v>
                </c:pt>
                <c:pt idx="50">
                  <c:v>1.1917399388039485E-4</c:v>
                </c:pt>
                <c:pt idx="51">
                  <c:v>-1.9082600192632526E-4</c:v>
                </c:pt>
                <c:pt idx="52">
                  <c:v>-2.0082600531168282E-4</c:v>
                </c:pt>
                <c:pt idx="53">
                  <c:v>6.3999999838415533E-4</c:v>
                </c:pt>
                <c:pt idx="54">
                  <c:v>-2.3000000510364771E-4</c:v>
                </c:pt>
                <c:pt idx="55">
                  <c:v>0</c:v>
                </c:pt>
                <c:pt idx="56">
                  <c:v>7.0760105008957908E-3</c:v>
                </c:pt>
                <c:pt idx="57">
                  <c:v>5.3760105001856573E-3</c:v>
                </c:pt>
                <c:pt idx="58">
                  <c:v>6.7760105011984706E-3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69-450E-ADE8-37A4D8CD0D39}"/>
            </c:ext>
          </c:extLst>
        </c:ser>
        <c:ser>
          <c:idx val="3"/>
          <c:order val="3"/>
          <c:tx>
            <c:strRef>
              <c:f>A!$K$20:$K$20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A!$K$21:$K$86</c:f>
              <c:numCache>
                <c:formatCode>General</c:formatCode>
                <c:ptCount val="66"/>
                <c:pt idx="59">
                  <c:v>2.2989988792687654E-6</c:v>
                </c:pt>
                <c:pt idx="65">
                  <c:v>3.2584919972578064E-3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69-450E-ADE8-37A4D8CD0D39}"/>
            </c:ext>
          </c:extLst>
        </c:ser>
        <c:ser>
          <c:idx val="4"/>
          <c:order val="4"/>
          <c:tx>
            <c:strRef>
              <c:f>A!$L$20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A!$L$21:$L$86</c:f>
              <c:numCache>
                <c:formatCode>General</c:formatCode>
                <c:ptCount val="66"/>
                <c:pt idx="60">
                  <c:v>-8.696641350252321E-2</c:v>
                </c:pt>
                <c:pt idx="61">
                  <c:v>3.5513109978637658E-3</c:v>
                </c:pt>
                <c:pt idx="62">
                  <c:v>-2.9193300724728033E-4</c:v>
                </c:pt>
                <c:pt idx="63">
                  <c:v>1.7031419993145391E-3</c:v>
                </c:pt>
                <c:pt idx="64">
                  <c:v>1.8572720000520349E-3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69-450E-ADE8-37A4D8CD0D3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A!$F$21:$F$86</c:f>
              <c:numCache>
                <c:formatCode>General</c:formatCode>
                <c:ptCount val="66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-21171</c:v>
                </c:pt>
                <c:pt idx="4">
                  <c:v>-20408</c:v>
                </c:pt>
                <c:pt idx="5">
                  <c:v>-19645</c:v>
                </c:pt>
                <c:pt idx="6">
                  <c:v>-18884.5</c:v>
                </c:pt>
                <c:pt idx="7">
                  <c:v>-18121.5</c:v>
                </c:pt>
                <c:pt idx="8">
                  <c:v>-17358.5</c:v>
                </c:pt>
                <c:pt idx="9">
                  <c:v>-16595.5</c:v>
                </c:pt>
                <c:pt idx="10">
                  <c:v>-15832.5</c:v>
                </c:pt>
                <c:pt idx="11">
                  <c:v>-7685</c:v>
                </c:pt>
                <c:pt idx="12">
                  <c:v>-7683</c:v>
                </c:pt>
                <c:pt idx="13">
                  <c:v>-7637</c:v>
                </c:pt>
                <c:pt idx="14">
                  <c:v>-7633</c:v>
                </c:pt>
                <c:pt idx="15">
                  <c:v>-1778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-277</c:v>
                </c:pt>
                <c:pt idx="20">
                  <c:v>-277</c:v>
                </c:pt>
                <c:pt idx="21">
                  <c:v>-277</c:v>
                </c:pt>
                <c:pt idx="22">
                  <c:v>-258.5</c:v>
                </c:pt>
                <c:pt idx="23">
                  <c:v>-258.5</c:v>
                </c:pt>
                <c:pt idx="24">
                  <c:v>-258.5</c:v>
                </c:pt>
                <c:pt idx="25">
                  <c:v>-242</c:v>
                </c:pt>
                <c:pt idx="26">
                  <c:v>-242</c:v>
                </c:pt>
                <c:pt idx="27">
                  <c:v>-242</c:v>
                </c:pt>
                <c:pt idx="28">
                  <c:v>-241.5</c:v>
                </c:pt>
                <c:pt idx="29">
                  <c:v>-241.5</c:v>
                </c:pt>
                <c:pt idx="30">
                  <c:v>-241.5</c:v>
                </c:pt>
                <c:pt idx="31">
                  <c:v>-202</c:v>
                </c:pt>
                <c:pt idx="32">
                  <c:v>-202</c:v>
                </c:pt>
                <c:pt idx="33">
                  <c:v>-202</c:v>
                </c:pt>
                <c:pt idx="34">
                  <c:v>-190</c:v>
                </c:pt>
                <c:pt idx="35">
                  <c:v>-190</c:v>
                </c:pt>
                <c:pt idx="36">
                  <c:v>-190</c:v>
                </c:pt>
                <c:pt idx="37">
                  <c:v>-154</c:v>
                </c:pt>
                <c:pt idx="38">
                  <c:v>-154</c:v>
                </c:pt>
                <c:pt idx="39">
                  <c:v>-154</c:v>
                </c:pt>
                <c:pt idx="40">
                  <c:v>-148</c:v>
                </c:pt>
                <c:pt idx="41">
                  <c:v>-148</c:v>
                </c:pt>
                <c:pt idx="42">
                  <c:v>-148</c:v>
                </c:pt>
                <c:pt idx="43">
                  <c:v>-77</c:v>
                </c:pt>
                <c:pt idx="44">
                  <c:v>-77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-37.5</c:v>
                </c:pt>
                <c:pt idx="49">
                  <c:v>-37.5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8.5</c:v>
                </c:pt>
                <c:pt idx="57">
                  <c:v>8.5</c:v>
                </c:pt>
                <c:pt idx="58">
                  <c:v>8.5</c:v>
                </c:pt>
                <c:pt idx="59">
                  <c:v>623</c:v>
                </c:pt>
                <c:pt idx="60">
                  <c:v>-239.5</c:v>
                </c:pt>
                <c:pt idx="61">
                  <c:v>1347</c:v>
                </c:pt>
                <c:pt idx="62">
                  <c:v>-41</c:v>
                </c:pt>
                <c:pt idx="63">
                  <c:v>734</c:v>
                </c:pt>
                <c:pt idx="64">
                  <c:v>744</c:v>
                </c:pt>
                <c:pt idx="65">
                  <c:v>2684</c:v>
                </c:pt>
              </c:numCache>
            </c:numRef>
          </c:xVal>
          <c:yVal>
            <c:numRef>
              <c:f>A!$M$21:$M$86</c:f>
              <c:numCache>
                <c:formatCode>General</c:formatCode>
                <c:ptCount val="66"/>
                <c:pt idx="2">
                  <c:v>0.18134913310756537</c:v>
                </c:pt>
                <c:pt idx="3">
                  <c:v>0.16874546110328126</c:v>
                </c:pt>
                <c:pt idx="4">
                  <c:v>0.16244362510113919</c:v>
                </c:pt>
                <c:pt idx="5">
                  <c:v>0.15614178909899715</c:v>
                </c:pt>
                <c:pt idx="6">
                  <c:v>0.14986060131442436</c:v>
                </c:pt>
                <c:pt idx="7">
                  <c:v>0.14355876531228229</c:v>
                </c:pt>
                <c:pt idx="8">
                  <c:v>0.13725692931014022</c:v>
                </c:pt>
                <c:pt idx="9">
                  <c:v>0.13095509330799818</c:v>
                </c:pt>
                <c:pt idx="10">
                  <c:v>0.12465325730585609</c:v>
                </c:pt>
                <c:pt idx="11">
                  <c:v>5.7360716247596033E-2</c:v>
                </c:pt>
                <c:pt idx="12">
                  <c:v>5.7344197673540612E-2</c:v>
                </c:pt>
                <c:pt idx="13">
                  <c:v>5.696427047026599E-2</c:v>
                </c:pt>
                <c:pt idx="14">
                  <c:v>5.6931233322155161E-2</c:v>
                </c:pt>
                <c:pt idx="15">
                  <c:v>8.5731077749182597E-3</c:v>
                </c:pt>
                <c:pt idx="16">
                  <c:v>-3.6341184520358207E-3</c:v>
                </c:pt>
                <c:pt idx="17">
                  <c:v>-3.6341184520358207E-3</c:v>
                </c:pt>
                <c:pt idx="18">
                  <c:v>-3.6341184520358207E-3</c:v>
                </c:pt>
                <c:pt idx="19">
                  <c:v>-3.8240820536731305E-3</c:v>
                </c:pt>
                <c:pt idx="20">
                  <c:v>-3.8240820536731305E-3</c:v>
                </c:pt>
                <c:pt idx="21">
                  <c:v>-3.8240820536731305E-3</c:v>
                </c:pt>
                <c:pt idx="22">
                  <c:v>-3.9768788636857493E-3</c:v>
                </c:pt>
                <c:pt idx="23">
                  <c:v>-3.9768788636857493E-3</c:v>
                </c:pt>
                <c:pt idx="24">
                  <c:v>-3.9768788636857493E-3</c:v>
                </c:pt>
                <c:pt idx="25">
                  <c:v>-4.1131570996429494E-3</c:v>
                </c:pt>
                <c:pt idx="26">
                  <c:v>-4.1131570996429494E-3</c:v>
                </c:pt>
                <c:pt idx="27">
                  <c:v>-4.1131570996429494E-3</c:v>
                </c:pt>
                <c:pt idx="28">
                  <c:v>-4.1172867431568047E-3</c:v>
                </c:pt>
                <c:pt idx="29">
                  <c:v>-4.1172867431568047E-3</c:v>
                </c:pt>
                <c:pt idx="30">
                  <c:v>-4.1172867431568047E-3</c:v>
                </c:pt>
                <c:pt idx="31">
                  <c:v>-4.4435285807513146E-3</c:v>
                </c:pt>
                <c:pt idx="32">
                  <c:v>-4.4435285807513146E-3</c:v>
                </c:pt>
                <c:pt idx="33">
                  <c:v>-4.4435285807513146E-3</c:v>
                </c:pt>
                <c:pt idx="34">
                  <c:v>-4.5426400250838245E-3</c:v>
                </c:pt>
                <c:pt idx="35">
                  <c:v>-4.5426400250838245E-3</c:v>
                </c:pt>
                <c:pt idx="36">
                  <c:v>-4.5426400250838245E-3</c:v>
                </c:pt>
                <c:pt idx="37">
                  <c:v>-4.8399743580813523E-3</c:v>
                </c:pt>
                <c:pt idx="38">
                  <c:v>-4.8399743580813523E-3</c:v>
                </c:pt>
                <c:pt idx="39">
                  <c:v>-4.8399743580813523E-3</c:v>
                </c:pt>
                <c:pt idx="40">
                  <c:v>-4.8895300802476067E-3</c:v>
                </c:pt>
                <c:pt idx="41">
                  <c:v>-4.8895300802476067E-3</c:v>
                </c:pt>
                <c:pt idx="42">
                  <c:v>-4.8895300802476067E-3</c:v>
                </c:pt>
                <c:pt idx="43">
                  <c:v>-5.4759394592149551E-3</c:v>
                </c:pt>
                <c:pt idx="44">
                  <c:v>-5.4759394592149551E-3</c:v>
                </c:pt>
                <c:pt idx="45">
                  <c:v>-5.6989402089631007E-3</c:v>
                </c:pt>
                <c:pt idx="46">
                  <c:v>-5.6989402089631007E-3</c:v>
                </c:pt>
                <c:pt idx="47">
                  <c:v>-5.6989402089631007E-3</c:v>
                </c:pt>
                <c:pt idx="48">
                  <c:v>-5.802181296809465E-3</c:v>
                </c:pt>
                <c:pt idx="49">
                  <c:v>-5.802181296809465E-3</c:v>
                </c:pt>
                <c:pt idx="50">
                  <c:v>-6.0953859862931392E-3</c:v>
                </c:pt>
                <c:pt idx="51">
                  <c:v>-6.0953859862931392E-3</c:v>
                </c:pt>
                <c:pt idx="52">
                  <c:v>-6.0953859862931392E-3</c:v>
                </c:pt>
                <c:pt idx="53">
                  <c:v>-6.1119045603485571E-3</c:v>
                </c:pt>
                <c:pt idx="54">
                  <c:v>-6.1119045603485571E-3</c:v>
                </c:pt>
                <c:pt idx="55">
                  <c:v>-6.1119045603485571E-3</c:v>
                </c:pt>
                <c:pt idx="56">
                  <c:v>-6.1821085000840848E-3</c:v>
                </c:pt>
                <c:pt idx="57">
                  <c:v>-6.1821085000840848E-3</c:v>
                </c:pt>
                <c:pt idx="58">
                  <c:v>-6.1821085000840848E-3</c:v>
                </c:pt>
                <c:pt idx="59">
                  <c:v>-1.1257440378611341E-2</c:v>
                </c:pt>
                <c:pt idx="60">
                  <c:v>-4.1338053172122226E-3</c:v>
                </c:pt>
                <c:pt idx="61">
                  <c:v>-1.7237164186672742E-2</c:v>
                </c:pt>
                <c:pt idx="62">
                  <c:v>-5.7732737922124829E-3</c:v>
                </c:pt>
                <c:pt idx="63">
                  <c:v>-1.2174221238687052E-2</c:v>
                </c:pt>
                <c:pt idx="64">
                  <c:v>-1.2256814108964143E-2</c:v>
                </c:pt>
                <c:pt idx="65">
                  <c:v>-2.8279830942719839E-2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69-450E-ADE8-37A4D8CD0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2008"/>
        <c:axId val="1"/>
      </c:scatterChart>
      <c:valAx>
        <c:axId val="9349120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6284518302617"/>
              <c:y val="0.84280936454849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77367400898092E-2"/>
              <c:y val="0.36454849498327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2008"/>
        <c:crosses val="autoZero"/>
        <c:crossBetween val="midCat"/>
        <c:majorUnit val="0.1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0462241943513"/>
          <c:y val="0.91638795986622068"/>
          <c:w val="0.78637336078846498"/>
          <c:h val="6.68896321070233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7642045454545453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9772727272728"/>
          <c:y val="0.11519635415794022"/>
          <c:w val="0.83238636363636365"/>
          <c:h val="0.6740212211368842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0.22156188150256639</c:v>
                </c:pt>
                <c:pt idx="1">
                  <c:v>0.2372506554966094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2B-4400-9F70-298F38E43A34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2">
                  <c:v>0.19277113900170662</c:v>
                </c:pt>
                <c:pt idx="7">
                  <c:v>0.17853137700149091</c:v>
                </c:pt>
                <c:pt idx="15">
                  <c:v>0.18436149599438068</c:v>
                </c:pt>
                <c:pt idx="20">
                  <c:v>0.18409161500312621</c:v>
                </c:pt>
                <c:pt idx="25">
                  <c:v>0.15480820149241481</c:v>
                </c:pt>
                <c:pt idx="30">
                  <c:v>0.15063832050509518</c:v>
                </c:pt>
                <c:pt idx="50">
                  <c:v>0.14066843949694885</c:v>
                </c:pt>
                <c:pt idx="62">
                  <c:v>0.13739855849416927</c:v>
                </c:pt>
                <c:pt idx="69">
                  <c:v>0.14652867749828147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2B-4400-9F70-298F38E43A34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166">
                  <c:v>-1.0968905007757712E-2</c:v>
                </c:pt>
                <c:pt idx="167">
                  <c:v>-1.1258079008257482E-2</c:v>
                </c:pt>
                <c:pt idx="170">
                  <c:v>-1.1509080999530852E-2</c:v>
                </c:pt>
                <c:pt idx="171">
                  <c:v>-1.2587429002451245E-2</c:v>
                </c:pt>
                <c:pt idx="210">
                  <c:v>-1.119431400729809E-2</c:v>
                </c:pt>
                <c:pt idx="218">
                  <c:v>4.0609999996377155E-4</c:v>
                </c:pt>
                <c:pt idx="219">
                  <c:v>4.9610000132815912E-4</c:v>
                </c:pt>
                <c:pt idx="220">
                  <c:v>6.8610000016633421E-4</c:v>
                </c:pt>
                <c:pt idx="221">
                  <c:v>-9.2940100148553029E-4</c:v>
                </c:pt>
                <c:pt idx="222">
                  <c:v>-6.5940100466832519E-4</c:v>
                </c:pt>
                <c:pt idx="223">
                  <c:v>-5.5940099991858006E-4</c:v>
                </c:pt>
                <c:pt idx="224">
                  <c:v>-6.2692605060874484E-3</c:v>
                </c:pt>
                <c:pt idx="225">
                  <c:v>-4.569260505377315E-3</c:v>
                </c:pt>
                <c:pt idx="226">
                  <c:v>-3.4692605040618218E-3</c:v>
                </c:pt>
                <c:pt idx="227">
                  <c:v>-6.7994600249221548E-4</c:v>
                </c:pt>
                <c:pt idx="228">
                  <c:v>-4.0994600567501038E-4</c:v>
                </c:pt>
                <c:pt idx="229">
                  <c:v>-3.3994600380538031E-4</c:v>
                </c:pt>
                <c:pt idx="230">
                  <c:v>-5.8772394986590371E-3</c:v>
                </c:pt>
                <c:pt idx="231">
                  <c:v>-4.0772395004751161E-3</c:v>
                </c:pt>
                <c:pt idx="232">
                  <c:v>-1.7772395003703423E-3</c:v>
                </c:pt>
                <c:pt idx="234">
                  <c:v>-1.1534259974723682E-3</c:v>
                </c:pt>
                <c:pt idx="235">
                  <c:v>-9.6342599863419309E-4</c:v>
                </c:pt>
                <c:pt idx="236">
                  <c:v>-8.7342599726980552E-4</c:v>
                </c:pt>
                <c:pt idx="237">
                  <c:v>-2.4847000167937949E-4</c:v>
                </c:pt>
                <c:pt idx="238">
                  <c:v>1.529995643068105E-6</c:v>
                </c:pt>
                <c:pt idx="239">
                  <c:v>1.5115299975150265E-3</c:v>
                </c:pt>
                <c:pt idx="240">
                  <c:v>-6.3360200147144496E-4</c:v>
                </c:pt>
                <c:pt idx="241">
                  <c:v>-6.1360200197668746E-4</c:v>
                </c:pt>
                <c:pt idx="242">
                  <c:v>-2.0360200142022222E-4</c:v>
                </c:pt>
                <c:pt idx="244">
                  <c:v>-5.3112400200916454E-4</c:v>
                </c:pt>
                <c:pt idx="245">
                  <c:v>-5.0112399912904948E-4</c:v>
                </c:pt>
                <c:pt idx="246">
                  <c:v>-3.1112400029087439E-4</c:v>
                </c:pt>
                <c:pt idx="247">
                  <c:v>-1.3868009991711006E-3</c:v>
                </c:pt>
                <c:pt idx="248">
                  <c:v>-1.868010003818199E-4</c:v>
                </c:pt>
                <c:pt idx="249">
                  <c:v>-5.9065000095870346E-4</c:v>
                </c:pt>
                <c:pt idx="250">
                  <c:v>-1.6065000090748072E-4</c:v>
                </c:pt>
                <c:pt idx="251">
                  <c:v>-4.0649996662978083E-5</c:v>
                </c:pt>
                <c:pt idx="253">
                  <c:v>6.2701249407837167E-4</c:v>
                </c:pt>
                <c:pt idx="254">
                  <c:v>2.1270124925649725E-3</c:v>
                </c:pt>
                <c:pt idx="256">
                  <c:v>-2.0082600531168282E-4</c:v>
                </c:pt>
                <c:pt idx="257">
                  <c:v>-1.9082600192632526E-4</c:v>
                </c:pt>
                <c:pt idx="258">
                  <c:v>1.1917399388039485E-4</c:v>
                </c:pt>
                <c:pt idx="259">
                  <c:v>-2.3000000510364771E-4</c:v>
                </c:pt>
                <c:pt idx="260">
                  <c:v>0</c:v>
                </c:pt>
                <c:pt idx="261">
                  <c:v>6.3999999838415533E-4</c:v>
                </c:pt>
                <c:pt idx="262">
                  <c:v>5.3760105001856573E-3</c:v>
                </c:pt>
                <c:pt idx="263">
                  <c:v>6.7760105011984706E-3</c:v>
                </c:pt>
                <c:pt idx="264">
                  <c:v>7.0760105008957908E-3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2B-4400-9F70-298F38E43A34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  <c:pt idx="265">
                  <c:v>2.2989988792687654E-6</c:v>
                </c:pt>
                <c:pt idx="269">
                  <c:v>3.2584919972578064E-3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2B-4400-9F70-298F38E43A34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2B-4400-9F70-298F38E43A34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  <c:pt idx="3">
                  <c:v>5.021950099762762E-2</c:v>
                </c:pt>
                <c:pt idx="4">
                  <c:v>0.10868853150168434</c:v>
                </c:pt>
                <c:pt idx="5">
                  <c:v>-4.8867602505197283E-2</c:v>
                </c:pt>
                <c:pt idx="6">
                  <c:v>-3.0354070004250389E-2</c:v>
                </c:pt>
                <c:pt idx="8">
                  <c:v>-7.5740293505077716E-2</c:v>
                </c:pt>
                <c:pt idx="9">
                  <c:v>2.1239459500066005E-2</c:v>
                </c:pt>
                <c:pt idx="10">
                  <c:v>-9.1889047500444576E-2</c:v>
                </c:pt>
                <c:pt idx="11">
                  <c:v>-0.11276454850303708</c:v>
                </c:pt>
                <c:pt idx="12">
                  <c:v>-0.11364004950155504</c:v>
                </c:pt>
                <c:pt idx="13">
                  <c:v>5.9230740997008979E-2</c:v>
                </c:pt>
                <c:pt idx="14">
                  <c:v>6.1230740997416433E-2</c:v>
                </c:pt>
                <c:pt idx="16">
                  <c:v>7.9835798998828977E-2</c:v>
                </c:pt>
                <c:pt idx="17">
                  <c:v>5.5960297991987318E-2</c:v>
                </c:pt>
                <c:pt idx="18">
                  <c:v>-1.1417207009799313E-2</c:v>
                </c:pt>
                <c:pt idx="19">
                  <c:v>-2.8292708004300948E-2</c:v>
                </c:pt>
                <c:pt idx="21">
                  <c:v>4.2814353997528087E-2</c:v>
                </c:pt>
                <c:pt idx="22">
                  <c:v>0.11611748199356953</c:v>
                </c:pt>
                <c:pt idx="23">
                  <c:v>0.11911748199781869</c:v>
                </c:pt>
                <c:pt idx="24">
                  <c:v>-3.9687650001724251E-2</c:v>
                </c:pt>
                <c:pt idx="26">
                  <c:v>9.3170414002088364E-2</c:v>
                </c:pt>
                <c:pt idx="27">
                  <c:v>-3.8032470001780894E-2</c:v>
                </c:pt>
                <c:pt idx="28">
                  <c:v>-6.4907970998319797E-2</c:v>
                </c:pt>
                <c:pt idx="29">
                  <c:v>-5.9907971000939142E-2</c:v>
                </c:pt>
                <c:pt idx="32">
                  <c:v>-9.6493070501310285E-2</c:v>
                </c:pt>
                <c:pt idx="35">
                  <c:v>3.2358999305870384E-4</c:v>
                </c:pt>
                <c:pt idx="37">
                  <c:v>-3.1551911008136813E-2</c:v>
                </c:pt>
                <c:pt idx="38">
                  <c:v>-4.5519110062741674E-3</c:v>
                </c:pt>
                <c:pt idx="39">
                  <c:v>1.0961621497699525E-2</c:v>
                </c:pt>
                <c:pt idx="40">
                  <c:v>-2.9427412002405617E-2</c:v>
                </c:pt>
                <c:pt idx="43">
                  <c:v>5.3389248496387154E-2</c:v>
                </c:pt>
                <c:pt idx="45">
                  <c:v>-9.0053915002499707E-2</c:v>
                </c:pt>
                <c:pt idx="46">
                  <c:v>-8.9053914998658001E-2</c:v>
                </c:pt>
                <c:pt idx="49">
                  <c:v>0.11269237649685238</c:v>
                </c:pt>
                <c:pt idx="53">
                  <c:v>-8.9926606000517495E-2</c:v>
                </c:pt>
                <c:pt idx="54">
                  <c:v>0.11098277799464995</c:v>
                </c:pt>
                <c:pt idx="55">
                  <c:v>8.2107276997703593E-2</c:v>
                </c:pt>
                <c:pt idx="56">
                  <c:v>7.0231776000582613E-2</c:v>
                </c:pt>
                <c:pt idx="60">
                  <c:v>-0.11419985900283791</c:v>
                </c:pt>
                <c:pt idx="61">
                  <c:v>-0.10019985899998574</c:v>
                </c:pt>
                <c:pt idx="63">
                  <c:v>-7.5321547999919858E-2</c:v>
                </c:pt>
                <c:pt idx="65">
                  <c:v>8.5961332995793782E-2</c:v>
                </c:pt>
                <c:pt idx="66">
                  <c:v>-5.3042675004689954E-2</c:v>
                </c:pt>
                <c:pt idx="70">
                  <c:v>5.677679549989989E-2</c:v>
                </c:pt>
                <c:pt idx="71">
                  <c:v>-3.7437617000250611E-2</c:v>
                </c:pt>
                <c:pt idx="73">
                  <c:v>0.10080667049624026</c:v>
                </c:pt>
                <c:pt idx="74">
                  <c:v>0.10580667049362091</c:v>
                </c:pt>
                <c:pt idx="75">
                  <c:v>6.5055668499553576E-2</c:v>
                </c:pt>
                <c:pt idx="76">
                  <c:v>8.4055668499786407E-2</c:v>
                </c:pt>
                <c:pt idx="77">
                  <c:v>8.8536227500298992E-2</c:v>
                </c:pt>
                <c:pt idx="78">
                  <c:v>9.8536227495060302E-2</c:v>
                </c:pt>
                <c:pt idx="79">
                  <c:v>7.2785225493134931E-2</c:v>
                </c:pt>
                <c:pt idx="80">
                  <c:v>5.1909724497818388E-2</c:v>
                </c:pt>
                <c:pt idx="81">
                  <c:v>1.2832214924856089E-3</c:v>
                </c:pt>
                <c:pt idx="86">
                  <c:v>0.11690381599328248</c:v>
                </c:pt>
                <c:pt idx="87">
                  <c:v>-6.1052880002534948E-2</c:v>
                </c:pt>
                <c:pt idx="88">
                  <c:v>-4.9052880000090227E-2</c:v>
                </c:pt>
                <c:pt idx="89">
                  <c:v>-8.8803881997591816E-2</c:v>
                </c:pt>
                <c:pt idx="90">
                  <c:v>3.0763780494453385E-2</c:v>
                </c:pt>
                <c:pt idx="91">
                  <c:v>6.0127784963697195E-3</c:v>
                </c:pt>
                <c:pt idx="92">
                  <c:v>-2.186272250401089E-2</c:v>
                </c:pt>
                <c:pt idx="93">
                  <c:v>-2.6738223503343761E-2</c:v>
                </c:pt>
                <c:pt idx="94">
                  <c:v>0.10787084249750478</c:v>
                </c:pt>
                <c:pt idx="95">
                  <c:v>0.11287084249488544</c:v>
                </c:pt>
                <c:pt idx="96">
                  <c:v>-4.8447822002344765E-2</c:v>
                </c:pt>
                <c:pt idx="97">
                  <c:v>-5.3323323001677636E-2</c:v>
                </c:pt>
                <c:pt idx="98">
                  <c:v>-5.232332299783593E-2</c:v>
                </c:pt>
                <c:pt idx="101">
                  <c:v>5.1169962498534005E-2</c:v>
                </c:pt>
                <c:pt idx="102">
                  <c:v>4.1294461501820479E-2</c:v>
                </c:pt>
                <c:pt idx="103">
                  <c:v>-2.200585650280118E-2</c:v>
                </c:pt>
                <c:pt idx="104">
                  <c:v>-9.914589200343471E-2</c:v>
                </c:pt>
                <c:pt idx="105">
                  <c:v>5.8973896491806954E-2</c:v>
                </c:pt>
                <c:pt idx="106">
                  <c:v>1.4709361996210646E-2</c:v>
                </c:pt>
                <c:pt idx="107">
                  <c:v>1.5709362000052352E-2</c:v>
                </c:pt>
                <c:pt idx="108">
                  <c:v>-9.1769650025526062E-3</c:v>
                </c:pt>
                <c:pt idx="110">
                  <c:v>-3.2917140997597016E-2</c:v>
                </c:pt>
                <c:pt idx="111">
                  <c:v>-1.7403608500899281E-2</c:v>
                </c:pt>
                <c:pt idx="113">
                  <c:v>8.2650521493633278E-2</c:v>
                </c:pt>
                <c:pt idx="114">
                  <c:v>8.4650521494040731E-2</c:v>
                </c:pt>
                <c:pt idx="115">
                  <c:v>8.7650521498289891E-2</c:v>
                </c:pt>
                <c:pt idx="117">
                  <c:v>-8.0543644005956594E-2</c:v>
                </c:pt>
                <c:pt idx="118">
                  <c:v>0.11232995650061639</c:v>
                </c:pt>
                <c:pt idx="119">
                  <c:v>-8.4365820002858527E-3</c:v>
                </c:pt>
                <c:pt idx="122">
                  <c:v>-9.5814086998871062E-2</c:v>
                </c:pt>
                <c:pt idx="123">
                  <c:v>2.1878074498090427E-2</c:v>
                </c:pt>
                <c:pt idx="124">
                  <c:v>2.3878074498497881E-2</c:v>
                </c:pt>
                <c:pt idx="125">
                  <c:v>-9.8729275050573051E-3</c:v>
                </c:pt>
                <c:pt idx="126">
                  <c:v>-5.8729275042423978E-3</c:v>
                </c:pt>
                <c:pt idx="127">
                  <c:v>-3.0748428507649805E-2</c:v>
                </c:pt>
                <c:pt idx="128">
                  <c:v>-2.7748428503400646E-2</c:v>
                </c:pt>
                <c:pt idx="130">
                  <c:v>9.7651039977790788E-3</c:v>
                </c:pt>
                <c:pt idx="132">
                  <c:v>-0.11812593349895906</c:v>
                </c:pt>
                <c:pt idx="133">
                  <c:v>0.1108606374982628</c:v>
                </c:pt>
                <c:pt idx="135">
                  <c:v>-0.11383553199993912</c:v>
                </c:pt>
                <c:pt idx="138">
                  <c:v>-5.9769873507320881E-2</c:v>
                </c:pt>
                <c:pt idx="139">
                  <c:v>0.11010091699426994</c:v>
                </c:pt>
                <c:pt idx="146">
                  <c:v>-8.0462250043638051E-3</c:v>
                </c:pt>
                <c:pt idx="154">
                  <c:v>-8.2456703501520678E-2</c:v>
                </c:pt>
                <c:pt idx="159">
                  <c:v>4.6787583996774629E-2</c:v>
                </c:pt>
                <c:pt idx="160">
                  <c:v>-0.10340658150380477</c:v>
                </c:pt>
                <c:pt idx="161">
                  <c:v>0.11021521099610254</c:v>
                </c:pt>
                <c:pt idx="163">
                  <c:v>5.2588707992981654E-2</c:v>
                </c:pt>
                <c:pt idx="164">
                  <c:v>2.8965015000721905E-2</c:v>
                </c:pt>
                <c:pt idx="165">
                  <c:v>-0.11867702449671924</c:v>
                </c:pt>
                <c:pt idx="168">
                  <c:v>-2.1622894506435841E-2</c:v>
                </c:pt>
                <c:pt idx="169">
                  <c:v>-1.562289450521348E-2</c:v>
                </c:pt>
                <c:pt idx="173">
                  <c:v>0.11654982600157382</c:v>
                </c:pt>
                <c:pt idx="174">
                  <c:v>8.7798823995399289E-2</c:v>
                </c:pt>
                <c:pt idx="177">
                  <c:v>6.4923322999675293E-2</c:v>
                </c:pt>
                <c:pt idx="178">
                  <c:v>-8.454182003333699E-3</c:v>
                </c:pt>
                <c:pt idx="181">
                  <c:v>-9.7246250006719492E-3</c:v>
                </c:pt>
                <c:pt idx="182">
                  <c:v>6.4454003993887454E-2</c:v>
                </c:pt>
                <c:pt idx="183">
                  <c:v>-3.6475626999163069E-2</c:v>
                </c:pt>
                <c:pt idx="184">
                  <c:v>-3.2434223503514659E-2</c:v>
                </c:pt>
                <c:pt idx="185">
                  <c:v>-3.5309724502440076E-2</c:v>
                </c:pt>
                <c:pt idx="186">
                  <c:v>0.10981006400106708</c:v>
                </c:pt>
                <c:pt idx="187">
                  <c:v>6.7183560997364111E-2</c:v>
                </c:pt>
                <c:pt idx="188">
                  <c:v>-5.2944946000934578E-2</c:v>
                </c:pt>
                <c:pt idx="189">
                  <c:v>-3.6942136001016479E-2</c:v>
                </c:pt>
                <c:pt idx="190">
                  <c:v>7.9788618997554295E-2</c:v>
                </c:pt>
                <c:pt idx="191">
                  <c:v>-0.11328104750282364</c:v>
                </c:pt>
                <c:pt idx="192">
                  <c:v>4.1111400059890002E-4</c:v>
                </c:pt>
                <c:pt idx="193">
                  <c:v>9.1465244004211854E-2</c:v>
                </c:pt>
                <c:pt idx="194">
                  <c:v>0.10346524399938062</c:v>
                </c:pt>
                <c:pt idx="198">
                  <c:v>7.5589742999000009E-2</c:v>
                </c:pt>
                <c:pt idx="199">
                  <c:v>0.11677990049793152</c:v>
                </c:pt>
                <c:pt idx="200">
                  <c:v>-7.9037958006665576E-2</c:v>
                </c:pt>
                <c:pt idx="201">
                  <c:v>2.369279699632898E-2</c:v>
                </c:pt>
                <c:pt idx="202">
                  <c:v>7.2885764500824735E-2</c:v>
                </c:pt>
                <c:pt idx="203">
                  <c:v>2.1422353995149024E-2</c:v>
                </c:pt>
                <c:pt idx="204">
                  <c:v>2.4422353999398183E-2</c:v>
                </c:pt>
                <c:pt idx="205">
                  <c:v>-5.0079650005500298E-2</c:v>
                </c:pt>
                <c:pt idx="206">
                  <c:v>-2.7235899979132228E-3</c:v>
                </c:pt>
                <c:pt idx="207">
                  <c:v>6.2704036994546186E-2</c:v>
                </c:pt>
                <c:pt idx="208">
                  <c:v>9.8894194496097043E-2</c:v>
                </c:pt>
                <c:pt idx="209">
                  <c:v>8.3021503494819626E-2</c:v>
                </c:pt>
                <c:pt idx="211">
                  <c:v>0.1173747534994618</c:v>
                </c:pt>
                <c:pt idx="212">
                  <c:v>0.11937475349986926</c:v>
                </c:pt>
                <c:pt idx="214">
                  <c:v>-1.0629254502418917E-2</c:v>
                </c:pt>
                <c:pt idx="215">
                  <c:v>2.5726805499289185E-2</c:v>
                </c:pt>
                <c:pt idx="216">
                  <c:v>-0.11759185900882585</c:v>
                </c:pt>
                <c:pt idx="217">
                  <c:v>0.10466796499531483</c:v>
                </c:pt>
                <c:pt idx="243">
                  <c:v>9.3596397993678693E-2</c:v>
                </c:pt>
                <c:pt idx="255">
                  <c:v>7.7883989491965622E-2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2B-4400-9F70-298F38E43A34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  <c:pt idx="31">
                  <c:v>8.6339126493840013E-2</c:v>
                </c:pt>
                <c:pt idx="33">
                  <c:v>-4.3466005503432825E-2</c:v>
                </c:pt>
                <c:pt idx="34">
                  <c:v>-3.7466005502210464E-2</c:v>
                </c:pt>
                <c:pt idx="36">
                  <c:v>1.6837122493598145E-2</c:v>
                </c:pt>
                <c:pt idx="41">
                  <c:v>-3.9138795036706142E-3</c:v>
                </c:pt>
                <c:pt idx="42">
                  <c:v>-2.9138794998289086E-3</c:v>
                </c:pt>
                <c:pt idx="44">
                  <c:v>8.8902780997159425E-2</c:v>
                </c:pt>
                <c:pt idx="47">
                  <c:v>5.2151778996631037E-2</c:v>
                </c:pt>
                <c:pt idx="48">
                  <c:v>5.4151778997038491E-2</c:v>
                </c:pt>
                <c:pt idx="51">
                  <c:v>-1.9786570497672074E-2</c:v>
                </c:pt>
                <c:pt idx="52">
                  <c:v>-1.5786570504133124E-2</c:v>
                </c:pt>
                <c:pt idx="57">
                  <c:v>-1.0184322505665477E-2</c:v>
                </c:pt>
                <c:pt idx="58">
                  <c:v>9.9507838996942155E-2</c:v>
                </c:pt>
                <c:pt idx="59">
                  <c:v>-6.0810825503722299E-2</c:v>
                </c:pt>
                <c:pt idx="64">
                  <c:v>-6.2882392499886919E-2</c:v>
                </c:pt>
                <c:pt idx="67">
                  <c:v>9.4038519993773662E-2</c:v>
                </c:pt>
                <c:pt idx="68">
                  <c:v>4.8412016993097495E-2</c:v>
                </c:pt>
                <c:pt idx="72">
                  <c:v>0.10964357799093705</c:v>
                </c:pt>
                <c:pt idx="82">
                  <c:v>-8.3132877000025474E-2</c:v>
                </c:pt>
                <c:pt idx="83">
                  <c:v>0.11010269199323375</c:v>
                </c:pt>
                <c:pt idx="84">
                  <c:v>-6.3091473508393392E-2</c:v>
                </c:pt>
                <c:pt idx="85">
                  <c:v>0.11190381599590182</c:v>
                </c:pt>
                <c:pt idx="99">
                  <c:v>-4.9513400881551206E-4</c:v>
                </c:pt>
                <c:pt idx="100">
                  <c:v>-1.7370635003317147E-2</c:v>
                </c:pt>
                <c:pt idx="109">
                  <c:v>-0.11045773850491969</c:v>
                </c:pt>
                <c:pt idx="112">
                  <c:v>1.1109924002084881E-2</c:v>
                </c:pt>
                <c:pt idx="116">
                  <c:v>-1.0765577004349325E-2</c:v>
                </c:pt>
                <c:pt idx="120">
                  <c:v>7.5142608999158256E-2</c:v>
                </c:pt>
                <c:pt idx="121">
                  <c:v>8.2142608996946365E-2</c:v>
                </c:pt>
                <c:pt idx="129">
                  <c:v>-9.2348960024537519E-3</c:v>
                </c:pt>
                <c:pt idx="131">
                  <c:v>-3.298589800397167E-2</c:v>
                </c:pt>
                <c:pt idx="136">
                  <c:v>-7.5808467001479585E-2</c:v>
                </c:pt>
                <c:pt idx="137">
                  <c:v>2.7245662997302134E-2</c:v>
                </c:pt>
                <c:pt idx="140">
                  <c:v>0.10191637949901633</c:v>
                </c:pt>
                <c:pt idx="145">
                  <c:v>2.6633734960341826E-3</c:v>
                </c:pt>
                <c:pt idx="147">
                  <c:v>2.5143932492937893E-2</c:v>
                </c:pt>
                <c:pt idx="148">
                  <c:v>2.0268431500880979E-2</c:v>
                </c:pt>
                <c:pt idx="149">
                  <c:v>0.10144706049322849</c:v>
                </c:pt>
                <c:pt idx="152">
                  <c:v>-5.5871604003186803E-2</c:v>
                </c:pt>
                <c:pt idx="155">
                  <c:v>-5.9943170999758877E-2</c:v>
                </c:pt>
                <c:pt idx="156">
                  <c:v>6.3599569984944537E-3</c:v>
                </c:pt>
                <c:pt idx="157">
                  <c:v>1.335995700355852E-2</c:v>
                </c:pt>
                <c:pt idx="158">
                  <c:v>-0.11356967400206486</c:v>
                </c:pt>
                <c:pt idx="172">
                  <c:v>-1.1346831495757215E-2</c:v>
                </c:pt>
                <c:pt idx="179">
                  <c:v>-2.7691651506756898E-2</c:v>
                </c:pt>
                <c:pt idx="180">
                  <c:v>7.2290911499294452E-2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2B-4400-9F70-298F38E43A34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134">
                  <c:v>0.11649866899824701</c:v>
                </c:pt>
                <c:pt idx="141">
                  <c:v>8.9079471996228676E-2</c:v>
                </c:pt>
                <c:pt idx="142">
                  <c:v>9.5079471997451037E-2</c:v>
                </c:pt>
                <c:pt idx="143">
                  <c:v>9.6079472001292743E-2</c:v>
                </c:pt>
                <c:pt idx="144">
                  <c:v>9.7079471997858491E-2</c:v>
                </c:pt>
                <c:pt idx="150">
                  <c:v>-7.9385136501514353E-2</c:v>
                </c:pt>
                <c:pt idx="151">
                  <c:v>-6.9385136506753042E-2</c:v>
                </c:pt>
                <c:pt idx="153">
                  <c:v>4.5182525995187461E-2</c:v>
                </c:pt>
                <c:pt idx="162">
                  <c:v>8.5464208998018876E-2</c:v>
                </c:pt>
                <c:pt idx="175">
                  <c:v>8.9798823995806742E-2</c:v>
                </c:pt>
                <c:pt idx="176">
                  <c:v>0.10479882399522467</c:v>
                </c:pt>
                <c:pt idx="195">
                  <c:v>-0.11651851700298721</c:v>
                </c:pt>
                <c:pt idx="196">
                  <c:v>-0.11351851700601401</c:v>
                </c:pt>
                <c:pt idx="197">
                  <c:v>-0.10551851700438419</c:v>
                </c:pt>
                <c:pt idx="213">
                  <c:v>-0.11712254000303801</c:v>
                </c:pt>
                <c:pt idx="233">
                  <c:v>-8.696641350252321E-2</c:v>
                </c:pt>
                <c:pt idx="252">
                  <c:v>-2.9193300724728033E-4</c:v>
                </c:pt>
                <c:pt idx="266">
                  <c:v>1.7031419993145391E-3</c:v>
                </c:pt>
                <c:pt idx="267">
                  <c:v>1.8572720000520349E-3</c:v>
                </c:pt>
                <c:pt idx="268">
                  <c:v>3.5513109978637658E-3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2B-4400-9F70-298F38E43A34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-33524.5</c:v>
                </c:pt>
                <c:pt idx="1">
                  <c:v>-24326.5</c:v>
                </c:pt>
                <c:pt idx="2">
                  <c:v>-22697</c:v>
                </c:pt>
                <c:pt idx="3">
                  <c:v>-22023</c:v>
                </c:pt>
                <c:pt idx="4">
                  <c:v>-21474.5</c:v>
                </c:pt>
                <c:pt idx="5">
                  <c:v>-21392.5</c:v>
                </c:pt>
                <c:pt idx="6">
                  <c:v>-21390</c:v>
                </c:pt>
                <c:pt idx="7">
                  <c:v>-21171</c:v>
                </c:pt>
                <c:pt idx="8">
                  <c:v>-20999.5</c:v>
                </c:pt>
                <c:pt idx="9">
                  <c:v>-20818.5</c:v>
                </c:pt>
                <c:pt idx="10">
                  <c:v>-20657.5</c:v>
                </c:pt>
                <c:pt idx="11">
                  <c:v>-20634.5</c:v>
                </c:pt>
                <c:pt idx="12">
                  <c:v>-20611.5</c:v>
                </c:pt>
                <c:pt idx="13">
                  <c:v>-20543</c:v>
                </c:pt>
                <c:pt idx="14">
                  <c:v>-20543</c:v>
                </c:pt>
                <c:pt idx="15">
                  <c:v>-20408</c:v>
                </c:pt>
                <c:pt idx="16">
                  <c:v>-19877</c:v>
                </c:pt>
                <c:pt idx="17">
                  <c:v>-19854</c:v>
                </c:pt>
                <c:pt idx="18">
                  <c:v>-19739</c:v>
                </c:pt>
                <c:pt idx="19">
                  <c:v>-19716</c:v>
                </c:pt>
                <c:pt idx="20">
                  <c:v>-19645</c:v>
                </c:pt>
                <c:pt idx="21">
                  <c:v>-19142</c:v>
                </c:pt>
                <c:pt idx="22">
                  <c:v>-19086</c:v>
                </c:pt>
                <c:pt idx="23">
                  <c:v>-19086</c:v>
                </c:pt>
                <c:pt idx="24">
                  <c:v>-19050</c:v>
                </c:pt>
                <c:pt idx="25">
                  <c:v>-18884.5</c:v>
                </c:pt>
                <c:pt idx="26">
                  <c:v>-18522</c:v>
                </c:pt>
                <c:pt idx="27">
                  <c:v>-18190</c:v>
                </c:pt>
                <c:pt idx="28">
                  <c:v>-18167</c:v>
                </c:pt>
                <c:pt idx="29">
                  <c:v>-18167</c:v>
                </c:pt>
                <c:pt idx="30">
                  <c:v>-18121.5</c:v>
                </c:pt>
                <c:pt idx="31">
                  <c:v>-17659.5</c:v>
                </c:pt>
                <c:pt idx="32">
                  <c:v>-17628.5</c:v>
                </c:pt>
                <c:pt idx="33">
                  <c:v>-17623.5</c:v>
                </c:pt>
                <c:pt idx="34">
                  <c:v>-17623.5</c:v>
                </c:pt>
                <c:pt idx="35">
                  <c:v>-17570</c:v>
                </c:pt>
                <c:pt idx="36">
                  <c:v>-17567.5</c:v>
                </c:pt>
                <c:pt idx="37">
                  <c:v>-17547</c:v>
                </c:pt>
                <c:pt idx="38">
                  <c:v>-17547</c:v>
                </c:pt>
                <c:pt idx="39">
                  <c:v>-17544.5</c:v>
                </c:pt>
                <c:pt idx="40">
                  <c:v>-17524</c:v>
                </c:pt>
                <c:pt idx="41">
                  <c:v>-17521.5</c:v>
                </c:pt>
                <c:pt idx="42">
                  <c:v>-17521.5</c:v>
                </c:pt>
                <c:pt idx="43">
                  <c:v>-17465.5</c:v>
                </c:pt>
                <c:pt idx="44">
                  <c:v>-17463</c:v>
                </c:pt>
                <c:pt idx="45">
                  <c:v>-17455</c:v>
                </c:pt>
                <c:pt idx="46">
                  <c:v>-17455</c:v>
                </c:pt>
                <c:pt idx="47">
                  <c:v>-17417</c:v>
                </c:pt>
                <c:pt idx="48">
                  <c:v>-17417</c:v>
                </c:pt>
                <c:pt idx="49">
                  <c:v>-17409.5</c:v>
                </c:pt>
                <c:pt idx="50">
                  <c:v>-17358.5</c:v>
                </c:pt>
                <c:pt idx="51">
                  <c:v>-17128.5</c:v>
                </c:pt>
                <c:pt idx="52">
                  <c:v>-17128.5</c:v>
                </c:pt>
                <c:pt idx="53">
                  <c:v>-17062</c:v>
                </c:pt>
                <c:pt idx="54">
                  <c:v>-16894</c:v>
                </c:pt>
                <c:pt idx="55">
                  <c:v>-16871</c:v>
                </c:pt>
                <c:pt idx="56">
                  <c:v>-16848</c:v>
                </c:pt>
                <c:pt idx="57">
                  <c:v>-16832.5</c:v>
                </c:pt>
                <c:pt idx="58">
                  <c:v>-16797</c:v>
                </c:pt>
                <c:pt idx="59">
                  <c:v>-16763.5</c:v>
                </c:pt>
                <c:pt idx="60">
                  <c:v>-16743</c:v>
                </c:pt>
                <c:pt idx="61">
                  <c:v>-16743</c:v>
                </c:pt>
                <c:pt idx="62">
                  <c:v>-16595.5</c:v>
                </c:pt>
                <c:pt idx="63">
                  <c:v>-16396</c:v>
                </c:pt>
                <c:pt idx="64">
                  <c:v>-16222.5</c:v>
                </c:pt>
                <c:pt idx="65">
                  <c:v>-16159</c:v>
                </c:pt>
                <c:pt idx="66">
                  <c:v>-15975</c:v>
                </c:pt>
                <c:pt idx="67">
                  <c:v>-15960</c:v>
                </c:pt>
                <c:pt idx="68">
                  <c:v>-15891</c:v>
                </c:pt>
                <c:pt idx="69">
                  <c:v>-15832.5</c:v>
                </c:pt>
                <c:pt idx="70">
                  <c:v>-15546.5</c:v>
                </c:pt>
                <c:pt idx="71">
                  <c:v>-15309</c:v>
                </c:pt>
                <c:pt idx="72">
                  <c:v>-15294</c:v>
                </c:pt>
                <c:pt idx="73">
                  <c:v>-15171.5</c:v>
                </c:pt>
                <c:pt idx="74">
                  <c:v>-15171.5</c:v>
                </c:pt>
                <c:pt idx="75">
                  <c:v>-15125.5</c:v>
                </c:pt>
                <c:pt idx="76">
                  <c:v>-15125.5</c:v>
                </c:pt>
                <c:pt idx="77">
                  <c:v>-14482.5</c:v>
                </c:pt>
                <c:pt idx="78">
                  <c:v>-14482.5</c:v>
                </c:pt>
                <c:pt idx="79">
                  <c:v>-14436.5</c:v>
                </c:pt>
                <c:pt idx="80">
                  <c:v>-14413.5</c:v>
                </c:pt>
                <c:pt idx="81">
                  <c:v>-14344.5</c:v>
                </c:pt>
                <c:pt idx="82">
                  <c:v>-14329</c:v>
                </c:pt>
                <c:pt idx="83">
                  <c:v>-13916</c:v>
                </c:pt>
                <c:pt idx="84">
                  <c:v>-13859.5</c:v>
                </c:pt>
                <c:pt idx="85">
                  <c:v>-13768</c:v>
                </c:pt>
                <c:pt idx="86">
                  <c:v>-13768</c:v>
                </c:pt>
                <c:pt idx="87">
                  <c:v>-13760</c:v>
                </c:pt>
                <c:pt idx="88">
                  <c:v>-13760</c:v>
                </c:pt>
                <c:pt idx="89">
                  <c:v>-13714</c:v>
                </c:pt>
                <c:pt idx="90">
                  <c:v>-13701.5</c:v>
                </c:pt>
                <c:pt idx="91">
                  <c:v>-13655.5</c:v>
                </c:pt>
                <c:pt idx="92">
                  <c:v>-13632.5</c:v>
                </c:pt>
                <c:pt idx="93">
                  <c:v>-13609.5</c:v>
                </c:pt>
                <c:pt idx="94">
                  <c:v>-13127.5</c:v>
                </c:pt>
                <c:pt idx="95">
                  <c:v>-13127.5</c:v>
                </c:pt>
                <c:pt idx="96">
                  <c:v>-13094</c:v>
                </c:pt>
                <c:pt idx="97">
                  <c:v>-13071</c:v>
                </c:pt>
                <c:pt idx="98">
                  <c:v>-13071</c:v>
                </c:pt>
                <c:pt idx="99">
                  <c:v>-12918</c:v>
                </c:pt>
                <c:pt idx="100">
                  <c:v>-12895</c:v>
                </c:pt>
                <c:pt idx="101">
                  <c:v>-12887.5</c:v>
                </c:pt>
                <c:pt idx="102">
                  <c:v>-12864.5</c:v>
                </c:pt>
                <c:pt idx="103">
                  <c:v>-12550.5</c:v>
                </c:pt>
                <c:pt idx="104">
                  <c:v>-12484</c:v>
                </c:pt>
                <c:pt idx="105">
                  <c:v>-12369.5</c:v>
                </c:pt>
                <c:pt idx="106">
                  <c:v>-12326</c:v>
                </c:pt>
                <c:pt idx="107">
                  <c:v>-12326</c:v>
                </c:pt>
                <c:pt idx="108">
                  <c:v>-12305</c:v>
                </c:pt>
                <c:pt idx="109">
                  <c:v>-12264.5</c:v>
                </c:pt>
                <c:pt idx="110">
                  <c:v>-12257</c:v>
                </c:pt>
                <c:pt idx="111">
                  <c:v>-12254.5</c:v>
                </c:pt>
                <c:pt idx="112">
                  <c:v>-12252</c:v>
                </c:pt>
                <c:pt idx="113">
                  <c:v>-12244.5</c:v>
                </c:pt>
                <c:pt idx="114">
                  <c:v>-12244.5</c:v>
                </c:pt>
                <c:pt idx="115">
                  <c:v>-12244.5</c:v>
                </c:pt>
                <c:pt idx="116">
                  <c:v>-12229</c:v>
                </c:pt>
                <c:pt idx="117">
                  <c:v>-12188</c:v>
                </c:pt>
                <c:pt idx="118">
                  <c:v>-11749.5</c:v>
                </c:pt>
                <c:pt idx="119">
                  <c:v>-11614</c:v>
                </c:pt>
                <c:pt idx="120">
                  <c:v>-11507</c:v>
                </c:pt>
                <c:pt idx="121">
                  <c:v>-11507</c:v>
                </c:pt>
                <c:pt idx="122">
                  <c:v>-11499</c:v>
                </c:pt>
                <c:pt idx="123">
                  <c:v>-11463.5</c:v>
                </c:pt>
                <c:pt idx="124">
                  <c:v>-11463.5</c:v>
                </c:pt>
                <c:pt idx="125">
                  <c:v>-11417.5</c:v>
                </c:pt>
                <c:pt idx="126">
                  <c:v>-11417.5</c:v>
                </c:pt>
                <c:pt idx="127">
                  <c:v>-11394.5</c:v>
                </c:pt>
                <c:pt idx="128">
                  <c:v>-11394.5</c:v>
                </c:pt>
                <c:pt idx="129">
                  <c:v>-11392</c:v>
                </c:pt>
                <c:pt idx="130">
                  <c:v>-11392</c:v>
                </c:pt>
                <c:pt idx="131">
                  <c:v>-11346</c:v>
                </c:pt>
                <c:pt idx="132">
                  <c:v>-11279.5</c:v>
                </c:pt>
                <c:pt idx="133">
                  <c:v>-10912.5</c:v>
                </c:pt>
                <c:pt idx="134">
                  <c:v>-10887</c:v>
                </c:pt>
                <c:pt idx="135">
                  <c:v>-10764</c:v>
                </c:pt>
                <c:pt idx="136">
                  <c:v>-10759</c:v>
                </c:pt>
                <c:pt idx="137">
                  <c:v>-10749</c:v>
                </c:pt>
                <c:pt idx="138">
                  <c:v>-10659.5</c:v>
                </c:pt>
                <c:pt idx="139">
                  <c:v>-10591</c:v>
                </c:pt>
                <c:pt idx="140">
                  <c:v>-9978.5</c:v>
                </c:pt>
                <c:pt idx="141">
                  <c:v>-9856</c:v>
                </c:pt>
                <c:pt idx="142">
                  <c:v>-9856</c:v>
                </c:pt>
                <c:pt idx="143">
                  <c:v>-9856</c:v>
                </c:pt>
                <c:pt idx="144">
                  <c:v>-9856</c:v>
                </c:pt>
                <c:pt idx="145">
                  <c:v>-9840.5</c:v>
                </c:pt>
                <c:pt idx="146">
                  <c:v>-9325</c:v>
                </c:pt>
                <c:pt idx="147">
                  <c:v>-9197.5</c:v>
                </c:pt>
                <c:pt idx="148">
                  <c:v>-9174.5</c:v>
                </c:pt>
                <c:pt idx="149">
                  <c:v>-9141.5</c:v>
                </c:pt>
                <c:pt idx="150">
                  <c:v>-9110.5</c:v>
                </c:pt>
                <c:pt idx="151">
                  <c:v>-9110.5</c:v>
                </c:pt>
                <c:pt idx="152">
                  <c:v>-9108</c:v>
                </c:pt>
                <c:pt idx="153">
                  <c:v>-9098</c:v>
                </c:pt>
                <c:pt idx="154">
                  <c:v>-8569.5</c:v>
                </c:pt>
                <c:pt idx="155">
                  <c:v>-8567</c:v>
                </c:pt>
                <c:pt idx="156">
                  <c:v>-8511</c:v>
                </c:pt>
                <c:pt idx="157">
                  <c:v>-8511</c:v>
                </c:pt>
                <c:pt idx="158">
                  <c:v>-8498</c:v>
                </c:pt>
                <c:pt idx="159">
                  <c:v>-8432</c:v>
                </c:pt>
                <c:pt idx="160">
                  <c:v>-8375.5</c:v>
                </c:pt>
                <c:pt idx="161">
                  <c:v>-8353</c:v>
                </c:pt>
                <c:pt idx="162">
                  <c:v>-8307</c:v>
                </c:pt>
                <c:pt idx="163">
                  <c:v>-8284</c:v>
                </c:pt>
                <c:pt idx="164">
                  <c:v>-7845</c:v>
                </c:pt>
                <c:pt idx="165">
                  <c:v>-7686.5</c:v>
                </c:pt>
                <c:pt idx="166">
                  <c:v>-7685</c:v>
                </c:pt>
                <c:pt idx="167">
                  <c:v>-7683</c:v>
                </c:pt>
                <c:pt idx="168">
                  <c:v>-7676.5</c:v>
                </c:pt>
                <c:pt idx="169">
                  <c:v>-7676.5</c:v>
                </c:pt>
                <c:pt idx="170">
                  <c:v>-7637</c:v>
                </c:pt>
                <c:pt idx="171">
                  <c:v>-7633</c:v>
                </c:pt>
                <c:pt idx="172">
                  <c:v>-7625.5</c:v>
                </c:pt>
                <c:pt idx="173">
                  <c:v>-6998</c:v>
                </c:pt>
                <c:pt idx="174">
                  <c:v>-6952</c:v>
                </c:pt>
                <c:pt idx="175">
                  <c:v>-6952</c:v>
                </c:pt>
                <c:pt idx="176">
                  <c:v>-6952</c:v>
                </c:pt>
                <c:pt idx="177">
                  <c:v>-6929</c:v>
                </c:pt>
                <c:pt idx="178">
                  <c:v>-6814</c:v>
                </c:pt>
                <c:pt idx="179">
                  <c:v>-6765.5</c:v>
                </c:pt>
                <c:pt idx="180">
                  <c:v>-6214.5</c:v>
                </c:pt>
                <c:pt idx="181">
                  <c:v>-6125</c:v>
                </c:pt>
                <c:pt idx="182">
                  <c:v>-6092</c:v>
                </c:pt>
                <c:pt idx="183">
                  <c:v>-6079</c:v>
                </c:pt>
                <c:pt idx="184">
                  <c:v>-5609.5</c:v>
                </c:pt>
                <c:pt idx="185">
                  <c:v>-5586.5</c:v>
                </c:pt>
                <c:pt idx="186">
                  <c:v>-5472</c:v>
                </c:pt>
                <c:pt idx="187">
                  <c:v>-5403</c:v>
                </c:pt>
                <c:pt idx="188">
                  <c:v>-5242</c:v>
                </c:pt>
                <c:pt idx="189">
                  <c:v>-4872</c:v>
                </c:pt>
                <c:pt idx="190">
                  <c:v>-4737</c:v>
                </c:pt>
                <c:pt idx="191">
                  <c:v>-4657.5</c:v>
                </c:pt>
                <c:pt idx="192">
                  <c:v>-4622</c:v>
                </c:pt>
                <c:pt idx="193">
                  <c:v>-4612</c:v>
                </c:pt>
                <c:pt idx="194">
                  <c:v>-4612</c:v>
                </c:pt>
                <c:pt idx="195">
                  <c:v>-4609</c:v>
                </c:pt>
                <c:pt idx="196">
                  <c:v>-4609</c:v>
                </c:pt>
                <c:pt idx="197">
                  <c:v>-4609</c:v>
                </c:pt>
                <c:pt idx="198">
                  <c:v>-4589</c:v>
                </c:pt>
                <c:pt idx="199">
                  <c:v>-4461.5</c:v>
                </c:pt>
                <c:pt idx="200">
                  <c:v>-3966</c:v>
                </c:pt>
                <c:pt idx="201">
                  <c:v>-3831</c:v>
                </c:pt>
                <c:pt idx="202">
                  <c:v>-3333.5</c:v>
                </c:pt>
                <c:pt idx="203">
                  <c:v>-3142</c:v>
                </c:pt>
                <c:pt idx="204">
                  <c:v>-3142</c:v>
                </c:pt>
                <c:pt idx="205">
                  <c:v>-3050</c:v>
                </c:pt>
                <c:pt idx="206">
                  <c:v>-2430</c:v>
                </c:pt>
                <c:pt idx="207">
                  <c:v>-2351</c:v>
                </c:pt>
                <c:pt idx="208">
                  <c:v>-2223.5</c:v>
                </c:pt>
                <c:pt idx="209">
                  <c:v>-1830.5</c:v>
                </c:pt>
                <c:pt idx="210">
                  <c:v>-1778</c:v>
                </c:pt>
                <c:pt idx="211">
                  <c:v>-1580.5</c:v>
                </c:pt>
                <c:pt idx="212">
                  <c:v>-1580.5</c:v>
                </c:pt>
                <c:pt idx="213">
                  <c:v>-1580</c:v>
                </c:pt>
                <c:pt idx="214">
                  <c:v>-1396.5</c:v>
                </c:pt>
                <c:pt idx="215">
                  <c:v>-776.5</c:v>
                </c:pt>
                <c:pt idx="216">
                  <c:v>-743</c:v>
                </c:pt>
                <c:pt idx="217">
                  <c:v>-695</c:v>
                </c:pt>
                <c:pt idx="218">
                  <c:v>-300</c:v>
                </c:pt>
                <c:pt idx="219">
                  <c:v>-300</c:v>
                </c:pt>
                <c:pt idx="220">
                  <c:v>-300</c:v>
                </c:pt>
                <c:pt idx="221">
                  <c:v>-277</c:v>
                </c:pt>
                <c:pt idx="222">
                  <c:v>-277</c:v>
                </c:pt>
                <c:pt idx="223">
                  <c:v>-277</c:v>
                </c:pt>
                <c:pt idx="224">
                  <c:v>-258.5</c:v>
                </c:pt>
                <c:pt idx="225">
                  <c:v>-258.5</c:v>
                </c:pt>
                <c:pt idx="226">
                  <c:v>-258.5</c:v>
                </c:pt>
                <c:pt idx="227">
                  <c:v>-242</c:v>
                </c:pt>
                <c:pt idx="228">
                  <c:v>-242</c:v>
                </c:pt>
                <c:pt idx="229">
                  <c:v>-242</c:v>
                </c:pt>
                <c:pt idx="230">
                  <c:v>-241.5</c:v>
                </c:pt>
                <c:pt idx="231">
                  <c:v>-241.5</c:v>
                </c:pt>
                <c:pt idx="232">
                  <c:v>-241.5</c:v>
                </c:pt>
                <c:pt idx="233">
                  <c:v>-239.5</c:v>
                </c:pt>
                <c:pt idx="234">
                  <c:v>-202</c:v>
                </c:pt>
                <c:pt idx="235">
                  <c:v>-202</c:v>
                </c:pt>
                <c:pt idx="236">
                  <c:v>-202</c:v>
                </c:pt>
                <c:pt idx="237">
                  <c:v>-190</c:v>
                </c:pt>
                <c:pt idx="238">
                  <c:v>-190</c:v>
                </c:pt>
                <c:pt idx="239">
                  <c:v>-190</c:v>
                </c:pt>
                <c:pt idx="240">
                  <c:v>-154</c:v>
                </c:pt>
                <c:pt idx="241">
                  <c:v>-154</c:v>
                </c:pt>
                <c:pt idx="242">
                  <c:v>-154</c:v>
                </c:pt>
                <c:pt idx="243">
                  <c:v>-154</c:v>
                </c:pt>
                <c:pt idx="244">
                  <c:v>-148</c:v>
                </c:pt>
                <c:pt idx="245">
                  <c:v>-148</c:v>
                </c:pt>
                <c:pt idx="246">
                  <c:v>-148</c:v>
                </c:pt>
                <c:pt idx="247">
                  <c:v>-77</c:v>
                </c:pt>
                <c:pt idx="248">
                  <c:v>-77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-41</c:v>
                </c:pt>
                <c:pt idx="253">
                  <c:v>-37.5</c:v>
                </c:pt>
                <c:pt idx="254">
                  <c:v>-37.5</c:v>
                </c:pt>
                <c:pt idx="255">
                  <c:v>-8.5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8.5</c:v>
                </c:pt>
                <c:pt idx="263">
                  <c:v>8.5</c:v>
                </c:pt>
                <c:pt idx="264">
                  <c:v>8.5</c:v>
                </c:pt>
                <c:pt idx="265">
                  <c:v>623</c:v>
                </c:pt>
                <c:pt idx="266">
                  <c:v>734</c:v>
                </c:pt>
                <c:pt idx="267">
                  <c:v>744</c:v>
                </c:pt>
                <c:pt idx="268">
                  <c:v>1347</c:v>
                </c:pt>
                <c:pt idx="269">
                  <c:v>2684</c:v>
                </c:pt>
              </c:numCache>
            </c:numRef>
          </c:xVal>
          <c:yVal>
            <c:numRef>
              <c:f>B!$P$21:$P$999</c:f>
              <c:numCache>
                <c:formatCode>General</c:formatCode>
                <c:ptCount val="979"/>
                <c:pt idx="2">
                  <c:v>6.3330722361083364E-2</c:v>
                </c:pt>
                <c:pt idx="3">
                  <c:v>5.6401040858590268E-2</c:v>
                </c:pt>
                <c:pt idx="4">
                  <c:v>5.0761678389573239E-2</c:v>
                </c:pt>
                <c:pt idx="5">
                  <c:v>4.9918601411525126E-2</c:v>
                </c:pt>
                <c:pt idx="6">
                  <c:v>4.9892897845121215E-2</c:v>
                </c:pt>
                <c:pt idx="7">
                  <c:v>4.764126542813904E-2</c:v>
                </c:pt>
                <c:pt idx="8">
                  <c:v>4.5878000772831051E-2</c:v>
                </c:pt>
                <c:pt idx="9">
                  <c:v>4.4017062565188253E-2</c:v>
                </c:pt>
                <c:pt idx="10">
                  <c:v>4.2361752888776694E-2</c:v>
                </c:pt>
                <c:pt idx="11">
                  <c:v>4.2125280077860761E-2</c:v>
                </c:pt>
                <c:pt idx="12">
                  <c:v>4.1888807266944827E-2</c:v>
                </c:pt>
                <c:pt idx="13">
                  <c:v>4.1184529547477783E-2</c:v>
                </c:pt>
                <c:pt idx="14">
                  <c:v>4.1184529547477783E-2</c:v>
                </c:pt>
                <c:pt idx="15">
                  <c:v>3.9796536961666851E-2</c:v>
                </c:pt>
                <c:pt idx="16">
                  <c:v>3.4337099457477177E-2</c:v>
                </c:pt>
                <c:pt idx="17">
                  <c:v>3.4100626646561244E-2</c:v>
                </c:pt>
                <c:pt idx="18">
                  <c:v>3.2918262591981551E-2</c:v>
                </c:pt>
                <c:pt idx="19">
                  <c:v>3.2681789781065618E-2</c:v>
                </c:pt>
                <c:pt idx="20">
                  <c:v>3.1951808495194689E-2</c:v>
                </c:pt>
                <c:pt idx="21">
                  <c:v>2.6780250934728772E-2</c:v>
                </c:pt>
                <c:pt idx="22">
                  <c:v>2.6204491047281259E-2</c:v>
                </c:pt>
                <c:pt idx="23">
                  <c:v>2.6204491047281259E-2</c:v>
                </c:pt>
                <c:pt idx="24">
                  <c:v>2.5834359691065012E-2</c:v>
                </c:pt>
                <c:pt idx="25">
                  <c:v>2.4132783595126439E-2</c:v>
                </c:pt>
                <c:pt idx="26">
                  <c:v>2.0405766466560032E-2</c:v>
                </c:pt>
                <c:pt idx="27">
                  <c:v>1.6992332848121294E-2</c:v>
                </c:pt>
                <c:pt idx="28">
                  <c:v>1.6755860037205361E-2</c:v>
                </c:pt>
                <c:pt idx="29">
                  <c:v>1.6755860037205361E-2</c:v>
                </c:pt>
                <c:pt idx="30">
                  <c:v>1.628805512865425E-2</c:v>
                </c:pt>
                <c:pt idx="31">
                  <c:v>1.1538036057212403E-2</c:v>
                </c:pt>
                <c:pt idx="32">
                  <c:v>1.1219311833803952E-2</c:v>
                </c:pt>
                <c:pt idx="33">
                  <c:v>1.1167904700996156E-2</c:v>
                </c:pt>
                <c:pt idx="34">
                  <c:v>1.1167904700996156E-2</c:v>
                </c:pt>
                <c:pt idx="35">
                  <c:v>1.0617848379952555E-2</c:v>
                </c:pt>
                <c:pt idx="36">
                  <c:v>1.0592144813548643E-2</c:v>
                </c:pt>
                <c:pt idx="37">
                  <c:v>1.0381375569036622E-2</c:v>
                </c:pt>
                <c:pt idx="38">
                  <c:v>1.0381375569036622E-2</c:v>
                </c:pt>
                <c:pt idx="39">
                  <c:v>1.035567200263271E-2</c:v>
                </c:pt>
                <c:pt idx="40">
                  <c:v>1.0144902758120689E-2</c:v>
                </c:pt>
                <c:pt idx="41">
                  <c:v>1.0119199191716777E-2</c:v>
                </c:pt>
                <c:pt idx="42">
                  <c:v>1.0119199191716777E-2</c:v>
                </c:pt>
                <c:pt idx="43">
                  <c:v>9.5434393042692633E-3</c:v>
                </c:pt>
                <c:pt idx="44">
                  <c:v>9.5177357378653793E-3</c:v>
                </c:pt>
                <c:pt idx="45">
                  <c:v>9.4354843253728615E-3</c:v>
                </c:pt>
                <c:pt idx="46">
                  <c:v>9.4354843253728615E-3</c:v>
                </c:pt>
                <c:pt idx="47">
                  <c:v>9.0447901160334854E-3</c:v>
                </c:pt>
                <c:pt idx="48">
                  <c:v>9.0447901160334854E-3</c:v>
                </c:pt>
                <c:pt idx="49">
                  <c:v>8.9676794168217777E-3</c:v>
                </c:pt>
                <c:pt idx="50">
                  <c:v>8.4433266621820879E-3</c:v>
                </c:pt>
                <c:pt idx="51">
                  <c:v>6.0785985530227293E-3</c:v>
                </c:pt>
                <c:pt idx="52">
                  <c:v>6.0785985530227293E-3</c:v>
                </c:pt>
                <c:pt idx="53">
                  <c:v>5.3948836866788141E-3</c:v>
                </c:pt>
                <c:pt idx="54">
                  <c:v>3.6676040243363295E-3</c:v>
                </c:pt>
                <c:pt idx="55">
                  <c:v>3.4311312134203964E-3</c:v>
                </c:pt>
                <c:pt idx="56">
                  <c:v>3.1946584025044356E-3</c:v>
                </c:pt>
                <c:pt idx="57">
                  <c:v>3.0352962908002379E-3</c:v>
                </c:pt>
                <c:pt idx="58">
                  <c:v>2.6703056478647735E-3</c:v>
                </c:pt>
                <c:pt idx="59">
                  <c:v>2.3258778580524109E-3</c:v>
                </c:pt>
                <c:pt idx="60">
                  <c:v>2.1151086135403896E-3</c:v>
                </c:pt>
                <c:pt idx="61">
                  <c:v>2.1151086135403896E-3</c:v>
                </c:pt>
                <c:pt idx="62">
                  <c:v>5.9859819570992623E-4</c:v>
                </c:pt>
                <c:pt idx="63">
                  <c:v>-1.4525464033217916E-3</c:v>
                </c:pt>
                <c:pt idx="64">
                  <c:v>-3.2363739117528822E-3</c:v>
                </c:pt>
                <c:pt idx="65">
                  <c:v>-3.8892444984121033E-3</c:v>
                </c:pt>
                <c:pt idx="66">
                  <c:v>-5.7810269857395957E-3</c:v>
                </c:pt>
                <c:pt idx="67">
                  <c:v>-5.9352483841630388E-3</c:v>
                </c:pt>
                <c:pt idx="68">
                  <c:v>-6.644666816910838E-3</c:v>
                </c:pt>
                <c:pt idx="69">
                  <c:v>-7.2461302707622355E-3</c:v>
                </c:pt>
                <c:pt idx="70">
                  <c:v>-1.0186618267369107E-2</c:v>
                </c:pt>
                <c:pt idx="71">
                  <c:v>-1.2628457075740201E-2</c:v>
                </c:pt>
                <c:pt idx="72">
                  <c:v>-1.2782678474163645E-2</c:v>
                </c:pt>
                <c:pt idx="73">
                  <c:v>-1.4042153227955045E-2</c:v>
                </c:pt>
                <c:pt idx="74">
                  <c:v>-1.4042153227955045E-2</c:v>
                </c:pt>
                <c:pt idx="75">
                  <c:v>-1.4515098849786912E-2</c:v>
                </c:pt>
                <c:pt idx="76">
                  <c:v>-1.4515098849786912E-2</c:v>
                </c:pt>
                <c:pt idx="77">
                  <c:v>-2.1126056128871584E-2</c:v>
                </c:pt>
                <c:pt idx="78">
                  <c:v>-2.1126056128871584E-2</c:v>
                </c:pt>
                <c:pt idx="79">
                  <c:v>-2.159900175070345E-2</c:v>
                </c:pt>
                <c:pt idx="80">
                  <c:v>-2.1835474561619411E-2</c:v>
                </c:pt>
                <c:pt idx="81">
                  <c:v>-2.2544892994367211E-2</c:v>
                </c:pt>
                <c:pt idx="82">
                  <c:v>-2.2704255106071436E-2</c:v>
                </c:pt>
                <c:pt idx="83">
                  <c:v>-2.6950484275996722E-2</c:v>
                </c:pt>
                <c:pt idx="84">
                  <c:v>-2.7531384876725018E-2</c:v>
                </c:pt>
                <c:pt idx="85">
                  <c:v>-2.8472135407107968E-2</c:v>
                </c:pt>
                <c:pt idx="86">
                  <c:v>-2.8472135407107968E-2</c:v>
                </c:pt>
                <c:pt idx="87">
                  <c:v>-2.8554386819600486E-2</c:v>
                </c:pt>
                <c:pt idx="88">
                  <c:v>-2.8554386819600486E-2</c:v>
                </c:pt>
                <c:pt idx="89">
                  <c:v>-2.9027332441432352E-2</c:v>
                </c:pt>
                <c:pt idx="90">
                  <c:v>-2.9155850273451883E-2</c:v>
                </c:pt>
                <c:pt idx="91">
                  <c:v>-2.9628795895283749E-2</c:v>
                </c:pt>
                <c:pt idx="92">
                  <c:v>-2.9865268706199682E-2</c:v>
                </c:pt>
                <c:pt idx="93">
                  <c:v>-3.0101741517115616E-2</c:v>
                </c:pt>
                <c:pt idx="94">
                  <c:v>-3.5057389119788729E-2</c:v>
                </c:pt>
                <c:pt idx="95">
                  <c:v>-3.5057389119788729E-2</c:v>
                </c:pt>
                <c:pt idx="96">
                  <c:v>-3.5401816909601092E-2</c:v>
                </c:pt>
                <c:pt idx="97">
                  <c:v>-3.5638289720517025E-2</c:v>
                </c:pt>
                <c:pt idx="98">
                  <c:v>-3.5638289720517025E-2</c:v>
                </c:pt>
                <c:pt idx="99">
                  <c:v>-3.7211347984436066E-2</c:v>
                </c:pt>
                <c:pt idx="100">
                  <c:v>-3.7447820795352027E-2</c:v>
                </c:pt>
                <c:pt idx="101">
                  <c:v>-3.7524931494563735E-2</c:v>
                </c:pt>
                <c:pt idx="102">
                  <c:v>-3.7761404305479668E-2</c:v>
                </c:pt>
                <c:pt idx="103">
                  <c:v>-4.0989772245810296E-2</c:v>
                </c:pt>
                <c:pt idx="104">
                  <c:v>-4.1673487112154184E-2</c:v>
                </c:pt>
                <c:pt idx="105">
                  <c:v>-4.2850710453453095E-2</c:v>
                </c:pt>
                <c:pt idx="106">
                  <c:v>-4.3297952508881077E-2</c:v>
                </c:pt>
                <c:pt idx="107">
                  <c:v>-4.3297952508881077E-2</c:v>
                </c:pt>
                <c:pt idx="108">
                  <c:v>-4.351386246667388E-2</c:v>
                </c:pt>
                <c:pt idx="109">
                  <c:v>-4.3930260242417168E-2</c:v>
                </c:pt>
                <c:pt idx="110">
                  <c:v>-4.4007370941628876E-2</c:v>
                </c:pt>
                <c:pt idx="111">
                  <c:v>-4.4033074508032788E-2</c:v>
                </c:pt>
                <c:pt idx="112">
                  <c:v>-4.40587780744367E-2</c:v>
                </c:pt>
                <c:pt idx="113">
                  <c:v>-4.4135888773648407E-2</c:v>
                </c:pt>
                <c:pt idx="114">
                  <c:v>-4.4135888773648407E-2</c:v>
                </c:pt>
                <c:pt idx="115">
                  <c:v>-4.4135888773648407E-2</c:v>
                </c:pt>
                <c:pt idx="116">
                  <c:v>-4.4295250885352633E-2</c:v>
                </c:pt>
                <c:pt idx="117">
                  <c:v>-4.4716789374376675E-2</c:v>
                </c:pt>
                <c:pt idx="118">
                  <c:v>-4.9225194921621834E-2</c:v>
                </c:pt>
                <c:pt idx="119">
                  <c:v>-5.0618328220713549E-2</c:v>
                </c:pt>
                <c:pt idx="120">
                  <c:v>-5.1718440862800738E-2</c:v>
                </c:pt>
                <c:pt idx="121">
                  <c:v>-5.1718440862800738E-2</c:v>
                </c:pt>
                <c:pt idx="122">
                  <c:v>-5.1800692275293228E-2</c:v>
                </c:pt>
                <c:pt idx="123">
                  <c:v>-5.2165682918228706E-2</c:v>
                </c:pt>
                <c:pt idx="124">
                  <c:v>-5.2165682918228706E-2</c:v>
                </c:pt>
                <c:pt idx="125">
                  <c:v>-5.2638628540060572E-2</c:v>
                </c:pt>
                <c:pt idx="126">
                  <c:v>-5.2638628540060572E-2</c:v>
                </c:pt>
                <c:pt idx="127">
                  <c:v>-5.2875101350976506E-2</c:v>
                </c:pt>
                <c:pt idx="128">
                  <c:v>-5.2875101350976506E-2</c:v>
                </c:pt>
                <c:pt idx="129">
                  <c:v>-5.2900804917380417E-2</c:v>
                </c:pt>
                <c:pt idx="130">
                  <c:v>-5.2900804917380417E-2</c:v>
                </c:pt>
                <c:pt idx="131">
                  <c:v>-5.3373750539212297E-2</c:v>
                </c:pt>
                <c:pt idx="132">
                  <c:v>-5.4057465405556199E-2</c:v>
                </c:pt>
                <c:pt idx="133">
                  <c:v>-5.7830748953649619E-2</c:v>
                </c:pt>
                <c:pt idx="134">
                  <c:v>-5.8092925330969464E-2</c:v>
                </c:pt>
                <c:pt idx="135">
                  <c:v>-5.9357540798041647E-2</c:v>
                </c:pt>
                <c:pt idx="136">
                  <c:v>-5.9408947930849471E-2</c:v>
                </c:pt>
                <c:pt idx="137">
                  <c:v>-5.951176219646509E-2</c:v>
                </c:pt>
                <c:pt idx="138">
                  <c:v>-6.0431949873724924E-2</c:v>
                </c:pt>
                <c:pt idx="139">
                  <c:v>-6.1136227593191955E-2</c:v>
                </c:pt>
                <c:pt idx="140">
                  <c:v>-6.7433601362148973E-2</c:v>
                </c:pt>
                <c:pt idx="141">
                  <c:v>-6.8693076115940374E-2</c:v>
                </c:pt>
                <c:pt idx="142">
                  <c:v>-6.8693076115940374E-2</c:v>
                </c:pt>
                <c:pt idx="143">
                  <c:v>-6.8693076115940374E-2</c:v>
                </c:pt>
                <c:pt idx="144">
                  <c:v>-6.8693076115940374E-2</c:v>
                </c:pt>
                <c:pt idx="145">
                  <c:v>-6.88524382276446E-2</c:v>
                </c:pt>
                <c:pt idx="146">
                  <c:v>-7.4152513620130048E-2</c:v>
                </c:pt>
                <c:pt idx="147">
                  <c:v>-7.5463395506729272E-2</c:v>
                </c:pt>
                <c:pt idx="148">
                  <c:v>-7.5699868317645205E-2</c:v>
                </c:pt>
                <c:pt idx="149">
                  <c:v>-7.6039155394176772E-2</c:v>
                </c:pt>
                <c:pt idx="150">
                  <c:v>-7.6357879617585209E-2</c:v>
                </c:pt>
                <c:pt idx="151">
                  <c:v>-7.6357879617585209E-2</c:v>
                </c:pt>
                <c:pt idx="152">
                  <c:v>-7.6383583183989107E-2</c:v>
                </c:pt>
                <c:pt idx="153">
                  <c:v>-7.648639744960474E-2</c:v>
                </c:pt>
                <c:pt idx="154">
                  <c:v>-8.1920131387390502E-2</c:v>
                </c:pt>
                <c:pt idx="155">
                  <c:v>-8.1945834953794414E-2</c:v>
                </c:pt>
                <c:pt idx="156">
                  <c:v>-8.2521594841241913E-2</c:v>
                </c:pt>
                <c:pt idx="157">
                  <c:v>-8.2521594841241913E-2</c:v>
                </c:pt>
                <c:pt idx="158">
                  <c:v>-8.2655253386542227E-2</c:v>
                </c:pt>
                <c:pt idx="159">
                  <c:v>-8.3333827539605346E-2</c:v>
                </c:pt>
                <c:pt idx="160">
                  <c:v>-8.3914728140333628E-2</c:v>
                </c:pt>
                <c:pt idx="161">
                  <c:v>-8.4146060237968778E-2</c:v>
                </c:pt>
                <c:pt idx="162">
                  <c:v>-8.4619005859800658E-2</c:v>
                </c:pt>
                <c:pt idx="163">
                  <c:v>-8.4855478670716591E-2</c:v>
                </c:pt>
                <c:pt idx="164">
                  <c:v>-8.9369024931242519E-2</c:v>
                </c:pt>
                <c:pt idx="165">
                  <c:v>-9.0998631041250166E-2</c:v>
                </c:pt>
                <c:pt idx="166">
                  <c:v>-9.1014053181092514E-2</c:v>
                </c:pt>
                <c:pt idx="167">
                  <c:v>-9.1034616034215643E-2</c:v>
                </c:pt>
                <c:pt idx="168">
                  <c:v>-9.11014453068658E-2</c:v>
                </c:pt>
                <c:pt idx="169">
                  <c:v>-9.11014453068658E-2</c:v>
                </c:pt>
                <c:pt idx="170">
                  <c:v>-9.1507561656047509E-2</c:v>
                </c:pt>
                <c:pt idx="171">
                  <c:v>-9.1548687362293768E-2</c:v>
                </c:pt>
                <c:pt idx="172">
                  <c:v>-9.1625798061505476E-2</c:v>
                </c:pt>
                <c:pt idx="173">
                  <c:v>-9.8077393228885937E-2</c:v>
                </c:pt>
                <c:pt idx="174">
                  <c:v>-9.8550338850717803E-2</c:v>
                </c:pt>
                <c:pt idx="175">
                  <c:v>-9.8550338850717803E-2</c:v>
                </c:pt>
                <c:pt idx="176">
                  <c:v>-9.8550338850717803E-2</c:v>
                </c:pt>
                <c:pt idx="177">
                  <c:v>-9.878681166163375E-2</c:v>
                </c:pt>
                <c:pt idx="178">
                  <c:v>-9.9969175716213429E-2</c:v>
                </c:pt>
                <c:pt idx="179">
                  <c:v>-0.10046782490444921</c:v>
                </c:pt>
                <c:pt idx="180">
                  <c:v>-0.10613289093987013</c:v>
                </c:pt>
                <c:pt idx="181">
                  <c:v>-0.10705307861712997</c:v>
                </c:pt>
                <c:pt idx="182">
                  <c:v>-0.10739236569366153</c:v>
                </c:pt>
                <c:pt idx="183">
                  <c:v>-0.10752602423896185</c:v>
                </c:pt>
                <c:pt idx="184">
                  <c:v>-0.11235315400961543</c:v>
                </c:pt>
                <c:pt idx="185">
                  <c:v>-0.11258962682053136</c:v>
                </c:pt>
                <c:pt idx="186">
                  <c:v>-0.11376685016183027</c:v>
                </c:pt>
                <c:pt idx="187">
                  <c:v>-0.11447626859457807</c:v>
                </c:pt>
                <c:pt idx="188">
                  <c:v>-0.11613157827098963</c:v>
                </c:pt>
                <c:pt idx="189">
                  <c:v>-0.11993570609876775</c:v>
                </c:pt>
                <c:pt idx="190">
                  <c:v>-0.12132369868457869</c:v>
                </c:pt>
                <c:pt idx="191">
                  <c:v>-0.12214107209622291</c:v>
                </c:pt>
                <c:pt idx="192">
                  <c:v>-0.12250606273915837</c:v>
                </c:pt>
                <c:pt idx="193">
                  <c:v>-0.12260887700477399</c:v>
                </c:pt>
                <c:pt idx="194">
                  <c:v>-0.12260887700477399</c:v>
                </c:pt>
                <c:pt idx="195">
                  <c:v>-0.12263972128445869</c:v>
                </c:pt>
                <c:pt idx="196">
                  <c:v>-0.12263972128445869</c:v>
                </c:pt>
                <c:pt idx="197">
                  <c:v>-0.12263972128445869</c:v>
                </c:pt>
                <c:pt idx="198">
                  <c:v>-0.12284534981568994</c:v>
                </c:pt>
                <c:pt idx="199">
                  <c:v>-0.12415623170228915</c:v>
                </c:pt>
                <c:pt idx="200">
                  <c:v>-0.12925067856354336</c:v>
                </c:pt>
                <c:pt idx="201">
                  <c:v>-0.13063867114935429</c:v>
                </c:pt>
                <c:pt idx="202">
                  <c:v>-0.13575368086373163</c:v>
                </c:pt>
                <c:pt idx="203">
                  <c:v>-0.13772257405027083</c:v>
                </c:pt>
                <c:pt idx="204">
                  <c:v>-0.13772257405027083</c:v>
                </c:pt>
                <c:pt idx="205">
                  <c:v>-0.13866846529393459</c:v>
                </c:pt>
                <c:pt idx="206">
                  <c:v>-0.14504294976210333</c:v>
                </c:pt>
                <c:pt idx="207">
                  <c:v>-0.14585518246046675</c:v>
                </c:pt>
                <c:pt idx="208">
                  <c:v>-0.14716606434706597</c:v>
                </c:pt>
                <c:pt idx="209">
                  <c:v>-0.15120666498576002</c:v>
                </c:pt>
                <c:pt idx="210">
                  <c:v>-0.15174643988024206</c:v>
                </c:pt>
                <c:pt idx="211">
                  <c:v>-0.15377702162615065</c:v>
                </c:pt>
                <c:pt idx="212">
                  <c:v>-0.15377702162615065</c:v>
                </c:pt>
                <c:pt idx="213">
                  <c:v>-0.15378216233943143</c:v>
                </c:pt>
                <c:pt idx="214">
                  <c:v>-0.15566880411347814</c:v>
                </c:pt>
                <c:pt idx="215">
                  <c:v>-0.16204328858164688</c:v>
                </c:pt>
                <c:pt idx="216">
                  <c:v>-0.16238771637145921</c:v>
                </c:pt>
                <c:pt idx="217">
                  <c:v>-0.16288122484641421</c:v>
                </c:pt>
                <c:pt idx="218">
                  <c:v>-0.16694238833823138</c:v>
                </c:pt>
                <c:pt idx="219">
                  <c:v>-0.16694238833823138</c:v>
                </c:pt>
                <c:pt idx="220">
                  <c:v>-0.16694238833823138</c:v>
                </c:pt>
                <c:pt idx="221">
                  <c:v>-0.16717886114914732</c:v>
                </c:pt>
                <c:pt idx="222">
                  <c:v>-0.16717886114914732</c:v>
                </c:pt>
                <c:pt idx="223">
                  <c:v>-0.16717886114914732</c:v>
                </c:pt>
                <c:pt idx="224">
                  <c:v>-0.16736906754053624</c:v>
                </c:pt>
                <c:pt idx="225">
                  <c:v>-0.16736906754053624</c:v>
                </c:pt>
                <c:pt idx="226">
                  <c:v>-0.16736906754053624</c:v>
                </c:pt>
                <c:pt idx="227">
                  <c:v>-0.16753871107880203</c:v>
                </c:pt>
                <c:pt idx="228">
                  <c:v>-0.16753871107880203</c:v>
                </c:pt>
                <c:pt idx="229">
                  <c:v>-0.16753871107880203</c:v>
                </c:pt>
                <c:pt idx="230">
                  <c:v>-0.16754385179208281</c:v>
                </c:pt>
                <c:pt idx="231">
                  <c:v>-0.16754385179208281</c:v>
                </c:pt>
                <c:pt idx="232">
                  <c:v>-0.16754385179208281</c:v>
                </c:pt>
                <c:pt idx="233">
                  <c:v>-0.16756441464520591</c:v>
                </c:pt>
                <c:pt idx="234">
                  <c:v>-0.16794996814126451</c:v>
                </c:pt>
                <c:pt idx="235">
                  <c:v>-0.16794996814126451</c:v>
                </c:pt>
                <c:pt idx="236">
                  <c:v>-0.16794996814126451</c:v>
                </c:pt>
                <c:pt idx="237">
                  <c:v>-0.16807334526000325</c:v>
                </c:pt>
                <c:pt idx="238">
                  <c:v>-0.16807334526000325</c:v>
                </c:pt>
                <c:pt idx="239">
                  <c:v>-0.16807334526000325</c:v>
                </c:pt>
                <c:pt idx="240">
                  <c:v>-0.1684434766162195</c:v>
                </c:pt>
                <c:pt idx="241">
                  <c:v>-0.1684434766162195</c:v>
                </c:pt>
                <c:pt idx="242">
                  <c:v>-0.1684434766162195</c:v>
                </c:pt>
                <c:pt idx="243">
                  <c:v>-0.1684434766162195</c:v>
                </c:pt>
                <c:pt idx="244">
                  <c:v>-0.16850516517558889</c:v>
                </c:pt>
                <c:pt idx="245">
                  <c:v>-0.16850516517558889</c:v>
                </c:pt>
                <c:pt idx="246">
                  <c:v>-0.16850516517558889</c:v>
                </c:pt>
                <c:pt idx="247">
                  <c:v>-0.16923514646145982</c:v>
                </c:pt>
                <c:pt idx="248">
                  <c:v>-0.16923514646145982</c:v>
                </c:pt>
                <c:pt idx="249">
                  <c:v>-0.16951274497862201</c:v>
                </c:pt>
                <c:pt idx="250">
                  <c:v>-0.16951274497862201</c:v>
                </c:pt>
                <c:pt idx="251">
                  <c:v>-0.16951274497862201</c:v>
                </c:pt>
                <c:pt idx="252">
                  <c:v>-0.16960527781767606</c:v>
                </c:pt>
                <c:pt idx="253">
                  <c:v>-0.16964126281064154</c:v>
                </c:pt>
                <c:pt idx="254">
                  <c:v>-0.16964126281064154</c:v>
                </c:pt>
                <c:pt idx="255">
                  <c:v>-0.16993942418092686</c:v>
                </c:pt>
                <c:pt idx="256">
                  <c:v>-0.17000625345357701</c:v>
                </c:pt>
                <c:pt idx="257">
                  <c:v>-0.17000625345357701</c:v>
                </c:pt>
                <c:pt idx="258">
                  <c:v>-0.17000625345357701</c:v>
                </c:pt>
                <c:pt idx="259">
                  <c:v>-0.17002681630670013</c:v>
                </c:pt>
                <c:pt idx="260">
                  <c:v>-0.17002681630670013</c:v>
                </c:pt>
                <c:pt idx="261">
                  <c:v>-0.17002681630670013</c:v>
                </c:pt>
                <c:pt idx="262">
                  <c:v>-0.17011420843247341</c:v>
                </c:pt>
                <c:pt idx="263">
                  <c:v>-0.17011420843247341</c:v>
                </c:pt>
                <c:pt idx="264">
                  <c:v>-0.17011420843247341</c:v>
                </c:pt>
                <c:pt idx="265">
                  <c:v>-0.17643214505455357</c:v>
                </c:pt>
                <c:pt idx="266">
                  <c:v>-0.177573383402887</c:v>
                </c:pt>
                <c:pt idx="267">
                  <c:v>-0.17767619766850262</c:v>
                </c:pt>
                <c:pt idx="268">
                  <c:v>-0.18387589788512479</c:v>
                </c:pt>
                <c:pt idx="269">
                  <c:v>-0.19762216519793382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2B-4400-9F70-298F38E4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2984"/>
        <c:axId val="1"/>
      </c:scatterChart>
      <c:valAx>
        <c:axId val="934892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5"/>
              <c:y val="0.86274715660542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130681818181818E-2"/>
              <c:y val="0.35539292882507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2984"/>
        <c:crosses val="autoZero"/>
        <c:crossBetween val="midCat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3863636363636367E-2"/>
          <c:y val="0.93627682569090631"/>
          <c:w val="0.99289772727272729"/>
          <c:h val="0.985296433534043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Diagram, All ToMs</a:t>
            </a:r>
          </a:p>
        </c:rich>
      </c:tx>
      <c:layout>
        <c:manualLayout>
          <c:xMode val="edge"/>
          <c:yMode val="edge"/>
          <c:x val="0.32198626235550343"/>
          <c:y val="2.9126213592233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462427225215"/>
          <c:y val="0.1116506177594738"/>
          <c:w val="0.85248345035938933"/>
          <c:h val="0.69660276732541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'C'!$I$21:$I$994</c:f>
              <c:numCache>
                <c:formatCode>General</c:formatCode>
                <c:ptCount val="974"/>
                <c:pt idx="0">
                  <c:v>-4.0024651607382111E-3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72-41FE-9102-DDD75D16D139}"/>
            </c:ext>
          </c:extLst>
        </c:ser>
        <c:ser>
          <c:idx val="1"/>
          <c:order val="1"/>
          <c:tx>
            <c:strRef>
              <c:f>'C'!$J$20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'C'!$J$21:$J$994</c:f>
              <c:numCache>
                <c:formatCode>General</c:formatCode>
                <c:ptCount val="974"/>
                <c:pt idx="3">
                  <c:v>-3.099732813279843E-2</c:v>
                </c:pt>
                <c:pt idx="8">
                  <c:v>-5.1825591348460875E-2</c:v>
                </c:pt>
                <c:pt idx="16">
                  <c:v>-4.5568327375804074E-2</c:v>
                </c:pt>
                <c:pt idx="21">
                  <c:v>-4.2924192588543519E-2</c:v>
                </c:pt>
                <c:pt idx="26">
                  <c:v>-6.7603749906993471E-2</c:v>
                </c:pt>
                <c:pt idx="31">
                  <c:v>-6.7776546580716968E-2</c:v>
                </c:pt>
                <c:pt idx="51">
                  <c:v>-7.5588844832964242E-2</c:v>
                </c:pt>
                <c:pt idx="63">
                  <c:v>-7.9417983361054212E-2</c:v>
                </c:pt>
                <c:pt idx="70">
                  <c:v>-7.3505746200680733E-2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72-41FE-9102-DDD75D16D139}"/>
            </c:ext>
          </c:extLst>
        </c:ser>
        <c:ser>
          <c:idx val="2"/>
          <c:order val="2"/>
          <c:tx>
            <c:strRef>
              <c:f>'C'!$K$20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'C'!$K$21:$K$994</c:f>
              <c:numCache>
                <c:formatCode>General</c:formatCode>
                <c:ptCount val="974"/>
                <c:pt idx="247">
                  <c:v>7.1225703723030165E-3</c:v>
                </c:pt>
                <c:pt idx="248">
                  <c:v>7.1525703751831315E-3</c:v>
                </c:pt>
                <c:pt idx="249">
                  <c:v>7.3425703740213066E-3</c:v>
                </c:pt>
                <c:pt idx="250">
                  <c:v>1.5427009420818649E-3</c:v>
                </c:pt>
                <c:pt idx="251">
                  <c:v>2.7427009408711456E-3</c:v>
                </c:pt>
                <c:pt idx="252">
                  <c:v>-9.7703692881623283E-4</c:v>
                </c:pt>
                <c:pt idx="253">
                  <c:v>-5.4703692876501009E-4</c:v>
                </c:pt>
                <c:pt idx="254">
                  <c:v>-4.2703692452050745E-4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72-41FE-9102-DDD75D16D139}"/>
            </c:ext>
          </c:extLst>
        </c:ser>
        <c:ser>
          <c:idx val="3"/>
          <c:order val="3"/>
          <c:tx>
            <c:strRef>
              <c:f>'C'!$L$20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'C'!$L$21:$L$994</c:f>
              <c:numCache>
                <c:formatCode>General</c:formatCode>
                <c:ptCount val="974"/>
                <c:pt idx="1">
                  <c:v>-1.140146168472711E-2</c:v>
                </c:pt>
                <c:pt idx="267">
                  <c:v>5.8037227427121252E-3</c:v>
                </c:pt>
                <c:pt idx="282">
                  <c:v>6.0668538353638723E-3</c:v>
                </c:pt>
                <c:pt idx="289">
                  <c:v>-3.9311683576670475E-3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72-41FE-9102-DDD75D16D139}"/>
            </c:ext>
          </c:extLst>
        </c:ser>
        <c:ser>
          <c:idx val="4"/>
          <c:order val="4"/>
          <c:tx>
            <c:strRef>
              <c:f>'C'!$M$20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'C'!$M$21:$M$994</c:f>
              <c:numCache>
                <c:formatCode>General</c:formatCode>
                <c:ptCount val="974"/>
                <c:pt idx="2">
                  <c:v>1.0719274258008227E-2</c:v>
                </c:pt>
                <c:pt idx="167">
                  <c:v>4.3981565249850973E-4</c:v>
                </c:pt>
                <c:pt idx="168">
                  <c:v>-8.5406274592969567E-5</c:v>
                </c:pt>
                <c:pt idx="171">
                  <c:v>-6.0287428350420669E-3</c:v>
                </c:pt>
                <c:pt idx="172">
                  <c:v>-7.5732089098892175E-3</c:v>
                </c:pt>
                <c:pt idx="175">
                  <c:v>5.0264117162441835E-3</c:v>
                </c:pt>
                <c:pt idx="176">
                  <c:v>5.0264117162441835E-3</c:v>
                </c:pt>
                <c:pt idx="205">
                  <c:v>3.2261759552056901E-2</c:v>
                </c:pt>
                <c:pt idx="214">
                  <c:v>2.9269825972733088E-3</c:v>
                </c:pt>
                <c:pt idx="222">
                  <c:v>-5.4216678472585045E-3</c:v>
                </c:pt>
                <c:pt idx="223">
                  <c:v>-5.3316678458941169E-3</c:v>
                </c:pt>
                <c:pt idx="224">
                  <c:v>-5.1416678470559418E-3</c:v>
                </c:pt>
                <c:pt idx="225">
                  <c:v>-4.4361767068039626E-3</c:v>
                </c:pt>
                <c:pt idx="226">
                  <c:v>-4.1661767099867575E-3</c:v>
                </c:pt>
                <c:pt idx="227">
                  <c:v>-4.0661767052370124E-3</c:v>
                </c:pt>
                <c:pt idx="228">
                  <c:v>-7.5810078924405389E-3</c:v>
                </c:pt>
                <c:pt idx="229">
                  <c:v>-5.8810078917304054E-3</c:v>
                </c:pt>
                <c:pt idx="230">
                  <c:v>-4.7810078904149123E-3</c:v>
                </c:pt>
                <c:pt idx="231">
                  <c:v>5.0645758165046573E-5</c:v>
                </c:pt>
                <c:pt idx="232">
                  <c:v>3.2064575498225167E-4</c:v>
                </c:pt>
                <c:pt idx="233">
                  <c:v>3.9064575685188174E-4</c:v>
                </c:pt>
                <c:pt idx="234">
                  <c:v>-5.0850526386057027E-3</c:v>
                </c:pt>
                <c:pt idx="235">
                  <c:v>-3.2850526404217817E-3</c:v>
                </c:pt>
                <c:pt idx="236">
                  <c:v>-9.850526403170079E-4</c:v>
                </c:pt>
                <c:pt idx="237">
                  <c:v>-8.592850615241332E-2</c:v>
                </c:pt>
                <c:pt idx="238">
                  <c:v>4.0059392340481281E-3</c:v>
                </c:pt>
                <c:pt idx="239">
                  <c:v>4.1959392328863032E-3</c:v>
                </c:pt>
                <c:pt idx="240">
                  <c:v>4.2859392342506908E-3</c:v>
                </c:pt>
                <c:pt idx="241">
                  <c:v>5.8979220120818354E-3</c:v>
                </c:pt>
                <c:pt idx="242">
                  <c:v>6.147922009404283E-3</c:v>
                </c:pt>
                <c:pt idx="243">
                  <c:v>7.6579220112762414E-3</c:v>
                </c:pt>
                <c:pt idx="244">
                  <c:v>7.0096282724989578E-3</c:v>
                </c:pt>
                <c:pt idx="245">
                  <c:v>7.0296282719937153E-3</c:v>
                </c:pt>
                <c:pt idx="246">
                  <c:v>7.4396282725501806E-3</c:v>
                </c:pt>
                <c:pt idx="255">
                  <c:v>2.7022759997635148E-2</c:v>
                </c:pt>
                <c:pt idx="256">
                  <c:v>-1.3363758844207041E-3</c:v>
                </c:pt>
                <c:pt idx="257">
                  <c:v>1.6362411406589672E-4</c:v>
                </c:pt>
                <c:pt idx="259">
                  <c:v>-6.1461745135602541E-3</c:v>
                </c:pt>
                <c:pt idx="260">
                  <c:v>-5.8261745143681765E-3</c:v>
                </c:pt>
                <c:pt idx="261">
                  <c:v>-6.360426741593983E-3</c:v>
                </c:pt>
                <c:pt idx="262">
                  <c:v>-6.1304267364903353E-3</c:v>
                </c:pt>
                <c:pt idx="263">
                  <c:v>-5.49042673810618E-3</c:v>
                </c:pt>
                <c:pt idx="264">
                  <c:v>-1.4776157331652939E-3</c:v>
                </c:pt>
                <c:pt idx="265">
                  <c:v>-7.7615732152480632E-5</c:v>
                </c:pt>
                <c:pt idx="266">
                  <c:v>2.2238426754483953E-4</c:v>
                </c:pt>
                <c:pt idx="268">
                  <c:v>2.9255760004161857E-2</c:v>
                </c:pt>
                <c:pt idx="269">
                  <c:v>2.9412960000627209E-2</c:v>
                </c:pt>
                <c:pt idx="270">
                  <c:v>3.0772120000619907E-2</c:v>
                </c:pt>
                <c:pt idx="271">
                  <c:v>3.1292120002035517E-2</c:v>
                </c:pt>
                <c:pt idx="272">
                  <c:v>-9.5536701264791191E-3</c:v>
                </c:pt>
                <c:pt idx="273">
                  <c:v>-2.4909839921747334E-3</c:v>
                </c:pt>
                <c:pt idx="274">
                  <c:v>9.3047913833288476E-4</c:v>
                </c:pt>
                <c:pt idx="275">
                  <c:v>4.2942134969052859E-3</c:v>
                </c:pt>
                <c:pt idx="276">
                  <c:v>4.41430885985028E-3</c:v>
                </c:pt>
                <c:pt idx="277">
                  <c:v>4.7016928874654695E-4</c:v>
                </c:pt>
                <c:pt idx="278">
                  <c:v>5.2518181983032264E-3</c:v>
                </c:pt>
                <c:pt idx="279">
                  <c:v>6.959065722185187E-3</c:v>
                </c:pt>
                <c:pt idx="280">
                  <c:v>5.5600727864657529E-3</c:v>
                </c:pt>
                <c:pt idx="281">
                  <c:v>5.3226469171931967E-3</c:v>
                </c:pt>
                <c:pt idx="283">
                  <c:v>3.2305639993865043E-2</c:v>
                </c:pt>
                <c:pt idx="284">
                  <c:v>1.6564212957746349E-2</c:v>
                </c:pt>
                <c:pt idx="285">
                  <c:v>1.9281972345197573E-3</c:v>
                </c:pt>
                <c:pt idx="286">
                  <c:v>-3.6181230199872516E-2</c:v>
                </c:pt>
                <c:pt idx="287">
                  <c:v>-4.4820639595855027E-3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72-41FE-9102-DDD75D16D139}"/>
            </c:ext>
          </c:extLst>
        </c:ser>
        <c:ser>
          <c:idx val="5"/>
          <c:order val="5"/>
          <c:tx>
            <c:strRef>
              <c:f>'C'!$N$20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'C'!$N$21:$N$994</c:f>
              <c:numCache>
                <c:formatCode>General</c:formatCode>
                <c:ptCount val="974"/>
                <c:pt idx="4">
                  <c:v>6.1131670947361272E-2</c:v>
                </c:pt>
                <c:pt idx="5">
                  <c:v>-0.11281263879936887</c:v>
                </c:pt>
                <c:pt idx="6">
                  <c:v>-2.3893459816463292E-2</c:v>
                </c:pt>
                <c:pt idx="7">
                  <c:v>-5.3291820440790616E-3</c:v>
                </c:pt>
                <c:pt idx="9">
                  <c:v>-5.1115782975102775E-2</c:v>
                </c:pt>
                <c:pt idx="10">
                  <c:v>3.1597365217749029E-2</c:v>
                </c:pt>
                <c:pt idx="11">
                  <c:v>-7.227896639960818E-2</c:v>
                </c:pt>
                <c:pt idx="12">
                  <c:v>-9.0683557966258377E-2</c:v>
                </c:pt>
                <c:pt idx="13">
                  <c:v>-8.9758727597654797E-2</c:v>
                </c:pt>
                <c:pt idx="14">
                  <c:v>8.2792905035603326E-2</c:v>
                </c:pt>
                <c:pt idx="15">
                  <c:v>8.4792905036010779E-2</c:v>
                </c:pt>
                <c:pt idx="17">
                  <c:v>9.6633170083805453E-2</c:v>
                </c:pt>
                <c:pt idx="18">
                  <c:v>7.5559853379672859E-2</c:v>
                </c:pt>
                <c:pt idx="19">
                  <c:v>1.1659736352157779E-2</c:v>
                </c:pt>
                <c:pt idx="20">
                  <c:v>-7.2794634834281169E-3</c:v>
                </c:pt>
                <c:pt idx="22">
                  <c:v>5.2343087336339522E-2</c:v>
                </c:pt>
                <c:pt idx="23">
                  <c:v>-0.10810275824769633</c:v>
                </c:pt>
                <c:pt idx="24">
                  <c:v>-0.10510275824344717</c:v>
                </c:pt>
                <c:pt idx="25">
                  <c:v>-2.0077657703950536E-2</c:v>
                </c:pt>
                <c:pt idx="27">
                  <c:v>0.11447100877558114</c:v>
                </c:pt>
                <c:pt idx="28">
                  <c:v>-1.4312545434222557E-2</c:v>
                </c:pt>
                <c:pt idx="29">
                  <c:v>-4.1086522876867093E-2</c:v>
                </c:pt>
                <c:pt idx="30">
                  <c:v>-3.6086522879486438E-2</c:v>
                </c:pt>
                <c:pt idx="33">
                  <c:v>-8.6200495999946725E-2</c:v>
                </c:pt>
                <c:pt idx="36">
                  <c:v>7.9703781229909509E-3</c:v>
                </c:pt>
                <c:pt idx="38">
                  <c:v>-2.3176196780696046E-2</c:v>
                </c:pt>
                <c:pt idx="39">
                  <c:v>3.8238032211665995E-3</c:v>
                </c:pt>
                <c:pt idx="40">
                  <c:v>1.9475591281661764E-2</c:v>
                </c:pt>
                <c:pt idx="41">
                  <c:v>-1.9391515153984074E-2</c:v>
                </c:pt>
                <c:pt idx="44">
                  <c:v>7.0144282428373117E-2</c:v>
                </c:pt>
                <c:pt idx="46">
                  <c:v>-7.2022949760139454E-2</c:v>
                </c:pt>
                <c:pt idx="47">
                  <c:v>-7.1022949756297749E-2</c:v>
                </c:pt>
                <c:pt idx="50">
                  <c:v>-0.10438426594919292</c:v>
                </c:pt>
                <c:pt idx="54">
                  <c:v>-7.3013462766539305E-2</c:v>
                </c:pt>
                <c:pt idx="55">
                  <c:v>-0.11083476136991521</c:v>
                </c:pt>
                <c:pt idx="56">
                  <c:v>9.6989690093323588E-2</c:v>
                </c:pt>
                <c:pt idx="57">
                  <c:v>8.2306715630693361E-2</c:v>
                </c:pt>
                <c:pt idx="61">
                  <c:v>-0.10607246082508937</c:v>
                </c:pt>
                <c:pt idx="62">
                  <c:v>-9.207246082223719E-2</c:v>
                </c:pt>
                <c:pt idx="64">
                  <c:v>-6.7803993879351765E-2</c:v>
                </c:pt>
                <c:pt idx="66">
                  <c:v>0.10865582428959897</c:v>
                </c:pt>
                <c:pt idx="67">
                  <c:v>-4.6252388397988398E-2</c:v>
                </c:pt>
                <c:pt idx="71">
                  <c:v>6.3956020370824262E-2</c:v>
                </c:pt>
                <c:pt idx="72">
                  <c:v>-1.8623684911290184E-2</c:v>
                </c:pt>
                <c:pt idx="74">
                  <c:v>-0.1323739557992667</c:v>
                </c:pt>
                <c:pt idx="75">
                  <c:v>-0.12737395580188604</c:v>
                </c:pt>
                <c:pt idx="76">
                  <c:v>7.3344749107491225E-2</c:v>
                </c:pt>
                <c:pt idx="77">
                  <c:v>9.2344749107724056E-2</c:v>
                </c:pt>
                <c:pt idx="78">
                  <c:v>0.10391640123270918</c:v>
                </c:pt>
                <c:pt idx="79">
                  <c:v>-0.12564289618603652</c:v>
                </c:pt>
                <c:pt idx="80">
                  <c:v>8.2572979510587174E-2</c:v>
                </c:pt>
                <c:pt idx="81">
                  <c:v>5.9514234126254451E-2</c:v>
                </c:pt>
                <c:pt idx="82">
                  <c:v>7.7350689680315554E-3</c:v>
                </c:pt>
                <c:pt idx="87">
                  <c:v>-0.10117672949127154</c:v>
                </c:pt>
                <c:pt idx="88">
                  <c:v>-3.9726096074446104E-2</c:v>
                </c:pt>
                <c:pt idx="89">
                  <c:v>-2.7726096072001383E-2</c:v>
                </c:pt>
                <c:pt idx="90">
                  <c:v>-7.0265039619698655E-2</c:v>
                </c:pt>
                <c:pt idx="91">
                  <c:v>4.8003531752328854E-2</c:v>
                </c:pt>
                <c:pt idx="92">
                  <c:v>1.7631605674978346E-2</c:v>
                </c:pt>
                <c:pt idx="93">
                  <c:v>-1.2905687959573697E-2</c:v>
                </c:pt>
                <c:pt idx="94">
                  <c:v>-1.9880123501934577E-2</c:v>
                </c:pt>
                <c:pt idx="95">
                  <c:v>-0.12500137933238875</c:v>
                </c:pt>
                <c:pt idx="96">
                  <c:v>-0.1200013793350081</c:v>
                </c:pt>
                <c:pt idx="97">
                  <c:v>-3.8608910937909968E-2</c:v>
                </c:pt>
                <c:pt idx="98">
                  <c:v>-4.0699411802052055E-2</c:v>
                </c:pt>
                <c:pt idx="99">
                  <c:v>-3.9699411798210349E-2</c:v>
                </c:pt>
                <c:pt idx="102">
                  <c:v>6.6366066144837532E-2</c:v>
                </c:pt>
                <c:pt idx="103">
                  <c:v>5.3625230211764574E-2</c:v>
                </c:pt>
                <c:pt idx="104">
                  <c:v>-1.7315509467152879E-3</c:v>
                </c:pt>
                <c:pt idx="105">
                  <c:v>-8.4593747509643435E-2</c:v>
                </c:pt>
                <c:pt idx="106">
                  <c:v>6.3409570881049149E-2</c:v>
                </c:pt>
                <c:pt idx="107">
                  <c:v>2.0740252512041479E-2</c:v>
                </c:pt>
                <c:pt idx="108">
                  <c:v>2.1740252515883185E-2</c:v>
                </c:pt>
                <c:pt idx="109">
                  <c:v>-1.2532033142633736E-3</c:v>
                </c:pt>
                <c:pt idx="111">
                  <c:v>-1.9282794863102026E-2</c:v>
                </c:pt>
                <c:pt idx="112">
                  <c:v>-3.4625881962710992E-3</c:v>
                </c:pt>
                <c:pt idx="114">
                  <c:v>9.7789028703118674E-2</c:v>
                </c:pt>
                <c:pt idx="115">
                  <c:v>9.9789028703526128E-2</c:v>
                </c:pt>
                <c:pt idx="116">
                  <c:v>0.10278902870777529</c:v>
                </c:pt>
                <c:pt idx="118">
                  <c:v>-6.0671610823192168E-2</c:v>
                </c:pt>
                <c:pt idx="119">
                  <c:v>-0.10750746326084482</c:v>
                </c:pt>
                <c:pt idx="120">
                  <c:v>-2.4404931536992081E-3</c:v>
                </c:pt>
                <c:pt idx="123">
                  <c:v>-8.7993077941064257E-2</c:v>
                </c:pt>
                <c:pt idx="124">
                  <c:v>3.3945046707231086E-2</c:v>
                </c:pt>
                <c:pt idx="125">
                  <c:v>3.5945046707638539E-2</c:v>
                </c:pt>
                <c:pt idx="126">
                  <c:v>7.3556211791583337E-3</c:v>
                </c:pt>
                <c:pt idx="127">
                  <c:v>1.1355621179973241E-2</c:v>
                </c:pt>
                <c:pt idx="128">
                  <c:v>-1.185192172852112E-2</c:v>
                </c:pt>
                <c:pt idx="129">
                  <c:v>-8.8519217242719606E-3</c:v>
                </c:pt>
                <c:pt idx="131">
                  <c:v>2.8789794712793082E-2</c:v>
                </c:pt>
                <c:pt idx="133">
                  <c:v>-0.10482974637852749</c:v>
                </c:pt>
                <c:pt idx="134">
                  <c:v>-0.11198349775077077</c:v>
                </c:pt>
                <c:pt idx="136">
                  <c:v>-0.11065848178986926</c:v>
                </c:pt>
                <c:pt idx="139">
                  <c:v>-4.7998917878430802E-2</c:v>
                </c:pt>
                <c:pt idx="140">
                  <c:v>-0.11100562667706981</c:v>
                </c:pt>
                <c:pt idx="147">
                  <c:v>8.5151109960861504E-3</c:v>
                </c:pt>
                <c:pt idx="155">
                  <c:v>-6.5261651179753244E-2</c:v>
                </c:pt>
                <c:pt idx="160">
                  <c:v>5.2320101880468428E-2</c:v>
                </c:pt>
                <c:pt idx="161">
                  <c:v>-0.10214422215358354</c:v>
                </c:pt>
                <c:pt idx="162">
                  <c:v>-0.12815214930742513</c:v>
                </c:pt>
                <c:pt idx="164">
                  <c:v>5.8795915210794192E-2</c:v>
                </c:pt>
                <c:pt idx="165">
                  <c:v>3.9492840711318422E-2</c:v>
                </c:pt>
                <c:pt idx="166">
                  <c:v>-0.10709319179295562</c:v>
                </c:pt>
                <c:pt idx="169">
                  <c:v>-1.1234953970415518E-2</c:v>
                </c:pt>
                <c:pt idx="170">
                  <c:v>-5.2349539691931568E-3</c:v>
                </c:pt>
                <c:pt idx="174">
                  <c:v>-0.10860051173222018</c:v>
                </c:pt>
                <c:pt idx="177">
                  <c:v>0.1034264117188286</c:v>
                </c:pt>
                <c:pt idx="180">
                  <c:v>7.9686093646159861E-2</c:v>
                </c:pt>
                <c:pt idx="181">
                  <c:v>-6.1317674044403248E-3</c:v>
                </c:pt>
                <c:pt idx="184">
                  <c:v>4.0388268389506266E-3</c:v>
                </c:pt>
                <c:pt idx="185">
                  <c:v>7.5300252879969776E-2</c:v>
                </c:pt>
                <c:pt idx="186">
                  <c:v>-2.7123839368869085E-2</c:v>
                </c:pt>
                <c:pt idx="187">
                  <c:v>-3.162825848266948E-2</c:v>
                </c:pt>
                <c:pt idx="188">
                  <c:v>-3.6235243176633958E-2</c:v>
                </c:pt>
                <c:pt idx="189">
                  <c:v>-0.12532840623316588</c:v>
                </c:pt>
                <c:pt idx="190">
                  <c:v>7.9255973461840767E-2</c:v>
                </c:pt>
                <c:pt idx="191">
                  <c:v>-4.8923784663202241E-2</c:v>
                </c:pt>
                <c:pt idx="192">
                  <c:v>-2.9528098479204345E-2</c:v>
                </c:pt>
                <c:pt idx="193">
                  <c:v>7.7470933778386097E-2</c:v>
                </c:pt>
                <c:pt idx="194">
                  <c:v>-0.10822773767722538</c:v>
                </c:pt>
                <c:pt idx="195">
                  <c:v>9.6782780383364297E-3</c:v>
                </c:pt>
                <c:pt idx="196">
                  <c:v>0.10174650241970085</c:v>
                </c:pt>
                <c:pt idx="197">
                  <c:v>-0.12570317629433703</c:v>
                </c:pt>
                <c:pt idx="201">
                  <c:v>8.7692299042828381E-2</c:v>
                </c:pt>
                <c:pt idx="202">
                  <c:v>-0.11705273440020392</c:v>
                </c:pt>
                <c:pt idx="203">
                  <c:v>-8.2477480144007131E-2</c:v>
                </c:pt>
                <c:pt idx="204">
                  <c:v>3.0906761850928888E-2</c:v>
                </c:pt>
                <c:pt idx="206">
                  <c:v>8.4169164380000439E-2</c:v>
                </c:pt>
                <c:pt idx="207">
                  <c:v>1.7030993963999208E-2</c:v>
                </c:pt>
                <c:pt idx="208">
                  <c:v>2.0030993968248367E-2</c:v>
                </c:pt>
                <c:pt idx="209">
                  <c:v>-4.625420764205046E-2</c:v>
                </c:pt>
                <c:pt idx="210">
                  <c:v>-2.9231202715891413E-3</c:v>
                </c:pt>
                <c:pt idx="211">
                  <c:v>5.7212781059206463E-2</c:v>
                </c:pt>
                <c:pt idx="212">
                  <c:v>-0.13468188958358951</c:v>
                </c:pt>
                <c:pt idx="213">
                  <c:v>8.7515460618305951E-2</c:v>
                </c:pt>
                <c:pt idx="215">
                  <c:v>-0.12780040760117117</c:v>
                </c:pt>
                <c:pt idx="216">
                  <c:v>-0.12580040760076372</c:v>
                </c:pt>
                <c:pt idx="218">
                  <c:v>-3.2644686361891218E-3</c:v>
                </c:pt>
                <c:pt idx="219">
                  <c:v>1.8885539568145759E-2</c:v>
                </c:pt>
                <c:pt idx="220">
                  <c:v>-0.12509002381557366</c:v>
                </c:pt>
                <c:pt idx="221">
                  <c:v>-0.13956941437209025</c:v>
                </c:pt>
                <c:pt idx="258">
                  <c:v>7.2575899903313257E-2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72-41FE-9102-DDD75D16D139}"/>
            </c:ext>
          </c:extLst>
        </c:ser>
        <c:ser>
          <c:idx val="6"/>
          <c:order val="6"/>
          <c:tx>
            <c:strRef>
              <c:f>'C'!$O$20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'C'!$O$21:$O$994</c:f>
              <c:numCache>
                <c:formatCode>General</c:formatCode>
                <c:ptCount val="974"/>
                <c:pt idx="32">
                  <c:v>0.10004406480584294</c:v>
                </c:pt>
                <c:pt idx="34">
                  <c:v>-3.3624887888436206E-2</c:v>
                </c:pt>
                <c:pt idx="35">
                  <c:v>-2.7624887887213845E-2</c:v>
                </c:pt>
                <c:pt idx="37">
                  <c:v>2.4514017997717019E-2</c:v>
                </c:pt>
                <c:pt idx="42">
                  <c:v>6.3504664285574108E-3</c:v>
                </c:pt>
                <c:pt idx="43">
                  <c:v>7.3504664323991165E-3</c:v>
                </c:pt>
                <c:pt idx="45">
                  <c:v>0.10596583627193468</c:v>
                </c:pt>
                <c:pt idx="48">
                  <c:v>7.4011032163980417E-2</c:v>
                </c:pt>
                <c:pt idx="49">
                  <c:v>7.6011032164387871E-2</c:v>
                </c:pt>
                <c:pt idx="52">
                  <c:v>-1.0387871850980446E-2</c:v>
                </c:pt>
                <c:pt idx="53">
                  <c:v>-6.3878718574414961E-3</c:v>
                </c:pt>
                <c:pt idx="58">
                  <c:v>2.0938812667736784E-4</c:v>
                </c:pt>
                <c:pt idx="59">
                  <c:v>-0.13226254065375542</c:v>
                </c:pt>
                <c:pt idx="60">
                  <c:v>-5.3489504403842147E-2</c:v>
                </c:pt>
                <c:pt idx="65">
                  <c:v>-4.2246414588589687E-2</c:v>
                </c:pt>
                <c:pt idx="68">
                  <c:v>0.10097519207920413</c:v>
                </c:pt>
                <c:pt idx="69">
                  <c:v>6.0874852730194107E-2</c:v>
                </c:pt>
                <c:pt idx="73">
                  <c:v>-0.11278487768868217</c:v>
                </c:pt>
                <c:pt idx="83">
                  <c:v>-7.5713915524829645E-2</c:v>
                </c:pt>
                <c:pt idx="84">
                  <c:v>-0.12114366372406948</c:v>
                </c:pt>
                <c:pt idx="85">
                  <c:v>-4.8339358749217354E-2</c:v>
                </c:pt>
                <c:pt idx="86">
                  <c:v>-0.1061767294886522</c:v>
                </c:pt>
                <c:pt idx="100">
                  <c:v>1.7969923937926069E-2</c:v>
                </c:pt>
                <c:pt idx="101">
                  <c:v>-1.2894941319245845E-3</c:v>
                </c:pt>
                <c:pt idx="110">
                  <c:v>-9.7753373258456122E-2</c:v>
                </c:pt>
                <c:pt idx="113">
                  <c:v>2.5355165773362387E-2</c:v>
                </c:pt>
                <c:pt idx="117">
                  <c:v>6.0829694848507643E-3</c:v>
                </c:pt>
                <c:pt idx="121">
                  <c:v>8.2129963775514625E-2</c:v>
                </c:pt>
                <c:pt idx="122">
                  <c:v>8.9129963773302734E-2</c:v>
                </c:pt>
                <c:pt idx="130">
                  <c:v>9.7897947125602514E-3</c:v>
                </c:pt>
                <c:pt idx="132">
                  <c:v>-1.3729278456594329E-2</c:v>
                </c:pt>
                <c:pt idx="137">
                  <c:v>-7.2600293482537381E-2</c:v>
                </c:pt>
                <c:pt idx="138">
                  <c:v>3.0662422992463689E-2</c:v>
                </c:pt>
                <c:pt idx="141">
                  <c:v>-0.13487155430630082</c:v>
                </c:pt>
                <c:pt idx="146">
                  <c:v>1.591270985227311E-2</c:v>
                </c:pt>
                <c:pt idx="148">
                  <c:v>2.8132585684943479E-2</c:v>
                </c:pt>
                <c:pt idx="149">
                  <c:v>2.2211428520677146E-2</c:v>
                </c:pt>
                <c:pt idx="150">
                  <c:v>-0.13581383069686126</c:v>
                </c:pt>
                <c:pt idx="153">
                  <c:v>-5.1354726718273014E-2</c:v>
                </c:pt>
                <c:pt idx="156">
                  <c:v>-4.271893286932027E-2</c:v>
                </c:pt>
                <c:pt idx="157">
                  <c:v>2.1147238701814786E-2</c:v>
                </c:pt>
                <c:pt idx="158">
                  <c:v>2.8147238706878852E-2</c:v>
                </c:pt>
                <c:pt idx="159">
                  <c:v>-0.10006936308491277</c:v>
                </c:pt>
                <c:pt idx="173">
                  <c:v>-7.1697158491588198E-3</c:v>
                </c:pt>
                <c:pt idx="182">
                  <c:v>-2.8159282031992916E-2</c:v>
                </c:pt>
                <c:pt idx="183">
                  <c:v>8.4301306364068296E-2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72-41FE-9102-DDD75D16D139}"/>
            </c:ext>
          </c:extLst>
        </c:ser>
        <c:ser>
          <c:idx val="7"/>
          <c:order val="7"/>
          <c:tx>
            <c:strRef>
              <c:f>'C'!$P$20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'C'!$P$21:$P$994</c:f>
              <c:numCache>
                <c:formatCode>General</c:formatCode>
                <c:ptCount val="974"/>
                <c:pt idx="135">
                  <c:v>-0.10910283843259094</c:v>
                </c:pt>
                <c:pt idx="142">
                  <c:v>0.10045920593256596</c:v>
                </c:pt>
                <c:pt idx="143">
                  <c:v>0.10645920593378833</c:v>
                </c:pt>
                <c:pt idx="144">
                  <c:v>-0.13197627575573279</c:v>
                </c:pt>
                <c:pt idx="145">
                  <c:v>-0.13097627575916704</c:v>
                </c:pt>
                <c:pt idx="151">
                  <c:v>-7.5099297049746383E-2</c:v>
                </c:pt>
                <c:pt idx="152">
                  <c:v>-6.5099297054985072E-2</c:v>
                </c:pt>
                <c:pt idx="154">
                  <c:v>5.0700187217444181E-2</c:v>
                </c:pt>
                <c:pt idx="163">
                  <c:v>8.9223828814283479E-2</c:v>
                </c:pt>
                <c:pt idx="178">
                  <c:v>0.10542641171923606</c:v>
                </c:pt>
                <c:pt idx="179">
                  <c:v>-0.11907896655611694</c:v>
                </c:pt>
                <c:pt idx="198">
                  <c:v>-0.10595637829828775</c:v>
                </c:pt>
                <c:pt idx="199">
                  <c:v>-0.10295637830131454</c:v>
                </c:pt>
                <c:pt idx="200">
                  <c:v>-9.4956378299684729E-2</c:v>
                </c:pt>
                <c:pt idx="217">
                  <c:v>-0.12280040760379052</c:v>
                </c:pt>
                <c:pt idx="288">
                  <c:v>6.6174742023576982E-3</c:v>
                </c:pt>
                <c:pt idx="290">
                  <c:v>3.7997717518010177E-3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72-41FE-9102-DDD75D16D139}"/>
            </c:ext>
          </c:extLst>
        </c:ser>
        <c:ser>
          <c:idx val="8"/>
          <c:order val="8"/>
          <c:tx>
            <c:strRef>
              <c:f>'C'!$Q$20</c:f>
              <c:strCache>
                <c:ptCount val="1"/>
                <c:pt idx="0">
                  <c:v>Sowell 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'C'!$Q$21:$Q$994</c:f>
              <c:numCache>
                <c:formatCode>General</c:formatCode>
                <c:ptCount val="974"/>
                <c:pt idx="1">
                  <c:v>-6.945882870576435E-2</c:v>
                </c:pt>
                <c:pt idx="3">
                  <c:v>-5.8999112575770146E-2</c:v>
                </c:pt>
                <c:pt idx="4">
                  <c:v>-5.7272701887484123E-2</c:v>
                </c:pt>
                <c:pt idx="5">
                  <c:v>-5.5865427250707547E-2</c:v>
                </c:pt>
                <c:pt idx="6">
                  <c:v>-5.5656514895703377E-2</c:v>
                </c:pt>
                <c:pt idx="7">
                  <c:v>-5.5650106541255392E-2</c:v>
                </c:pt>
                <c:pt idx="8">
                  <c:v>-5.5087453020722689E-2</c:v>
                </c:pt>
                <c:pt idx="9">
                  <c:v>-5.4649121576480802E-2</c:v>
                </c:pt>
                <c:pt idx="10">
                  <c:v>-5.4185156714446993E-2</c:v>
                </c:pt>
                <c:pt idx="11">
                  <c:v>-5.377245868799703E-2</c:v>
                </c:pt>
                <c:pt idx="12">
                  <c:v>-5.3713501827075613E-2</c:v>
                </c:pt>
                <c:pt idx="13">
                  <c:v>-5.365454496615419E-2</c:v>
                </c:pt>
                <c:pt idx="14">
                  <c:v>-5.3478956054279513E-2</c:v>
                </c:pt>
                <c:pt idx="15">
                  <c:v>-5.3478956054279513E-2</c:v>
                </c:pt>
                <c:pt idx="16">
                  <c:v>-5.3131623243198957E-2</c:v>
                </c:pt>
                <c:pt idx="17">
                  <c:v>-5.1771770429337435E-2</c:v>
                </c:pt>
                <c:pt idx="18">
                  <c:v>-5.1712813568416012E-2</c:v>
                </c:pt>
                <c:pt idx="19">
                  <c:v>-5.1418029263808902E-2</c:v>
                </c:pt>
                <c:pt idx="20">
                  <c:v>-5.1359072402887479E-2</c:v>
                </c:pt>
                <c:pt idx="21">
                  <c:v>-5.1175793465675225E-2</c:v>
                </c:pt>
                <c:pt idx="22">
                  <c:v>-4.9887714221631095E-2</c:v>
                </c:pt>
                <c:pt idx="23">
                  <c:v>-4.9742885411106726E-2</c:v>
                </c:pt>
                <c:pt idx="24">
                  <c:v>-4.9742885411106726E-2</c:v>
                </c:pt>
                <c:pt idx="25">
                  <c:v>-4.9651886777945402E-2</c:v>
                </c:pt>
                <c:pt idx="26">
                  <c:v>-4.9226372042599477E-2</c:v>
                </c:pt>
                <c:pt idx="27">
                  <c:v>-4.8298442318531865E-2</c:v>
                </c:pt>
                <c:pt idx="28">
                  <c:v>-4.7447412847840015E-2</c:v>
                </c:pt>
                <c:pt idx="29">
                  <c:v>-4.7388455986918591E-2</c:v>
                </c:pt>
                <c:pt idx="30">
                  <c:v>-4.7388455986918591E-2</c:v>
                </c:pt>
                <c:pt idx="31">
                  <c:v>-4.7270542265075745E-2</c:v>
                </c:pt>
                <c:pt idx="32">
                  <c:v>-4.60875600339785E-2</c:v>
                </c:pt>
                <c:pt idx="33">
                  <c:v>-4.6008096438823538E-2</c:v>
                </c:pt>
                <c:pt idx="34">
                  <c:v>-4.5995279729927577E-2</c:v>
                </c:pt>
                <c:pt idx="35">
                  <c:v>-4.5995279729927577E-2</c:v>
                </c:pt>
                <c:pt idx="36">
                  <c:v>-4.5858140944740784E-2</c:v>
                </c:pt>
                <c:pt idx="37">
                  <c:v>-4.5851732590292807E-2</c:v>
                </c:pt>
                <c:pt idx="38">
                  <c:v>-4.5799184083819361E-2</c:v>
                </c:pt>
                <c:pt idx="39">
                  <c:v>-4.5799184083819361E-2</c:v>
                </c:pt>
                <c:pt idx="40">
                  <c:v>-4.5792775729371384E-2</c:v>
                </c:pt>
                <c:pt idx="41">
                  <c:v>-4.5740227222897938E-2</c:v>
                </c:pt>
                <c:pt idx="42">
                  <c:v>-4.573381886844996E-2</c:v>
                </c:pt>
                <c:pt idx="43">
                  <c:v>-4.573381886844996E-2</c:v>
                </c:pt>
                <c:pt idx="44">
                  <c:v>-4.559027172881519E-2</c:v>
                </c:pt>
                <c:pt idx="45">
                  <c:v>-4.5583863374367206E-2</c:v>
                </c:pt>
                <c:pt idx="46">
                  <c:v>-4.5563356640133668E-2</c:v>
                </c:pt>
                <c:pt idx="47">
                  <c:v>-4.5563356640133668E-2</c:v>
                </c:pt>
                <c:pt idx="48">
                  <c:v>-4.5465949652524366E-2</c:v>
                </c:pt>
                <c:pt idx="49">
                  <c:v>-4.5465949652524366E-2</c:v>
                </c:pt>
                <c:pt idx="50">
                  <c:v>-4.5445442918290828E-2</c:v>
                </c:pt>
                <c:pt idx="51">
                  <c:v>-4.531471248755202E-2</c:v>
                </c:pt>
                <c:pt idx="52">
                  <c:v>-4.4726425549227386E-2</c:v>
                </c:pt>
                <c:pt idx="53">
                  <c:v>-4.4726425549227386E-2</c:v>
                </c:pt>
                <c:pt idx="54">
                  <c:v>-4.4555963320911093E-2</c:v>
                </c:pt>
                <c:pt idx="55">
                  <c:v>-4.4124040231117191E-2</c:v>
                </c:pt>
                <c:pt idx="56">
                  <c:v>-4.4066365041085361E-2</c:v>
                </c:pt>
                <c:pt idx="57">
                  <c:v>-4.4007408180163937E-2</c:v>
                </c:pt>
                <c:pt idx="58">
                  <c:v>-4.396767638258646E-2</c:v>
                </c:pt>
                <c:pt idx="59">
                  <c:v>-4.3875396078535536E-2</c:v>
                </c:pt>
                <c:pt idx="60">
                  <c:v>-4.379080579982219E-2</c:v>
                </c:pt>
                <c:pt idx="61">
                  <c:v>-4.3738257293348751E-2</c:v>
                </c:pt>
                <c:pt idx="62">
                  <c:v>-4.3738257293348751E-2</c:v>
                </c:pt>
                <c:pt idx="63">
                  <c:v>-4.3358882710028288E-2</c:v>
                </c:pt>
                <c:pt idx="64">
                  <c:v>-4.2848777695969016E-2</c:v>
                </c:pt>
                <c:pt idx="65">
                  <c:v>-4.2404037897279152E-2</c:v>
                </c:pt>
                <c:pt idx="66">
                  <c:v>-4.2241265694300444E-2</c:v>
                </c:pt>
                <c:pt idx="67">
                  <c:v>-4.1769610806929057E-2</c:v>
                </c:pt>
                <c:pt idx="68">
                  <c:v>-4.1731160680241172E-2</c:v>
                </c:pt>
                <c:pt idx="69">
                  <c:v>-4.1554290097476902E-2</c:v>
                </c:pt>
                <c:pt idx="70">
                  <c:v>-4.1403052932504555E-2</c:v>
                </c:pt>
                <c:pt idx="71">
                  <c:v>-4.0671218854545152E-2</c:v>
                </c:pt>
                <c:pt idx="72">
                  <c:v>-4.006242518198698E-2</c:v>
                </c:pt>
                <c:pt idx="73">
                  <c:v>-4.0022693384409502E-2</c:v>
                </c:pt>
                <c:pt idx="74">
                  <c:v>-3.970868401645844E-2</c:v>
                </c:pt>
                <c:pt idx="75">
                  <c:v>-3.970868401645844E-2</c:v>
                </c:pt>
                <c:pt idx="76">
                  <c:v>-3.9592051965505193E-2</c:v>
                </c:pt>
                <c:pt idx="77">
                  <c:v>-3.9592051965505193E-2</c:v>
                </c:pt>
                <c:pt idx="78">
                  <c:v>-3.7943823201484539E-2</c:v>
                </c:pt>
                <c:pt idx="79">
                  <c:v>-3.7942541530594946E-2</c:v>
                </c:pt>
                <c:pt idx="80">
                  <c:v>-3.7825909479641692E-2</c:v>
                </c:pt>
                <c:pt idx="81">
                  <c:v>-3.7766952618720269E-2</c:v>
                </c:pt>
                <c:pt idx="82">
                  <c:v>-3.7590082035955999E-2</c:v>
                </c:pt>
                <c:pt idx="83">
                  <c:v>-3.7550350238378521E-2</c:v>
                </c:pt>
                <c:pt idx="84">
                  <c:v>-3.6490408412682501E-2</c:v>
                </c:pt>
                <c:pt idx="85">
                  <c:v>-3.6346861273047731E-2</c:v>
                </c:pt>
                <c:pt idx="86">
                  <c:v>-3.6111033829362038E-2</c:v>
                </c:pt>
                <c:pt idx="87">
                  <c:v>-3.6111033829362038E-2</c:v>
                </c:pt>
                <c:pt idx="88">
                  <c:v>-3.6091808766018099E-2</c:v>
                </c:pt>
                <c:pt idx="89">
                  <c:v>-3.6091808766018099E-2</c:v>
                </c:pt>
                <c:pt idx="90">
                  <c:v>-3.5973895044175253E-2</c:v>
                </c:pt>
                <c:pt idx="91">
                  <c:v>-3.5941853271935345E-2</c:v>
                </c:pt>
                <c:pt idx="92">
                  <c:v>-3.5823939550092498E-2</c:v>
                </c:pt>
                <c:pt idx="93">
                  <c:v>-3.5764982689171075E-2</c:v>
                </c:pt>
                <c:pt idx="94">
                  <c:v>-3.5706025828249659E-2</c:v>
                </c:pt>
                <c:pt idx="95">
                  <c:v>-3.4469213419789368E-2</c:v>
                </c:pt>
                <c:pt idx="96">
                  <c:v>-3.4469213419789368E-2</c:v>
                </c:pt>
                <c:pt idx="97">
                  <c:v>-3.4384623141076022E-2</c:v>
                </c:pt>
                <c:pt idx="98">
                  <c:v>-3.4325666280154599E-2</c:v>
                </c:pt>
                <c:pt idx="99">
                  <c:v>-3.4325666280154599E-2</c:v>
                </c:pt>
                <c:pt idx="100">
                  <c:v>-3.3933474987938174E-2</c:v>
                </c:pt>
                <c:pt idx="101">
                  <c:v>-3.3874518127016751E-2</c:v>
                </c:pt>
                <c:pt idx="102">
                  <c:v>-3.3855293063672812E-2</c:v>
                </c:pt>
                <c:pt idx="103">
                  <c:v>-3.3796336202751388E-2</c:v>
                </c:pt>
                <c:pt idx="104">
                  <c:v>-3.2991446884085E-2</c:v>
                </c:pt>
                <c:pt idx="105">
                  <c:v>-3.2820984655768715E-2</c:v>
                </c:pt>
                <c:pt idx="106">
                  <c:v>-3.2527482022051198E-2</c:v>
                </c:pt>
                <c:pt idx="107">
                  <c:v>-3.2415976654656328E-2</c:v>
                </c:pt>
                <c:pt idx="108">
                  <c:v>-3.2415976654656328E-2</c:v>
                </c:pt>
                <c:pt idx="109">
                  <c:v>-3.236214647729329E-2</c:v>
                </c:pt>
                <c:pt idx="110">
                  <c:v>-3.2258331135236004E-2</c:v>
                </c:pt>
                <c:pt idx="111">
                  <c:v>-3.2239106071892058E-2</c:v>
                </c:pt>
                <c:pt idx="112">
                  <c:v>-3.2232697717444081E-2</c:v>
                </c:pt>
                <c:pt idx="113">
                  <c:v>-3.2226289362996097E-2</c:v>
                </c:pt>
                <c:pt idx="114">
                  <c:v>-3.2207064299652158E-2</c:v>
                </c:pt>
                <c:pt idx="115">
                  <c:v>-3.2207064299652158E-2</c:v>
                </c:pt>
                <c:pt idx="116">
                  <c:v>-3.2207064299652158E-2</c:v>
                </c:pt>
                <c:pt idx="117">
                  <c:v>-3.2167332502074673E-2</c:v>
                </c:pt>
                <c:pt idx="118">
                  <c:v>-3.2062235489127788E-2</c:v>
                </c:pt>
                <c:pt idx="119">
                  <c:v>-3.0936928448062367E-2</c:v>
                </c:pt>
                <c:pt idx="120">
                  <c:v>-3.0590877307871404E-2</c:v>
                </c:pt>
                <c:pt idx="121">
                  <c:v>-3.0316599737497833E-2</c:v>
                </c:pt>
                <c:pt idx="122">
                  <c:v>-3.0316599737497833E-2</c:v>
                </c:pt>
                <c:pt idx="123">
                  <c:v>-3.0296093003264295E-2</c:v>
                </c:pt>
                <c:pt idx="124">
                  <c:v>-3.0205094370102964E-2</c:v>
                </c:pt>
                <c:pt idx="125">
                  <c:v>-3.0205094370102964E-2</c:v>
                </c:pt>
                <c:pt idx="126">
                  <c:v>-3.0087180648260117E-2</c:v>
                </c:pt>
                <c:pt idx="127">
                  <c:v>-3.0087180648260117E-2</c:v>
                </c:pt>
                <c:pt idx="128">
                  <c:v>-3.0028223787338694E-2</c:v>
                </c:pt>
                <c:pt idx="129">
                  <c:v>-3.0028223787338694E-2</c:v>
                </c:pt>
                <c:pt idx="130">
                  <c:v>-3.0021815432890717E-2</c:v>
                </c:pt>
                <c:pt idx="131">
                  <c:v>-3.0021815432890717E-2</c:v>
                </c:pt>
                <c:pt idx="132">
                  <c:v>-2.990390171104787E-2</c:v>
                </c:pt>
                <c:pt idx="133">
                  <c:v>-2.9733439482731584E-2</c:v>
                </c:pt>
                <c:pt idx="134">
                  <c:v>-2.8791411378878411E-2</c:v>
                </c:pt>
                <c:pt idx="135">
                  <c:v>-2.8726046163509003E-2</c:v>
                </c:pt>
                <c:pt idx="136">
                  <c:v>-2.8412036795557948E-2</c:v>
                </c:pt>
                <c:pt idx="137">
                  <c:v>-2.8399220086661986E-2</c:v>
                </c:pt>
                <c:pt idx="138">
                  <c:v>-2.8373586668870063E-2</c:v>
                </c:pt>
                <c:pt idx="139">
                  <c:v>-2.8144167579632354E-2</c:v>
                </c:pt>
                <c:pt idx="140">
                  <c:v>-2.7967296996868084E-2</c:v>
                </c:pt>
                <c:pt idx="141">
                  <c:v>-2.6397250157112792E-2</c:v>
                </c:pt>
                <c:pt idx="142">
                  <c:v>-2.6084522460051329E-2</c:v>
                </c:pt>
                <c:pt idx="143">
                  <c:v>-2.6084522460051329E-2</c:v>
                </c:pt>
                <c:pt idx="144">
                  <c:v>-2.6083240789161737E-2</c:v>
                </c:pt>
                <c:pt idx="145">
                  <c:v>-2.6083240789161737E-2</c:v>
                </c:pt>
                <c:pt idx="146">
                  <c:v>-2.6044790662473852E-2</c:v>
                </c:pt>
                <c:pt idx="147">
                  <c:v>-2.4723387975300215E-2</c:v>
                </c:pt>
                <c:pt idx="148">
                  <c:v>-2.4396561898453198E-2</c:v>
                </c:pt>
                <c:pt idx="149">
                  <c:v>-2.4337605037531775E-2</c:v>
                </c:pt>
                <c:pt idx="150">
                  <c:v>-2.4251733087928828E-2</c:v>
                </c:pt>
                <c:pt idx="151">
                  <c:v>-2.4173551163663473E-2</c:v>
                </c:pt>
                <c:pt idx="152">
                  <c:v>-2.4173551163663473E-2</c:v>
                </c:pt>
                <c:pt idx="153">
                  <c:v>-2.4167142809215489E-2</c:v>
                </c:pt>
                <c:pt idx="154">
                  <c:v>-2.4141509391423566E-2</c:v>
                </c:pt>
                <c:pt idx="155">
                  <c:v>-2.2786783261120436E-2</c:v>
                </c:pt>
                <c:pt idx="156">
                  <c:v>-2.2780374906672451E-2</c:v>
                </c:pt>
                <c:pt idx="157">
                  <c:v>-2.2636827767037682E-2</c:v>
                </c:pt>
                <c:pt idx="158">
                  <c:v>-2.2636827767037682E-2</c:v>
                </c:pt>
                <c:pt idx="159">
                  <c:v>-2.2603504323908175E-2</c:v>
                </c:pt>
                <c:pt idx="160">
                  <c:v>-2.2434323766481482E-2</c:v>
                </c:pt>
                <c:pt idx="161">
                  <c:v>-2.2289494955957126E-2</c:v>
                </c:pt>
                <c:pt idx="162">
                  <c:v>-2.2230538095035696E-2</c:v>
                </c:pt>
                <c:pt idx="163">
                  <c:v>-2.2113906044082449E-2</c:v>
                </c:pt>
                <c:pt idx="164">
                  <c:v>-2.2054949183161032E-2</c:v>
                </c:pt>
                <c:pt idx="165">
                  <c:v>-2.0929642142095597E-2</c:v>
                </c:pt>
                <c:pt idx="166">
                  <c:v>-2.0523352470093625E-2</c:v>
                </c:pt>
                <c:pt idx="167">
                  <c:v>-2.051950745742484E-2</c:v>
                </c:pt>
                <c:pt idx="168">
                  <c:v>-2.0514380773866456E-2</c:v>
                </c:pt>
                <c:pt idx="169">
                  <c:v>-2.0497719052301702E-2</c:v>
                </c:pt>
                <c:pt idx="170">
                  <c:v>-2.0497719052301702E-2</c:v>
                </c:pt>
                <c:pt idx="171">
                  <c:v>-2.0396467052023609E-2</c:v>
                </c:pt>
                <c:pt idx="172">
                  <c:v>-2.038621368490684E-2</c:v>
                </c:pt>
                <c:pt idx="173">
                  <c:v>-2.0366988621562887E-2</c:v>
                </c:pt>
                <c:pt idx="174">
                  <c:v>-1.8757209984230125E-2</c:v>
                </c:pt>
                <c:pt idx="175">
                  <c:v>-1.8640577933276878E-2</c:v>
                </c:pt>
                <c:pt idx="176">
                  <c:v>-1.8640577933276878E-2</c:v>
                </c:pt>
                <c:pt idx="177">
                  <c:v>-1.8640577933276878E-2</c:v>
                </c:pt>
                <c:pt idx="178">
                  <c:v>-1.8640577933276878E-2</c:v>
                </c:pt>
                <c:pt idx="179">
                  <c:v>-1.8639296262387278E-2</c:v>
                </c:pt>
                <c:pt idx="180">
                  <c:v>-1.8581621072355448E-2</c:v>
                </c:pt>
                <c:pt idx="181">
                  <c:v>-1.8286836767748338E-2</c:v>
                </c:pt>
                <c:pt idx="182">
                  <c:v>-1.8162514691457507E-2</c:v>
                </c:pt>
                <c:pt idx="183">
                  <c:v>-1.6750113371122546E-2</c:v>
                </c:pt>
                <c:pt idx="184">
                  <c:v>-1.6520694281884837E-2</c:v>
                </c:pt>
                <c:pt idx="185">
                  <c:v>-1.6436104003171484E-2</c:v>
                </c:pt>
                <c:pt idx="186">
                  <c:v>-1.6402780560041991E-2</c:v>
                </c:pt>
                <c:pt idx="187">
                  <c:v>-1.5199291594711201E-2</c:v>
                </c:pt>
                <c:pt idx="188">
                  <c:v>-1.5140334733789784E-2</c:v>
                </c:pt>
                <c:pt idx="189">
                  <c:v>-1.4845550429182661E-2</c:v>
                </c:pt>
                <c:pt idx="190">
                  <c:v>-1.4669961517307997E-2</c:v>
                </c:pt>
                <c:pt idx="191">
                  <c:v>-1.4257263490858027E-2</c:v>
                </c:pt>
                <c:pt idx="192">
                  <c:v>-1.3308827032556869E-2</c:v>
                </c:pt>
                <c:pt idx="193">
                  <c:v>-1.2962775892365913E-2</c:v>
                </c:pt>
                <c:pt idx="194">
                  <c:v>-1.2758990220920127E-2</c:v>
                </c:pt>
                <c:pt idx="195">
                  <c:v>-1.2667991587758803E-2</c:v>
                </c:pt>
                <c:pt idx="196">
                  <c:v>-1.264235816996688E-2</c:v>
                </c:pt>
                <c:pt idx="197">
                  <c:v>-1.2641076499077281E-2</c:v>
                </c:pt>
                <c:pt idx="198">
                  <c:v>-1.2634668144629296E-2</c:v>
                </c:pt>
                <c:pt idx="199">
                  <c:v>-1.2634668144629296E-2</c:v>
                </c:pt>
                <c:pt idx="200">
                  <c:v>-1.2634668144629296E-2</c:v>
                </c:pt>
                <c:pt idx="201">
                  <c:v>-1.258340130904545E-2</c:v>
                </c:pt>
                <c:pt idx="202">
                  <c:v>-1.2255293561308833E-2</c:v>
                </c:pt>
                <c:pt idx="203">
                  <c:v>-1.0986439380608642E-2</c:v>
                </c:pt>
                <c:pt idx="204">
                  <c:v>-1.0640388240417686E-2</c:v>
                </c:pt>
                <c:pt idx="205">
                  <c:v>-9.6611916807662207E-3</c:v>
                </c:pt>
                <c:pt idx="206">
                  <c:v>-9.3651257052695114E-3</c:v>
                </c:pt>
                <c:pt idx="207">
                  <c:v>-8.8742457545541858E-3</c:v>
                </c:pt>
                <c:pt idx="208">
                  <c:v>-8.8742457545541858E-3</c:v>
                </c:pt>
                <c:pt idx="209">
                  <c:v>-8.6384183108684925E-3</c:v>
                </c:pt>
                <c:pt idx="210">
                  <c:v>-7.0491464077692689E-3</c:v>
                </c:pt>
                <c:pt idx="211">
                  <c:v>-6.8466424072130688E-3</c:v>
                </c:pt>
                <c:pt idx="212">
                  <c:v>-6.5185346594764521E-3</c:v>
                </c:pt>
                <c:pt idx="213">
                  <c:v>-5.5124230111434774E-3</c:v>
                </c:pt>
                <c:pt idx="214">
                  <c:v>-5.3778475677358772E-3</c:v>
                </c:pt>
                <c:pt idx="215">
                  <c:v>-4.8703058954557982E-3</c:v>
                </c:pt>
                <c:pt idx="216">
                  <c:v>-4.8703058954557982E-3</c:v>
                </c:pt>
                <c:pt idx="217">
                  <c:v>-4.8703058954557982E-3</c:v>
                </c:pt>
                <c:pt idx="218">
                  <c:v>-4.3999326789740112E-3</c:v>
                </c:pt>
                <c:pt idx="219">
                  <c:v>-2.8106607758747876E-3</c:v>
                </c:pt>
                <c:pt idx="220">
                  <c:v>-2.7247888262718484E-3</c:v>
                </c:pt>
                <c:pt idx="221">
                  <c:v>-2.6004667499810175E-3</c:v>
                </c:pt>
                <c:pt idx="222">
                  <c:v>-1.5892284180896443E-3</c:v>
                </c:pt>
                <c:pt idx="223">
                  <c:v>-1.5892284180896443E-3</c:v>
                </c:pt>
                <c:pt idx="224">
                  <c:v>-1.5892284180896443E-3</c:v>
                </c:pt>
                <c:pt idx="225">
                  <c:v>-1.5302715571682279E-3</c:v>
                </c:pt>
                <c:pt idx="226">
                  <c:v>-1.5302715571682279E-3</c:v>
                </c:pt>
                <c:pt idx="227">
                  <c:v>-1.5302715571682279E-3</c:v>
                </c:pt>
                <c:pt idx="228">
                  <c:v>-1.4828497342531666E-3</c:v>
                </c:pt>
                <c:pt idx="229">
                  <c:v>-1.4828497342531666E-3</c:v>
                </c:pt>
                <c:pt idx="230">
                  <c:v>-1.4828497342531666E-3</c:v>
                </c:pt>
                <c:pt idx="231">
                  <c:v>-1.4405545948964898E-3</c:v>
                </c:pt>
                <c:pt idx="232">
                  <c:v>-1.4405545948964898E-3</c:v>
                </c:pt>
                <c:pt idx="233">
                  <c:v>-1.4405545948964898E-3</c:v>
                </c:pt>
                <c:pt idx="234">
                  <c:v>-1.4392729240069041E-3</c:v>
                </c:pt>
                <c:pt idx="235">
                  <c:v>-1.4392729240069041E-3</c:v>
                </c:pt>
                <c:pt idx="236">
                  <c:v>-1.4392729240069041E-3</c:v>
                </c:pt>
                <c:pt idx="237">
                  <c:v>-1.4341462404485195E-3</c:v>
                </c:pt>
                <c:pt idx="238">
                  <c:v>-1.3380209237287971E-3</c:v>
                </c:pt>
                <c:pt idx="239">
                  <c:v>-1.3380209237287971E-3</c:v>
                </c:pt>
                <c:pt idx="240">
                  <c:v>-1.3380209237287971E-3</c:v>
                </c:pt>
                <c:pt idx="241">
                  <c:v>-1.3072608223784893E-3</c:v>
                </c:pt>
                <c:pt idx="242">
                  <c:v>-1.3072608223784893E-3</c:v>
                </c:pt>
                <c:pt idx="243">
                  <c:v>-1.3072608223784893E-3</c:v>
                </c:pt>
                <c:pt idx="244">
                  <c:v>-1.2149805183275797E-3</c:v>
                </c:pt>
                <c:pt idx="245">
                  <c:v>-1.2149805183275797E-3</c:v>
                </c:pt>
                <c:pt idx="246">
                  <c:v>-1.2149805183275797E-3</c:v>
                </c:pt>
                <c:pt idx="247">
                  <c:v>-1.1996004676524258E-3</c:v>
                </c:pt>
                <c:pt idx="248">
                  <c:v>-1.1996004676524258E-3</c:v>
                </c:pt>
                <c:pt idx="249">
                  <c:v>-1.1996004676524258E-3</c:v>
                </c:pt>
                <c:pt idx="250">
                  <c:v>-1.0176032013297642E-3</c:v>
                </c:pt>
                <c:pt idx="251">
                  <c:v>-1.0176032013297642E-3</c:v>
                </c:pt>
                <c:pt idx="252">
                  <c:v>-9.4839297329157857E-4</c:v>
                </c:pt>
                <c:pt idx="253">
                  <c:v>-9.4839297329157857E-4</c:v>
                </c:pt>
                <c:pt idx="254">
                  <c:v>-9.4839297329157857E-4</c:v>
                </c:pt>
                <c:pt idx="255">
                  <c:v>-9.2532289727884076E-4</c:v>
                </c:pt>
                <c:pt idx="256">
                  <c:v>-9.1635120105167112E-4</c:v>
                </c:pt>
                <c:pt idx="257">
                  <c:v>-9.1635120105167112E-4</c:v>
                </c:pt>
                <c:pt idx="258">
                  <c:v>-8.4201428945508694E-4</c:v>
                </c:pt>
                <c:pt idx="259">
                  <c:v>-8.2535256789034728E-4</c:v>
                </c:pt>
                <c:pt idx="260">
                  <c:v>-8.2535256789034728E-4</c:v>
                </c:pt>
                <c:pt idx="261">
                  <c:v>-8.2022588433196264E-4</c:v>
                </c:pt>
                <c:pt idx="262">
                  <c:v>-8.2022588433196264E-4</c:v>
                </c:pt>
                <c:pt idx="263">
                  <c:v>-8.2022588433196264E-4</c:v>
                </c:pt>
                <c:pt idx="264">
                  <c:v>-7.9843747920882446E-4</c:v>
                </c:pt>
                <c:pt idx="265">
                  <c:v>-7.9843747920882446E-4</c:v>
                </c:pt>
                <c:pt idx="266">
                  <c:v>-7.9843747920882446E-4</c:v>
                </c:pt>
                <c:pt idx="267">
                  <c:v>7.7673604410484487E-4</c:v>
                </c:pt>
                <c:pt idx="268">
                  <c:v>1.0612669815951992E-3</c:v>
                </c:pt>
                <c:pt idx="269">
                  <c:v>1.0869003993871224E-3</c:v>
                </c:pt>
                <c:pt idx="270">
                  <c:v>2.6325954922400835E-3</c:v>
                </c:pt>
                <c:pt idx="271">
                  <c:v>2.6325954922400835E-3</c:v>
                </c:pt>
                <c:pt idx="272">
                  <c:v>4.4089913452203533E-3</c:v>
                </c:pt>
                <c:pt idx="273">
                  <c:v>4.5538201557447089E-3</c:v>
                </c:pt>
                <c:pt idx="274">
                  <c:v>4.7294090676193862E-3</c:v>
                </c:pt>
                <c:pt idx="275">
                  <c:v>4.7306907385089858E-3</c:v>
                </c:pt>
                <c:pt idx="276">
                  <c:v>4.7883659285408026E-3</c:v>
                </c:pt>
                <c:pt idx="277">
                  <c:v>4.7896475994304022E-3</c:v>
                </c:pt>
                <c:pt idx="278">
                  <c:v>4.9434481061819413E-3</c:v>
                </c:pt>
                <c:pt idx="279">
                  <c:v>4.9447297770715409E-3</c:v>
                </c:pt>
                <c:pt idx="280">
                  <c:v>5.0344467393432651E-3</c:v>
                </c:pt>
                <c:pt idx="281">
                  <c:v>5.0780235495895415E-3</c:v>
                </c:pt>
                <c:pt idx="282">
                  <c:v>6.0597834510201926E-3</c:v>
                </c:pt>
                <c:pt idx="283">
                  <c:v>6.7749558074148425E-3</c:v>
                </c:pt>
                <c:pt idx="284">
                  <c:v>6.7788008200836414E-3</c:v>
                </c:pt>
                <c:pt idx="285">
                  <c:v>6.7800824909732271E-3</c:v>
                </c:pt>
                <c:pt idx="286">
                  <c:v>6.848011048121827E-3</c:v>
                </c:pt>
                <c:pt idx="287">
                  <c:v>8.3052708495926497E-3</c:v>
                </c:pt>
                <c:pt idx="288">
                  <c:v>9.0153165224289289E-3</c:v>
                </c:pt>
                <c:pt idx="289">
                  <c:v>1.0409774450309536E-2</c:v>
                </c:pt>
                <c:pt idx="290">
                  <c:v>8.9307262437155754E-3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72-41FE-9102-DDD75D16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4384"/>
        <c:axId val="1"/>
      </c:scatterChart>
      <c:valAx>
        <c:axId val="90596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49929152472962157"/>
              <c:y val="0.8737874270570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Sowell O-C (days)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3179614198710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4384"/>
        <c:crosses val="autoZero"/>
        <c:crossBetween val="midCat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553191489361702E-2"/>
          <c:y val="0.93689422317355953"/>
          <c:w val="0.99432758139275146"/>
          <c:h val="0.985437912493947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Diagram, Reliable ToMs</a:t>
            </a:r>
          </a:p>
        </c:rich>
      </c:tx>
      <c:layout>
        <c:manualLayout>
          <c:xMode val="edge"/>
          <c:yMode val="edge"/>
          <c:x val="0.31716920706012663"/>
          <c:y val="2.7027027027027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53794805272927E-2"/>
          <c:y val="0.14527027027027026"/>
          <c:w val="0.86631772346880853"/>
          <c:h val="0.5945945945945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'C'!$I$21:$I$994</c:f>
              <c:numCache>
                <c:formatCode>General</c:formatCode>
                <c:ptCount val="974"/>
                <c:pt idx="0">
                  <c:v>-4.0024651607382111E-3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81-447D-9853-D56CDA7BD40A}"/>
            </c:ext>
          </c:extLst>
        </c:ser>
        <c:ser>
          <c:idx val="1"/>
          <c:order val="1"/>
          <c:tx>
            <c:strRef>
              <c:f>'C'!$J$20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'C'!$J$21:$J$994</c:f>
              <c:numCache>
                <c:formatCode>General</c:formatCode>
                <c:ptCount val="974"/>
                <c:pt idx="3">
                  <c:v>-3.099732813279843E-2</c:v>
                </c:pt>
                <c:pt idx="8">
                  <c:v>-5.1825591348460875E-2</c:v>
                </c:pt>
                <c:pt idx="16">
                  <c:v>-4.5568327375804074E-2</c:v>
                </c:pt>
                <c:pt idx="21">
                  <c:v>-4.2924192588543519E-2</c:v>
                </c:pt>
                <c:pt idx="26">
                  <c:v>-6.7603749906993471E-2</c:v>
                </c:pt>
                <c:pt idx="31">
                  <c:v>-6.7776546580716968E-2</c:v>
                </c:pt>
                <c:pt idx="51">
                  <c:v>-7.5588844832964242E-2</c:v>
                </c:pt>
                <c:pt idx="63">
                  <c:v>-7.9417983361054212E-2</c:v>
                </c:pt>
                <c:pt idx="70">
                  <c:v>-7.3505746200680733E-2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81-447D-9853-D56CDA7BD40A}"/>
            </c:ext>
          </c:extLst>
        </c:ser>
        <c:ser>
          <c:idx val="2"/>
          <c:order val="2"/>
          <c:tx>
            <c:strRef>
              <c:f>'C'!$K$20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'C'!$K$21:$K$994</c:f>
              <c:numCache>
                <c:formatCode>General</c:formatCode>
                <c:ptCount val="974"/>
                <c:pt idx="247">
                  <c:v>7.1225703723030165E-3</c:v>
                </c:pt>
                <c:pt idx="248">
                  <c:v>7.1525703751831315E-3</c:v>
                </c:pt>
                <c:pt idx="249">
                  <c:v>7.3425703740213066E-3</c:v>
                </c:pt>
                <c:pt idx="250">
                  <c:v>1.5427009420818649E-3</c:v>
                </c:pt>
                <c:pt idx="251">
                  <c:v>2.7427009408711456E-3</c:v>
                </c:pt>
                <c:pt idx="252">
                  <c:v>-9.7703692881623283E-4</c:v>
                </c:pt>
                <c:pt idx="253">
                  <c:v>-5.4703692876501009E-4</c:v>
                </c:pt>
                <c:pt idx="254">
                  <c:v>-4.2703692452050745E-4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81-447D-9853-D56CDA7BD40A}"/>
            </c:ext>
          </c:extLst>
        </c:ser>
        <c:ser>
          <c:idx val="3"/>
          <c:order val="3"/>
          <c:tx>
            <c:strRef>
              <c:f>'C'!$L$20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'C'!$L$21:$L$994</c:f>
              <c:numCache>
                <c:formatCode>General</c:formatCode>
                <c:ptCount val="974"/>
                <c:pt idx="1">
                  <c:v>-1.140146168472711E-2</c:v>
                </c:pt>
                <c:pt idx="267">
                  <c:v>5.8037227427121252E-3</c:v>
                </c:pt>
                <c:pt idx="282">
                  <c:v>6.0668538353638723E-3</c:v>
                </c:pt>
                <c:pt idx="289">
                  <c:v>-3.9311683576670475E-3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81-447D-9853-D56CDA7BD40A}"/>
            </c:ext>
          </c:extLst>
        </c:ser>
        <c:ser>
          <c:idx val="4"/>
          <c:order val="4"/>
          <c:tx>
            <c:strRef>
              <c:f>'C'!$M$20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'C'!$M$21:$M$994</c:f>
              <c:numCache>
                <c:formatCode>General</c:formatCode>
                <c:ptCount val="974"/>
                <c:pt idx="2">
                  <c:v>1.0719274258008227E-2</c:v>
                </c:pt>
                <c:pt idx="167">
                  <c:v>4.3981565249850973E-4</c:v>
                </c:pt>
                <c:pt idx="168">
                  <c:v>-8.5406274592969567E-5</c:v>
                </c:pt>
                <c:pt idx="171">
                  <c:v>-6.0287428350420669E-3</c:v>
                </c:pt>
                <c:pt idx="172">
                  <c:v>-7.5732089098892175E-3</c:v>
                </c:pt>
                <c:pt idx="175">
                  <c:v>5.0264117162441835E-3</c:v>
                </c:pt>
                <c:pt idx="176">
                  <c:v>5.0264117162441835E-3</c:v>
                </c:pt>
                <c:pt idx="205">
                  <c:v>3.2261759552056901E-2</c:v>
                </c:pt>
                <c:pt idx="214">
                  <c:v>2.9269825972733088E-3</c:v>
                </c:pt>
                <c:pt idx="222">
                  <c:v>-5.4216678472585045E-3</c:v>
                </c:pt>
                <c:pt idx="223">
                  <c:v>-5.3316678458941169E-3</c:v>
                </c:pt>
                <c:pt idx="224">
                  <c:v>-5.1416678470559418E-3</c:v>
                </c:pt>
                <c:pt idx="225">
                  <c:v>-4.4361767068039626E-3</c:v>
                </c:pt>
                <c:pt idx="226">
                  <c:v>-4.1661767099867575E-3</c:v>
                </c:pt>
                <c:pt idx="227">
                  <c:v>-4.0661767052370124E-3</c:v>
                </c:pt>
                <c:pt idx="228">
                  <c:v>-7.5810078924405389E-3</c:v>
                </c:pt>
                <c:pt idx="229">
                  <c:v>-5.8810078917304054E-3</c:v>
                </c:pt>
                <c:pt idx="230">
                  <c:v>-4.7810078904149123E-3</c:v>
                </c:pt>
                <c:pt idx="231">
                  <c:v>5.0645758165046573E-5</c:v>
                </c:pt>
                <c:pt idx="232">
                  <c:v>3.2064575498225167E-4</c:v>
                </c:pt>
                <c:pt idx="233">
                  <c:v>3.9064575685188174E-4</c:v>
                </c:pt>
                <c:pt idx="234">
                  <c:v>-5.0850526386057027E-3</c:v>
                </c:pt>
                <c:pt idx="235">
                  <c:v>-3.2850526404217817E-3</c:v>
                </c:pt>
                <c:pt idx="236">
                  <c:v>-9.850526403170079E-4</c:v>
                </c:pt>
                <c:pt idx="237">
                  <c:v>-8.592850615241332E-2</c:v>
                </c:pt>
                <c:pt idx="238">
                  <c:v>4.0059392340481281E-3</c:v>
                </c:pt>
                <c:pt idx="239">
                  <c:v>4.1959392328863032E-3</c:v>
                </c:pt>
                <c:pt idx="240">
                  <c:v>4.2859392342506908E-3</c:v>
                </c:pt>
                <c:pt idx="241">
                  <c:v>5.8979220120818354E-3</c:v>
                </c:pt>
                <c:pt idx="242">
                  <c:v>6.147922009404283E-3</c:v>
                </c:pt>
                <c:pt idx="243">
                  <c:v>7.6579220112762414E-3</c:v>
                </c:pt>
                <c:pt idx="244">
                  <c:v>7.0096282724989578E-3</c:v>
                </c:pt>
                <c:pt idx="245">
                  <c:v>7.0296282719937153E-3</c:v>
                </c:pt>
                <c:pt idx="246">
                  <c:v>7.4396282725501806E-3</c:v>
                </c:pt>
                <c:pt idx="255">
                  <c:v>2.7022759997635148E-2</c:v>
                </c:pt>
                <c:pt idx="256">
                  <c:v>-1.3363758844207041E-3</c:v>
                </c:pt>
                <c:pt idx="257">
                  <c:v>1.6362411406589672E-4</c:v>
                </c:pt>
                <c:pt idx="259">
                  <c:v>-6.1461745135602541E-3</c:v>
                </c:pt>
                <c:pt idx="260">
                  <c:v>-5.8261745143681765E-3</c:v>
                </c:pt>
                <c:pt idx="261">
                  <c:v>-6.360426741593983E-3</c:v>
                </c:pt>
                <c:pt idx="262">
                  <c:v>-6.1304267364903353E-3</c:v>
                </c:pt>
                <c:pt idx="263">
                  <c:v>-5.49042673810618E-3</c:v>
                </c:pt>
                <c:pt idx="264">
                  <c:v>-1.4776157331652939E-3</c:v>
                </c:pt>
                <c:pt idx="265">
                  <c:v>-7.7615732152480632E-5</c:v>
                </c:pt>
                <c:pt idx="266">
                  <c:v>2.2238426754483953E-4</c:v>
                </c:pt>
                <c:pt idx="268">
                  <c:v>2.9255760004161857E-2</c:v>
                </c:pt>
                <c:pt idx="269">
                  <c:v>2.9412960000627209E-2</c:v>
                </c:pt>
                <c:pt idx="270">
                  <c:v>3.0772120000619907E-2</c:v>
                </c:pt>
                <c:pt idx="271">
                  <c:v>3.1292120002035517E-2</c:v>
                </c:pt>
                <c:pt idx="272">
                  <c:v>-9.5536701264791191E-3</c:v>
                </c:pt>
                <c:pt idx="273">
                  <c:v>-2.4909839921747334E-3</c:v>
                </c:pt>
                <c:pt idx="274">
                  <c:v>9.3047913833288476E-4</c:v>
                </c:pt>
                <c:pt idx="275">
                  <c:v>4.2942134969052859E-3</c:v>
                </c:pt>
                <c:pt idx="276">
                  <c:v>4.41430885985028E-3</c:v>
                </c:pt>
                <c:pt idx="277">
                  <c:v>4.7016928874654695E-4</c:v>
                </c:pt>
                <c:pt idx="278">
                  <c:v>5.2518181983032264E-3</c:v>
                </c:pt>
                <c:pt idx="279">
                  <c:v>6.959065722185187E-3</c:v>
                </c:pt>
                <c:pt idx="280">
                  <c:v>5.5600727864657529E-3</c:v>
                </c:pt>
                <c:pt idx="281">
                  <c:v>5.3226469171931967E-3</c:v>
                </c:pt>
                <c:pt idx="283">
                  <c:v>3.2305639993865043E-2</c:v>
                </c:pt>
                <c:pt idx="284">
                  <c:v>1.6564212957746349E-2</c:v>
                </c:pt>
                <c:pt idx="285">
                  <c:v>1.9281972345197573E-3</c:v>
                </c:pt>
                <c:pt idx="286">
                  <c:v>-3.6181230199872516E-2</c:v>
                </c:pt>
                <c:pt idx="287">
                  <c:v>-4.4820639595855027E-3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81-447D-9853-D56CDA7BD40A}"/>
            </c:ext>
          </c:extLst>
        </c:ser>
        <c:ser>
          <c:idx val="7"/>
          <c:order val="5"/>
          <c:tx>
            <c:strRef>
              <c:f>'C'!$P$20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'C'!$P$21:$P$994</c:f>
              <c:numCache>
                <c:formatCode>General</c:formatCode>
                <c:ptCount val="974"/>
                <c:pt idx="135">
                  <c:v>-0.10910283843259094</c:v>
                </c:pt>
                <c:pt idx="142">
                  <c:v>0.10045920593256596</c:v>
                </c:pt>
                <c:pt idx="143">
                  <c:v>0.10645920593378833</c:v>
                </c:pt>
                <c:pt idx="144">
                  <c:v>-0.13197627575573279</c:v>
                </c:pt>
                <c:pt idx="145">
                  <c:v>-0.13097627575916704</c:v>
                </c:pt>
                <c:pt idx="151">
                  <c:v>-7.5099297049746383E-2</c:v>
                </c:pt>
                <c:pt idx="152">
                  <c:v>-6.5099297054985072E-2</c:v>
                </c:pt>
                <c:pt idx="154">
                  <c:v>5.0700187217444181E-2</c:v>
                </c:pt>
                <c:pt idx="163">
                  <c:v>8.9223828814283479E-2</c:v>
                </c:pt>
                <c:pt idx="178">
                  <c:v>0.10542641171923606</c:v>
                </c:pt>
                <c:pt idx="179">
                  <c:v>-0.11907896655611694</c:v>
                </c:pt>
                <c:pt idx="198">
                  <c:v>-0.10595637829828775</c:v>
                </c:pt>
                <c:pt idx="199">
                  <c:v>-0.10295637830131454</c:v>
                </c:pt>
                <c:pt idx="200">
                  <c:v>-9.4956378299684729E-2</c:v>
                </c:pt>
                <c:pt idx="217">
                  <c:v>-0.12280040760379052</c:v>
                </c:pt>
                <c:pt idx="288">
                  <c:v>6.6174742023576982E-3</c:v>
                </c:pt>
                <c:pt idx="290">
                  <c:v>3.7997717518010177E-3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81-447D-9853-D56CDA7BD40A}"/>
            </c:ext>
          </c:extLst>
        </c:ser>
        <c:ser>
          <c:idx val="8"/>
          <c:order val="6"/>
          <c:tx>
            <c:strRef>
              <c:f>'C'!$Q$20</c:f>
              <c:strCache>
                <c:ptCount val="1"/>
                <c:pt idx="0">
                  <c:v>Sowell 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'C'!$Q$21:$Q$994</c:f>
              <c:numCache>
                <c:formatCode>General</c:formatCode>
                <c:ptCount val="974"/>
                <c:pt idx="1">
                  <c:v>-6.945882870576435E-2</c:v>
                </c:pt>
                <c:pt idx="3">
                  <c:v>-5.8999112575770146E-2</c:v>
                </c:pt>
                <c:pt idx="4">
                  <c:v>-5.7272701887484123E-2</c:v>
                </c:pt>
                <c:pt idx="5">
                  <c:v>-5.5865427250707547E-2</c:v>
                </c:pt>
                <c:pt idx="6">
                  <c:v>-5.5656514895703377E-2</c:v>
                </c:pt>
                <c:pt idx="7">
                  <c:v>-5.5650106541255392E-2</c:v>
                </c:pt>
                <c:pt idx="8">
                  <c:v>-5.5087453020722689E-2</c:v>
                </c:pt>
                <c:pt idx="9">
                  <c:v>-5.4649121576480802E-2</c:v>
                </c:pt>
                <c:pt idx="10">
                  <c:v>-5.4185156714446993E-2</c:v>
                </c:pt>
                <c:pt idx="11">
                  <c:v>-5.377245868799703E-2</c:v>
                </c:pt>
                <c:pt idx="12">
                  <c:v>-5.3713501827075613E-2</c:v>
                </c:pt>
                <c:pt idx="13">
                  <c:v>-5.365454496615419E-2</c:v>
                </c:pt>
                <c:pt idx="14">
                  <c:v>-5.3478956054279513E-2</c:v>
                </c:pt>
                <c:pt idx="15">
                  <c:v>-5.3478956054279513E-2</c:v>
                </c:pt>
                <c:pt idx="16">
                  <c:v>-5.3131623243198957E-2</c:v>
                </c:pt>
                <c:pt idx="17">
                  <c:v>-5.1771770429337435E-2</c:v>
                </c:pt>
                <c:pt idx="18">
                  <c:v>-5.1712813568416012E-2</c:v>
                </c:pt>
                <c:pt idx="19">
                  <c:v>-5.1418029263808902E-2</c:v>
                </c:pt>
                <c:pt idx="20">
                  <c:v>-5.1359072402887479E-2</c:v>
                </c:pt>
                <c:pt idx="21">
                  <c:v>-5.1175793465675225E-2</c:v>
                </c:pt>
                <c:pt idx="22">
                  <c:v>-4.9887714221631095E-2</c:v>
                </c:pt>
                <c:pt idx="23">
                  <c:v>-4.9742885411106726E-2</c:v>
                </c:pt>
                <c:pt idx="24">
                  <c:v>-4.9742885411106726E-2</c:v>
                </c:pt>
                <c:pt idx="25">
                  <c:v>-4.9651886777945402E-2</c:v>
                </c:pt>
                <c:pt idx="26">
                  <c:v>-4.9226372042599477E-2</c:v>
                </c:pt>
                <c:pt idx="27">
                  <c:v>-4.8298442318531865E-2</c:v>
                </c:pt>
                <c:pt idx="28">
                  <c:v>-4.7447412847840015E-2</c:v>
                </c:pt>
                <c:pt idx="29">
                  <c:v>-4.7388455986918591E-2</c:v>
                </c:pt>
                <c:pt idx="30">
                  <c:v>-4.7388455986918591E-2</c:v>
                </c:pt>
                <c:pt idx="31">
                  <c:v>-4.7270542265075745E-2</c:v>
                </c:pt>
                <c:pt idx="32">
                  <c:v>-4.60875600339785E-2</c:v>
                </c:pt>
                <c:pt idx="33">
                  <c:v>-4.6008096438823538E-2</c:v>
                </c:pt>
                <c:pt idx="34">
                  <c:v>-4.5995279729927577E-2</c:v>
                </c:pt>
                <c:pt idx="35">
                  <c:v>-4.5995279729927577E-2</c:v>
                </c:pt>
                <c:pt idx="36">
                  <c:v>-4.5858140944740784E-2</c:v>
                </c:pt>
                <c:pt idx="37">
                  <c:v>-4.5851732590292807E-2</c:v>
                </c:pt>
                <c:pt idx="38">
                  <c:v>-4.5799184083819361E-2</c:v>
                </c:pt>
                <c:pt idx="39">
                  <c:v>-4.5799184083819361E-2</c:v>
                </c:pt>
                <c:pt idx="40">
                  <c:v>-4.5792775729371384E-2</c:v>
                </c:pt>
                <c:pt idx="41">
                  <c:v>-4.5740227222897938E-2</c:v>
                </c:pt>
                <c:pt idx="42">
                  <c:v>-4.573381886844996E-2</c:v>
                </c:pt>
                <c:pt idx="43">
                  <c:v>-4.573381886844996E-2</c:v>
                </c:pt>
                <c:pt idx="44">
                  <c:v>-4.559027172881519E-2</c:v>
                </c:pt>
                <c:pt idx="45">
                  <c:v>-4.5583863374367206E-2</c:v>
                </c:pt>
                <c:pt idx="46">
                  <c:v>-4.5563356640133668E-2</c:v>
                </c:pt>
                <c:pt idx="47">
                  <c:v>-4.5563356640133668E-2</c:v>
                </c:pt>
                <c:pt idx="48">
                  <c:v>-4.5465949652524366E-2</c:v>
                </c:pt>
                <c:pt idx="49">
                  <c:v>-4.5465949652524366E-2</c:v>
                </c:pt>
                <c:pt idx="50">
                  <c:v>-4.5445442918290828E-2</c:v>
                </c:pt>
                <c:pt idx="51">
                  <c:v>-4.531471248755202E-2</c:v>
                </c:pt>
                <c:pt idx="52">
                  <c:v>-4.4726425549227386E-2</c:v>
                </c:pt>
                <c:pt idx="53">
                  <c:v>-4.4726425549227386E-2</c:v>
                </c:pt>
                <c:pt idx="54">
                  <c:v>-4.4555963320911093E-2</c:v>
                </c:pt>
                <c:pt idx="55">
                  <c:v>-4.4124040231117191E-2</c:v>
                </c:pt>
                <c:pt idx="56">
                  <c:v>-4.4066365041085361E-2</c:v>
                </c:pt>
                <c:pt idx="57">
                  <c:v>-4.4007408180163937E-2</c:v>
                </c:pt>
                <c:pt idx="58">
                  <c:v>-4.396767638258646E-2</c:v>
                </c:pt>
                <c:pt idx="59">
                  <c:v>-4.3875396078535536E-2</c:v>
                </c:pt>
                <c:pt idx="60">
                  <c:v>-4.379080579982219E-2</c:v>
                </c:pt>
                <c:pt idx="61">
                  <c:v>-4.3738257293348751E-2</c:v>
                </c:pt>
                <c:pt idx="62">
                  <c:v>-4.3738257293348751E-2</c:v>
                </c:pt>
                <c:pt idx="63">
                  <c:v>-4.3358882710028288E-2</c:v>
                </c:pt>
                <c:pt idx="64">
                  <c:v>-4.2848777695969016E-2</c:v>
                </c:pt>
                <c:pt idx="65">
                  <c:v>-4.2404037897279152E-2</c:v>
                </c:pt>
                <c:pt idx="66">
                  <c:v>-4.2241265694300444E-2</c:v>
                </c:pt>
                <c:pt idx="67">
                  <c:v>-4.1769610806929057E-2</c:v>
                </c:pt>
                <c:pt idx="68">
                  <c:v>-4.1731160680241172E-2</c:v>
                </c:pt>
                <c:pt idx="69">
                  <c:v>-4.1554290097476902E-2</c:v>
                </c:pt>
                <c:pt idx="70">
                  <c:v>-4.1403052932504555E-2</c:v>
                </c:pt>
                <c:pt idx="71">
                  <c:v>-4.0671218854545152E-2</c:v>
                </c:pt>
                <c:pt idx="72">
                  <c:v>-4.006242518198698E-2</c:v>
                </c:pt>
                <c:pt idx="73">
                  <c:v>-4.0022693384409502E-2</c:v>
                </c:pt>
                <c:pt idx="74">
                  <c:v>-3.970868401645844E-2</c:v>
                </c:pt>
                <c:pt idx="75">
                  <c:v>-3.970868401645844E-2</c:v>
                </c:pt>
                <c:pt idx="76">
                  <c:v>-3.9592051965505193E-2</c:v>
                </c:pt>
                <c:pt idx="77">
                  <c:v>-3.9592051965505193E-2</c:v>
                </c:pt>
                <c:pt idx="78">
                  <c:v>-3.7943823201484539E-2</c:v>
                </c:pt>
                <c:pt idx="79">
                  <c:v>-3.7942541530594946E-2</c:v>
                </c:pt>
                <c:pt idx="80">
                  <c:v>-3.7825909479641692E-2</c:v>
                </c:pt>
                <c:pt idx="81">
                  <c:v>-3.7766952618720269E-2</c:v>
                </c:pt>
                <c:pt idx="82">
                  <c:v>-3.7590082035955999E-2</c:v>
                </c:pt>
                <c:pt idx="83">
                  <c:v>-3.7550350238378521E-2</c:v>
                </c:pt>
                <c:pt idx="84">
                  <c:v>-3.6490408412682501E-2</c:v>
                </c:pt>
                <c:pt idx="85">
                  <c:v>-3.6346861273047731E-2</c:v>
                </c:pt>
                <c:pt idx="86">
                  <c:v>-3.6111033829362038E-2</c:v>
                </c:pt>
                <c:pt idx="87">
                  <c:v>-3.6111033829362038E-2</c:v>
                </c:pt>
                <c:pt idx="88">
                  <c:v>-3.6091808766018099E-2</c:v>
                </c:pt>
                <c:pt idx="89">
                  <c:v>-3.6091808766018099E-2</c:v>
                </c:pt>
                <c:pt idx="90">
                  <c:v>-3.5973895044175253E-2</c:v>
                </c:pt>
                <c:pt idx="91">
                  <c:v>-3.5941853271935345E-2</c:v>
                </c:pt>
                <c:pt idx="92">
                  <c:v>-3.5823939550092498E-2</c:v>
                </c:pt>
                <c:pt idx="93">
                  <c:v>-3.5764982689171075E-2</c:v>
                </c:pt>
                <c:pt idx="94">
                  <c:v>-3.5706025828249659E-2</c:v>
                </c:pt>
                <c:pt idx="95">
                  <c:v>-3.4469213419789368E-2</c:v>
                </c:pt>
                <c:pt idx="96">
                  <c:v>-3.4469213419789368E-2</c:v>
                </c:pt>
                <c:pt idx="97">
                  <c:v>-3.4384623141076022E-2</c:v>
                </c:pt>
                <c:pt idx="98">
                  <c:v>-3.4325666280154599E-2</c:v>
                </c:pt>
                <c:pt idx="99">
                  <c:v>-3.4325666280154599E-2</c:v>
                </c:pt>
                <c:pt idx="100">
                  <c:v>-3.3933474987938174E-2</c:v>
                </c:pt>
                <c:pt idx="101">
                  <c:v>-3.3874518127016751E-2</c:v>
                </c:pt>
                <c:pt idx="102">
                  <c:v>-3.3855293063672812E-2</c:v>
                </c:pt>
                <c:pt idx="103">
                  <c:v>-3.3796336202751388E-2</c:v>
                </c:pt>
                <c:pt idx="104">
                  <c:v>-3.2991446884085E-2</c:v>
                </c:pt>
                <c:pt idx="105">
                  <c:v>-3.2820984655768715E-2</c:v>
                </c:pt>
                <c:pt idx="106">
                  <c:v>-3.2527482022051198E-2</c:v>
                </c:pt>
                <c:pt idx="107">
                  <c:v>-3.2415976654656328E-2</c:v>
                </c:pt>
                <c:pt idx="108">
                  <c:v>-3.2415976654656328E-2</c:v>
                </c:pt>
                <c:pt idx="109">
                  <c:v>-3.236214647729329E-2</c:v>
                </c:pt>
                <c:pt idx="110">
                  <c:v>-3.2258331135236004E-2</c:v>
                </c:pt>
                <c:pt idx="111">
                  <c:v>-3.2239106071892058E-2</c:v>
                </c:pt>
                <c:pt idx="112">
                  <c:v>-3.2232697717444081E-2</c:v>
                </c:pt>
                <c:pt idx="113">
                  <c:v>-3.2226289362996097E-2</c:v>
                </c:pt>
                <c:pt idx="114">
                  <c:v>-3.2207064299652158E-2</c:v>
                </c:pt>
                <c:pt idx="115">
                  <c:v>-3.2207064299652158E-2</c:v>
                </c:pt>
                <c:pt idx="116">
                  <c:v>-3.2207064299652158E-2</c:v>
                </c:pt>
                <c:pt idx="117">
                  <c:v>-3.2167332502074673E-2</c:v>
                </c:pt>
                <c:pt idx="118">
                  <c:v>-3.2062235489127788E-2</c:v>
                </c:pt>
                <c:pt idx="119">
                  <c:v>-3.0936928448062367E-2</c:v>
                </c:pt>
                <c:pt idx="120">
                  <c:v>-3.0590877307871404E-2</c:v>
                </c:pt>
                <c:pt idx="121">
                  <c:v>-3.0316599737497833E-2</c:v>
                </c:pt>
                <c:pt idx="122">
                  <c:v>-3.0316599737497833E-2</c:v>
                </c:pt>
                <c:pt idx="123">
                  <c:v>-3.0296093003264295E-2</c:v>
                </c:pt>
                <c:pt idx="124">
                  <c:v>-3.0205094370102964E-2</c:v>
                </c:pt>
                <c:pt idx="125">
                  <c:v>-3.0205094370102964E-2</c:v>
                </c:pt>
                <c:pt idx="126">
                  <c:v>-3.0087180648260117E-2</c:v>
                </c:pt>
                <c:pt idx="127">
                  <c:v>-3.0087180648260117E-2</c:v>
                </c:pt>
                <c:pt idx="128">
                  <c:v>-3.0028223787338694E-2</c:v>
                </c:pt>
                <c:pt idx="129">
                  <c:v>-3.0028223787338694E-2</c:v>
                </c:pt>
                <c:pt idx="130">
                  <c:v>-3.0021815432890717E-2</c:v>
                </c:pt>
                <c:pt idx="131">
                  <c:v>-3.0021815432890717E-2</c:v>
                </c:pt>
                <c:pt idx="132">
                  <c:v>-2.990390171104787E-2</c:v>
                </c:pt>
                <c:pt idx="133">
                  <c:v>-2.9733439482731584E-2</c:v>
                </c:pt>
                <c:pt idx="134">
                  <c:v>-2.8791411378878411E-2</c:v>
                </c:pt>
                <c:pt idx="135">
                  <c:v>-2.8726046163509003E-2</c:v>
                </c:pt>
                <c:pt idx="136">
                  <c:v>-2.8412036795557948E-2</c:v>
                </c:pt>
                <c:pt idx="137">
                  <c:v>-2.8399220086661986E-2</c:v>
                </c:pt>
                <c:pt idx="138">
                  <c:v>-2.8373586668870063E-2</c:v>
                </c:pt>
                <c:pt idx="139">
                  <c:v>-2.8144167579632354E-2</c:v>
                </c:pt>
                <c:pt idx="140">
                  <c:v>-2.7967296996868084E-2</c:v>
                </c:pt>
                <c:pt idx="141">
                  <c:v>-2.6397250157112792E-2</c:v>
                </c:pt>
                <c:pt idx="142">
                  <c:v>-2.6084522460051329E-2</c:v>
                </c:pt>
                <c:pt idx="143">
                  <c:v>-2.6084522460051329E-2</c:v>
                </c:pt>
                <c:pt idx="144">
                  <c:v>-2.6083240789161737E-2</c:v>
                </c:pt>
                <c:pt idx="145">
                  <c:v>-2.6083240789161737E-2</c:v>
                </c:pt>
                <c:pt idx="146">
                  <c:v>-2.6044790662473852E-2</c:v>
                </c:pt>
                <c:pt idx="147">
                  <c:v>-2.4723387975300215E-2</c:v>
                </c:pt>
                <c:pt idx="148">
                  <c:v>-2.4396561898453198E-2</c:v>
                </c:pt>
                <c:pt idx="149">
                  <c:v>-2.4337605037531775E-2</c:v>
                </c:pt>
                <c:pt idx="150">
                  <c:v>-2.4251733087928828E-2</c:v>
                </c:pt>
                <c:pt idx="151">
                  <c:v>-2.4173551163663473E-2</c:v>
                </c:pt>
                <c:pt idx="152">
                  <c:v>-2.4173551163663473E-2</c:v>
                </c:pt>
                <c:pt idx="153">
                  <c:v>-2.4167142809215489E-2</c:v>
                </c:pt>
                <c:pt idx="154">
                  <c:v>-2.4141509391423566E-2</c:v>
                </c:pt>
                <c:pt idx="155">
                  <c:v>-2.2786783261120436E-2</c:v>
                </c:pt>
                <c:pt idx="156">
                  <c:v>-2.2780374906672451E-2</c:v>
                </c:pt>
                <c:pt idx="157">
                  <c:v>-2.2636827767037682E-2</c:v>
                </c:pt>
                <c:pt idx="158">
                  <c:v>-2.2636827767037682E-2</c:v>
                </c:pt>
                <c:pt idx="159">
                  <c:v>-2.2603504323908175E-2</c:v>
                </c:pt>
                <c:pt idx="160">
                  <c:v>-2.2434323766481482E-2</c:v>
                </c:pt>
                <c:pt idx="161">
                  <c:v>-2.2289494955957126E-2</c:v>
                </c:pt>
                <c:pt idx="162">
                  <c:v>-2.2230538095035696E-2</c:v>
                </c:pt>
                <c:pt idx="163">
                  <c:v>-2.2113906044082449E-2</c:v>
                </c:pt>
                <c:pt idx="164">
                  <c:v>-2.2054949183161032E-2</c:v>
                </c:pt>
                <c:pt idx="165">
                  <c:v>-2.0929642142095597E-2</c:v>
                </c:pt>
                <c:pt idx="166">
                  <c:v>-2.0523352470093625E-2</c:v>
                </c:pt>
                <c:pt idx="167">
                  <c:v>-2.051950745742484E-2</c:v>
                </c:pt>
                <c:pt idx="168">
                  <c:v>-2.0514380773866456E-2</c:v>
                </c:pt>
                <c:pt idx="169">
                  <c:v>-2.0497719052301702E-2</c:v>
                </c:pt>
                <c:pt idx="170">
                  <c:v>-2.0497719052301702E-2</c:v>
                </c:pt>
                <c:pt idx="171">
                  <c:v>-2.0396467052023609E-2</c:v>
                </c:pt>
                <c:pt idx="172">
                  <c:v>-2.038621368490684E-2</c:v>
                </c:pt>
                <c:pt idx="173">
                  <c:v>-2.0366988621562887E-2</c:v>
                </c:pt>
                <c:pt idx="174">
                  <c:v>-1.8757209984230125E-2</c:v>
                </c:pt>
                <c:pt idx="175">
                  <c:v>-1.8640577933276878E-2</c:v>
                </c:pt>
                <c:pt idx="176">
                  <c:v>-1.8640577933276878E-2</c:v>
                </c:pt>
                <c:pt idx="177">
                  <c:v>-1.8640577933276878E-2</c:v>
                </c:pt>
                <c:pt idx="178">
                  <c:v>-1.8640577933276878E-2</c:v>
                </c:pt>
                <c:pt idx="179">
                  <c:v>-1.8639296262387278E-2</c:v>
                </c:pt>
                <c:pt idx="180">
                  <c:v>-1.8581621072355448E-2</c:v>
                </c:pt>
                <c:pt idx="181">
                  <c:v>-1.8286836767748338E-2</c:v>
                </c:pt>
                <c:pt idx="182">
                  <c:v>-1.8162514691457507E-2</c:v>
                </c:pt>
                <c:pt idx="183">
                  <c:v>-1.6750113371122546E-2</c:v>
                </c:pt>
                <c:pt idx="184">
                  <c:v>-1.6520694281884837E-2</c:v>
                </c:pt>
                <c:pt idx="185">
                  <c:v>-1.6436104003171484E-2</c:v>
                </c:pt>
                <c:pt idx="186">
                  <c:v>-1.6402780560041991E-2</c:v>
                </c:pt>
                <c:pt idx="187">
                  <c:v>-1.5199291594711201E-2</c:v>
                </c:pt>
                <c:pt idx="188">
                  <c:v>-1.5140334733789784E-2</c:v>
                </c:pt>
                <c:pt idx="189">
                  <c:v>-1.4845550429182661E-2</c:v>
                </c:pt>
                <c:pt idx="190">
                  <c:v>-1.4669961517307997E-2</c:v>
                </c:pt>
                <c:pt idx="191">
                  <c:v>-1.4257263490858027E-2</c:v>
                </c:pt>
                <c:pt idx="192">
                  <c:v>-1.3308827032556869E-2</c:v>
                </c:pt>
                <c:pt idx="193">
                  <c:v>-1.2962775892365913E-2</c:v>
                </c:pt>
                <c:pt idx="194">
                  <c:v>-1.2758990220920127E-2</c:v>
                </c:pt>
                <c:pt idx="195">
                  <c:v>-1.2667991587758803E-2</c:v>
                </c:pt>
                <c:pt idx="196">
                  <c:v>-1.264235816996688E-2</c:v>
                </c:pt>
                <c:pt idx="197">
                  <c:v>-1.2641076499077281E-2</c:v>
                </c:pt>
                <c:pt idx="198">
                  <c:v>-1.2634668144629296E-2</c:v>
                </c:pt>
                <c:pt idx="199">
                  <c:v>-1.2634668144629296E-2</c:v>
                </c:pt>
                <c:pt idx="200">
                  <c:v>-1.2634668144629296E-2</c:v>
                </c:pt>
                <c:pt idx="201">
                  <c:v>-1.258340130904545E-2</c:v>
                </c:pt>
                <c:pt idx="202">
                  <c:v>-1.2255293561308833E-2</c:v>
                </c:pt>
                <c:pt idx="203">
                  <c:v>-1.0986439380608642E-2</c:v>
                </c:pt>
                <c:pt idx="204">
                  <c:v>-1.0640388240417686E-2</c:v>
                </c:pt>
                <c:pt idx="205">
                  <c:v>-9.6611916807662207E-3</c:v>
                </c:pt>
                <c:pt idx="206">
                  <c:v>-9.3651257052695114E-3</c:v>
                </c:pt>
                <c:pt idx="207">
                  <c:v>-8.8742457545541858E-3</c:v>
                </c:pt>
                <c:pt idx="208">
                  <c:v>-8.8742457545541858E-3</c:v>
                </c:pt>
                <c:pt idx="209">
                  <c:v>-8.6384183108684925E-3</c:v>
                </c:pt>
                <c:pt idx="210">
                  <c:v>-7.0491464077692689E-3</c:v>
                </c:pt>
                <c:pt idx="211">
                  <c:v>-6.8466424072130688E-3</c:v>
                </c:pt>
                <c:pt idx="212">
                  <c:v>-6.5185346594764521E-3</c:v>
                </c:pt>
                <c:pt idx="213">
                  <c:v>-5.5124230111434774E-3</c:v>
                </c:pt>
                <c:pt idx="214">
                  <c:v>-5.3778475677358772E-3</c:v>
                </c:pt>
                <c:pt idx="215">
                  <c:v>-4.8703058954557982E-3</c:v>
                </c:pt>
                <c:pt idx="216">
                  <c:v>-4.8703058954557982E-3</c:v>
                </c:pt>
                <c:pt idx="217">
                  <c:v>-4.8703058954557982E-3</c:v>
                </c:pt>
                <c:pt idx="218">
                  <c:v>-4.3999326789740112E-3</c:v>
                </c:pt>
                <c:pt idx="219">
                  <c:v>-2.8106607758747876E-3</c:v>
                </c:pt>
                <c:pt idx="220">
                  <c:v>-2.7247888262718484E-3</c:v>
                </c:pt>
                <c:pt idx="221">
                  <c:v>-2.6004667499810175E-3</c:v>
                </c:pt>
                <c:pt idx="222">
                  <c:v>-1.5892284180896443E-3</c:v>
                </c:pt>
                <c:pt idx="223">
                  <c:v>-1.5892284180896443E-3</c:v>
                </c:pt>
                <c:pt idx="224">
                  <c:v>-1.5892284180896443E-3</c:v>
                </c:pt>
                <c:pt idx="225">
                  <c:v>-1.5302715571682279E-3</c:v>
                </c:pt>
                <c:pt idx="226">
                  <c:v>-1.5302715571682279E-3</c:v>
                </c:pt>
                <c:pt idx="227">
                  <c:v>-1.5302715571682279E-3</c:v>
                </c:pt>
                <c:pt idx="228">
                  <c:v>-1.4828497342531666E-3</c:v>
                </c:pt>
                <c:pt idx="229">
                  <c:v>-1.4828497342531666E-3</c:v>
                </c:pt>
                <c:pt idx="230">
                  <c:v>-1.4828497342531666E-3</c:v>
                </c:pt>
                <c:pt idx="231">
                  <c:v>-1.4405545948964898E-3</c:v>
                </c:pt>
                <c:pt idx="232">
                  <c:v>-1.4405545948964898E-3</c:v>
                </c:pt>
                <c:pt idx="233">
                  <c:v>-1.4405545948964898E-3</c:v>
                </c:pt>
                <c:pt idx="234">
                  <c:v>-1.4392729240069041E-3</c:v>
                </c:pt>
                <c:pt idx="235">
                  <c:v>-1.4392729240069041E-3</c:v>
                </c:pt>
                <c:pt idx="236">
                  <c:v>-1.4392729240069041E-3</c:v>
                </c:pt>
                <c:pt idx="237">
                  <c:v>-1.4341462404485195E-3</c:v>
                </c:pt>
                <c:pt idx="238">
                  <c:v>-1.3380209237287971E-3</c:v>
                </c:pt>
                <c:pt idx="239">
                  <c:v>-1.3380209237287971E-3</c:v>
                </c:pt>
                <c:pt idx="240">
                  <c:v>-1.3380209237287971E-3</c:v>
                </c:pt>
                <c:pt idx="241">
                  <c:v>-1.3072608223784893E-3</c:v>
                </c:pt>
                <c:pt idx="242">
                  <c:v>-1.3072608223784893E-3</c:v>
                </c:pt>
                <c:pt idx="243">
                  <c:v>-1.3072608223784893E-3</c:v>
                </c:pt>
                <c:pt idx="244">
                  <c:v>-1.2149805183275797E-3</c:v>
                </c:pt>
                <c:pt idx="245">
                  <c:v>-1.2149805183275797E-3</c:v>
                </c:pt>
                <c:pt idx="246">
                  <c:v>-1.2149805183275797E-3</c:v>
                </c:pt>
                <c:pt idx="247">
                  <c:v>-1.1996004676524258E-3</c:v>
                </c:pt>
                <c:pt idx="248">
                  <c:v>-1.1996004676524258E-3</c:v>
                </c:pt>
                <c:pt idx="249">
                  <c:v>-1.1996004676524258E-3</c:v>
                </c:pt>
                <c:pt idx="250">
                  <c:v>-1.0176032013297642E-3</c:v>
                </c:pt>
                <c:pt idx="251">
                  <c:v>-1.0176032013297642E-3</c:v>
                </c:pt>
                <c:pt idx="252">
                  <c:v>-9.4839297329157857E-4</c:v>
                </c:pt>
                <c:pt idx="253">
                  <c:v>-9.4839297329157857E-4</c:v>
                </c:pt>
                <c:pt idx="254">
                  <c:v>-9.4839297329157857E-4</c:v>
                </c:pt>
                <c:pt idx="255">
                  <c:v>-9.2532289727884076E-4</c:v>
                </c:pt>
                <c:pt idx="256">
                  <c:v>-9.1635120105167112E-4</c:v>
                </c:pt>
                <c:pt idx="257">
                  <c:v>-9.1635120105167112E-4</c:v>
                </c:pt>
                <c:pt idx="258">
                  <c:v>-8.4201428945508694E-4</c:v>
                </c:pt>
                <c:pt idx="259">
                  <c:v>-8.2535256789034728E-4</c:v>
                </c:pt>
                <c:pt idx="260">
                  <c:v>-8.2535256789034728E-4</c:v>
                </c:pt>
                <c:pt idx="261">
                  <c:v>-8.2022588433196264E-4</c:v>
                </c:pt>
                <c:pt idx="262">
                  <c:v>-8.2022588433196264E-4</c:v>
                </c:pt>
                <c:pt idx="263">
                  <c:v>-8.2022588433196264E-4</c:v>
                </c:pt>
                <c:pt idx="264">
                  <c:v>-7.9843747920882446E-4</c:v>
                </c:pt>
                <c:pt idx="265">
                  <c:v>-7.9843747920882446E-4</c:v>
                </c:pt>
                <c:pt idx="266">
                  <c:v>-7.9843747920882446E-4</c:v>
                </c:pt>
                <c:pt idx="267">
                  <c:v>7.7673604410484487E-4</c:v>
                </c:pt>
                <c:pt idx="268">
                  <c:v>1.0612669815951992E-3</c:v>
                </c:pt>
                <c:pt idx="269">
                  <c:v>1.0869003993871224E-3</c:v>
                </c:pt>
                <c:pt idx="270">
                  <c:v>2.6325954922400835E-3</c:v>
                </c:pt>
                <c:pt idx="271">
                  <c:v>2.6325954922400835E-3</c:v>
                </c:pt>
                <c:pt idx="272">
                  <c:v>4.4089913452203533E-3</c:v>
                </c:pt>
                <c:pt idx="273">
                  <c:v>4.5538201557447089E-3</c:v>
                </c:pt>
                <c:pt idx="274">
                  <c:v>4.7294090676193862E-3</c:v>
                </c:pt>
                <c:pt idx="275">
                  <c:v>4.7306907385089858E-3</c:v>
                </c:pt>
                <c:pt idx="276">
                  <c:v>4.7883659285408026E-3</c:v>
                </c:pt>
                <c:pt idx="277">
                  <c:v>4.7896475994304022E-3</c:v>
                </c:pt>
                <c:pt idx="278">
                  <c:v>4.9434481061819413E-3</c:v>
                </c:pt>
                <c:pt idx="279">
                  <c:v>4.9447297770715409E-3</c:v>
                </c:pt>
                <c:pt idx="280">
                  <c:v>5.0344467393432651E-3</c:v>
                </c:pt>
                <c:pt idx="281">
                  <c:v>5.0780235495895415E-3</c:v>
                </c:pt>
                <c:pt idx="282">
                  <c:v>6.0597834510201926E-3</c:v>
                </c:pt>
                <c:pt idx="283">
                  <c:v>6.7749558074148425E-3</c:v>
                </c:pt>
                <c:pt idx="284">
                  <c:v>6.7788008200836414E-3</c:v>
                </c:pt>
                <c:pt idx="285">
                  <c:v>6.7800824909732271E-3</c:v>
                </c:pt>
                <c:pt idx="286">
                  <c:v>6.848011048121827E-3</c:v>
                </c:pt>
                <c:pt idx="287">
                  <c:v>8.3052708495926497E-3</c:v>
                </c:pt>
                <c:pt idx="288">
                  <c:v>9.0153165224289289E-3</c:v>
                </c:pt>
                <c:pt idx="289">
                  <c:v>1.0409774450309536E-2</c:v>
                </c:pt>
                <c:pt idx="290">
                  <c:v>8.9307262437155754E-3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81-447D-9853-D56CDA7BD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3400"/>
        <c:axId val="1"/>
      </c:scatterChart>
      <c:valAx>
        <c:axId val="90596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65558318971592"/>
              <c:y val="0.83108108108108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Sowell O-C (days)</a:t>
                </a:r>
              </a:p>
            </c:rich>
          </c:tx>
          <c:layout>
            <c:manualLayout>
              <c:xMode val="edge"/>
              <c:yMode val="edge"/>
              <c:x val="1.7038007863695939E-2"/>
              <c:y val="0.24662162162162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3400"/>
        <c:crosses val="autoZero"/>
        <c:crossBetween val="midCat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300144821346872"/>
          <c:y val="0.91216216216216217"/>
          <c:w val="0.87680264737550018"/>
          <c:h val="0.979729729729729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Diagram, Sowell Ephem.</a:t>
            </a:r>
          </a:p>
        </c:rich>
      </c:tx>
      <c:layout>
        <c:manualLayout>
          <c:xMode val="edge"/>
          <c:yMode val="edge"/>
          <c:x val="0.29742033383915023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040971168437"/>
          <c:y val="0.1301591336778698"/>
          <c:w val="0.84825493171471922"/>
          <c:h val="0.62857337727361506"/>
        </c:manualLayout>
      </c:layout>
      <c:scatterChart>
        <c:scatterStyle val="lineMarker"/>
        <c:varyColors val="0"/>
        <c:ser>
          <c:idx val="2"/>
          <c:order val="0"/>
          <c:tx>
            <c:strRef>
              <c:f>'C'!$K$20</c:f>
              <c:strCache>
                <c:ptCount val="1"/>
                <c:pt idx="0">
                  <c:v>IBVS 4751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'C'!$K$21:$K$994</c:f>
              <c:numCache>
                <c:formatCode>General</c:formatCode>
                <c:ptCount val="974"/>
                <c:pt idx="247">
                  <c:v>7.1225703723030165E-3</c:v>
                </c:pt>
                <c:pt idx="248">
                  <c:v>7.1525703751831315E-3</c:v>
                </c:pt>
                <c:pt idx="249">
                  <c:v>7.3425703740213066E-3</c:v>
                </c:pt>
                <c:pt idx="250">
                  <c:v>1.5427009420818649E-3</c:v>
                </c:pt>
                <c:pt idx="251">
                  <c:v>2.7427009408711456E-3</c:v>
                </c:pt>
                <c:pt idx="252">
                  <c:v>-9.7703692881623283E-4</c:v>
                </c:pt>
                <c:pt idx="253">
                  <c:v>-5.4703692876501009E-4</c:v>
                </c:pt>
                <c:pt idx="254">
                  <c:v>-4.2703692452050745E-4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29-4BDA-BD53-E5DF8E1172FB}"/>
            </c:ext>
          </c:extLst>
        </c:ser>
        <c:ser>
          <c:idx val="3"/>
          <c:order val="1"/>
          <c:tx>
            <c:strRef>
              <c:f>'C'!$L$20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'C'!$L$21:$L$994</c:f>
              <c:numCache>
                <c:formatCode>General</c:formatCode>
                <c:ptCount val="974"/>
                <c:pt idx="1">
                  <c:v>-1.140146168472711E-2</c:v>
                </c:pt>
                <c:pt idx="267">
                  <c:v>5.8037227427121252E-3</c:v>
                </c:pt>
                <c:pt idx="282">
                  <c:v>6.0668538353638723E-3</c:v>
                </c:pt>
                <c:pt idx="289">
                  <c:v>-3.9311683576670475E-3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29-4BDA-BD53-E5DF8E1172FB}"/>
            </c:ext>
          </c:extLst>
        </c:ser>
        <c:ser>
          <c:idx val="4"/>
          <c:order val="2"/>
          <c:tx>
            <c:strRef>
              <c:f>'C'!$M$20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'C'!$M$21:$M$994</c:f>
              <c:numCache>
                <c:formatCode>General</c:formatCode>
                <c:ptCount val="974"/>
                <c:pt idx="2">
                  <c:v>1.0719274258008227E-2</c:v>
                </c:pt>
                <c:pt idx="167">
                  <c:v>4.3981565249850973E-4</c:v>
                </c:pt>
                <c:pt idx="168">
                  <c:v>-8.5406274592969567E-5</c:v>
                </c:pt>
                <c:pt idx="171">
                  <c:v>-6.0287428350420669E-3</c:v>
                </c:pt>
                <c:pt idx="172">
                  <c:v>-7.5732089098892175E-3</c:v>
                </c:pt>
                <c:pt idx="175">
                  <c:v>5.0264117162441835E-3</c:v>
                </c:pt>
                <c:pt idx="176">
                  <c:v>5.0264117162441835E-3</c:v>
                </c:pt>
                <c:pt idx="205">
                  <c:v>3.2261759552056901E-2</c:v>
                </c:pt>
                <c:pt idx="214">
                  <c:v>2.9269825972733088E-3</c:v>
                </c:pt>
                <c:pt idx="222">
                  <c:v>-5.4216678472585045E-3</c:v>
                </c:pt>
                <c:pt idx="223">
                  <c:v>-5.3316678458941169E-3</c:v>
                </c:pt>
                <c:pt idx="224">
                  <c:v>-5.1416678470559418E-3</c:v>
                </c:pt>
                <c:pt idx="225">
                  <c:v>-4.4361767068039626E-3</c:v>
                </c:pt>
                <c:pt idx="226">
                  <c:v>-4.1661767099867575E-3</c:v>
                </c:pt>
                <c:pt idx="227">
                  <c:v>-4.0661767052370124E-3</c:v>
                </c:pt>
                <c:pt idx="228">
                  <c:v>-7.5810078924405389E-3</c:v>
                </c:pt>
                <c:pt idx="229">
                  <c:v>-5.8810078917304054E-3</c:v>
                </c:pt>
                <c:pt idx="230">
                  <c:v>-4.7810078904149123E-3</c:v>
                </c:pt>
                <c:pt idx="231">
                  <c:v>5.0645758165046573E-5</c:v>
                </c:pt>
                <c:pt idx="232">
                  <c:v>3.2064575498225167E-4</c:v>
                </c:pt>
                <c:pt idx="233">
                  <c:v>3.9064575685188174E-4</c:v>
                </c:pt>
                <c:pt idx="234">
                  <c:v>-5.0850526386057027E-3</c:v>
                </c:pt>
                <c:pt idx="235">
                  <c:v>-3.2850526404217817E-3</c:v>
                </c:pt>
                <c:pt idx="236">
                  <c:v>-9.850526403170079E-4</c:v>
                </c:pt>
                <c:pt idx="237">
                  <c:v>-8.592850615241332E-2</c:v>
                </c:pt>
                <c:pt idx="238">
                  <c:v>4.0059392340481281E-3</c:v>
                </c:pt>
                <c:pt idx="239">
                  <c:v>4.1959392328863032E-3</c:v>
                </c:pt>
                <c:pt idx="240">
                  <c:v>4.2859392342506908E-3</c:v>
                </c:pt>
                <c:pt idx="241">
                  <c:v>5.8979220120818354E-3</c:v>
                </c:pt>
                <c:pt idx="242">
                  <c:v>6.147922009404283E-3</c:v>
                </c:pt>
                <c:pt idx="243">
                  <c:v>7.6579220112762414E-3</c:v>
                </c:pt>
                <c:pt idx="244">
                  <c:v>7.0096282724989578E-3</c:v>
                </c:pt>
                <c:pt idx="245">
                  <c:v>7.0296282719937153E-3</c:v>
                </c:pt>
                <c:pt idx="246">
                  <c:v>7.4396282725501806E-3</c:v>
                </c:pt>
                <c:pt idx="255">
                  <c:v>2.7022759997635148E-2</c:v>
                </c:pt>
                <c:pt idx="256">
                  <c:v>-1.3363758844207041E-3</c:v>
                </c:pt>
                <c:pt idx="257">
                  <c:v>1.6362411406589672E-4</c:v>
                </c:pt>
                <c:pt idx="259">
                  <c:v>-6.1461745135602541E-3</c:v>
                </c:pt>
                <c:pt idx="260">
                  <c:v>-5.8261745143681765E-3</c:v>
                </c:pt>
                <c:pt idx="261">
                  <c:v>-6.360426741593983E-3</c:v>
                </c:pt>
                <c:pt idx="262">
                  <c:v>-6.1304267364903353E-3</c:v>
                </c:pt>
                <c:pt idx="263">
                  <c:v>-5.49042673810618E-3</c:v>
                </c:pt>
                <c:pt idx="264">
                  <c:v>-1.4776157331652939E-3</c:v>
                </c:pt>
                <c:pt idx="265">
                  <c:v>-7.7615732152480632E-5</c:v>
                </c:pt>
                <c:pt idx="266">
                  <c:v>2.2238426754483953E-4</c:v>
                </c:pt>
                <c:pt idx="268">
                  <c:v>2.9255760004161857E-2</c:v>
                </c:pt>
                <c:pt idx="269">
                  <c:v>2.9412960000627209E-2</c:v>
                </c:pt>
                <c:pt idx="270">
                  <c:v>3.0772120000619907E-2</c:v>
                </c:pt>
                <c:pt idx="271">
                  <c:v>3.1292120002035517E-2</c:v>
                </c:pt>
                <c:pt idx="272">
                  <c:v>-9.5536701264791191E-3</c:v>
                </c:pt>
                <c:pt idx="273">
                  <c:v>-2.4909839921747334E-3</c:v>
                </c:pt>
                <c:pt idx="274">
                  <c:v>9.3047913833288476E-4</c:v>
                </c:pt>
                <c:pt idx="275">
                  <c:v>4.2942134969052859E-3</c:v>
                </c:pt>
                <c:pt idx="276">
                  <c:v>4.41430885985028E-3</c:v>
                </c:pt>
                <c:pt idx="277">
                  <c:v>4.7016928874654695E-4</c:v>
                </c:pt>
                <c:pt idx="278">
                  <c:v>5.2518181983032264E-3</c:v>
                </c:pt>
                <c:pt idx="279">
                  <c:v>6.959065722185187E-3</c:v>
                </c:pt>
                <c:pt idx="280">
                  <c:v>5.5600727864657529E-3</c:v>
                </c:pt>
                <c:pt idx="281">
                  <c:v>5.3226469171931967E-3</c:v>
                </c:pt>
                <c:pt idx="283">
                  <c:v>3.2305639993865043E-2</c:v>
                </c:pt>
                <c:pt idx="284">
                  <c:v>1.6564212957746349E-2</c:v>
                </c:pt>
                <c:pt idx="285">
                  <c:v>1.9281972345197573E-3</c:v>
                </c:pt>
                <c:pt idx="286">
                  <c:v>-3.6181230199872516E-2</c:v>
                </c:pt>
                <c:pt idx="287">
                  <c:v>-4.4820639595855027E-3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29-4BDA-BD53-E5DF8E1172FB}"/>
            </c:ext>
          </c:extLst>
        </c:ser>
        <c:ser>
          <c:idx val="8"/>
          <c:order val="3"/>
          <c:tx>
            <c:strRef>
              <c:f>'C'!$Q$20</c:f>
              <c:strCache>
                <c:ptCount val="1"/>
                <c:pt idx="0">
                  <c:v>Sowell 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'C'!$Q$21:$Q$994</c:f>
              <c:numCache>
                <c:formatCode>General</c:formatCode>
                <c:ptCount val="974"/>
                <c:pt idx="1">
                  <c:v>-6.945882870576435E-2</c:v>
                </c:pt>
                <c:pt idx="3">
                  <c:v>-5.8999112575770146E-2</c:v>
                </c:pt>
                <c:pt idx="4">
                  <c:v>-5.7272701887484123E-2</c:v>
                </c:pt>
                <c:pt idx="5">
                  <c:v>-5.5865427250707547E-2</c:v>
                </c:pt>
                <c:pt idx="6">
                  <c:v>-5.5656514895703377E-2</c:v>
                </c:pt>
                <c:pt idx="7">
                  <c:v>-5.5650106541255392E-2</c:v>
                </c:pt>
                <c:pt idx="8">
                  <c:v>-5.5087453020722689E-2</c:v>
                </c:pt>
                <c:pt idx="9">
                  <c:v>-5.4649121576480802E-2</c:v>
                </c:pt>
                <c:pt idx="10">
                  <c:v>-5.4185156714446993E-2</c:v>
                </c:pt>
                <c:pt idx="11">
                  <c:v>-5.377245868799703E-2</c:v>
                </c:pt>
                <c:pt idx="12">
                  <c:v>-5.3713501827075613E-2</c:v>
                </c:pt>
                <c:pt idx="13">
                  <c:v>-5.365454496615419E-2</c:v>
                </c:pt>
                <c:pt idx="14">
                  <c:v>-5.3478956054279513E-2</c:v>
                </c:pt>
                <c:pt idx="15">
                  <c:v>-5.3478956054279513E-2</c:v>
                </c:pt>
                <c:pt idx="16">
                  <c:v>-5.3131623243198957E-2</c:v>
                </c:pt>
                <c:pt idx="17">
                  <c:v>-5.1771770429337435E-2</c:v>
                </c:pt>
                <c:pt idx="18">
                  <c:v>-5.1712813568416012E-2</c:v>
                </c:pt>
                <c:pt idx="19">
                  <c:v>-5.1418029263808902E-2</c:v>
                </c:pt>
                <c:pt idx="20">
                  <c:v>-5.1359072402887479E-2</c:v>
                </c:pt>
                <c:pt idx="21">
                  <c:v>-5.1175793465675225E-2</c:v>
                </c:pt>
                <c:pt idx="22">
                  <c:v>-4.9887714221631095E-2</c:v>
                </c:pt>
                <c:pt idx="23">
                  <c:v>-4.9742885411106726E-2</c:v>
                </c:pt>
                <c:pt idx="24">
                  <c:v>-4.9742885411106726E-2</c:v>
                </c:pt>
                <c:pt idx="25">
                  <c:v>-4.9651886777945402E-2</c:v>
                </c:pt>
                <c:pt idx="26">
                  <c:v>-4.9226372042599477E-2</c:v>
                </c:pt>
                <c:pt idx="27">
                  <c:v>-4.8298442318531865E-2</c:v>
                </c:pt>
                <c:pt idx="28">
                  <c:v>-4.7447412847840015E-2</c:v>
                </c:pt>
                <c:pt idx="29">
                  <c:v>-4.7388455986918591E-2</c:v>
                </c:pt>
                <c:pt idx="30">
                  <c:v>-4.7388455986918591E-2</c:v>
                </c:pt>
                <c:pt idx="31">
                  <c:v>-4.7270542265075745E-2</c:v>
                </c:pt>
                <c:pt idx="32">
                  <c:v>-4.60875600339785E-2</c:v>
                </c:pt>
                <c:pt idx="33">
                  <c:v>-4.6008096438823538E-2</c:v>
                </c:pt>
                <c:pt idx="34">
                  <c:v>-4.5995279729927577E-2</c:v>
                </c:pt>
                <c:pt idx="35">
                  <c:v>-4.5995279729927577E-2</c:v>
                </c:pt>
                <c:pt idx="36">
                  <c:v>-4.5858140944740784E-2</c:v>
                </c:pt>
                <c:pt idx="37">
                  <c:v>-4.5851732590292807E-2</c:v>
                </c:pt>
                <c:pt idx="38">
                  <c:v>-4.5799184083819361E-2</c:v>
                </c:pt>
                <c:pt idx="39">
                  <c:v>-4.5799184083819361E-2</c:v>
                </c:pt>
                <c:pt idx="40">
                  <c:v>-4.5792775729371384E-2</c:v>
                </c:pt>
                <c:pt idx="41">
                  <c:v>-4.5740227222897938E-2</c:v>
                </c:pt>
                <c:pt idx="42">
                  <c:v>-4.573381886844996E-2</c:v>
                </c:pt>
                <c:pt idx="43">
                  <c:v>-4.573381886844996E-2</c:v>
                </c:pt>
                <c:pt idx="44">
                  <c:v>-4.559027172881519E-2</c:v>
                </c:pt>
                <c:pt idx="45">
                  <c:v>-4.5583863374367206E-2</c:v>
                </c:pt>
                <c:pt idx="46">
                  <c:v>-4.5563356640133668E-2</c:v>
                </c:pt>
                <c:pt idx="47">
                  <c:v>-4.5563356640133668E-2</c:v>
                </c:pt>
                <c:pt idx="48">
                  <c:v>-4.5465949652524366E-2</c:v>
                </c:pt>
                <c:pt idx="49">
                  <c:v>-4.5465949652524366E-2</c:v>
                </c:pt>
                <c:pt idx="50">
                  <c:v>-4.5445442918290828E-2</c:v>
                </c:pt>
                <c:pt idx="51">
                  <c:v>-4.531471248755202E-2</c:v>
                </c:pt>
                <c:pt idx="52">
                  <c:v>-4.4726425549227386E-2</c:v>
                </c:pt>
                <c:pt idx="53">
                  <c:v>-4.4726425549227386E-2</c:v>
                </c:pt>
                <c:pt idx="54">
                  <c:v>-4.4555963320911093E-2</c:v>
                </c:pt>
                <c:pt idx="55">
                  <c:v>-4.4124040231117191E-2</c:v>
                </c:pt>
                <c:pt idx="56">
                  <c:v>-4.4066365041085361E-2</c:v>
                </c:pt>
                <c:pt idx="57">
                  <c:v>-4.4007408180163937E-2</c:v>
                </c:pt>
                <c:pt idx="58">
                  <c:v>-4.396767638258646E-2</c:v>
                </c:pt>
                <c:pt idx="59">
                  <c:v>-4.3875396078535536E-2</c:v>
                </c:pt>
                <c:pt idx="60">
                  <c:v>-4.379080579982219E-2</c:v>
                </c:pt>
                <c:pt idx="61">
                  <c:v>-4.3738257293348751E-2</c:v>
                </c:pt>
                <c:pt idx="62">
                  <c:v>-4.3738257293348751E-2</c:v>
                </c:pt>
                <c:pt idx="63">
                  <c:v>-4.3358882710028288E-2</c:v>
                </c:pt>
                <c:pt idx="64">
                  <c:v>-4.2848777695969016E-2</c:v>
                </c:pt>
                <c:pt idx="65">
                  <c:v>-4.2404037897279152E-2</c:v>
                </c:pt>
                <c:pt idx="66">
                  <c:v>-4.2241265694300444E-2</c:v>
                </c:pt>
                <c:pt idx="67">
                  <c:v>-4.1769610806929057E-2</c:v>
                </c:pt>
                <c:pt idx="68">
                  <c:v>-4.1731160680241172E-2</c:v>
                </c:pt>
                <c:pt idx="69">
                  <c:v>-4.1554290097476902E-2</c:v>
                </c:pt>
                <c:pt idx="70">
                  <c:v>-4.1403052932504555E-2</c:v>
                </c:pt>
                <c:pt idx="71">
                  <c:v>-4.0671218854545152E-2</c:v>
                </c:pt>
                <c:pt idx="72">
                  <c:v>-4.006242518198698E-2</c:v>
                </c:pt>
                <c:pt idx="73">
                  <c:v>-4.0022693384409502E-2</c:v>
                </c:pt>
                <c:pt idx="74">
                  <c:v>-3.970868401645844E-2</c:v>
                </c:pt>
                <c:pt idx="75">
                  <c:v>-3.970868401645844E-2</c:v>
                </c:pt>
                <c:pt idx="76">
                  <c:v>-3.9592051965505193E-2</c:v>
                </c:pt>
                <c:pt idx="77">
                  <c:v>-3.9592051965505193E-2</c:v>
                </c:pt>
                <c:pt idx="78">
                  <c:v>-3.7943823201484539E-2</c:v>
                </c:pt>
                <c:pt idx="79">
                  <c:v>-3.7942541530594946E-2</c:v>
                </c:pt>
                <c:pt idx="80">
                  <c:v>-3.7825909479641692E-2</c:v>
                </c:pt>
                <c:pt idx="81">
                  <c:v>-3.7766952618720269E-2</c:v>
                </c:pt>
                <c:pt idx="82">
                  <c:v>-3.7590082035955999E-2</c:v>
                </c:pt>
                <c:pt idx="83">
                  <c:v>-3.7550350238378521E-2</c:v>
                </c:pt>
                <c:pt idx="84">
                  <c:v>-3.6490408412682501E-2</c:v>
                </c:pt>
                <c:pt idx="85">
                  <c:v>-3.6346861273047731E-2</c:v>
                </c:pt>
                <c:pt idx="86">
                  <c:v>-3.6111033829362038E-2</c:v>
                </c:pt>
                <c:pt idx="87">
                  <c:v>-3.6111033829362038E-2</c:v>
                </c:pt>
                <c:pt idx="88">
                  <c:v>-3.6091808766018099E-2</c:v>
                </c:pt>
                <c:pt idx="89">
                  <c:v>-3.6091808766018099E-2</c:v>
                </c:pt>
                <c:pt idx="90">
                  <c:v>-3.5973895044175253E-2</c:v>
                </c:pt>
                <c:pt idx="91">
                  <c:v>-3.5941853271935345E-2</c:v>
                </c:pt>
                <c:pt idx="92">
                  <c:v>-3.5823939550092498E-2</c:v>
                </c:pt>
                <c:pt idx="93">
                  <c:v>-3.5764982689171075E-2</c:v>
                </c:pt>
                <c:pt idx="94">
                  <c:v>-3.5706025828249659E-2</c:v>
                </c:pt>
                <c:pt idx="95">
                  <c:v>-3.4469213419789368E-2</c:v>
                </c:pt>
                <c:pt idx="96">
                  <c:v>-3.4469213419789368E-2</c:v>
                </c:pt>
                <c:pt idx="97">
                  <c:v>-3.4384623141076022E-2</c:v>
                </c:pt>
                <c:pt idx="98">
                  <c:v>-3.4325666280154599E-2</c:v>
                </c:pt>
                <c:pt idx="99">
                  <c:v>-3.4325666280154599E-2</c:v>
                </c:pt>
                <c:pt idx="100">
                  <c:v>-3.3933474987938174E-2</c:v>
                </c:pt>
                <c:pt idx="101">
                  <c:v>-3.3874518127016751E-2</c:v>
                </c:pt>
                <c:pt idx="102">
                  <c:v>-3.3855293063672812E-2</c:v>
                </c:pt>
                <c:pt idx="103">
                  <c:v>-3.3796336202751388E-2</c:v>
                </c:pt>
                <c:pt idx="104">
                  <c:v>-3.2991446884085E-2</c:v>
                </c:pt>
                <c:pt idx="105">
                  <c:v>-3.2820984655768715E-2</c:v>
                </c:pt>
                <c:pt idx="106">
                  <c:v>-3.2527482022051198E-2</c:v>
                </c:pt>
                <c:pt idx="107">
                  <c:v>-3.2415976654656328E-2</c:v>
                </c:pt>
                <c:pt idx="108">
                  <c:v>-3.2415976654656328E-2</c:v>
                </c:pt>
                <c:pt idx="109">
                  <c:v>-3.236214647729329E-2</c:v>
                </c:pt>
                <c:pt idx="110">
                  <c:v>-3.2258331135236004E-2</c:v>
                </c:pt>
                <c:pt idx="111">
                  <c:v>-3.2239106071892058E-2</c:v>
                </c:pt>
                <c:pt idx="112">
                  <c:v>-3.2232697717444081E-2</c:v>
                </c:pt>
                <c:pt idx="113">
                  <c:v>-3.2226289362996097E-2</c:v>
                </c:pt>
                <c:pt idx="114">
                  <c:v>-3.2207064299652158E-2</c:v>
                </c:pt>
                <c:pt idx="115">
                  <c:v>-3.2207064299652158E-2</c:v>
                </c:pt>
                <c:pt idx="116">
                  <c:v>-3.2207064299652158E-2</c:v>
                </c:pt>
                <c:pt idx="117">
                  <c:v>-3.2167332502074673E-2</c:v>
                </c:pt>
                <c:pt idx="118">
                  <c:v>-3.2062235489127788E-2</c:v>
                </c:pt>
                <c:pt idx="119">
                  <c:v>-3.0936928448062367E-2</c:v>
                </c:pt>
                <c:pt idx="120">
                  <c:v>-3.0590877307871404E-2</c:v>
                </c:pt>
                <c:pt idx="121">
                  <c:v>-3.0316599737497833E-2</c:v>
                </c:pt>
                <c:pt idx="122">
                  <c:v>-3.0316599737497833E-2</c:v>
                </c:pt>
                <c:pt idx="123">
                  <c:v>-3.0296093003264295E-2</c:v>
                </c:pt>
                <c:pt idx="124">
                  <c:v>-3.0205094370102964E-2</c:v>
                </c:pt>
                <c:pt idx="125">
                  <c:v>-3.0205094370102964E-2</c:v>
                </c:pt>
                <c:pt idx="126">
                  <c:v>-3.0087180648260117E-2</c:v>
                </c:pt>
                <c:pt idx="127">
                  <c:v>-3.0087180648260117E-2</c:v>
                </c:pt>
                <c:pt idx="128">
                  <c:v>-3.0028223787338694E-2</c:v>
                </c:pt>
                <c:pt idx="129">
                  <c:v>-3.0028223787338694E-2</c:v>
                </c:pt>
                <c:pt idx="130">
                  <c:v>-3.0021815432890717E-2</c:v>
                </c:pt>
                <c:pt idx="131">
                  <c:v>-3.0021815432890717E-2</c:v>
                </c:pt>
                <c:pt idx="132">
                  <c:v>-2.990390171104787E-2</c:v>
                </c:pt>
                <c:pt idx="133">
                  <c:v>-2.9733439482731584E-2</c:v>
                </c:pt>
                <c:pt idx="134">
                  <c:v>-2.8791411378878411E-2</c:v>
                </c:pt>
                <c:pt idx="135">
                  <c:v>-2.8726046163509003E-2</c:v>
                </c:pt>
                <c:pt idx="136">
                  <c:v>-2.8412036795557948E-2</c:v>
                </c:pt>
                <c:pt idx="137">
                  <c:v>-2.8399220086661986E-2</c:v>
                </c:pt>
                <c:pt idx="138">
                  <c:v>-2.8373586668870063E-2</c:v>
                </c:pt>
                <c:pt idx="139">
                  <c:v>-2.8144167579632354E-2</c:v>
                </c:pt>
                <c:pt idx="140">
                  <c:v>-2.7967296996868084E-2</c:v>
                </c:pt>
                <c:pt idx="141">
                  <c:v>-2.6397250157112792E-2</c:v>
                </c:pt>
                <c:pt idx="142">
                  <c:v>-2.6084522460051329E-2</c:v>
                </c:pt>
                <c:pt idx="143">
                  <c:v>-2.6084522460051329E-2</c:v>
                </c:pt>
                <c:pt idx="144">
                  <c:v>-2.6083240789161737E-2</c:v>
                </c:pt>
                <c:pt idx="145">
                  <c:v>-2.6083240789161737E-2</c:v>
                </c:pt>
                <c:pt idx="146">
                  <c:v>-2.6044790662473852E-2</c:v>
                </c:pt>
                <c:pt idx="147">
                  <c:v>-2.4723387975300215E-2</c:v>
                </c:pt>
                <c:pt idx="148">
                  <c:v>-2.4396561898453198E-2</c:v>
                </c:pt>
                <c:pt idx="149">
                  <c:v>-2.4337605037531775E-2</c:v>
                </c:pt>
                <c:pt idx="150">
                  <c:v>-2.4251733087928828E-2</c:v>
                </c:pt>
                <c:pt idx="151">
                  <c:v>-2.4173551163663473E-2</c:v>
                </c:pt>
                <c:pt idx="152">
                  <c:v>-2.4173551163663473E-2</c:v>
                </c:pt>
                <c:pt idx="153">
                  <c:v>-2.4167142809215489E-2</c:v>
                </c:pt>
                <c:pt idx="154">
                  <c:v>-2.4141509391423566E-2</c:v>
                </c:pt>
                <c:pt idx="155">
                  <c:v>-2.2786783261120436E-2</c:v>
                </c:pt>
                <c:pt idx="156">
                  <c:v>-2.2780374906672451E-2</c:v>
                </c:pt>
                <c:pt idx="157">
                  <c:v>-2.2636827767037682E-2</c:v>
                </c:pt>
                <c:pt idx="158">
                  <c:v>-2.2636827767037682E-2</c:v>
                </c:pt>
                <c:pt idx="159">
                  <c:v>-2.2603504323908175E-2</c:v>
                </c:pt>
                <c:pt idx="160">
                  <c:v>-2.2434323766481482E-2</c:v>
                </c:pt>
                <c:pt idx="161">
                  <c:v>-2.2289494955957126E-2</c:v>
                </c:pt>
                <c:pt idx="162">
                  <c:v>-2.2230538095035696E-2</c:v>
                </c:pt>
                <c:pt idx="163">
                  <c:v>-2.2113906044082449E-2</c:v>
                </c:pt>
                <c:pt idx="164">
                  <c:v>-2.2054949183161032E-2</c:v>
                </c:pt>
                <c:pt idx="165">
                  <c:v>-2.0929642142095597E-2</c:v>
                </c:pt>
                <c:pt idx="166">
                  <c:v>-2.0523352470093625E-2</c:v>
                </c:pt>
                <c:pt idx="167">
                  <c:v>-2.051950745742484E-2</c:v>
                </c:pt>
                <c:pt idx="168">
                  <c:v>-2.0514380773866456E-2</c:v>
                </c:pt>
                <c:pt idx="169">
                  <c:v>-2.0497719052301702E-2</c:v>
                </c:pt>
                <c:pt idx="170">
                  <c:v>-2.0497719052301702E-2</c:v>
                </c:pt>
                <c:pt idx="171">
                  <c:v>-2.0396467052023609E-2</c:v>
                </c:pt>
                <c:pt idx="172">
                  <c:v>-2.038621368490684E-2</c:v>
                </c:pt>
                <c:pt idx="173">
                  <c:v>-2.0366988621562887E-2</c:v>
                </c:pt>
                <c:pt idx="174">
                  <c:v>-1.8757209984230125E-2</c:v>
                </c:pt>
                <c:pt idx="175">
                  <c:v>-1.8640577933276878E-2</c:v>
                </c:pt>
                <c:pt idx="176">
                  <c:v>-1.8640577933276878E-2</c:v>
                </c:pt>
                <c:pt idx="177">
                  <c:v>-1.8640577933276878E-2</c:v>
                </c:pt>
                <c:pt idx="178">
                  <c:v>-1.8640577933276878E-2</c:v>
                </c:pt>
                <c:pt idx="179">
                  <c:v>-1.8639296262387278E-2</c:v>
                </c:pt>
                <c:pt idx="180">
                  <c:v>-1.8581621072355448E-2</c:v>
                </c:pt>
                <c:pt idx="181">
                  <c:v>-1.8286836767748338E-2</c:v>
                </c:pt>
                <c:pt idx="182">
                  <c:v>-1.8162514691457507E-2</c:v>
                </c:pt>
                <c:pt idx="183">
                  <c:v>-1.6750113371122546E-2</c:v>
                </c:pt>
                <c:pt idx="184">
                  <c:v>-1.6520694281884837E-2</c:v>
                </c:pt>
                <c:pt idx="185">
                  <c:v>-1.6436104003171484E-2</c:v>
                </c:pt>
                <c:pt idx="186">
                  <c:v>-1.6402780560041991E-2</c:v>
                </c:pt>
                <c:pt idx="187">
                  <c:v>-1.5199291594711201E-2</c:v>
                </c:pt>
                <c:pt idx="188">
                  <c:v>-1.5140334733789784E-2</c:v>
                </c:pt>
                <c:pt idx="189">
                  <c:v>-1.4845550429182661E-2</c:v>
                </c:pt>
                <c:pt idx="190">
                  <c:v>-1.4669961517307997E-2</c:v>
                </c:pt>
                <c:pt idx="191">
                  <c:v>-1.4257263490858027E-2</c:v>
                </c:pt>
                <c:pt idx="192">
                  <c:v>-1.3308827032556869E-2</c:v>
                </c:pt>
                <c:pt idx="193">
                  <c:v>-1.2962775892365913E-2</c:v>
                </c:pt>
                <c:pt idx="194">
                  <c:v>-1.2758990220920127E-2</c:v>
                </c:pt>
                <c:pt idx="195">
                  <c:v>-1.2667991587758803E-2</c:v>
                </c:pt>
                <c:pt idx="196">
                  <c:v>-1.264235816996688E-2</c:v>
                </c:pt>
                <c:pt idx="197">
                  <c:v>-1.2641076499077281E-2</c:v>
                </c:pt>
                <c:pt idx="198">
                  <c:v>-1.2634668144629296E-2</c:v>
                </c:pt>
                <c:pt idx="199">
                  <c:v>-1.2634668144629296E-2</c:v>
                </c:pt>
                <c:pt idx="200">
                  <c:v>-1.2634668144629296E-2</c:v>
                </c:pt>
                <c:pt idx="201">
                  <c:v>-1.258340130904545E-2</c:v>
                </c:pt>
                <c:pt idx="202">
                  <c:v>-1.2255293561308833E-2</c:v>
                </c:pt>
                <c:pt idx="203">
                  <c:v>-1.0986439380608642E-2</c:v>
                </c:pt>
                <c:pt idx="204">
                  <c:v>-1.0640388240417686E-2</c:v>
                </c:pt>
                <c:pt idx="205">
                  <c:v>-9.6611916807662207E-3</c:v>
                </c:pt>
                <c:pt idx="206">
                  <c:v>-9.3651257052695114E-3</c:v>
                </c:pt>
                <c:pt idx="207">
                  <c:v>-8.8742457545541858E-3</c:v>
                </c:pt>
                <c:pt idx="208">
                  <c:v>-8.8742457545541858E-3</c:v>
                </c:pt>
                <c:pt idx="209">
                  <c:v>-8.6384183108684925E-3</c:v>
                </c:pt>
                <c:pt idx="210">
                  <c:v>-7.0491464077692689E-3</c:v>
                </c:pt>
                <c:pt idx="211">
                  <c:v>-6.8466424072130688E-3</c:v>
                </c:pt>
                <c:pt idx="212">
                  <c:v>-6.5185346594764521E-3</c:v>
                </c:pt>
                <c:pt idx="213">
                  <c:v>-5.5124230111434774E-3</c:v>
                </c:pt>
                <c:pt idx="214">
                  <c:v>-5.3778475677358772E-3</c:v>
                </c:pt>
                <c:pt idx="215">
                  <c:v>-4.8703058954557982E-3</c:v>
                </c:pt>
                <c:pt idx="216">
                  <c:v>-4.8703058954557982E-3</c:v>
                </c:pt>
                <c:pt idx="217">
                  <c:v>-4.8703058954557982E-3</c:v>
                </c:pt>
                <c:pt idx="218">
                  <c:v>-4.3999326789740112E-3</c:v>
                </c:pt>
                <c:pt idx="219">
                  <c:v>-2.8106607758747876E-3</c:v>
                </c:pt>
                <c:pt idx="220">
                  <c:v>-2.7247888262718484E-3</c:v>
                </c:pt>
                <c:pt idx="221">
                  <c:v>-2.6004667499810175E-3</c:v>
                </c:pt>
                <c:pt idx="222">
                  <c:v>-1.5892284180896443E-3</c:v>
                </c:pt>
                <c:pt idx="223">
                  <c:v>-1.5892284180896443E-3</c:v>
                </c:pt>
                <c:pt idx="224">
                  <c:v>-1.5892284180896443E-3</c:v>
                </c:pt>
                <c:pt idx="225">
                  <c:v>-1.5302715571682279E-3</c:v>
                </c:pt>
                <c:pt idx="226">
                  <c:v>-1.5302715571682279E-3</c:v>
                </c:pt>
                <c:pt idx="227">
                  <c:v>-1.5302715571682279E-3</c:v>
                </c:pt>
                <c:pt idx="228">
                  <c:v>-1.4828497342531666E-3</c:v>
                </c:pt>
                <c:pt idx="229">
                  <c:v>-1.4828497342531666E-3</c:v>
                </c:pt>
                <c:pt idx="230">
                  <c:v>-1.4828497342531666E-3</c:v>
                </c:pt>
                <c:pt idx="231">
                  <c:v>-1.4405545948964898E-3</c:v>
                </c:pt>
                <c:pt idx="232">
                  <c:v>-1.4405545948964898E-3</c:v>
                </c:pt>
                <c:pt idx="233">
                  <c:v>-1.4405545948964898E-3</c:v>
                </c:pt>
                <c:pt idx="234">
                  <c:v>-1.4392729240069041E-3</c:v>
                </c:pt>
                <c:pt idx="235">
                  <c:v>-1.4392729240069041E-3</c:v>
                </c:pt>
                <c:pt idx="236">
                  <c:v>-1.4392729240069041E-3</c:v>
                </c:pt>
                <c:pt idx="237">
                  <c:v>-1.4341462404485195E-3</c:v>
                </c:pt>
                <c:pt idx="238">
                  <c:v>-1.3380209237287971E-3</c:v>
                </c:pt>
                <c:pt idx="239">
                  <c:v>-1.3380209237287971E-3</c:v>
                </c:pt>
                <c:pt idx="240">
                  <c:v>-1.3380209237287971E-3</c:v>
                </c:pt>
                <c:pt idx="241">
                  <c:v>-1.3072608223784893E-3</c:v>
                </c:pt>
                <c:pt idx="242">
                  <c:v>-1.3072608223784893E-3</c:v>
                </c:pt>
                <c:pt idx="243">
                  <c:v>-1.3072608223784893E-3</c:v>
                </c:pt>
                <c:pt idx="244">
                  <c:v>-1.2149805183275797E-3</c:v>
                </c:pt>
                <c:pt idx="245">
                  <c:v>-1.2149805183275797E-3</c:v>
                </c:pt>
                <c:pt idx="246">
                  <c:v>-1.2149805183275797E-3</c:v>
                </c:pt>
                <c:pt idx="247">
                  <c:v>-1.1996004676524258E-3</c:v>
                </c:pt>
                <c:pt idx="248">
                  <c:v>-1.1996004676524258E-3</c:v>
                </c:pt>
                <c:pt idx="249">
                  <c:v>-1.1996004676524258E-3</c:v>
                </c:pt>
                <c:pt idx="250">
                  <c:v>-1.0176032013297642E-3</c:v>
                </c:pt>
                <c:pt idx="251">
                  <c:v>-1.0176032013297642E-3</c:v>
                </c:pt>
                <c:pt idx="252">
                  <c:v>-9.4839297329157857E-4</c:v>
                </c:pt>
                <c:pt idx="253">
                  <c:v>-9.4839297329157857E-4</c:v>
                </c:pt>
                <c:pt idx="254">
                  <c:v>-9.4839297329157857E-4</c:v>
                </c:pt>
                <c:pt idx="255">
                  <c:v>-9.2532289727884076E-4</c:v>
                </c:pt>
                <c:pt idx="256">
                  <c:v>-9.1635120105167112E-4</c:v>
                </c:pt>
                <c:pt idx="257">
                  <c:v>-9.1635120105167112E-4</c:v>
                </c:pt>
                <c:pt idx="258">
                  <c:v>-8.4201428945508694E-4</c:v>
                </c:pt>
                <c:pt idx="259">
                  <c:v>-8.2535256789034728E-4</c:v>
                </c:pt>
                <c:pt idx="260">
                  <c:v>-8.2535256789034728E-4</c:v>
                </c:pt>
                <c:pt idx="261">
                  <c:v>-8.2022588433196264E-4</c:v>
                </c:pt>
                <c:pt idx="262">
                  <c:v>-8.2022588433196264E-4</c:v>
                </c:pt>
                <c:pt idx="263">
                  <c:v>-8.2022588433196264E-4</c:v>
                </c:pt>
                <c:pt idx="264">
                  <c:v>-7.9843747920882446E-4</c:v>
                </c:pt>
                <c:pt idx="265">
                  <c:v>-7.9843747920882446E-4</c:v>
                </c:pt>
                <c:pt idx="266">
                  <c:v>-7.9843747920882446E-4</c:v>
                </c:pt>
                <c:pt idx="267">
                  <c:v>7.7673604410484487E-4</c:v>
                </c:pt>
                <c:pt idx="268">
                  <c:v>1.0612669815951992E-3</c:v>
                </c:pt>
                <c:pt idx="269">
                  <c:v>1.0869003993871224E-3</c:v>
                </c:pt>
                <c:pt idx="270">
                  <c:v>2.6325954922400835E-3</c:v>
                </c:pt>
                <c:pt idx="271">
                  <c:v>2.6325954922400835E-3</c:v>
                </c:pt>
                <c:pt idx="272">
                  <c:v>4.4089913452203533E-3</c:v>
                </c:pt>
                <c:pt idx="273">
                  <c:v>4.5538201557447089E-3</c:v>
                </c:pt>
                <c:pt idx="274">
                  <c:v>4.7294090676193862E-3</c:v>
                </c:pt>
                <c:pt idx="275">
                  <c:v>4.7306907385089858E-3</c:v>
                </c:pt>
                <c:pt idx="276">
                  <c:v>4.7883659285408026E-3</c:v>
                </c:pt>
                <c:pt idx="277">
                  <c:v>4.7896475994304022E-3</c:v>
                </c:pt>
                <c:pt idx="278">
                  <c:v>4.9434481061819413E-3</c:v>
                </c:pt>
                <c:pt idx="279">
                  <c:v>4.9447297770715409E-3</c:v>
                </c:pt>
                <c:pt idx="280">
                  <c:v>5.0344467393432651E-3</c:v>
                </c:pt>
                <c:pt idx="281">
                  <c:v>5.0780235495895415E-3</c:v>
                </c:pt>
                <c:pt idx="282">
                  <c:v>6.0597834510201926E-3</c:v>
                </c:pt>
                <c:pt idx="283">
                  <c:v>6.7749558074148425E-3</c:v>
                </c:pt>
                <c:pt idx="284">
                  <c:v>6.7788008200836414E-3</c:v>
                </c:pt>
                <c:pt idx="285">
                  <c:v>6.7800824909732271E-3</c:v>
                </c:pt>
                <c:pt idx="286">
                  <c:v>6.848011048121827E-3</c:v>
                </c:pt>
                <c:pt idx="287">
                  <c:v>8.3052708495926497E-3</c:v>
                </c:pt>
                <c:pt idx="288">
                  <c:v>9.0153165224289289E-3</c:v>
                </c:pt>
                <c:pt idx="289">
                  <c:v>1.0409774450309536E-2</c:v>
                </c:pt>
                <c:pt idx="290">
                  <c:v>8.9307262437155754E-3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29-4BDA-BD53-E5DF8E117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58808"/>
        <c:axId val="1"/>
      </c:scatterChart>
      <c:valAx>
        <c:axId val="90595880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27617602427921"/>
              <c:y val="0.84444711077781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Sowell O-C (days)</a:t>
                </a:r>
              </a:p>
            </c:rich>
          </c:tx>
          <c:layout>
            <c:manualLayout>
              <c:xMode val="edge"/>
              <c:yMode val="edge"/>
              <c:x val="1.9726858877086494E-2"/>
              <c:y val="0.285715285589301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588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7465857359635809"/>
          <c:y val="0.91746331708536433"/>
          <c:w val="0.77996965098634297"/>
          <c:h val="0.980955713869099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Diagram, Simple Linear Ephem. Columns H (IBVS), R</a:t>
            </a:r>
          </a:p>
        </c:rich>
      </c:tx>
      <c:layout>
        <c:manualLayout>
          <c:xMode val="edge"/>
          <c:yMode val="edge"/>
          <c:x val="0.16164834387777596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5032233551835"/>
          <c:y val="0.12349397590361445"/>
          <c:w val="0.8415220457994238"/>
          <c:h val="0.647590361445783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</c:f>
              <c:strCache>
                <c:ptCount val="1"/>
                <c:pt idx="0">
                  <c:v>Linear 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'C'!$H$21:$H$994</c:f>
              <c:numCache>
                <c:formatCode>General</c:formatCode>
                <c:ptCount val="974"/>
                <c:pt idx="1">
                  <c:v>-1.140146168472711E-2</c:v>
                </c:pt>
                <c:pt idx="167">
                  <c:v>1.3999080001667608E-2</c:v>
                </c:pt>
                <c:pt idx="168">
                  <c:v>1.3710519997403026E-2</c:v>
                </c:pt>
                <c:pt idx="171">
                  <c:v>1.3473639999574516E-2</c:v>
                </c:pt>
                <c:pt idx="172">
                  <c:v>1.2396519996400457E-2</c:v>
                </c:pt>
                <c:pt idx="175">
                  <c:v>5.0264117162441835E-3</c:v>
                </c:pt>
                <c:pt idx="176">
                  <c:v>5.0264117162441835E-3</c:v>
                </c:pt>
                <c:pt idx="205">
                  <c:v>3.2261759552056901E-2</c:v>
                </c:pt>
                <c:pt idx="214">
                  <c:v>2.9269825972733088E-3</c:v>
                </c:pt>
                <c:pt idx="222">
                  <c:v>-5.4216678472585045E-3</c:v>
                </c:pt>
                <c:pt idx="223">
                  <c:v>-5.3316678458941169E-3</c:v>
                </c:pt>
                <c:pt idx="224">
                  <c:v>-5.1416678470559418E-3</c:v>
                </c:pt>
                <c:pt idx="225">
                  <c:v>-4.4361767068039626E-3</c:v>
                </c:pt>
                <c:pt idx="226">
                  <c:v>-4.1661767099867575E-3</c:v>
                </c:pt>
                <c:pt idx="227">
                  <c:v>-4.0661767052370124E-3</c:v>
                </c:pt>
                <c:pt idx="228">
                  <c:v>-7.5810078924405389E-3</c:v>
                </c:pt>
                <c:pt idx="229">
                  <c:v>-5.8810078917304054E-3</c:v>
                </c:pt>
                <c:pt idx="230">
                  <c:v>-4.7810078904149123E-3</c:v>
                </c:pt>
                <c:pt idx="231">
                  <c:v>5.0645758165046573E-5</c:v>
                </c:pt>
                <c:pt idx="232">
                  <c:v>3.2064575498225167E-4</c:v>
                </c:pt>
                <c:pt idx="233">
                  <c:v>3.9064575685188174E-4</c:v>
                </c:pt>
                <c:pt idx="234">
                  <c:v>-5.0850526386057027E-3</c:v>
                </c:pt>
                <c:pt idx="235">
                  <c:v>-3.2850526404217817E-3</c:v>
                </c:pt>
                <c:pt idx="236">
                  <c:v>-9.850526403170079E-4</c:v>
                </c:pt>
                <c:pt idx="238">
                  <c:v>4.0059392340481281E-3</c:v>
                </c:pt>
                <c:pt idx="239">
                  <c:v>4.1959392328863032E-3</c:v>
                </c:pt>
                <c:pt idx="240">
                  <c:v>4.2859392342506908E-3</c:v>
                </c:pt>
                <c:pt idx="241">
                  <c:v>5.8979220120818354E-3</c:v>
                </c:pt>
                <c:pt idx="242">
                  <c:v>6.147922009404283E-3</c:v>
                </c:pt>
                <c:pt idx="243">
                  <c:v>7.6579220112762414E-3</c:v>
                </c:pt>
                <c:pt idx="244">
                  <c:v>7.0096282724989578E-3</c:v>
                </c:pt>
                <c:pt idx="245">
                  <c:v>7.0296282719937153E-3</c:v>
                </c:pt>
                <c:pt idx="246">
                  <c:v>7.4396282725501806E-3</c:v>
                </c:pt>
                <c:pt idx="247">
                  <c:v>2.6750719996925909E-2</c:v>
                </c:pt>
                <c:pt idx="248">
                  <c:v>2.6780719999806024E-2</c:v>
                </c:pt>
                <c:pt idx="249">
                  <c:v>2.6970719998644199E-2</c:v>
                </c:pt>
                <c:pt idx="250">
                  <c:v>2.5916840000718366E-2</c:v>
                </c:pt>
                <c:pt idx="251">
                  <c:v>2.7116839999507647E-2</c:v>
                </c:pt>
                <c:pt idx="252">
                  <c:v>2.6721279995399527E-2</c:v>
                </c:pt>
                <c:pt idx="253">
                  <c:v>2.715127999545075E-2</c:v>
                </c:pt>
                <c:pt idx="254">
                  <c:v>2.7271279999695253E-2</c:v>
                </c:pt>
                <c:pt idx="255">
                  <c:v>2.7022759997635148E-2</c:v>
                </c:pt>
                <c:pt idx="256">
                  <c:v>-1.3363758844207041E-3</c:v>
                </c:pt>
                <c:pt idx="257">
                  <c:v>1.6362411406589672E-4</c:v>
                </c:pt>
                <c:pt idx="259">
                  <c:v>-6.1461745135602541E-3</c:v>
                </c:pt>
                <c:pt idx="260">
                  <c:v>-5.8261745143681765E-3</c:v>
                </c:pt>
                <c:pt idx="261">
                  <c:v>-6.360426741593983E-3</c:v>
                </c:pt>
                <c:pt idx="262">
                  <c:v>-6.1304267364903353E-3</c:v>
                </c:pt>
                <c:pt idx="263">
                  <c:v>-5.49042673810618E-3</c:v>
                </c:pt>
                <c:pt idx="264">
                  <c:v>-1.4776157331652939E-3</c:v>
                </c:pt>
                <c:pt idx="265">
                  <c:v>-7.7615732152480632E-5</c:v>
                </c:pt>
                <c:pt idx="266">
                  <c:v>2.2238426754483953E-4</c:v>
                </c:pt>
                <c:pt idx="267">
                  <c:v>2.7520839998032898E-2</c:v>
                </c:pt>
                <c:pt idx="268">
                  <c:v>2.9255760004161857E-2</c:v>
                </c:pt>
                <c:pt idx="269">
                  <c:v>2.9412960000627209E-2</c:v>
                </c:pt>
                <c:pt idx="270">
                  <c:v>3.0772120000619907E-2</c:v>
                </c:pt>
                <c:pt idx="271">
                  <c:v>3.1292120002035517E-2</c:v>
                </c:pt>
                <c:pt idx="272">
                  <c:v>-9.5536701264791191E-3</c:v>
                </c:pt>
                <c:pt idx="273">
                  <c:v>-2.4909839921747334E-3</c:v>
                </c:pt>
                <c:pt idx="274">
                  <c:v>9.3047913833288476E-4</c:v>
                </c:pt>
                <c:pt idx="275">
                  <c:v>4.2942134969052859E-3</c:v>
                </c:pt>
                <c:pt idx="276">
                  <c:v>4.41430885985028E-3</c:v>
                </c:pt>
                <c:pt idx="277">
                  <c:v>4.7016928874654695E-4</c:v>
                </c:pt>
                <c:pt idx="278">
                  <c:v>5.2518181983032264E-3</c:v>
                </c:pt>
                <c:pt idx="279">
                  <c:v>6.959065722185187E-3</c:v>
                </c:pt>
                <c:pt idx="280">
                  <c:v>5.5600727864657529E-3</c:v>
                </c:pt>
                <c:pt idx="281">
                  <c:v>5.3226469171931967E-3</c:v>
                </c:pt>
                <c:pt idx="282">
                  <c:v>3.1409759998496156E-2</c:v>
                </c:pt>
                <c:pt idx="283">
                  <c:v>3.2305639993865043E-2</c:v>
                </c:pt>
                <c:pt idx="284">
                  <c:v>1.6564212957746349E-2</c:v>
                </c:pt>
                <c:pt idx="285">
                  <c:v>1.9281972345197573E-3</c:v>
                </c:pt>
                <c:pt idx="287">
                  <c:v>-4.4820639595855027E-3</c:v>
                </c:pt>
                <c:pt idx="288">
                  <c:v>6.6174742023576982E-3</c:v>
                </c:pt>
                <c:pt idx="289">
                  <c:v>-3.9311683576670475E-3</c:v>
                </c:pt>
                <c:pt idx="290">
                  <c:v>3.7997717518010177E-3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57-498A-A44D-FA10B4C35D0C}"/>
            </c:ext>
          </c:extLst>
        </c:ser>
        <c:ser>
          <c:idx val="1"/>
          <c:order val="1"/>
          <c:tx>
            <c:strRef>
              <c:f>'C'!$R$20</c:f>
              <c:strCache>
                <c:ptCount val="1"/>
                <c:pt idx="0">
                  <c:v>Simple 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6747</c:v>
                </c:pt>
                <c:pt idx="2">
                  <c:v>9198</c:v>
                </c:pt>
                <c:pt idx="3">
                  <c:v>10827.5</c:v>
                </c:pt>
                <c:pt idx="4">
                  <c:v>11501</c:v>
                </c:pt>
                <c:pt idx="5">
                  <c:v>12050</c:v>
                </c:pt>
                <c:pt idx="6">
                  <c:v>12131.5</c:v>
                </c:pt>
                <c:pt idx="7">
                  <c:v>12134</c:v>
                </c:pt>
                <c:pt idx="8">
                  <c:v>12353.5</c:v>
                </c:pt>
                <c:pt idx="9">
                  <c:v>12524.5</c:v>
                </c:pt>
                <c:pt idx="10">
                  <c:v>12705.5</c:v>
                </c:pt>
                <c:pt idx="11">
                  <c:v>12866.5</c:v>
                </c:pt>
                <c:pt idx="12">
                  <c:v>12889.5</c:v>
                </c:pt>
                <c:pt idx="13">
                  <c:v>12912.5</c:v>
                </c:pt>
                <c:pt idx="14">
                  <c:v>12981</c:v>
                </c:pt>
                <c:pt idx="15">
                  <c:v>12981</c:v>
                </c:pt>
                <c:pt idx="16">
                  <c:v>13116.5</c:v>
                </c:pt>
                <c:pt idx="17">
                  <c:v>13647</c:v>
                </c:pt>
                <c:pt idx="18">
                  <c:v>13670</c:v>
                </c:pt>
                <c:pt idx="19">
                  <c:v>13785</c:v>
                </c:pt>
                <c:pt idx="20">
                  <c:v>13808</c:v>
                </c:pt>
                <c:pt idx="21">
                  <c:v>13879.5</c:v>
                </c:pt>
                <c:pt idx="22">
                  <c:v>14382</c:v>
                </c:pt>
                <c:pt idx="23">
                  <c:v>14438.5</c:v>
                </c:pt>
                <c:pt idx="24">
                  <c:v>14438.5</c:v>
                </c:pt>
                <c:pt idx="25">
                  <c:v>14474</c:v>
                </c:pt>
                <c:pt idx="26">
                  <c:v>14640</c:v>
                </c:pt>
                <c:pt idx="27">
                  <c:v>15002</c:v>
                </c:pt>
                <c:pt idx="28">
                  <c:v>15334</c:v>
                </c:pt>
                <c:pt idx="29">
                  <c:v>15357</c:v>
                </c:pt>
                <c:pt idx="30">
                  <c:v>15357</c:v>
                </c:pt>
                <c:pt idx="31">
                  <c:v>15403</c:v>
                </c:pt>
                <c:pt idx="32">
                  <c:v>15864.5</c:v>
                </c:pt>
                <c:pt idx="33">
                  <c:v>15895.5</c:v>
                </c:pt>
                <c:pt idx="34">
                  <c:v>15900.5</c:v>
                </c:pt>
                <c:pt idx="35">
                  <c:v>15900.5</c:v>
                </c:pt>
                <c:pt idx="36">
                  <c:v>15954</c:v>
                </c:pt>
                <c:pt idx="37">
                  <c:v>15956.5</c:v>
                </c:pt>
                <c:pt idx="38">
                  <c:v>15977</c:v>
                </c:pt>
                <c:pt idx="39">
                  <c:v>15977</c:v>
                </c:pt>
                <c:pt idx="40">
                  <c:v>15979.5</c:v>
                </c:pt>
                <c:pt idx="41">
                  <c:v>16000</c:v>
                </c:pt>
                <c:pt idx="42">
                  <c:v>16002.5</c:v>
                </c:pt>
                <c:pt idx="43">
                  <c:v>16002.5</c:v>
                </c:pt>
                <c:pt idx="44">
                  <c:v>16058.5</c:v>
                </c:pt>
                <c:pt idx="45">
                  <c:v>16061</c:v>
                </c:pt>
                <c:pt idx="46">
                  <c:v>16069</c:v>
                </c:pt>
                <c:pt idx="47">
                  <c:v>16069</c:v>
                </c:pt>
                <c:pt idx="48">
                  <c:v>16107</c:v>
                </c:pt>
                <c:pt idx="49">
                  <c:v>16107</c:v>
                </c:pt>
                <c:pt idx="50">
                  <c:v>16115</c:v>
                </c:pt>
                <c:pt idx="51">
                  <c:v>16166</c:v>
                </c:pt>
                <c:pt idx="52">
                  <c:v>16395.5</c:v>
                </c:pt>
                <c:pt idx="53">
                  <c:v>16395.5</c:v>
                </c:pt>
                <c:pt idx="54">
                  <c:v>16462</c:v>
                </c:pt>
                <c:pt idx="55">
                  <c:v>16630.5</c:v>
                </c:pt>
                <c:pt idx="56">
                  <c:v>16653</c:v>
                </c:pt>
                <c:pt idx="57">
                  <c:v>16676</c:v>
                </c:pt>
                <c:pt idx="58">
                  <c:v>16691.5</c:v>
                </c:pt>
                <c:pt idx="59">
                  <c:v>16727.5</c:v>
                </c:pt>
                <c:pt idx="60">
                  <c:v>16760.5</c:v>
                </c:pt>
                <c:pt idx="61">
                  <c:v>16781</c:v>
                </c:pt>
                <c:pt idx="62">
                  <c:v>16781</c:v>
                </c:pt>
                <c:pt idx="63">
                  <c:v>16929</c:v>
                </c:pt>
                <c:pt idx="64">
                  <c:v>17128</c:v>
                </c:pt>
                <c:pt idx="65">
                  <c:v>17301.5</c:v>
                </c:pt>
                <c:pt idx="66">
                  <c:v>17365</c:v>
                </c:pt>
                <c:pt idx="67">
                  <c:v>17549</c:v>
                </c:pt>
                <c:pt idx="68">
                  <c:v>17564</c:v>
                </c:pt>
                <c:pt idx="69">
                  <c:v>17633</c:v>
                </c:pt>
                <c:pt idx="70">
                  <c:v>17692</c:v>
                </c:pt>
                <c:pt idx="71">
                  <c:v>17977.5</c:v>
                </c:pt>
                <c:pt idx="72">
                  <c:v>18215</c:v>
                </c:pt>
                <c:pt idx="73">
                  <c:v>18230.5</c:v>
                </c:pt>
                <c:pt idx="74">
                  <c:v>18353</c:v>
                </c:pt>
                <c:pt idx="75">
                  <c:v>18353</c:v>
                </c:pt>
                <c:pt idx="76">
                  <c:v>18398.5</c:v>
                </c:pt>
                <c:pt idx="77">
                  <c:v>18398.5</c:v>
                </c:pt>
                <c:pt idx="78">
                  <c:v>19041.5</c:v>
                </c:pt>
                <c:pt idx="79">
                  <c:v>19042</c:v>
                </c:pt>
                <c:pt idx="80">
                  <c:v>19087.5</c:v>
                </c:pt>
                <c:pt idx="81">
                  <c:v>19110.5</c:v>
                </c:pt>
                <c:pt idx="82">
                  <c:v>19179.5</c:v>
                </c:pt>
                <c:pt idx="83">
                  <c:v>19195</c:v>
                </c:pt>
                <c:pt idx="84">
                  <c:v>19608.5</c:v>
                </c:pt>
                <c:pt idx="85">
                  <c:v>19664.5</c:v>
                </c:pt>
                <c:pt idx="86">
                  <c:v>19756.5</c:v>
                </c:pt>
                <c:pt idx="87">
                  <c:v>19756.5</c:v>
                </c:pt>
                <c:pt idx="88">
                  <c:v>19764</c:v>
                </c:pt>
                <c:pt idx="89">
                  <c:v>19764</c:v>
                </c:pt>
                <c:pt idx="90">
                  <c:v>19810</c:v>
                </c:pt>
                <c:pt idx="91">
                  <c:v>19822.5</c:v>
                </c:pt>
                <c:pt idx="92">
                  <c:v>19868.5</c:v>
                </c:pt>
                <c:pt idx="93">
                  <c:v>19891.5</c:v>
                </c:pt>
                <c:pt idx="94">
                  <c:v>19914.5</c:v>
                </c:pt>
                <c:pt idx="95">
                  <c:v>20397</c:v>
                </c:pt>
                <c:pt idx="96">
                  <c:v>20397</c:v>
                </c:pt>
                <c:pt idx="97">
                  <c:v>20430</c:v>
                </c:pt>
                <c:pt idx="98">
                  <c:v>20453</c:v>
                </c:pt>
                <c:pt idx="99">
                  <c:v>20453</c:v>
                </c:pt>
                <c:pt idx="100">
                  <c:v>20606</c:v>
                </c:pt>
                <c:pt idx="101">
                  <c:v>20629</c:v>
                </c:pt>
                <c:pt idx="102">
                  <c:v>20636.5</c:v>
                </c:pt>
                <c:pt idx="103">
                  <c:v>20659.5</c:v>
                </c:pt>
                <c:pt idx="104">
                  <c:v>20973.5</c:v>
                </c:pt>
                <c:pt idx="105">
                  <c:v>21040</c:v>
                </c:pt>
                <c:pt idx="106">
                  <c:v>21154.5</c:v>
                </c:pt>
                <c:pt idx="107">
                  <c:v>21198</c:v>
                </c:pt>
                <c:pt idx="108">
                  <c:v>21198</c:v>
                </c:pt>
                <c:pt idx="109">
                  <c:v>21219</c:v>
                </c:pt>
                <c:pt idx="110">
                  <c:v>21259.5</c:v>
                </c:pt>
                <c:pt idx="111">
                  <c:v>21267</c:v>
                </c:pt>
                <c:pt idx="112">
                  <c:v>21269.5</c:v>
                </c:pt>
                <c:pt idx="113">
                  <c:v>21272</c:v>
                </c:pt>
                <c:pt idx="114">
                  <c:v>21279.5</c:v>
                </c:pt>
                <c:pt idx="115">
                  <c:v>21279.5</c:v>
                </c:pt>
                <c:pt idx="116">
                  <c:v>21279.5</c:v>
                </c:pt>
                <c:pt idx="117">
                  <c:v>21295</c:v>
                </c:pt>
                <c:pt idx="118">
                  <c:v>21336</c:v>
                </c:pt>
                <c:pt idx="119">
                  <c:v>21775</c:v>
                </c:pt>
                <c:pt idx="120">
                  <c:v>21910</c:v>
                </c:pt>
                <c:pt idx="121">
                  <c:v>22017</c:v>
                </c:pt>
                <c:pt idx="122">
                  <c:v>22017</c:v>
                </c:pt>
                <c:pt idx="123">
                  <c:v>22025</c:v>
                </c:pt>
                <c:pt idx="124">
                  <c:v>22060.5</c:v>
                </c:pt>
                <c:pt idx="125">
                  <c:v>22060.5</c:v>
                </c:pt>
                <c:pt idx="126">
                  <c:v>22106.5</c:v>
                </c:pt>
                <c:pt idx="127">
                  <c:v>22106.5</c:v>
                </c:pt>
                <c:pt idx="128">
                  <c:v>22129.5</c:v>
                </c:pt>
                <c:pt idx="129">
                  <c:v>22129.5</c:v>
                </c:pt>
                <c:pt idx="130">
                  <c:v>22132</c:v>
                </c:pt>
                <c:pt idx="131">
                  <c:v>22132</c:v>
                </c:pt>
                <c:pt idx="132">
                  <c:v>22178</c:v>
                </c:pt>
                <c:pt idx="133">
                  <c:v>22244.5</c:v>
                </c:pt>
                <c:pt idx="134">
                  <c:v>22612</c:v>
                </c:pt>
                <c:pt idx="135">
                  <c:v>22637.5</c:v>
                </c:pt>
                <c:pt idx="136">
                  <c:v>22760</c:v>
                </c:pt>
                <c:pt idx="137">
                  <c:v>22765</c:v>
                </c:pt>
                <c:pt idx="138">
                  <c:v>22775</c:v>
                </c:pt>
                <c:pt idx="139">
                  <c:v>22864.5</c:v>
                </c:pt>
                <c:pt idx="140">
                  <c:v>22933.5</c:v>
                </c:pt>
                <c:pt idx="141">
                  <c:v>23546</c:v>
                </c:pt>
                <c:pt idx="142">
                  <c:v>23668</c:v>
                </c:pt>
                <c:pt idx="143">
                  <c:v>23668</c:v>
                </c:pt>
                <c:pt idx="144">
                  <c:v>23668.5</c:v>
                </c:pt>
                <c:pt idx="145">
                  <c:v>23668.5</c:v>
                </c:pt>
                <c:pt idx="146">
                  <c:v>23683.5</c:v>
                </c:pt>
                <c:pt idx="147">
                  <c:v>24199</c:v>
                </c:pt>
                <c:pt idx="148">
                  <c:v>24326.5</c:v>
                </c:pt>
                <c:pt idx="149">
                  <c:v>24349.5</c:v>
                </c:pt>
                <c:pt idx="150">
                  <c:v>24383</c:v>
                </c:pt>
                <c:pt idx="151">
                  <c:v>24413.5</c:v>
                </c:pt>
                <c:pt idx="152">
                  <c:v>24413.5</c:v>
                </c:pt>
                <c:pt idx="153">
                  <c:v>24416</c:v>
                </c:pt>
                <c:pt idx="154">
                  <c:v>24426</c:v>
                </c:pt>
                <c:pt idx="155">
                  <c:v>24954.5</c:v>
                </c:pt>
                <c:pt idx="156">
                  <c:v>24957</c:v>
                </c:pt>
                <c:pt idx="157">
                  <c:v>25013</c:v>
                </c:pt>
                <c:pt idx="158">
                  <c:v>25013</c:v>
                </c:pt>
                <c:pt idx="159">
                  <c:v>25026</c:v>
                </c:pt>
                <c:pt idx="160">
                  <c:v>25092</c:v>
                </c:pt>
                <c:pt idx="161">
                  <c:v>25148.5</c:v>
                </c:pt>
                <c:pt idx="162">
                  <c:v>25171.5</c:v>
                </c:pt>
                <c:pt idx="163">
                  <c:v>25217</c:v>
                </c:pt>
                <c:pt idx="164">
                  <c:v>25240</c:v>
                </c:pt>
                <c:pt idx="165">
                  <c:v>25679</c:v>
                </c:pt>
                <c:pt idx="166">
                  <c:v>25837.5</c:v>
                </c:pt>
                <c:pt idx="167">
                  <c:v>25839</c:v>
                </c:pt>
                <c:pt idx="168">
                  <c:v>25841</c:v>
                </c:pt>
                <c:pt idx="169">
                  <c:v>25847.5</c:v>
                </c:pt>
                <c:pt idx="170">
                  <c:v>25847.5</c:v>
                </c:pt>
                <c:pt idx="171">
                  <c:v>25887</c:v>
                </c:pt>
                <c:pt idx="172">
                  <c:v>25891</c:v>
                </c:pt>
                <c:pt idx="173">
                  <c:v>25898.5</c:v>
                </c:pt>
                <c:pt idx="174">
                  <c:v>26526.5</c:v>
                </c:pt>
                <c:pt idx="175">
                  <c:v>26572</c:v>
                </c:pt>
                <c:pt idx="176">
                  <c:v>26572</c:v>
                </c:pt>
                <c:pt idx="177">
                  <c:v>26572</c:v>
                </c:pt>
                <c:pt idx="178">
                  <c:v>26572</c:v>
                </c:pt>
                <c:pt idx="179">
                  <c:v>26572.5</c:v>
                </c:pt>
                <c:pt idx="180">
                  <c:v>26595</c:v>
                </c:pt>
                <c:pt idx="181">
                  <c:v>26710</c:v>
                </c:pt>
                <c:pt idx="182">
                  <c:v>26758.5</c:v>
                </c:pt>
                <c:pt idx="183">
                  <c:v>27309.5</c:v>
                </c:pt>
                <c:pt idx="184">
                  <c:v>27399</c:v>
                </c:pt>
                <c:pt idx="185">
                  <c:v>27432</c:v>
                </c:pt>
                <c:pt idx="186">
                  <c:v>27445</c:v>
                </c:pt>
                <c:pt idx="187">
                  <c:v>27914.5</c:v>
                </c:pt>
                <c:pt idx="188">
                  <c:v>27937.5</c:v>
                </c:pt>
                <c:pt idx="189">
                  <c:v>28052.5</c:v>
                </c:pt>
                <c:pt idx="190">
                  <c:v>28121</c:v>
                </c:pt>
                <c:pt idx="191">
                  <c:v>28282</c:v>
                </c:pt>
                <c:pt idx="192">
                  <c:v>28652</c:v>
                </c:pt>
                <c:pt idx="193">
                  <c:v>28787</c:v>
                </c:pt>
                <c:pt idx="194">
                  <c:v>28866.5</c:v>
                </c:pt>
                <c:pt idx="195">
                  <c:v>28902</c:v>
                </c:pt>
                <c:pt idx="196">
                  <c:v>28912</c:v>
                </c:pt>
                <c:pt idx="197">
                  <c:v>28912.5</c:v>
                </c:pt>
                <c:pt idx="198">
                  <c:v>28915</c:v>
                </c:pt>
                <c:pt idx="199">
                  <c:v>28915</c:v>
                </c:pt>
                <c:pt idx="200">
                  <c:v>28915</c:v>
                </c:pt>
                <c:pt idx="201">
                  <c:v>28935</c:v>
                </c:pt>
                <c:pt idx="202">
                  <c:v>29063</c:v>
                </c:pt>
                <c:pt idx="203">
                  <c:v>29558</c:v>
                </c:pt>
                <c:pt idx="204">
                  <c:v>29693</c:v>
                </c:pt>
                <c:pt idx="205">
                  <c:v>30075</c:v>
                </c:pt>
                <c:pt idx="206">
                  <c:v>30190.5</c:v>
                </c:pt>
                <c:pt idx="207">
                  <c:v>30382</c:v>
                </c:pt>
                <c:pt idx="208">
                  <c:v>30382</c:v>
                </c:pt>
                <c:pt idx="209">
                  <c:v>30474</c:v>
                </c:pt>
                <c:pt idx="210">
                  <c:v>31094</c:v>
                </c:pt>
                <c:pt idx="211">
                  <c:v>31173</c:v>
                </c:pt>
                <c:pt idx="212">
                  <c:v>31301</c:v>
                </c:pt>
                <c:pt idx="213">
                  <c:v>31693.5</c:v>
                </c:pt>
                <c:pt idx="214">
                  <c:v>31746</c:v>
                </c:pt>
                <c:pt idx="215">
                  <c:v>31944</c:v>
                </c:pt>
                <c:pt idx="216">
                  <c:v>31944</c:v>
                </c:pt>
                <c:pt idx="217">
                  <c:v>31944</c:v>
                </c:pt>
                <c:pt idx="218">
                  <c:v>32127.5</c:v>
                </c:pt>
                <c:pt idx="219">
                  <c:v>32747.5</c:v>
                </c:pt>
                <c:pt idx="220">
                  <c:v>32781</c:v>
                </c:pt>
                <c:pt idx="221">
                  <c:v>32829.5</c:v>
                </c:pt>
                <c:pt idx="222">
                  <c:v>33224</c:v>
                </c:pt>
                <c:pt idx="223">
                  <c:v>33224</c:v>
                </c:pt>
                <c:pt idx="224">
                  <c:v>33224</c:v>
                </c:pt>
                <c:pt idx="225">
                  <c:v>33247</c:v>
                </c:pt>
                <c:pt idx="226">
                  <c:v>33247</c:v>
                </c:pt>
                <c:pt idx="227">
                  <c:v>33247</c:v>
                </c:pt>
                <c:pt idx="228">
                  <c:v>33265.5</c:v>
                </c:pt>
                <c:pt idx="229">
                  <c:v>33265.5</c:v>
                </c:pt>
                <c:pt idx="230">
                  <c:v>33265.5</c:v>
                </c:pt>
                <c:pt idx="231">
                  <c:v>33282</c:v>
                </c:pt>
                <c:pt idx="232">
                  <c:v>33282</c:v>
                </c:pt>
                <c:pt idx="233">
                  <c:v>33282</c:v>
                </c:pt>
                <c:pt idx="234">
                  <c:v>33282.5</c:v>
                </c:pt>
                <c:pt idx="235">
                  <c:v>33282.5</c:v>
                </c:pt>
                <c:pt idx="236">
                  <c:v>33282.5</c:v>
                </c:pt>
                <c:pt idx="237">
                  <c:v>33284.5</c:v>
                </c:pt>
                <c:pt idx="238">
                  <c:v>33322</c:v>
                </c:pt>
                <c:pt idx="239">
                  <c:v>33322</c:v>
                </c:pt>
                <c:pt idx="240">
                  <c:v>33322</c:v>
                </c:pt>
                <c:pt idx="241">
                  <c:v>33334</c:v>
                </c:pt>
                <c:pt idx="242">
                  <c:v>33334</c:v>
                </c:pt>
                <c:pt idx="243">
                  <c:v>33334</c:v>
                </c:pt>
                <c:pt idx="244">
                  <c:v>33370</c:v>
                </c:pt>
                <c:pt idx="245">
                  <c:v>33370</c:v>
                </c:pt>
                <c:pt idx="246">
                  <c:v>33370</c:v>
                </c:pt>
                <c:pt idx="247">
                  <c:v>33376</c:v>
                </c:pt>
                <c:pt idx="248">
                  <c:v>33376</c:v>
                </c:pt>
                <c:pt idx="249">
                  <c:v>33376</c:v>
                </c:pt>
                <c:pt idx="250">
                  <c:v>33447</c:v>
                </c:pt>
                <c:pt idx="251">
                  <c:v>33447</c:v>
                </c:pt>
                <c:pt idx="252">
                  <c:v>33474</c:v>
                </c:pt>
                <c:pt idx="253">
                  <c:v>33474</c:v>
                </c:pt>
                <c:pt idx="254">
                  <c:v>33474</c:v>
                </c:pt>
                <c:pt idx="255">
                  <c:v>33483</c:v>
                </c:pt>
                <c:pt idx="256">
                  <c:v>33486.5</c:v>
                </c:pt>
                <c:pt idx="257">
                  <c:v>33486.5</c:v>
                </c:pt>
                <c:pt idx="258">
                  <c:v>33515.5</c:v>
                </c:pt>
                <c:pt idx="259">
                  <c:v>33522</c:v>
                </c:pt>
                <c:pt idx="260">
                  <c:v>33522</c:v>
                </c:pt>
                <c:pt idx="261">
                  <c:v>33524</c:v>
                </c:pt>
                <c:pt idx="262">
                  <c:v>33524</c:v>
                </c:pt>
                <c:pt idx="263">
                  <c:v>33524</c:v>
                </c:pt>
                <c:pt idx="264">
                  <c:v>33532.5</c:v>
                </c:pt>
                <c:pt idx="265">
                  <c:v>33532.5</c:v>
                </c:pt>
                <c:pt idx="266">
                  <c:v>33532.5</c:v>
                </c:pt>
                <c:pt idx="267">
                  <c:v>34147</c:v>
                </c:pt>
                <c:pt idx="268">
                  <c:v>34258</c:v>
                </c:pt>
                <c:pt idx="269">
                  <c:v>34268</c:v>
                </c:pt>
                <c:pt idx="270">
                  <c:v>34871</c:v>
                </c:pt>
                <c:pt idx="271">
                  <c:v>34871</c:v>
                </c:pt>
                <c:pt idx="272">
                  <c:v>35564</c:v>
                </c:pt>
                <c:pt idx="273">
                  <c:v>35620.5</c:v>
                </c:pt>
                <c:pt idx="274">
                  <c:v>35689</c:v>
                </c:pt>
                <c:pt idx="275">
                  <c:v>35689.5</c:v>
                </c:pt>
                <c:pt idx="276">
                  <c:v>35712</c:v>
                </c:pt>
                <c:pt idx="277">
                  <c:v>35712.5</c:v>
                </c:pt>
                <c:pt idx="278">
                  <c:v>35772.5</c:v>
                </c:pt>
                <c:pt idx="279">
                  <c:v>35773</c:v>
                </c:pt>
                <c:pt idx="280">
                  <c:v>35808</c:v>
                </c:pt>
                <c:pt idx="281">
                  <c:v>35825</c:v>
                </c:pt>
                <c:pt idx="282">
                  <c:v>36208</c:v>
                </c:pt>
                <c:pt idx="283">
                  <c:v>36487</c:v>
                </c:pt>
                <c:pt idx="284">
                  <c:v>36488.5</c:v>
                </c:pt>
                <c:pt idx="285">
                  <c:v>36489</c:v>
                </c:pt>
                <c:pt idx="286">
                  <c:v>36515.5</c:v>
                </c:pt>
                <c:pt idx="287">
                  <c:v>37084</c:v>
                </c:pt>
                <c:pt idx="288">
                  <c:v>37361</c:v>
                </c:pt>
                <c:pt idx="289">
                  <c:v>37905</c:v>
                </c:pt>
                <c:pt idx="290">
                  <c:v>37328</c:v>
                </c:pt>
              </c:numCache>
            </c:numRef>
          </c:xVal>
          <c:yVal>
            <c:numRef>
              <c:f>'C'!$R$21:$R$994</c:f>
              <c:numCache>
                <c:formatCode>General</c:formatCode>
                <c:ptCount val="974"/>
                <c:pt idx="1">
                  <c:v>1.6173820886698206E-2</c:v>
                </c:pt>
                <c:pt idx="3">
                  <c:v>1.4860702491108286E-2</c:v>
                </c:pt>
                <c:pt idx="4">
                  <c:v>1.4643967963616602E-2</c:v>
                </c:pt>
                <c:pt idx="5">
                  <c:v>1.4467297947888416E-2</c:v>
                </c:pt>
                <c:pt idx="6">
                  <c:v>1.4441070978340425E-2</c:v>
                </c:pt>
                <c:pt idx="7">
                  <c:v>1.444026647007208E-2</c:v>
                </c:pt>
                <c:pt idx="8">
                  <c:v>1.436963064411154E-2</c:v>
                </c:pt>
                <c:pt idx="9">
                  <c:v>1.4314602278556857E-2</c:v>
                </c:pt>
                <c:pt idx="10">
                  <c:v>1.4256355879928805E-2</c:v>
                </c:pt>
                <c:pt idx="11">
                  <c:v>1.4204545547447496E-2</c:v>
                </c:pt>
                <c:pt idx="12">
                  <c:v>1.4197144071378738E-2</c:v>
                </c:pt>
                <c:pt idx="13">
                  <c:v>1.418974259530998E-2</c:v>
                </c:pt>
                <c:pt idx="14">
                  <c:v>1.4167699068757374E-2</c:v>
                </c:pt>
                <c:pt idx="15">
                  <c:v>1.4167699068757374E-2</c:v>
                </c:pt>
                <c:pt idx="16">
                  <c:v>1.4124094720613167E-2</c:v>
                </c:pt>
                <c:pt idx="17">
                  <c:v>1.3953378066070721E-2</c:v>
                </c:pt>
                <c:pt idx="18">
                  <c:v>1.3945976590001963E-2</c:v>
                </c:pt>
                <c:pt idx="19">
                  <c:v>1.3908969209658169E-2</c:v>
                </c:pt>
                <c:pt idx="20">
                  <c:v>1.3901567733589412E-2</c:v>
                </c:pt>
                <c:pt idx="21">
                  <c:v>1.3878558797114793E-2</c:v>
                </c:pt>
                <c:pt idx="22">
                  <c:v>1.3716852635177792E-2</c:v>
                </c:pt>
                <c:pt idx="23">
                  <c:v>1.3698670748313234E-2</c:v>
                </c:pt>
                <c:pt idx="24">
                  <c:v>1.3698670748313234E-2</c:v>
                </c:pt>
                <c:pt idx="25">
                  <c:v>1.3687246730902759E-2</c:v>
                </c:pt>
                <c:pt idx="26">
                  <c:v>1.3633827381884765E-2</c:v>
                </c:pt>
                <c:pt idx="27">
                  <c:v>1.3517334584628657E-2</c:v>
                </c:pt>
                <c:pt idx="28">
                  <c:v>1.3410495886592667E-2</c:v>
                </c:pt>
                <c:pt idx="29">
                  <c:v>1.3403094410523907E-2</c:v>
                </c:pt>
                <c:pt idx="30">
                  <c:v>1.3403094410523907E-2</c:v>
                </c:pt>
                <c:pt idx="31">
                  <c:v>1.3388291458386391E-2</c:v>
                </c:pt>
                <c:pt idx="32">
                  <c:v>1.3239779232050219E-2</c:v>
                </c:pt>
                <c:pt idx="33">
                  <c:v>1.3229803329522763E-2</c:v>
                </c:pt>
                <c:pt idx="34">
                  <c:v>1.3228194312986077E-2</c:v>
                </c:pt>
                <c:pt idx="35">
                  <c:v>1.3228194312986077E-2</c:v>
                </c:pt>
                <c:pt idx="36">
                  <c:v>1.3210977836043532E-2</c:v>
                </c:pt>
                <c:pt idx="37">
                  <c:v>1.3210173327775188E-2</c:v>
                </c:pt>
                <c:pt idx="38">
                  <c:v>1.3203576359974772E-2</c:v>
                </c:pt>
                <c:pt idx="39">
                  <c:v>1.3203576359974772E-2</c:v>
                </c:pt>
                <c:pt idx="40">
                  <c:v>1.320277185170643E-2</c:v>
                </c:pt>
                <c:pt idx="41">
                  <c:v>1.3196174883906014E-2</c:v>
                </c:pt>
                <c:pt idx="42">
                  <c:v>1.3195370375637672E-2</c:v>
                </c:pt>
                <c:pt idx="43">
                  <c:v>1.3195370375637672E-2</c:v>
                </c:pt>
                <c:pt idx="44">
                  <c:v>1.3177349390426781E-2</c:v>
                </c:pt>
                <c:pt idx="45">
                  <c:v>1.3176544882158438E-2</c:v>
                </c:pt>
                <c:pt idx="46">
                  <c:v>1.3173970455699738E-2</c:v>
                </c:pt>
                <c:pt idx="47">
                  <c:v>1.3173970455699738E-2</c:v>
                </c:pt>
                <c:pt idx="48">
                  <c:v>1.3161741930020921E-2</c:v>
                </c:pt>
                <c:pt idx="49">
                  <c:v>1.3161741930020921E-2</c:v>
                </c:pt>
                <c:pt idx="50">
                  <c:v>1.3159167503562223E-2</c:v>
                </c:pt>
                <c:pt idx="51">
                  <c:v>1.3142755534888018E-2</c:v>
                </c:pt>
                <c:pt idx="52">
                  <c:v>1.3068901675854106E-2</c:v>
                </c:pt>
                <c:pt idx="53">
                  <c:v>1.3068901675854106E-2</c:v>
                </c:pt>
                <c:pt idx="54">
                  <c:v>1.3047501755916173E-2</c:v>
                </c:pt>
                <c:pt idx="55">
                  <c:v>1.2993277898629835E-2</c:v>
                </c:pt>
                <c:pt idx="56">
                  <c:v>1.2986037324214746E-2</c:v>
                </c:pt>
                <c:pt idx="57">
                  <c:v>1.2978635848145988E-2</c:v>
                </c:pt>
                <c:pt idx="58">
                  <c:v>1.2973647896882259E-2</c:v>
                </c:pt>
                <c:pt idx="59">
                  <c:v>1.2962062977818116E-2</c:v>
                </c:pt>
                <c:pt idx="60">
                  <c:v>1.2951443468675983E-2</c:v>
                </c:pt>
                <c:pt idx="61">
                  <c:v>1.294484650087557E-2</c:v>
                </c:pt>
                <c:pt idx="62">
                  <c:v>1.294484650087557E-2</c:v>
                </c:pt>
                <c:pt idx="63">
                  <c:v>1.2897219611389647E-2</c:v>
                </c:pt>
                <c:pt idx="64">
                  <c:v>1.283318075322952E-2</c:v>
                </c:pt>
                <c:pt idx="65">
                  <c:v>1.2777347879406497E-2</c:v>
                </c:pt>
                <c:pt idx="66">
                  <c:v>1.2756913369390575E-2</c:v>
                </c:pt>
                <c:pt idx="67">
                  <c:v>1.269770156084051E-2</c:v>
                </c:pt>
                <c:pt idx="68">
                  <c:v>1.269287451123045E-2</c:v>
                </c:pt>
                <c:pt idx="69">
                  <c:v>1.2670670083024176E-2</c:v>
                </c:pt>
                <c:pt idx="70">
                  <c:v>1.2651683687891274E-2</c:v>
                </c:pt>
                <c:pt idx="71">
                  <c:v>1.2559808843646471E-2</c:v>
                </c:pt>
                <c:pt idx="72">
                  <c:v>1.2483380558153857E-2</c:v>
                </c:pt>
                <c:pt idx="73">
                  <c:v>1.247839260689013E-2</c:v>
                </c:pt>
                <c:pt idx="74">
                  <c:v>1.2438971701741307E-2</c:v>
                </c:pt>
                <c:pt idx="75">
                  <c:v>1.2438971701741307E-2</c:v>
                </c:pt>
                <c:pt idx="76">
                  <c:v>1.2424329651257459E-2</c:v>
                </c:pt>
                <c:pt idx="77">
                  <c:v>1.2424329651257459E-2</c:v>
                </c:pt>
                <c:pt idx="78">
                  <c:v>1.2217410124639564E-2</c:v>
                </c:pt>
                <c:pt idx="79">
                  <c:v>1.2217249222985897E-2</c:v>
                </c:pt>
                <c:pt idx="80">
                  <c:v>1.2202607172502048E-2</c:v>
                </c:pt>
                <c:pt idx="81">
                  <c:v>1.219520569643329E-2</c:v>
                </c:pt>
                <c:pt idx="82">
                  <c:v>1.2173001268227016E-2</c:v>
                </c:pt>
                <c:pt idx="83">
                  <c:v>1.2168013316963287E-2</c:v>
                </c:pt>
                <c:pt idx="84">
                  <c:v>1.2034947649379306E-2</c:v>
                </c:pt>
                <c:pt idx="85">
                  <c:v>1.2016926664168415E-2</c:v>
                </c:pt>
                <c:pt idx="86">
                  <c:v>1.1987320759893384E-2</c:v>
                </c:pt>
                <c:pt idx="87">
                  <c:v>1.1987320759893384E-2</c:v>
                </c:pt>
                <c:pt idx="88">
                  <c:v>1.1984907235088355E-2</c:v>
                </c:pt>
                <c:pt idx="89">
                  <c:v>1.1984907235088355E-2</c:v>
                </c:pt>
                <c:pt idx="90">
                  <c:v>1.1970104282950837E-2</c:v>
                </c:pt>
                <c:pt idx="91">
                  <c:v>1.1966081741609121E-2</c:v>
                </c:pt>
                <c:pt idx="92">
                  <c:v>1.1951278789471604E-2</c:v>
                </c:pt>
                <c:pt idx="93">
                  <c:v>1.1943877313402846E-2</c:v>
                </c:pt>
                <c:pt idx="94">
                  <c:v>1.1936475837334088E-2</c:v>
                </c:pt>
                <c:pt idx="95">
                  <c:v>1.1781205741543833E-2</c:v>
                </c:pt>
                <c:pt idx="96">
                  <c:v>1.1781205741543833E-2</c:v>
                </c:pt>
                <c:pt idx="97">
                  <c:v>1.1770586232401702E-2</c:v>
                </c:pt>
                <c:pt idx="98">
                  <c:v>1.1763184756332942E-2</c:v>
                </c:pt>
                <c:pt idx="99">
                  <c:v>1.1763184756332942E-2</c:v>
                </c:pt>
                <c:pt idx="100">
                  <c:v>1.1713948850310333E-2</c:v>
                </c:pt>
                <c:pt idx="101">
                  <c:v>1.1706547374241575E-2</c:v>
                </c:pt>
                <c:pt idx="102">
                  <c:v>1.1704133849436544E-2</c:v>
                </c:pt>
                <c:pt idx="103">
                  <c:v>1.1696732373367786E-2</c:v>
                </c:pt>
                <c:pt idx="104">
                  <c:v>1.1595686134863867E-2</c:v>
                </c:pt>
                <c:pt idx="105">
                  <c:v>1.1574286214925938E-2</c:v>
                </c:pt>
                <c:pt idx="106">
                  <c:v>1.1537439736235815E-2</c:v>
                </c:pt>
                <c:pt idx="107">
                  <c:v>1.152344129236664E-2</c:v>
                </c:pt>
                <c:pt idx="108">
                  <c:v>1.152344129236664E-2</c:v>
                </c:pt>
                <c:pt idx="109">
                  <c:v>1.1516683422912557E-2</c:v>
                </c:pt>
                <c:pt idx="110">
                  <c:v>1.1503650388965395E-2</c:v>
                </c:pt>
                <c:pt idx="111">
                  <c:v>1.1501236864160366E-2</c:v>
                </c:pt>
                <c:pt idx="112">
                  <c:v>1.1500432355892022E-2</c:v>
                </c:pt>
                <c:pt idx="113">
                  <c:v>1.149962784762368E-2</c:v>
                </c:pt>
                <c:pt idx="114">
                  <c:v>1.1497214322818649E-2</c:v>
                </c:pt>
                <c:pt idx="115">
                  <c:v>1.1497214322818649E-2</c:v>
                </c:pt>
                <c:pt idx="116">
                  <c:v>1.1497214322818649E-2</c:v>
                </c:pt>
                <c:pt idx="117">
                  <c:v>1.1492226371554922E-2</c:v>
                </c:pt>
                <c:pt idx="118">
                  <c:v>1.1479032435954092E-2</c:v>
                </c:pt>
                <c:pt idx="119">
                  <c:v>1.1337760784033009E-2</c:v>
                </c:pt>
                <c:pt idx="120">
                  <c:v>1.1294317337542471E-2</c:v>
                </c:pt>
                <c:pt idx="121">
                  <c:v>1.1259884383657378E-2</c:v>
                </c:pt>
                <c:pt idx="122">
                  <c:v>1.1259884383657378E-2</c:v>
                </c:pt>
                <c:pt idx="123">
                  <c:v>1.125730995719868E-2</c:v>
                </c:pt>
                <c:pt idx="124">
                  <c:v>1.1245885939788206E-2</c:v>
                </c:pt>
                <c:pt idx="125">
                  <c:v>1.1245885939788206E-2</c:v>
                </c:pt>
                <c:pt idx="126">
                  <c:v>1.1231082987650689E-2</c:v>
                </c:pt>
                <c:pt idx="127">
                  <c:v>1.1231082987650689E-2</c:v>
                </c:pt>
                <c:pt idx="128">
                  <c:v>1.1223681511581931E-2</c:v>
                </c:pt>
                <c:pt idx="129">
                  <c:v>1.1223681511581931E-2</c:v>
                </c:pt>
                <c:pt idx="130">
                  <c:v>1.1222877003313588E-2</c:v>
                </c:pt>
                <c:pt idx="131">
                  <c:v>1.1222877003313588E-2</c:v>
                </c:pt>
                <c:pt idx="132">
                  <c:v>1.120807405117607E-2</c:v>
                </c:pt>
                <c:pt idx="133">
                  <c:v>1.1186674131238139E-2</c:v>
                </c:pt>
                <c:pt idx="134">
                  <c:v>1.1068411415791676E-2</c:v>
                </c:pt>
                <c:pt idx="135">
                  <c:v>1.1060205431454573E-2</c:v>
                </c:pt>
                <c:pt idx="136">
                  <c:v>1.1020784526305751E-2</c:v>
                </c:pt>
                <c:pt idx="137">
                  <c:v>1.1019175509769066E-2</c:v>
                </c:pt>
                <c:pt idx="138">
                  <c:v>1.1015957476695693E-2</c:v>
                </c:pt>
                <c:pt idx="139">
                  <c:v>1.0987156080689002E-2</c:v>
                </c:pt>
                <c:pt idx="140">
                  <c:v>1.0964951652482728E-2</c:v>
                </c:pt>
                <c:pt idx="141">
                  <c:v>1.076784712673862E-2</c:v>
                </c:pt>
                <c:pt idx="142">
                  <c:v>1.0728587123243469E-2</c:v>
                </c:pt>
                <c:pt idx="143">
                  <c:v>1.0728587123243469E-2</c:v>
                </c:pt>
                <c:pt idx="144">
                  <c:v>1.07284262215898E-2</c:v>
                </c:pt>
                <c:pt idx="145">
                  <c:v>1.07284262215898E-2</c:v>
                </c:pt>
                <c:pt idx="146">
                  <c:v>1.072359917197974E-2</c:v>
                </c:pt>
                <c:pt idx="147">
                  <c:v>1.0557709567047354E-2</c:v>
                </c:pt>
                <c:pt idx="148">
                  <c:v>1.0516679645361845E-2</c:v>
                </c:pt>
                <c:pt idx="149">
                  <c:v>1.0509278169293087E-2</c:v>
                </c:pt>
                <c:pt idx="150">
                  <c:v>1.0498497758497287E-2</c:v>
                </c:pt>
                <c:pt idx="151">
                  <c:v>1.04886827576235E-2</c:v>
                </c:pt>
                <c:pt idx="152">
                  <c:v>1.04886827576235E-2</c:v>
                </c:pt>
                <c:pt idx="153">
                  <c:v>1.0487878249355155E-2</c:v>
                </c:pt>
                <c:pt idx="154">
                  <c:v>1.0484660216281782E-2</c:v>
                </c:pt>
                <c:pt idx="155">
                  <c:v>1.0314587168354011E-2</c:v>
                </c:pt>
                <c:pt idx="156">
                  <c:v>1.0313782660085667E-2</c:v>
                </c:pt>
                <c:pt idx="157">
                  <c:v>1.0295761674874778E-2</c:v>
                </c:pt>
                <c:pt idx="158">
                  <c:v>1.0295761674874778E-2</c:v>
                </c:pt>
                <c:pt idx="159">
                  <c:v>1.0291578231879393E-2</c:v>
                </c:pt>
                <c:pt idx="160">
                  <c:v>1.0270339213595129E-2</c:v>
                </c:pt>
                <c:pt idx="161">
                  <c:v>1.0252157326730571E-2</c:v>
                </c:pt>
                <c:pt idx="162">
                  <c:v>1.0244755850661813E-2</c:v>
                </c:pt>
                <c:pt idx="163">
                  <c:v>1.0230113800177965E-2</c:v>
                </c:pt>
                <c:pt idx="164">
                  <c:v>1.0222712324109207E-2</c:v>
                </c:pt>
                <c:pt idx="165">
                  <c:v>1.0081440672188125E-2</c:v>
                </c:pt>
                <c:pt idx="166">
                  <c:v>1.003043484797516E-2</c:v>
                </c:pt>
                <c:pt idx="167">
                  <c:v>1.0029952143014154E-2</c:v>
                </c:pt>
                <c:pt idx="168">
                  <c:v>1.0029308536399479E-2</c:v>
                </c:pt>
                <c:pt idx="169">
                  <c:v>1.0027216814901787E-2</c:v>
                </c:pt>
                <c:pt idx="170">
                  <c:v>1.0027216814901787E-2</c:v>
                </c:pt>
                <c:pt idx="171">
                  <c:v>1.0014505584261963E-2</c:v>
                </c:pt>
                <c:pt idx="172">
                  <c:v>1.0013218371032613E-2</c:v>
                </c:pt>
                <c:pt idx="173">
                  <c:v>1.0010804846227583E-2</c:v>
                </c:pt>
                <c:pt idx="174">
                  <c:v>9.8087123692197492E-3</c:v>
                </c:pt>
                <c:pt idx="175">
                  <c:v>9.7940703187359007E-3</c:v>
                </c:pt>
                <c:pt idx="176">
                  <c:v>9.7940703187359007E-3</c:v>
                </c:pt>
                <c:pt idx="177">
                  <c:v>9.7940703187359007E-3</c:v>
                </c:pt>
                <c:pt idx="178">
                  <c:v>9.7940703187359007E-3</c:v>
                </c:pt>
                <c:pt idx="179">
                  <c:v>9.7939094170822315E-3</c:v>
                </c:pt>
                <c:pt idx="180">
                  <c:v>9.7866688426671428E-3</c:v>
                </c:pt>
                <c:pt idx="181">
                  <c:v>9.7496614623233512E-3</c:v>
                </c:pt>
                <c:pt idx="182">
                  <c:v>9.7340540019174911E-3</c:v>
                </c:pt>
                <c:pt idx="183">
                  <c:v>9.5567403795746297E-3</c:v>
                </c:pt>
                <c:pt idx="184">
                  <c:v>9.5279389835679403E-3</c:v>
                </c:pt>
                <c:pt idx="185">
                  <c:v>9.5173194744258074E-3</c:v>
                </c:pt>
                <c:pt idx="186">
                  <c:v>9.5131360314304227E-3</c:v>
                </c:pt>
                <c:pt idx="187">
                  <c:v>9.3620493786355525E-3</c:v>
                </c:pt>
                <c:pt idx="188">
                  <c:v>9.3546479025667945E-3</c:v>
                </c:pt>
                <c:pt idx="189">
                  <c:v>9.317640522223003E-3</c:v>
                </c:pt>
                <c:pt idx="190">
                  <c:v>9.2955969956703965E-3</c:v>
                </c:pt>
                <c:pt idx="191">
                  <c:v>9.2437866631890891E-3</c:v>
                </c:pt>
                <c:pt idx="192">
                  <c:v>9.1247194394742815E-3</c:v>
                </c:pt>
                <c:pt idx="193">
                  <c:v>9.0812759929837436E-3</c:v>
                </c:pt>
                <c:pt idx="194">
                  <c:v>9.0556926300504274E-3</c:v>
                </c:pt>
                <c:pt idx="195">
                  <c:v>9.0442686126399521E-3</c:v>
                </c:pt>
                <c:pt idx="196">
                  <c:v>9.0410505795665789E-3</c:v>
                </c:pt>
                <c:pt idx="197">
                  <c:v>9.0408896779129114E-3</c:v>
                </c:pt>
                <c:pt idx="198">
                  <c:v>9.0400851696445673E-3</c:v>
                </c:pt>
                <c:pt idx="199">
                  <c:v>9.0400851696445673E-3</c:v>
                </c:pt>
                <c:pt idx="200">
                  <c:v>9.0400851696445673E-3</c:v>
                </c:pt>
                <c:pt idx="201">
                  <c:v>9.0336491034978209E-3</c:v>
                </c:pt>
                <c:pt idx="202">
                  <c:v>8.9924582801586446E-3</c:v>
                </c:pt>
                <c:pt idx="203">
                  <c:v>8.8331656430266723E-3</c:v>
                </c:pt>
                <c:pt idx="204">
                  <c:v>8.7897221965361344E-3</c:v>
                </c:pt>
                <c:pt idx="205">
                  <c:v>8.6667933331332804E-3</c:v>
                </c:pt>
                <c:pt idx="206">
                  <c:v>8.6296250511358197E-3</c:v>
                </c:pt>
                <c:pt idx="207">
                  <c:v>8.5679997177807235E-3</c:v>
                </c:pt>
                <c:pt idx="208">
                  <c:v>8.5679997177807235E-3</c:v>
                </c:pt>
                <c:pt idx="209">
                  <c:v>8.5383938135056899E-3</c:v>
                </c:pt>
                <c:pt idx="210">
                  <c:v>8.3388757629565546E-3</c:v>
                </c:pt>
                <c:pt idx="211">
                  <c:v>8.3134533016769058E-3</c:v>
                </c:pt>
                <c:pt idx="212">
                  <c:v>8.2722624783377295E-3</c:v>
                </c:pt>
                <c:pt idx="213">
                  <c:v>8.1459546802078332E-3</c:v>
                </c:pt>
                <c:pt idx="214">
                  <c:v>8.1290600065726231E-3</c:v>
                </c:pt>
                <c:pt idx="215">
                  <c:v>8.0653429517198345E-3</c:v>
                </c:pt>
                <c:pt idx="216">
                  <c:v>8.0653429517198345E-3</c:v>
                </c:pt>
                <c:pt idx="217">
                  <c:v>8.0653429517198345E-3</c:v>
                </c:pt>
                <c:pt idx="218">
                  <c:v>8.0062920448234366E-3</c:v>
                </c:pt>
                <c:pt idx="219">
                  <c:v>7.8067739942743013E-3</c:v>
                </c:pt>
                <c:pt idx="220">
                  <c:v>7.795993583478501E-3</c:v>
                </c:pt>
                <c:pt idx="221">
                  <c:v>7.7803861230726409E-3</c:v>
                </c:pt>
                <c:pt idx="222">
                  <c:v>7.6534347183280695E-3</c:v>
                </c:pt>
                <c:pt idx="223">
                  <c:v>7.6534347183280695E-3</c:v>
                </c:pt>
                <c:pt idx="224">
                  <c:v>7.6534347183280695E-3</c:v>
                </c:pt>
                <c:pt idx="225">
                  <c:v>7.6460332422593116E-3</c:v>
                </c:pt>
                <c:pt idx="226">
                  <c:v>7.6460332422593116E-3</c:v>
                </c:pt>
                <c:pt idx="227">
                  <c:v>7.6460332422593116E-3</c:v>
                </c:pt>
                <c:pt idx="228">
                  <c:v>7.640079881073571E-3</c:v>
                </c:pt>
                <c:pt idx="229">
                  <c:v>7.640079881073571E-3</c:v>
                </c:pt>
                <c:pt idx="230">
                  <c:v>7.640079881073571E-3</c:v>
                </c:pt>
                <c:pt idx="231">
                  <c:v>7.6347701265025054E-3</c:v>
                </c:pt>
                <c:pt idx="232">
                  <c:v>7.6347701265025054E-3</c:v>
                </c:pt>
                <c:pt idx="233">
                  <c:v>7.6347701265025054E-3</c:v>
                </c:pt>
                <c:pt idx="234">
                  <c:v>7.6346092248488363E-3</c:v>
                </c:pt>
                <c:pt idx="235">
                  <c:v>7.6346092248488363E-3</c:v>
                </c:pt>
                <c:pt idx="236">
                  <c:v>7.6346092248488363E-3</c:v>
                </c:pt>
                <c:pt idx="237">
                  <c:v>7.6339656182341613E-3</c:v>
                </c:pt>
                <c:pt idx="238">
                  <c:v>7.6218979942090127E-3</c:v>
                </c:pt>
                <c:pt idx="239">
                  <c:v>7.6218979942090127E-3</c:v>
                </c:pt>
                <c:pt idx="240">
                  <c:v>7.6218979942090127E-3</c:v>
                </c:pt>
                <c:pt idx="241">
                  <c:v>7.6180363545209646E-3</c:v>
                </c:pt>
                <c:pt idx="242">
                  <c:v>7.6180363545209646E-3</c:v>
                </c:pt>
                <c:pt idx="243">
                  <c:v>7.6180363545209646E-3</c:v>
                </c:pt>
                <c:pt idx="244">
                  <c:v>7.6064514354568218E-3</c:v>
                </c:pt>
                <c:pt idx="245">
                  <c:v>7.6064514354568218E-3</c:v>
                </c:pt>
                <c:pt idx="246">
                  <c:v>7.6064514354568218E-3</c:v>
                </c:pt>
                <c:pt idx="247">
                  <c:v>7.6045206156127969E-3</c:v>
                </c:pt>
                <c:pt idx="248">
                  <c:v>7.6045206156127969E-3</c:v>
                </c:pt>
                <c:pt idx="249">
                  <c:v>7.6045206156127969E-3</c:v>
                </c:pt>
                <c:pt idx="250">
                  <c:v>7.581672580791848E-3</c:v>
                </c:pt>
                <c:pt idx="251">
                  <c:v>7.581672580791848E-3</c:v>
                </c:pt>
                <c:pt idx="252">
                  <c:v>7.5729838914937401E-3</c:v>
                </c:pt>
                <c:pt idx="253">
                  <c:v>7.5729838914937401E-3</c:v>
                </c:pt>
                <c:pt idx="254">
                  <c:v>7.5729838914937401E-3</c:v>
                </c:pt>
                <c:pt idx="255">
                  <c:v>7.5700876617277035E-3</c:v>
                </c:pt>
                <c:pt idx="256">
                  <c:v>7.5689613501520227E-3</c:v>
                </c:pt>
                <c:pt idx="257">
                  <c:v>7.5689613501520227E-3</c:v>
                </c:pt>
                <c:pt idx="258">
                  <c:v>7.5596290542392416E-3</c:v>
                </c:pt>
                <c:pt idx="259">
                  <c:v>7.5575373327415492E-3</c:v>
                </c:pt>
                <c:pt idx="260">
                  <c:v>7.5575373327415492E-3</c:v>
                </c:pt>
                <c:pt idx="261">
                  <c:v>7.5568937261268742E-3</c:v>
                </c:pt>
                <c:pt idx="262">
                  <c:v>7.5568937261268742E-3</c:v>
                </c:pt>
                <c:pt idx="263">
                  <c:v>7.5568937261268742E-3</c:v>
                </c:pt>
                <c:pt idx="264">
                  <c:v>7.5541583980145068E-3</c:v>
                </c:pt>
                <c:pt idx="265">
                  <c:v>7.5541583980145068E-3</c:v>
                </c:pt>
                <c:pt idx="266">
                  <c:v>7.5541583980145068E-3</c:v>
                </c:pt>
                <c:pt idx="267">
                  <c:v>7.3564102656557256E-3</c:v>
                </c:pt>
                <c:pt idx="268">
                  <c:v>7.320690098541284E-3</c:v>
                </c:pt>
                <c:pt idx="269">
                  <c:v>7.3174720654679108E-3</c:v>
                </c:pt>
                <c:pt idx="270">
                  <c:v>7.1234246711435086E-3</c:v>
                </c:pt>
                <c:pt idx="271">
                  <c:v>7.1234246711435086E-3</c:v>
                </c:pt>
                <c:pt idx="272">
                  <c:v>6.9004149791587477E-3</c:v>
                </c:pt>
                <c:pt idx="273">
                  <c:v>6.8822330922941894E-3</c:v>
                </c:pt>
                <c:pt idx="274">
                  <c:v>6.860189565741583E-3</c:v>
                </c:pt>
                <c:pt idx="275">
                  <c:v>6.8600286640879155E-3</c:v>
                </c:pt>
                <c:pt idx="276">
                  <c:v>6.852788089672825E-3</c:v>
                </c:pt>
                <c:pt idx="277">
                  <c:v>6.8526271880191558E-3</c:v>
                </c:pt>
                <c:pt idx="278">
                  <c:v>6.8333189895789168E-3</c:v>
                </c:pt>
                <c:pt idx="279">
                  <c:v>6.8331580879252493E-3</c:v>
                </c:pt>
                <c:pt idx="280">
                  <c:v>6.8218949721684432E-3</c:v>
                </c:pt>
                <c:pt idx="281">
                  <c:v>6.8164243159437084E-3</c:v>
                </c:pt>
                <c:pt idx="282">
                  <c:v>6.6931736492335161E-3</c:v>
                </c:pt>
                <c:pt idx="283">
                  <c:v>6.6033905264864037E-3</c:v>
                </c:pt>
                <c:pt idx="284">
                  <c:v>6.6029078215253979E-3</c:v>
                </c:pt>
                <c:pt idx="285">
                  <c:v>6.6027469198717305E-3</c:v>
                </c:pt>
                <c:pt idx="286">
                  <c:v>6.5942191322272917E-3</c:v>
                </c:pt>
                <c:pt idx="287">
                  <c:v>6.4112739520060264E-3</c:v>
                </c:pt>
                <c:pt idx="288">
                  <c:v>6.322134435873589E-3</c:v>
                </c:pt>
                <c:pt idx="289">
                  <c:v>6.1470734366820892E-3</c:v>
                </c:pt>
                <c:pt idx="290">
                  <c:v>6.3327539450157219E-3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57-498A-A44D-FA10B4C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2416"/>
        <c:axId val="1"/>
      </c:scatterChart>
      <c:valAx>
        <c:axId val="905962416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54708395206538"/>
              <c:y val="0.8493975903614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Simple Linear O-C (days)</a:t>
                </a:r>
              </a:p>
            </c:rich>
          </c:tx>
          <c:layout>
            <c:manualLayout>
              <c:xMode val="edge"/>
              <c:yMode val="edge"/>
              <c:x val="2.0602218700475437E-2"/>
              <c:y val="0.23493975903614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2416"/>
        <c:crosses val="autoZero"/>
        <c:crossBetween val="midCat"/>
        <c:majorUnit val="0.02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7876419964144736"/>
          <c:y val="0.92168674698795183"/>
          <c:w val="0.6798737162609032"/>
          <c:h val="0.981927710843373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903680861185127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54865799847762E-2"/>
          <c:y val="0.14147909967845659"/>
          <c:w val="0.86945608248188277"/>
          <c:h val="0.60771704180064312"/>
        </c:manualLayout>
      </c:layout>
      <c:scatterChart>
        <c:scatterStyle val="lineMarker"/>
        <c:varyColors val="0"/>
        <c:ser>
          <c:idx val="2"/>
          <c:order val="0"/>
          <c:tx>
            <c:strRef>
              <c:f>D!$H$20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D!$H$21:$H$992</c:f>
              <c:numCache>
                <c:formatCode>General</c:formatCode>
                <c:ptCount val="972"/>
                <c:pt idx="203">
                  <c:v>-4.0024651607382111E-3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68-4AE2-BA37-49DE5D4C057C}"/>
            </c:ext>
          </c:extLst>
        </c:ser>
        <c:ser>
          <c:idx val="3"/>
          <c:order val="1"/>
          <c:tx>
            <c:strRef>
              <c:f>D!$I$20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D!$I$21:$I$992</c:f>
              <c:numCache>
                <c:formatCode>General</c:formatCode>
                <c:ptCount val="972"/>
                <c:pt idx="281">
                  <c:v>1.3162499999452848E-2</c:v>
                </c:pt>
                <c:pt idx="282">
                  <c:v>1.7874999975902028E-3</c:v>
                </c:pt>
                <c:pt idx="283">
                  <c:v>9.0500000005704351E-3</c:v>
                </c:pt>
                <c:pt idx="284">
                  <c:v>1.0212499997578561E-2</c:v>
                </c:pt>
                <c:pt idx="285">
                  <c:v>7.1874999994179234E-3</c:v>
                </c:pt>
                <c:pt idx="286">
                  <c:v>4.4500000003608875E-3</c:v>
                </c:pt>
                <c:pt idx="287">
                  <c:v>-4.0874999976949766E-3</c:v>
                </c:pt>
                <c:pt idx="288">
                  <c:v>-5.9250000049360096E-3</c:v>
                </c:pt>
                <c:pt idx="289">
                  <c:v>4.637500001990702E-3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68-4AE2-BA37-49DE5D4C057C}"/>
            </c:ext>
          </c:extLst>
        </c:ser>
        <c:ser>
          <c:idx val="4"/>
          <c:order val="2"/>
          <c:tx>
            <c:strRef>
              <c:f>D!$J$20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D!$J$21:$J$992</c:f>
              <c:numCache>
                <c:formatCode>General</c:formatCode>
                <c:ptCount val="972"/>
                <c:pt idx="0">
                  <c:v>-2.9125000073690899E-3</c:v>
                </c:pt>
                <c:pt idx="1">
                  <c:v>-1.2875000029453076E-3</c:v>
                </c:pt>
                <c:pt idx="2">
                  <c:v>4.7124999982770532E-3</c:v>
                </c:pt>
                <c:pt idx="3">
                  <c:v>-8.1625000020721927E-3</c:v>
                </c:pt>
                <c:pt idx="4">
                  <c:v>3.2124999925144948E-3</c:v>
                </c:pt>
                <c:pt idx="5">
                  <c:v>4.2124999963562004E-3</c:v>
                </c:pt>
                <c:pt idx="6">
                  <c:v>4.0249999947263859E-3</c:v>
                </c:pt>
                <c:pt idx="7">
                  <c:v>-5.9999999939464033E-4</c:v>
                </c:pt>
                <c:pt idx="8">
                  <c:v>1.4000000010128133E-3</c:v>
                </c:pt>
                <c:pt idx="9">
                  <c:v>-3.9124999966588803E-3</c:v>
                </c:pt>
                <c:pt idx="10">
                  <c:v>8.7499996880069375E-5</c:v>
                </c:pt>
                <c:pt idx="11">
                  <c:v>-1.6250000044237822E-4</c:v>
                </c:pt>
                <c:pt idx="12">
                  <c:v>1.4624999967054464E-3</c:v>
                </c:pt>
                <c:pt idx="13">
                  <c:v>-2.6000000070780516E-3</c:v>
                </c:pt>
                <c:pt idx="14">
                  <c:v>1.1500000036903657E-3</c:v>
                </c:pt>
                <c:pt idx="15">
                  <c:v>-4.0375000025960617E-3</c:v>
                </c:pt>
                <c:pt idx="16">
                  <c:v>-1.4750000045751221E-3</c:v>
                </c:pt>
                <c:pt idx="17">
                  <c:v>-1.6000000032363459E-3</c:v>
                </c:pt>
                <c:pt idx="18">
                  <c:v>1.2750000023515895E-3</c:v>
                </c:pt>
                <c:pt idx="19">
                  <c:v>4.6499999953084625E-3</c:v>
                </c:pt>
                <c:pt idx="20">
                  <c:v>3.7749999974039383E-3</c:v>
                </c:pt>
                <c:pt idx="21">
                  <c:v>3.5250000000814907E-3</c:v>
                </c:pt>
                <c:pt idx="22">
                  <c:v>6.4624999940861017E-3</c:v>
                </c:pt>
                <c:pt idx="23">
                  <c:v>5.6499999918742105E-3</c:v>
                </c:pt>
                <c:pt idx="24">
                  <c:v>7.4624999979278073E-3</c:v>
                </c:pt>
                <c:pt idx="25">
                  <c:v>4.8999999999068677E-3</c:v>
                </c:pt>
                <c:pt idx="26">
                  <c:v>-9.1250000696163625E-4</c:v>
                </c:pt>
                <c:pt idx="27">
                  <c:v>4.6500000025844201E-3</c:v>
                </c:pt>
                <c:pt idx="28">
                  <c:v>1.1650000000372529E-2</c:v>
                </c:pt>
                <c:pt idx="29">
                  <c:v>5.8749999880092219E-4</c:v>
                </c:pt>
                <c:pt idx="30">
                  <c:v>8.9624999964144081E-3</c:v>
                </c:pt>
                <c:pt idx="31">
                  <c:v>4.0874999976949766E-3</c:v>
                </c:pt>
                <c:pt idx="32">
                  <c:v>7.8375000011874363E-3</c:v>
                </c:pt>
                <c:pt idx="33">
                  <c:v>9.4624999983352609E-3</c:v>
                </c:pt>
                <c:pt idx="34">
                  <c:v>6.5875000000232831E-3</c:v>
                </c:pt>
                <c:pt idx="35">
                  <c:v>-1.6250000044237822E-4</c:v>
                </c:pt>
                <c:pt idx="36">
                  <c:v>1.1024999999790452E-2</c:v>
                </c:pt>
                <c:pt idx="37">
                  <c:v>8.9624999964144081E-3</c:v>
                </c:pt>
                <c:pt idx="38">
                  <c:v>7.8999999968800694E-3</c:v>
                </c:pt>
                <c:pt idx="39">
                  <c:v>9.6499999999650754E-3</c:v>
                </c:pt>
                <c:pt idx="40">
                  <c:v>8.7749999947845936E-3</c:v>
                </c:pt>
                <c:pt idx="41">
                  <c:v>1.577499999984866E-2</c:v>
                </c:pt>
                <c:pt idx="42">
                  <c:v>4.212500003632158E-3</c:v>
                </c:pt>
                <c:pt idx="43">
                  <c:v>-1.662499998928979E-3</c:v>
                </c:pt>
                <c:pt idx="44">
                  <c:v>-1.9749999992200173E-3</c:v>
                </c:pt>
                <c:pt idx="45">
                  <c:v>4.5250000039231963E-3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68-4AE2-BA37-49DE5D4C057C}"/>
            </c:ext>
          </c:extLst>
        </c:ser>
        <c:ser>
          <c:idx val="1"/>
          <c:order val="3"/>
          <c:tx>
            <c:strRef>
              <c:f>D!$M$20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D!$M$21:$M$992</c:f>
              <c:numCache>
                <c:formatCode>General</c:formatCode>
                <c:ptCount val="972"/>
                <c:pt idx="258">
                  <c:v>-6.387500005075708E-3</c:v>
                </c:pt>
                <c:pt idx="269">
                  <c:v>6.5137500001583248E-2</c:v>
                </c:pt>
                <c:pt idx="290">
                  <c:v>8.3825000001525041E-2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68-4AE2-BA37-49DE5D4C057C}"/>
            </c:ext>
          </c:extLst>
        </c:ser>
        <c:ser>
          <c:idx val="5"/>
          <c:order val="4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D!$N$21:$N$992</c:f>
              <c:numCache>
                <c:formatCode>General</c:formatCode>
                <c:ptCount val="972"/>
                <c:pt idx="46">
                  <c:v>-3.974999999627471E-3</c:v>
                </c:pt>
                <c:pt idx="189">
                  <c:v>7.1249999746214598E-4</c:v>
                </c:pt>
                <c:pt idx="190">
                  <c:v>2.462500000547152E-3</c:v>
                </c:pt>
                <c:pt idx="191">
                  <c:v>8.4625000017695129E-3</c:v>
                </c:pt>
                <c:pt idx="192">
                  <c:v>9.4625000056112185E-3</c:v>
                </c:pt>
                <c:pt idx="193">
                  <c:v>1.0462500002176967E-2</c:v>
                </c:pt>
                <c:pt idx="194">
                  <c:v>9.2125000010128133E-3</c:v>
                </c:pt>
                <c:pt idx="195">
                  <c:v>1.9212499995774124E-2</c:v>
                </c:pt>
                <c:pt idx="196">
                  <c:v>9.6499999999650754E-3</c:v>
                </c:pt>
                <c:pt idx="197">
                  <c:v>1.7775000000256114E-2</c:v>
                </c:pt>
                <c:pt idx="198">
                  <c:v>1.1837500002002344E-2</c:v>
                </c:pt>
                <c:pt idx="199">
                  <c:v>2.6837500001420267E-2</c:v>
                </c:pt>
                <c:pt idx="200">
                  <c:v>6.9625000032829121E-3</c:v>
                </c:pt>
                <c:pt idx="201">
                  <c:v>9.9625000002561137E-3</c:v>
                </c:pt>
                <c:pt idx="202">
                  <c:v>1.7962500001885928E-2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68-4AE2-BA37-49DE5D4C057C}"/>
            </c:ext>
          </c:extLst>
        </c:ser>
        <c:ser>
          <c:idx val="6"/>
          <c:order val="5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D!$O$21:$O$992</c:f>
              <c:numCache>
                <c:formatCode>General</c:formatCode>
                <c:ptCount val="972"/>
                <c:pt idx="0">
                  <c:v>4.3747767047442191E-3</c:v>
                </c:pt>
                <c:pt idx="1">
                  <c:v>4.3894209420512163E-3</c:v>
                </c:pt>
                <c:pt idx="2">
                  <c:v>4.3894209420512163E-3</c:v>
                </c:pt>
                <c:pt idx="3">
                  <c:v>4.4124333149622129E-3</c:v>
                </c:pt>
                <c:pt idx="4">
                  <c:v>4.4312616200712094E-3</c:v>
                </c:pt>
                <c:pt idx="5">
                  <c:v>4.4312616200712094E-3</c:v>
                </c:pt>
                <c:pt idx="6">
                  <c:v>4.4553200099327053E-3</c:v>
                </c:pt>
                <c:pt idx="7">
                  <c:v>4.4741483150417026E-3</c:v>
                </c:pt>
                <c:pt idx="8">
                  <c:v>4.4741483150417026E-3</c:v>
                </c:pt>
                <c:pt idx="9">
                  <c:v>4.5923482304481835E-3</c:v>
                </c:pt>
                <c:pt idx="10">
                  <c:v>4.5923482304481835E-3</c:v>
                </c:pt>
                <c:pt idx="11">
                  <c:v>4.7136861967061634E-3</c:v>
                </c:pt>
                <c:pt idx="12">
                  <c:v>4.7283304340131607E-3</c:v>
                </c:pt>
                <c:pt idx="13">
                  <c:v>4.7419286543696586E-3</c:v>
                </c:pt>
                <c:pt idx="14">
                  <c:v>4.9636842478756223E-3</c:v>
                </c:pt>
                <c:pt idx="15">
                  <c:v>5.0714239937771051E-3</c:v>
                </c:pt>
                <c:pt idx="16">
                  <c:v>5.0996664514406003E-3</c:v>
                </c:pt>
                <c:pt idx="17">
                  <c:v>5.3444344178575605E-3</c:v>
                </c:pt>
                <c:pt idx="18">
                  <c:v>5.7398288251464952E-3</c:v>
                </c:pt>
                <c:pt idx="19">
                  <c:v>5.9092835711274678E-3</c:v>
                </c:pt>
                <c:pt idx="20">
                  <c:v>5.9322959440384643E-3</c:v>
                </c:pt>
                <c:pt idx="21">
                  <c:v>5.9699525542564573E-3</c:v>
                </c:pt>
                <c:pt idx="22">
                  <c:v>6.3182761987729003E-3</c:v>
                </c:pt>
                <c:pt idx="23">
                  <c:v>6.3276903513273999E-3</c:v>
                </c:pt>
                <c:pt idx="24">
                  <c:v>6.5860565381008571E-3</c:v>
                </c:pt>
                <c:pt idx="25">
                  <c:v>6.5912866228533557E-3</c:v>
                </c:pt>
                <c:pt idx="26">
                  <c:v>6.6007007754078553E-3</c:v>
                </c:pt>
                <c:pt idx="27">
                  <c:v>6.8967235723993072E-3</c:v>
                </c:pt>
                <c:pt idx="28">
                  <c:v>6.8967235723993072E-3</c:v>
                </c:pt>
                <c:pt idx="29">
                  <c:v>6.9437943351717997E-3</c:v>
                </c:pt>
                <c:pt idx="30">
                  <c:v>6.9626226402807953E-3</c:v>
                </c:pt>
                <c:pt idx="31">
                  <c:v>7.2032065388957563E-3</c:v>
                </c:pt>
                <c:pt idx="32">
                  <c:v>7.2073906066977556E-3</c:v>
                </c:pt>
                <c:pt idx="33">
                  <c:v>7.5232877257487042E-3</c:v>
                </c:pt>
                <c:pt idx="34">
                  <c:v>7.5797726410756945E-3</c:v>
                </c:pt>
                <c:pt idx="35">
                  <c:v>7.8433689126016521E-3</c:v>
                </c:pt>
                <c:pt idx="36">
                  <c:v>7.8527830651561499E-3</c:v>
                </c:pt>
                <c:pt idx="37">
                  <c:v>7.8663812855126487E-3</c:v>
                </c:pt>
                <c:pt idx="38">
                  <c:v>7.8799795058691457E-3</c:v>
                </c:pt>
                <c:pt idx="39">
                  <c:v>8.1017350993751094E-3</c:v>
                </c:pt>
                <c:pt idx="40">
                  <c:v>8.1247474722861059E-3</c:v>
                </c:pt>
                <c:pt idx="41">
                  <c:v>8.1247474722861059E-3</c:v>
                </c:pt>
                <c:pt idx="42">
                  <c:v>8.1299775570386045E-3</c:v>
                </c:pt>
                <c:pt idx="43">
                  <c:v>8.4877153541095471E-3</c:v>
                </c:pt>
                <c:pt idx="44">
                  <c:v>8.8402230664279893E-3</c:v>
                </c:pt>
                <c:pt idx="45">
                  <c:v>9.0661627277359522E-3</c:v>
                </c:pt>
                <c:pt idx="46">
                  <c:v>1.0965729509843642E-2</c:v>
                </c:pt>
                <c:pt idx="47">
                  <c:v>1.1610075951351537E-2</c:v>
                </c:pt>
                <c:pt idx="48">
                  <c:v>2.5860877193895114E-3</c:v>
                </c:pt>
                <c:pt idx="49">
                  <c:v>2.8109813637469741E-3</c:v>
                </c:pt>
                <c:pt idx="50">
                  <c:v>2.8444539061629687E-3</c:v>
                </c:pt>
                <c:pt idx="51">
                  <c:v>2.8454999231134689E-3</c:v>
                </c:pt>
                <c:pt idx="52">
                  <c:v>3.0055405165399429E-3</c:v>
                </c:pt>
                <c:pt idx="53">
                  <c:v>3.0798077200254303E-3</c:v>
                </c:pt>
                <c:pt idx="54">
                  <c:v>9.3140687450044106E-3</c:v>
                </c:pt>
                <c:pt idx="55">
                  <c:v>9.3705536603314026E-3</c:v>
                </c:pt>
                <c:pt idx="56">
                  <c:v>9.3987961179948978E-3</c:v>
                </c:pt>
                <c:pt idx="57">
                  <c:v>9.4646951858763876E-3</c:v>
                </c:pt>
                <c:pt idx="58">
                  <c:v>9.6163676436988622E-3</c:v>
                </c:pt>
                <c:pt idx="59">
                  <c:v>9.6718065420753532E-3</c:v>
                </c:pt>
                <c:pt idx="60">
                  <c:v>9.7042330675408475E-3</c:v>
                </c:pt>
                <c:pt idx="61">
                  <c:v>9.7188773048478456E-3</c:v>
                </c:pt>
                <c:pt idx="62">
                  <c:v>9.7230613726498449E-3</c:v>
                </c:pt>
                <c:pt idx="63">
                  <c:v>9.7230613726498449E-3</c:v>
                </c:pt>
                <c:pt idx="64">
                  <c:v>9.7324755252043427E-3</c:v>
                </c:pt>
                <c:pt idx="65">
                  <c:v>9.7847763727293337E-3</c:v>
                </c:pt>
                <c:pt idx="66">
                  <c:v>9.9877036611263018E-3</c:v>
                </c:pt>
                <c:pt idx="67">
                  <c:v>1.0043142559502793E-2</c:v>
                </c:pt>
                <c:pt idx="68">
                  <c:v>1.0247115864850258E-2</c:v>
                </c:pt>
                <c:pt idx="69">
                  <c:v>1.0325567136137746E-2</c:v>
                </c:pt>
                <c:pt idx="70">
                  <c:v>1.0325567136137746E-2</c:v>
                </c:pt>
                <c:pt idx="71">
                  <c:v>1.0363223746355741E-2</c:v>
                </c:pt>
                <c:pt idx="72">
                  <c:v>1.0617405865327199E-2</c:v>
                </c:pt>
                <c:pt idx="73">
                  <c:v>1.0649832390792693E-2</c:v>
                </c:pt>
                <c:pt idx="74">
                  <c:v>1.0702133238317684E-2</c:v>
                </c:pt>
                <c:pt idx="75">
                  <c:v>1.0863219848694658E-2</c:v>
                </c:pt>
                <c:pt idx="76">
                  <c:v>1.0965729509843642E-2</c:v>
                </c:pt>
                <c:pt idx="77">
                  <c:v>1.0965729509843642E-2</c:v>
                </c:pt>
                <c:pt idx="78">
                  <c:v>1.1041042730279629E-2</c:v>
                </c:pt>
                <c:pt idx="79">
                  <c:v>1.1295224849251087E-2</c:v>
                </c:pt>
                <c:pt idx="80">
                  <c:v>1.1308823069607586E-2</c:v>
                </c:pt>
                <c:pt idx="81">
                  <c:v>1.1328697391667083E-2</c:v>
                </c:pt>
                <c:pt idx="82">
                  <c:v>3.7670408565038185E-3</c:v>
                </c:pt>
                <c:pt idx="83">
                  <c:v>3.7900532294148142E-3</c:v>
                </c:pt>
                <c:pt idx="84">
                  <c:v>3.7900532294148142E-3</c:v>
                </c:pt>
                <c:pt idx="85">
                  <c:v>3.8046974667218124E-3</c:v>
                </c:pt>
                <c:pt idx="86">
                  <c:v>4.0212229754752766E-3</c:v>
                </c:pt>
                <c:pt idx="87">
                  <c:v>3.1457067879069192E-3</c:v>
                </c:pt>
                <c:pt idx="88">
                  <c:v>3.1551209404614179E-3</c:v>
                </c:pt>
                <c:pt idx="89">
                  <c:v>4.1572051790402546E-3</c:v>
                </c:pt>
                <c:pt idx="90">
                  <c:v>4.1666193315947524E-3</c:v>
                </c:pt>
                <c:pt idx="91">
                  <c:v>4.1666193315947524E-3</c:v>
                </c:pt>
                <c:pt idx="92">
                  <c:v>4.3873289081502167E-3</c:v>
                </c:pt>
                <c:pt idx="93">
                  <c:v>4.4113872980117127E-3</c:v>
                </c:pt>
                <c:pt idx="94">
                  <c:v>4.4208014505662113E-3</c:v>
                </c:pt>
                <c:pt idx="95">
                  <c:v>4.4208014505662113E-3</c:v>
                </c:pt>
                <c:pt idx="96">
                  <c:v>4.4218474675167107E-3</c:v>
                </c:pt>
                <c:pt idx="97">
                  <c:v>4.43021560312071E-3</c:v>
                </c:pt>
                <c:pt idx="98">
                  <c:v>4.4542739929822059E-3</c:v>
                </c:pt>
                <c:pt idx="99">
                  <c:v>4.4584580607842051E-3</c:v>
                </c:pt>
                <c:pt idx="100">
                  <c:v>4.4584580607842051E-3</c:v>
                </c:pt>
                <c:pt idx="101">
                  <c:v>4.4772863658932016E-3</c:v>
                </c:pt>
                <c:pt idx="102">
                  <c:v>3.1645350930159166E-3</c:v>
                </c:pt>
                <c:pt idx="103">
                  <c:v>3.1927775506794117E-3</c:v>
                </c:pt>
                <c:pt idx="104">
                  <c:v>3.1927775506794117E-3</c:v>
                </c:pt>
                <c:pt idx="105">
                  <c:v>4.6195446711611785E-3</c:v>
                </c:pt>
                <c:pt idx="106">
                  <c:v>4.6885817898941673E-3</c:v>
                </c:pt>
                <c:pt idx="107">
                  <c:v>4.6979959424486659E-3</c:v>
                </c:pt>
                <c:pt idx="108">
                  <c:v>4.7074100950031646E-3</c:v>
                </c:pt>
                <c:pt idx="109">
                  <c:v>4.750296789973657E-3</c:v>
                </c:pt>
                <c:pt idx="110">
                  <c:v>4.750296789973657E-3</c:v>
                </c:pt>
                <c:pt idx="111">
                  <c:v>4.8925550952416338E-3</c:v>
                </c:pt>
                <c:pt idx="112">
                  <c:v>4.9898346716381187E-3</c:v>
                </c:pt>
                <c:pt idx="113">
                  <c:v>5.0651478920741063E-3</c:v>
                </c:pt>
                <c:pt idx="114">
                  <c:v>5.2408787397580769E-3</c:v>
                </c:pt>
                <c:pt idx="115">
                  <c:v>5.3381583161545617E-3</c:v>
                </c:pt>
                <c:pt idx="116">
                  <c:v>5.394643231481552E-3</c:v>
                </c:pt>
                <c:pt idx="117">
                  <c:v>5.394643231481552E-3</c:v>
                </c:pt>
                <c:pt idx="118">
                  <c:v>5.4134715365905493E-3</c:v>
                </c:pt>
                <c:pt idx="119">
                  <c:v>5.4134715365905493E-3</c:v>
                </c:pt>
                <c:pt idx="120">
                  <c:v>5.6770678081165061E-3</c:v>
                </c:pt>
                <c:pt idx="121">
                  <c:v>5.6770678081165061E-3</c:v>
                </c:pt>
                <c:pt idx="122">
                  <c:v>5.6958961132255025E-3</c:v>
                </c:pt>
                <c:pt idx="123">
                  <c:v>5.7053102657800021E-3</c:v>
                </c:pt>
                <c:pt idx="124">
                  <c:v>5.7335527234434972E-3</c:v>
                </c:pt>
                <c:pt idx="125">
                  <c:v>5.9699525542564573E-3</c:v>
                </c:pt>
                <c:pt idx="126">
                  <c:v>5.9730906051079571E-3</c:v>
                </c:pt>
                <c:pt idx="127">
                  <c:v>5.9730906051079571E-3</c:v>
                </c:pt>
                <c:pt idx="128">
                  <c:v>5.9919189102169545E-3</c:v>
                </c:pt>
                <c:pt idx="129">
                  <c:v>5.9971489949694531E-3</c:v>
                </c:pt>
                <c:pt idx="130">
                  <c:v>6.0159773000784504E-3</c:v>
                </c:pt>
                <c:pt idx="131">
                  <c:v>6.0253914526329482E-3</c:v>
                </c:pt>
                <c:pt idx="132">
                  <c:v>6.0348056051874478E-3</c:v>
                </c:pt>
                <c:pt idx="133">
                  <c:v>6.2325028088319155E-3</c:v>
                </c:pt>
                <c:pt idx="134">
                  <c:v>6.2325028088319155E-3</c:v>
                </c:pt>
                <c:pt idx="135">
                  <c:v>6.2461010291884125E-3</c:v>
                </c:pt>
                <c:pt idx="136">
                  <c:v>6.2555151817429121E-3</c:v>
                </c:pt>
                <c:pt idx="137">
                  <c:v>6.2555151817429121E-3</c:v>
                </c:pt>
                <c:pt idx="138">
                  <c:v>6.3402425547333975E-3</c:v>
                </c:pt>
                <c:pt idx="139">
                  <c:v>6.3308284021788997E-3</c:v>
                </c:pt>
                <c:pt idx="140">
                  <c:v>6.4689026396448773E-3</c:v>
                </c:pt>
                <c:pt idx="141">
                  <c:v>6.4960990803578714E-3</c:v>
                </c:pt>
                <c:pt idx="142">
                  <c:v>6.5431698431303639E-3</c:v>
                </c:pt>
                <c:pt idx="143">
                  <c:v>6.5609521312888618E-3</c:v>
                </c:pt>
                <c:pt idx="144">
                  <c:v>6.5695294702829594E-3</c:v>
                </c:pt>
                <c:pt idx="145">
                  <c:v>6.589194588952357E-3</c:v>
                </c:pt>
                <c:pt idx="146">
                  <c:v>6.5902406059028563E-3</c:v>
                </c:pt>
                <c:pt idx="147">
                  <c:v>6.5944246737048556E-3</c:v>
                </c:pt>
                <c:pt idx="148">
                  <c:v>6.5944246737048556E-3</c:v>
                </c:pt>
                <c:pt idx="149">
                  <c:v>6.5944246737048556E-3</c:v>
                </c:pt>
                <c:pt idx="150">
                  <c:v>6.6174370466158521E-3</c:v>
                </c:pt>
                <c:pt idx="151">
                  <c:v>6.5609521312888618E-3</c:v>
                </c:pt>
                <c:pt idx="152">
                  <c:v>6.7973519621018236E-3</c:v>
                </c:pt>
                <c:pt idx="153">
                  <c:v>6.8527908604783146E-3</c:v>
                </c:pt>
                <c:pt idx="154">
                  <c:v>6.8998616232508053E-3</c:v>
                </c:pt>
                <c:pt idx="155">
                  <c:v>6.9145058605578034E-3</c:v>
                </c:pt>
                <c:pt idx="156">
                  <c:v>6.9145058605578034E-3</c:v>
                </c:pt>
                <c:pt idx="157">
                  <c:v>6.9333341656668008E-3</c:v>
                </c:pt>
                <c:pt idx="158">
                  <c:v>6.9333341656668008E-3</c:v>
                </c:pt>
                <c:pt idx="159">
                  <c:v>6.9427483182212986E-3</c:v>
                </c:pt>
                <c:pt idx="160">
                  <c:v>6.9427483182212986E-3</c:v>
                </c:pt>
                <c:pt idx="161">
                  <c:v>6.9437943351717997E-3</c:v>
                </c:pt>
                <c:pt idx="162">
                  <c:v>6.9898190809937911E-3</c:v>
                </c:pt>
                <c:pt idx="163">
                  <c:v>7.1404455218657664E-3</c:v>
                </c:pt>
                <c:pt idx="164">
                  <c:v>7.2440011999652491E-3</c:v>
                </c:pt>
                <c:pt idx="165">
                  <c:v>7.2011145049947576E-3</c:v>
                </c:pt>
                <c:pt idx="166">
                  <c:v>7.272243657628746E-3</c:v>
                </c:pt>
                <c:pt idx="167">
                  <c:v>3.4657879747598671E-3</c:v>
                </c:pt>
                <c:pt idx="168">
                  <c:v>3.4752021273143658E-3</c:v>
                </c:pt>
                <c:pt idx="169">
                  <c:v>7.791068065076661E-3</c:v>
                </c:pt>
                <c:pt idx="170">
                  <c:v>8.10068908242461E-3</c:v>
                </c:pt>
                <c:pt idx="171">
                  <c:v>8.1571739977516003E-3</c:v>
                </c:pt>
                <c:pt idx="172">
                  <c:v>8.1801863706625969E-3</c:v>
                </c:pt>
                <c:pt idx="173">
                  <c:v>8.1896005232170947E-3</c:v>
                </c:pt>
                <c:pt idx="174">
                  <c:v>8.2178429808805898E-3</c:v>
                </c:pt>
                <c:pt idx="175">
                  <c:v>3.5222728900868583E-3</c:v>
                </c:pt>
                <c:pt idx="176">
                  <c:v>3.531687042641357E-3</c:v>
                </c:pt>
                <c:pt idx="177">
                  <c:v>8.3977578963665613E-3</c:v>
                </c:pt>
                <c:pt idx="178">
                  <c:v>8.46261094729755E-3</c:v>
                </c:pt>
                <c:pt idx="179">
                  <c:v>8.4667950150995493E-3</c:v>
                </c:pt>
                <c:pt idx="180">
                  <c:v>8.4667950150995493E-3</c:v>
                </c:pt>
                <c:pt idx="181">
                  <c:v>8.745035523932505E-3</c:v>
                </c:pt>
                <c:pt idx="182">
                  <c:v>8.7638638290415006E-3</c:v>
                </c:pt>
                <c:pt idx="183">
                  <c:v>8.7732779815960001E-3</c:v>
                </c:pt>
                <c:pt idx="184">
                  <c:v>8.8203487443684926E-3</c:v>
                </c:pt>
                <c:pt idx="185">
                  <c:v>9.1027733210034458E-3</c:v>
                </c:pt>
                <c:pt idx="186">
                  <c:v>9.1163715413599446E-3</c:v>
                </c:pt>
                <c:pt idx="187">
                  <c:v>9.1216016261124432E-3</c:v>
                </c:pt>
                <c:pt idx="188">
                  <c:v>9.3234828975589101E-3</c:v>
                </c:pt>
                <c:pt idx="189">
                  <c:v>7.1509056913707653E-3</c:v>
                </c:pt>
                <c:pt idx="190">
                  <c:v>7.5734965393726966E-3</c:v>
                </c:pt>
                <c:pt idx="191">
                  <c:v>7.5734965393726966E-3</c:v>
                </c:pt>
                <c:pt idx="192">
                  <c:v>7.5734965393726966E-3</c:v>
                </c:pt>
                <c:pt idx="193">
                  <c:v>7.5734965393726966E-3</c:v>
                </c:pt>
                <c:pt idx="194">
                  <c:v>7.8789334889186463E-3</c:v>
                </c:pt>
                <c:pt idx="195">
                  <c:v>7.8789334889186463E-3</c:v>
                </c:pt>
                <c:pt idx="196">
                  <c:v>7.8841635736711449E-3</c:v>
                </c:pt>
                <c:pt idx="197">
                  <c:v>8.208428828326092E-3</c:v>
                </c:pt>
                <c:pt idx="198">
                  <c:v>8.7638638290415006E-3</c:v>
                </c:pt>
                <c:pt idx="199">
                  <c:v>8.7638638290415006E-3</c:v>
                </c:pt>
                <c:pt idx="200">
                  <c:v>9.7241073896003442E-3</c:v>
                </c:pt>
                <c:pt idx="201">
                  <c:v>9.7241073896003442E-3</c:v>
                </c:pt>
                <c:pt idx="202">
                  <c:v>9.7241073896003442E-3</c:v>
                </c:pt>
                <c:pt idx="203">
                  <c:v>-2.1283106765132183E-3</c:v>
                </c:pt>
                <c:pt idx="204">
                  <c:v>6.3735814060832986E-4</c:v>
                </c:pt>
                <c:pt idx="205">
                  <c:v>1.6419528198683654E-3</c:v>
                </c:pt>
                <c:pt idx="206">
                  <c:v>8.4632385574678511E-3</c:v>
                </c:pt>
                <c:pt idx="207">
                  <c:v>8.4640753710282495E-3</c:v>
                </c:pt>
                <c:pt idx="208">
                  <c:v>8.4829036761372469E-3</c:v>
                </c:pt>
                <c:pt idx="210">
                  <c:v>8.4845773032580472E-3</c:v>
                </c:pt>
                <c:pt idx="211">
                  <c:v>8.7638638290415006E-3</c:v>
                </c:pt>
                <c:pt idx="212">
                  <c:v>1.0884558594484854E-2</c:v>
                </c:pt>
                <c:pt idx="213">
                  <c:v>1.1490411612214356E-2</c:v>
                </c:pt>
                <c:pt idx="214">
                  <c:v>1.1490411612214356E-2</c:v>
                </c:pt>
                <c:pt idx="215">
                  <c:v>1.1490411612214356E-2</c:v>
                </c:pt>
                <c:pt idx="216">
                  <c:v>1.1500034968158953E-2</c:v>
                </c:pt>
                <c:pt idx="217">
                  <c:v>1.1500034968158953E-2</c:v>
                </c:pt>
                <c:pt idx="218">
                  <c:v>1.1500034968158953E-2</c:v>
                </c:pt>
                <c:pt idx="219">
                  <c:v>1.1507566290202553E-2</c:v>
                </c:pt>
                <c:pt idx="220">
                  <c:v>1.1507566290202553E-2</c:v>
                </c:pt>
                <c:pt idx="221">
                  <c:v>1.1507566290202553E-2</c:v>
                </c:pt>
                <c:pt idx="222">
                  <c:v>1.1514260798685751E-2</c:v>
                </c:pt>
                <c:pt idx="223">
                  <c:v>1.1514260798685751E-2</c:v>
                </c:pt>
                <c:pt idx="224">
                  <c:v>1.1514260798685751E-2</c:v>
                </c:pt>
                <c:pt idx="225">
                  <c:v>1.1514470002075852E-2</c:v>
                </c:pt>
                <c:pt idx="226">
                  <c:v>1.1514470002075852E-2</c:v>
                </c:pt>
                <c:pt idx="227">
                  <c:v>1.1514470002075852E-2</c:v>
                </c:pt>
                <c:pt idx="228">
                  <c:v>1.153057866311355E-2</c:v>
                </c:pt>
                <c:pt idx="229">
                  <c:v>1.153057866311355E-2</c:v>
                </c:pt>
                <c:pt idx="230">
                  <c:v>1.153057866311355E-2</c:v>
                </c:pt>
                <c:pt idx="231">
                  <c:v>1.1535599544475948E-2</c:v>
                </c:pt>
                <c:pt idx="232">
                  <c:v>1.1535599544475948E-2</c:v>
                </c:pt>
                <c:pt idx="233">
                  <c:v>1.1535599544475948E-2</c:v>
                </c:pt>
                <c:pt idx="234">
                  <c:v>1.1550452985173047E-2</c:v>
                </c:pt>
                <c:pt idx="235">
                  <c:v>1.1550452985173047E-2</c:v>
                </c:pt>
                <c:pt idx="236">
                  <c:v>1.1550452985173047E-2</c:v>
                </c:pt>
                <c:pt idx="237">
                  <c:v>1.1552754222464146E-2</c:v>
                </c:pt>
                <c:pt idx="238">
                  <c:v>1.1552754222464146E-2</c:v>
                </c:pt>
                <c:pt idx="239">
                  <c:v>1.1552754222464146E-2</c:v>
                </c:pt>
                <c:pt idx="240">
                  <c:v>1.1581833493688042E-2</c:v>
                </c:pt>
                <c:pt idx="241">
                  <c:v>1.1581833493688042E-2</c:v>
                </c:pt>
                <c:pt idx="242">
                  <c:v>1.159292127336334E-2</c:v>
                </c:pt>
                <c:pt idx="243">
                  <c:v>1.159292127336334E-2</c:v>
                </c:pt>
                <c:pt idx="244">
                  <c:v>1.159292127336334E-2</c:v>
                </c:pt>
                <c:pt idx="245">
                  <c:v>1.1598151358115838E-2</c:v>
                </c:pt>
                <c:pt idx="246">
                  <c:v>1.1598151358115838E-2</c:v>
                </c:pt>
                <c:pt idx="247">
                  <c:v>1.1612586392032736E-2</c:v>
                </c:pt>
                <c:pt idx="248">
                  <c:v>1.1612586392032736E-2</c:v>
                </c:pt>
                <c:pt idx="249">
                  <c:v>1.1613423205593136E-2</c:v>
                </c:pt>
                <c:pt idx="250">
                  <c:v>1.1613423205593136E-2</c:v>
                </c:pt>
                <c:pt idx="251">
                  <c:v>1.1613423205593136E-2</c:v>
                </c:pt>
                <c:pt idx="252">
                  <c:v>1.1616979663224836E-2</c:v>
                </c:pt>
                <c:pt idx="253">
                  <c:v>1.1616979663224836E-2</c:v>
                </c:pt>
                <c:pt idx="254">
                  <c:v>1.1616979663224836E-2</c:v>
                </c:pt>
                <c:pt idx="255">
                  <c:v>1.1596686934385139E-2</c:v>
                </c:pt>
                <c:pt idx="256">
                  <c:v>1.1914257680556886E-2</c:v>
                </c:pt>
                <c:pt idx="257">
                  <c:v>1.1918441748358885E-2</c:v>
                </c:pt>
                <c:pt idx="258">
                  <c:v>1.1868860544905194E-2</c:v>
                </c:pt>
                <c:pt idx="259">
                  <c:v>1.2165720155457044E-2</c:v>
                </c:pt>
                <c:pt idx="260">
                  <c:v>1.2165720155457044E-2</c:v>
                </c:pt>
                <c:pt idx="261">
                  <c:v>1.2449609155822699E-2</c:v>
                </c:pt>
                <c:pt idx="262">
                  <c:v>1.2472830732123795E-2</c:v>
                </c:pt>
                <c:pt idx="263">
                  <c:v>1.2500863986397191E-2</c:v>
                </c:pt>
                <c:pt idx="264">
                  <c:v>1.250107318978729E-2</c:v>
                </c:pt>
                <c:pt idx="265">
                  <c:v>1.2510278138951688E-2</c:v>
                </c:pt>
                <c:pt idx="266">
                  <c:v>1.2510487342341789E-2</c:v>
                </c:pt>
                <c:pt idx="267">
                  <c:v>1.2535173342373584E-2</c:v>
                </c:pt>
                <c:pt idx="268">
                  <c:v>1.2535382545763685E-2</c:v>
                </c:pt>
                <c:pt idx="269">
                  <c:v>1.2713623834128857E-2</c:v>
                </c:pt>
                <c:pt idx="270">
                  <c:v>1.2839773478359136E-2</c:v>
                </c:pt>
                <c:pt idx="271">
                  <c:v>1.2828058088513537E-2</c:v>
                </c:pt>
                <c:pt idx="272">
                  <c:v>1.2549817579680583E-2</c:v>
                </c:pt>
                <c:pt idx="273">
                  <c:v>1.2556721291553882E-2</c:v>
                </c:pt>
                <c:pt idx="274">
                  <c:v>1.2828685698683838E-2</c:v>
                </c:pt>
                <c:pt idx="275">
                  <c:v>1.2828894902073937E-2</c:v>
                </c:pt>
                <c:pt idx="276">
                  <c:v>1.3072826054930497E-2</c:v>
                </c:pt>
                <c:pt idx="277">
                  <c:v>1.3186214292364679E-2</c:v>
                </c:pt>
                <c:pt idx="278">
                  <c:v>1.3172825275398281E-2</c:v>
                </c:pt>
                <c:pt idx="279">
                  <c:v>1.3160900682162583E-2</c:v>
                </c:pt>
                <c:pt idx="280">
                  <c:v>1.348516593681753E-2</c:v>
                </c:pt>
                <c:pt idx="281">
                  <c:v>2.3099392444575562E-3</c:v>
                </c:pt>
                <c:pt idx="282">
                  <c:v>2.9354573808564538E-3</c:v>
                </c:pt>
                <c:pt idx="283">
                  <c:v>3.2482164490559027E-3</c:v>
                </c:pt>
                <c:pt idx="284">
                  <c:v>3.5609755172553515E-3</c:v>
                </c:pt>
                <c:pt idx="285">
                  <c:v>3.8726885685043009E-3</c:v>
                </c:pt>
                <c:pt idx="286">
                  <c:v>4.1854476367037497E-3</c:v>
                </c:pt>
                <c:pt idx="287">
                  <c:v>4.4982067049031986E-3</c:v>
                </c:pt>
                <c:pt idx="288">
                  <c:v>4.8109657731026474E-3</c:v>
                </c:pt>
                <c:pt idx="289">
                  <c:v>5.1237248413020962E-3</c:v>
                </c:pt>
                <c:pt idx="290">
                  <c:v>1.3409225106211242E-2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68-4AE2-BA37-49DE5D4C0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9632"/>
        <c:axId val="1"/>
      </c:scatterChart>
      <c:valAx>
        <c:axId val="9059696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6695175460483"/>
              <c:y val="0.83601286173633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76552598225603E-2"/>
              <c:y val="0.32154340836012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96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62510769803965"/>
          <c:y val="0.91639871382636651"/>
          <c:w val="0.52218063996753261"/>
          <c:h val="6.43086816720257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8274960912904754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87394504529108E-2"/>
          <c:y val="0.14012738853503184"/>
          <c:w val="0.8625342603225159"/>
          <c:h val="0.61464968152866239"/>
        </c:manualLayout>
      </c:layout>
      <c:scatterChart>
        <c:scatterStyle val="lineMarker"/>
        <c:varyColors val="0"/>
        <c:ser>
          <c:idx val="2"/>
          <c:order val="0"/>
          <c:tx>
            <c:strRef>
              <c:f>D!$H$20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D!$H$21:$H$992</c:f>
              <c:numCache>
                <c:formatCode>General</c:formatCode>
                <c:ptCount val="972"/>
                <c:pt idx="203">
                  <c:v>-4.0024651607382111E-3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71-4892-A91E-03BE027E9EAD}"/>
            </c:ext>
          </c:extLst>
        </c:ser>
        <c:ser>
          <c:idx val="3"/>
          <c:order val="1"/>
          <c:tx>
            <c:strRef>
              <c:f>D!$I$20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D!$I$21:$I$992</c:f>
              <c:numCache>
                <c:formatCode>General</c:formatCode>
                <c:ptCount val="972"/>
                <c:pt idx="281">
                  <c:v>1.3162499999452848E-2</c:v>
                </c:pt>
                <c:pt idx="282">
                  <c:v>1.7874999975902028E-3</c:v>
                </c:pt>
                <c:pt idx="283">
                  <c:v>9.0500000005704351E-3</c:v>
                </c:pt>
                <c:pt idx="284">
                  <c:v>1.0212499997578561E-2</c:v>
                </c:pt>
                <c:pt idx="285">
                  <c:v>7.1874999994179234E-3</c:v>
                </c:pt>
                <c:pt idx="286">
                  <c:v>4.4500000003608875E-3</c:v>
                </c:pt>
                <c:pt idx="287">
                  <c:v>-4.0874999976949766E-3</c:v>
                </c:pt>
                <c:pt idx="288">
                  <c:v>-5.9250000049360096E-3</c:v>
                </c:pt>
                <c:pt idx="289">
                  <c:v>4.637500001990702E-3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71-4892-A91E-03BE027E9EAD}"/>
            </c:ext>
          </c:extLst>
        </c:ser>
        <c:ser>
          <c:idx val="4"/>
          <c:order val="2"/>
          <c:tx>
            <c:strRef>
              <c:f>D!$J$20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D!$J$21:$J$992</c:f>
              <c:numCache>
                <c:formatCode>General</c:formatCode>
                <c:ptCount val="972"/>
                <c:pt idx="0">
                  <c:v>-2.9125000073690899E-3</c:v>
                </c:pt>
                <c:pt idx="1">
                  <c:v>-1.2875000029453076E-3</c:v>
                </c:pt>
                <c:pt idx="2">
                  <c:v>4.7124999982770532E-3</c:v>
                </c:pt>
                <c:pt idx="3">
                  <c:v>-8.1625000020721927E-3</c:v>
                </c:pt>
                <c:pt idx="4">
                  <c:v>3.2124999925144948E-3</c:v>
                </c:pt>
                <c:pt idx="5">
                  <c:v>4.2124999963562004E-3</c:v>
                </c:pt>
                <c:pt idx="6">
                  <c:v>4.0249999947263859E-3</c:v>
                </c:pt>
                <c:pt idx="7">
                  <c:v>-5.9999999939464033E-4</c:v>
                </c:pt>
                <c:pt idx="8">
                  <c:v>1.4000000010128133E-3</c:v>
                </c:pt>
                <c:pt idx="9">
                  <c:v>-3.9124999966588803E-3</c:v>
                </c:pt>
                <c:pt idx="10">
                  <c:v>8.7499996880069375E-5</c:v>
                </c:pt>
                <c:pt idx="11">
                  <c:v>-1.6250000044237822E-4</c:v>
                </c:pt>
                <c:pt idx="12">
                  <c:v>1.4624999967054464E-3</c:v>
                </c:pt>
                <c:pt idx="13">
                  <c:v>-2.6000000070780516E-3</c:v>
                </c:pt>
                <c:pt idx="14">
                  <c:v>1.1500000036903657E-3</c:v>
                </c:pt>
                <c:pt idx="15">
                  <c:v>-4.0375000025960617E-3</c:v>
                </c:pt>
                <c:pt idx="16">
                  <c:v>-1.4750000045751221E-3</c:v>
                </c:pt>
                <c:pt idx="17">
                  <c:v>-1.6000000032363459E-3</c:v>
                </c:pt>
                <c:pt idx="18">
                  <c:v>1.2750000023515895E-3</c:v>
                </c:pt>
                <c:pt idx="19">
                  <c:v>4.6499999953084625E-3</c:v>
                </c:pt>
                <c:pt idx="20">
                  <c:v>3.7749999974039383E-3</c:v>
                </c:pt>
                <c:pt idx="21">
                  <c:v>3.5250000000814907E-3</c:v>
                </c:pt>
                <c:pt idx="22">
                  <c:v>6.4624999940861017E-3</c:v>
                </c:pt>
                <c:pt idx="23">
                  <c:v>5.6499999918742105E-3</c:v>
                </c:pt>
                <c:pt idx="24">
                  <c:v>7.4624999979278073E-3</c:v>
                </c:pt>
                <c:pt idx="25">
                  <c:v>4.8999999999068677E-3</c:v>
                </c:pt>
                <c:pt idx="26">
                  <c:v>-9.1250000696163625E-4</c:v>
                </c:pt>
                <c:pt idx="27">
                  <c:v>4.6500000025844201E-3</c:v>
                </c:pt>
                <c:pt idx="28">
                  <c:v>1.1650000000372529E-2</c:v>
                </c:pt>
                <c:pt idx="29">
                  <c:v>5.8749999880092219E-4</c:v>
                </c:pt>
                <c:pt idx="30">
                  <c:v>8.9624999964144081E-3</c:v>
                </c:pt>
                <c:pt idx="31">
                  <c:v>4.0874999976949766E-3</c:v>
                </c:pt>
                <c:pt idx="32">
                  <c:v>7.8375000011874363E-3</c:v>
                </c:pt>
                <c:pt idx="33">
                  <c:v>9.4624999983352609E-3</c:v>
                </c:pt>
                <c:pt idx="34">
                  <c:v>6.5875000000232831E-3</c:v>
                </c:pt>
                <c:pt idx="35">
                  <c:v>-1.6250000044237822E-4</c:v>
                </c:pt>
                <c:pt idx="36">
                  <c:v>1.1024999999790452E-2</c:v>
                </c:pt>
                <c:pt idx="37">
                  <c:v>8.9624999964144081E-3</c:v>
                </c:pt>
                <c:pt idx="38">
                  <c:v>7.8999999968800694E-3</c:v>
                </c:pt>
                <c:pt idx="39">
                  <c:v>9.6499999999650754E-3</c:v>
                </c:pt>
                <c:pt idx="40">
                  <c:v>8.7749999947845936E-3</c:v>
                </c:pt>
                <c:pt idx="41">
                  <c:v>1.577499999984866E-2</c:v>
                </c:pt>
                <c:pt idx="42">
                  <c:v>4.212500003632158E-3</c:v>
                </c:pt>
                <c:pt idx="43">
                  <c:v>-1.662499998928979E-3</c:v>
                </c:pt>
                <c:pt idx="44">
                  <c:v>-1.9749999992200173E-3</c:v>
                </c:pt>
                <c:pt idx="45">
                  <c:v>4.5250000039231963E-3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71-4892-A91E-03BE027E9EAD}"/>
            </c:ext>
          </c:extLst>
        </c:ser>
        <c:ser>
          <c:idx val="8"/>
          <c:order val="3"/>
          <c:tx>
            <c:strRef>
              <c:f>D!$K$20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D!$K$21:$K$992</c:f>
              <c:numCache>
                <c:formatCode>General</c:formatCode>
                <c:ptCount val="972"/>
                <c:pt idx="47">
                  <c:v>7.2575899903313257E-2</c:v>
                </c:pt>
                <c:pt idx="48">
                  <c:v>6.1131670947361272E-2</c:v>
                </c:pt>
                <c:pt idx="49">
                  <c:v>-0.11281263879936887</c:v>
                </c:pt>
                <c:pt idx="50">
                  <c:v>-2.3893459816463292E-2</c:v>
                </c:pt>
                <c:pt idx="51">
                  <c:v>-5.3291820440790616E-3</c:v>
                </c:pt>
                <c:pt idx="52">
                  <c:v>-5.1115782975102775E-2</c:v>
                </c:pt>
                <c:pt idx="53">
                  <c:v>3.1597365217749029E-2</c:v>
                </c:pt>
                <c:pt idx="54">
                  <c:v>-3.162825848266948E-2</c:v>
                </c:pt>
                <c:pt idx="55">
                  <c:v>-0.12532840623316588</c:v>
                </c:pt>
                <c:pt idx="56">
                  <c:v>7.9255973461840767E-2</c:v>
                </c:pt>
                <c:pt idx="57">
                  <c:v>-4.8923784663202241E-2</c:v>
                </c:pt>
                <c:pt idx="58">
                  <c:v>-2.9528098479204345E-2</c:v>
                </c:pt>
                <c:pt idx="59">
                  <c:v>7.7470933778386097E-2</c:v>
                </c:pt>
                <c:pt idx="60">
                  <c:v>-0.10822773767722538</c:v>
                </c:pt>
                <c:pt idx="61">
                  <c:v>9.6782780383364297E-3</c:v>
                </c:pt>
                <c:pt idx="62">
                  <c:v>0.10174650241970085</c:v>
                </c:pt>
                <c:pt idx="63">
                  <c:v>-0.12570317629433703</c:v>
                </c:pt>
                <c:pt idx="64">
                  <c:v>8.7692299042828381E-2</c:v>
                </c:pt>
                <c:pt idx="65">
                  <c:v>-0.11705273440020392</c:v>
                </c:pt>
                <c:pt idx="66">
                  <c:v>-8.2477480144007131E-2</c:v>
                </c:pt>
                <c:pt idx="67">
                  <c:v>3.0906761850928888E-2</c:v>
                </c:pt>
                <c:pt idx="68">
                  <c:v>8.4169164380000439E-2</c:v>
                </c:pt>
                <c:pt idx="69">
                  <c:v>1.7030993963999208E-2</c:v>
                </c:pt>
                <c:pt idx="70">
                  <c:v>2.0030993968248367E-2</c:v>
                </c:pt>
                <c:pt idx="71">
                  <c:v>-4.625420764205046E-2</c:v>
                </c:pt>
                <c:pt idx="72">
                  <c:v>-2.9231202715891413E-3</c:v>
                </c:pt>
                <c:pt idx="73">
                  <c:v>5.7212781059206463E-2</c:v>
                </c:pt>
                <c:pt idx="74">
                  <c:v>-0.13468188958358951</c:v>
                </c:pt>
                <c:pt idx="75">
                  <c:v>8.7515460618305951E-2</c:v>
                </c:pt>
                <c:pt idx="76">
                  <c:v>-0.12780040760117117</c:v>
                </c:pt>
                <c:pt idx="77">
                  <c:v>-0.12580040760076372</c:v>
                </c:pt>
                <c:pt idx="78">
                  <c:v>-3.2644686361891218E-3</c:v>
                </c:pt>
                <c:pt idx="79">
                  <c:v>1.8885539568145759E-2</c:v>
                </c:pt>
                <c:pt idx="80">
                  <c:v>-0.12509002381557366</c:v>
                </c:pt>
                <c:pt idx="81">
                  <c:v>-0.13956941437209025</c:v>
                </c:pt>
                <c:pt idx="82">
                  <c:v>5.2343087336339522E-2</c:v>
                </c:pt>
                <c:pt idx="83">
                  <c:v>-0.10810275824769633</c:v>
                </c:pt>
                <c:pt idx="84">
                  <c:v>-0.10510275824344717</c:v>
                </c:pt>
                <c:pt idx="85">
                  <c:v>-2.0077657703950536E-2</c:v>
                </c:pt>
                <c:pt idx="86">
                  <c:v>0.11447100877558114</c:v>
                </c:pt>
                <c:pt idx="87">
                  <c:v>-7.227896639960818E-2</c:v>
                </c:pt>
                <c:pt idx="88">
                  <c:v>-9.0683557966258377E-2</c:v>
                </c:pt>
                <c:pt idx="89">
                  <c:v>-1.4312545434222557E-2</c:v>
                </c:pt>
                <c:pt idx="90">
                  <c:v>-4.1086522876867093E-2</c:v>
                </c:pt>
                <c:pt idx="91">
                  <c:v>-3.6086522879486438E-2</c:v>
                </c:pt>
                <c:pt idx="92">
                  <c:v>-8.6200495999946725E-2</c:v>
                </c:pt>
                <c:pt idx="93">
                  <c:v>7.9703781229909509E-3</c:v>
                </c:pt>
                <c:pt idx="94">
                  <c:v>-2.3176196780696046E-2</c:v>
                </c:pt>
                <c:pt idx="95">
                  <c:v>3.8238032211665995E-3</c:v>
                </c:pt>
                <c:pt idx="96">
                  <c:v>1.9475591281661764E-2</c:v>
                </c:pt>
                <c:pt idx="97">
                  <c:v>-1.9391515153984074E-2</c:v>
                </c:pt>
                <c:pt idx="98">
                  <c:v>7.0144282428373117E-2</c:v>
                </c:pt>
                <c:pt idx="99">
                  <c:v>-7.2022949760139454E-2</c:v>
                </c:pt>
                <c:pt idx="100">
                  <c:v>-7.1022949756297749E-2</c:v>
                </c:pt>
                <c:pt idx="101">
                  <c:v>-0.10438426594919292</c:v>
                </c:pt>
                <c:pt idx="102">
                  <c:v>-8.9758727597654797E-2</c:v>
                </c:pt>
                <c:pt idx="103">
                  <c:v>8.2792905035603326E-2</c:v>
                </c:pt>
                <c:pt idx="104">
                  <c:v>8.4792905036010779E-2</c:v>
                </c:pt>
                <c:pt idx="105">
                  <c:v>-7.3013462766539305E-2</c:v>
                </c:pt>
                <c:pt idx="106">
                  <c:v>-0.11083476136991521</c:v>
                </c:pt>
                <c:pt idx="107">
                  <c:v>9.6989690093323588E-2</c:v>
                </c:pt>
                <c:pt idx="108">
                  <c:v>8.2306715630693361E-2</c:v>
                </c:pt>
                <c:pt idx="109">
                  <c:v>-0.10607246082508937</c:v>
                </c:pt>
                <c:pt idx="110">
                  <c:v>-9.207246082223719E-2</c:v>
                </c:pt>
                <c:pt idx="111">
                  <c:v>-6.7803993879351765E-2</c:v>
                </c:pt>
                <c:pt idx="112">
                  <c:v>0.10865582428959897</c:v>
                </c:pt>
                <c:pt idx="113">
                  <c:v>-4.6252388397988398E-2</c:v>
                </c:pt>
                <c:pt idx="114">
                  <c:v>6.3956020370824262E-2</c:v>
                </c:pt>
                <c:pt idx="115">
                  <c:v>-1.8623684911290184E-2</c:v>
                </c:pt>
                <c:pt idx="116">
                  <c:v>-0.1323739557992667</c:v>
                </c:pt>
                <c:pt idx="117">
                  <c:v>-0.12737395580188604</c:v>
                </c:pt>
                <c:pt idx="118">
                  <c:v>7.3344749107491225E-2</c:v>
                </c:pt>
                <c:pt idx="119">
                  <c:v>9.2344749107724056E-2</c:v>
                </c:pt>
                <c:pt idx="120">
                  <c:v>0.10391640123270918</c:v>
                </c:pt>
                <c:pt idx="121">
                  <c:v>-0.12564289618603652</c:v>
                </c:pt>
                <c:pt idx="122">
                  <c:v>8.2572979510587174E-2</c:v>
                </c:pt>
                <c:pt idx="123">
                  <c:v>5.9514234126254451E-2</c:v>
                </c:pt>
                <c:pt idx="124">
                  <c:v>7.7350689680315554E-3</c:v>
                </c:pt>
                <c:pt idx="125">
                  <c:v>-0.10117672949127154</c:v>
                </c:pt>
                <c:pt idx="126">
                  <c:v>-3.9726096074446104E-2</c:v>
                </c:pt>
                <c:pt idx="127">
                  <c:v>-2.7726096072001383E-2</c:v>
                </c:pt>
                <c:pt idx="128">
                  <c:v>-7.0265039619698655E-2</c:v>
                </c:pt>
                <c:pt idx="129">
                  <c:v>4.8003531752328854E-2</c:v>
                </c:pt>
                <c:pt idx="130">
                  <c:v>1.7631605674978346E-2</c:v>
                </c:pt>
                <c:pt idx="131">
                  <c:v>-1.2905687959573697E-2</c:v>
                </c:pt>
                <c:pt idx="132">
                  <c:v>-1.9880123501934577E-2</c:v>
                </c:pt>
                <c:pt idx="133">
                  <c:v>-0.12500137933238875</c:v>
                </c:pt>
                <c:pt idx="134">
                  <c:v>-0.1200013793350081</c:v>
                </c:pt>
                <c:pt idx="135">
                  <c:v>-3.8608910937909968E-2</c:v>
                </c:pt>
                <c:pt idx="136">
                  <c:v>-4.0699411802052055E-2</c:v>
                </c:pt>
                <c:pt idx="137">
                  <c:v>-3.9699411798210349E-2</c:v>
                </c:pt>
                <c:pt idx="138">
                  <c:v>5.3625230211764574E-2</c:v>
                </c:pt>
                <c:pt idx="139">
                  <c:v>6.6366066144837532E-2</c:v>
                </c:pt>
                <c:pt idx="140">
                  <c:v>-1.7315509467152879E-3</c:v>
                </c:pt>
                <c:pt idx="141">
                  <c:v>-8.4593747509643435E-2</c:v>
                </c:pt>
                <c:pt idx="142">
                  <c:v>6.3409570881049149E-2</c:v>
                </c:pt>
                <c:pt idx="143">
                  <c:v>2.1740252515883185E-2</c:v>
                </c:pt>
                <c:pt idx="144">
                  <c:v>-1.2532033142633736E-3</c:v>
                </c:pt>
                <c:pt idx="145">
                  <c:v>-1.9282794863102026E-2</c:v>
                </c:pt>
                <c:pt idx="146">
                  <c:v>-3.4625881962710992E-3</c:v>
                </c:pt>
                <c:pt idx="147">
                  <c:v>9.7789028703118674E-2</c:v>
                </c:pt>
                <c:pt idx="148">
                  <c:v>9.9789028703526128E-2</c:v>
                </c:pt>
                <c:pt idx="149">
                  <c:v>0.10278902870777529</c:v>
                </c:pt>
                <c:pt idx="150">
                  <c:v>-6.0671610823192168E-2</c:v>
                </c:pt>
                <c:pt idx="151">
                  <c:v>2.0740252512041479E-2</c:v>
                </c:pt>
                <c:pt idx="152">
                  <c:v>-0.10750746326084482</c:v>
                </c:pt>
                <c:pt idx="153">
                  <c:v>-2.4404931536992081E-3</c:v>
                </c:pt>
                <c:pt idx="154">
                  <c:v>-8.7993077941064257E-2</c:v>
                </c:pt>
                <c:pt idx="155">
                  <c:v>3.3945046707231086E-2</c:v>
                </c:pt>
                <c:pt idx="156">
                  <c:v>3.5945046707638539E-2</c:v>
                </c:pt>
                <c:pt idx="157">
                  <c:v>7.3556211791583337E-3</c:v>
                </c:pt>
                <c:pt idx="158">
                  <c:v>1.1355621179973241E-2</c:v>
                </c:pt>
                <c:pt idx="159">
                  <c:v>-1.185192172852112E-2</c:v>
                </c:pt>
                <c:pt idx="160">
                  <c:v>-8.8519217242719606E-3</c:v>
                </c:pt>
                <c:pt idx="161">
                  <c:v>2.8789794712793082E-2</c:v>
                </c:pt>
                <c:pt idx="162">
                  <c:v>-0.10482974637852749</c:v>
                </c:pt>
                <c:pt idx="163">
                  <c:v>-0.11198349775077077</c:v>
                </c:pt>
                <c:pt idx="164">
                  <c:v>-4.7998917878430802E-2</c:v>
                </c:pt>
                <c:pt idx="165">
                  <c:v>-0.11065848178986926</c:v>
                </c:pt>
                <c:pt idx="166">
                  <c:v>-0.11100562667706981</c:v>
                </c:pt>
                <c:pt idx="167">
                  <c:v>9.6633170083805453E-2</c:v>
                </c:pt>
                <c:pt idx="168">
                  <c:v>7.5559853379672859E-2</c:v>
                </c:pt>
                <c:pt idx="169">
                  <c:v>8.5151109960861504E-3</c:v>
                </c:pt>
                <c:pt idx="170">
                  <c:v>-6.5261651179753244E-2</c:v>
                </c:pt>
                <c:pt idx="171">
                  <c:v>5.2320101880468428E-2</c:v>
                </c:pt>
                <c:pt idx="172">
                  <c:v>-0.10214422215358354</c:v>
                </c:pt>
                <c:pt idx="173">
                  <c:v>-0.12815214930742513</c:v>
                </c:pt>
                <c:pt idx="174">
                  <c:v>5.8795915210794192E-2</c:v>
                </c:pt>
                <c:pt idx="175">
                  <c:v>1.1659736352157779E-2</c:v>
                </c:pt>
                <c:pt idx="176">
                  <c:v>-7.2794634834281169E-3</c:v>
                </c:pt>
                <c:pt idx="177">
                  <c:v>3.9492840711318422E-2</c:v>
                </c:pt>
                <c:pt idx="178">
                  <c:v>-0.10709319179295562</c:v>
                </c:pt>
                <c:pt idx="179">
                  <c:v>-1.1234953970415518E-2</c:v>
                </c:pt>
                <c:pt idx="180">
                  <c:v>-5.2349539691931568E-3</c:v>
                </c:pt>
                <c:pt idx="181">
                  <c:v>-0.10860051173222018</c:v>
                </c:pt>
                <c:pt idx="182">
                  <c:v>0.1034264117188286</c:v>
                </c:pt>
                <c:pt idx="183">
                  <c:v>7.9686093646159861E-2</c:v>
                </c:pt>
                <c:pt idx="184">
                  <c:v>-6.1317674044403248E-3</c:v>
                </c:pt>
                <c:pt idx="185">
                  <c:v>4.0388268389506266E-3</c:v>
                </c:pt>
                <c:pt idx="186">
                  <c:v>7.5300252879969776E-2</c:v>
                </c:pt>
                <c:pt idx="187">
                  <c:v>-2.7123839368869085E-2</c:v>
                </c:pt>
                <c:pt idx="188">
                  <c:v>-3.6235243176633958E-2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71-4892-A91E-03BE027E9EAD}"/>
            </c:ext>
          </c:extLst>
        </c:ser>
        <c:ser>
          <c:idx val="0"/>
          <c:order val="4"/>
          <c:tx>
            <c:strRef>
              <c:f>D!$L$20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D!$L$21:$L$992</c:f>
              <c:numCache>
                <c:formatCode>General</c:formatCode>
                <c:ptCount val="972"/>
                <c:pt idx="204">
                  <c:v>-2.1350000002712477E-2</c:v>
                </c:pt>
                <c:pt idx="205">
                  <c:v>0.10472499999741558</c:v>
                </c:pt>
                <c:pt idx="206">
                  <c:v>0.10065000000031432</c:v>
                </c:pt>
                <c:pt idx="207">
                  <c:v>8.0499999996391125E-2</c:v>
                </c:pt>
                <c:pt idx="208">
                  <c:v>0.11237500000424916</c:v>
                </c:pt>
                <c:pt idx="210">
                  <c:v>7.1574999994481914E-2</c:v>
                </c:pt>
                <c:pt idx="211">
                  <c:v>-8.856250000098953E-2</c:v>
                </c:pt>
                <c:pt idx="212">
                  <c:v>0.1174749999991036</c:v>
                </c:pt>
                <c:pt idx="213">
                  <c:v>0.11467499999707798</c:v>
                </c:pt>
                <c:pt idx="214">
                  <c:v>0.11476499999844236</c:v>
                </c:pt>
                <c:pt idx="215">
                  <c:v>0.11495499999728054</c:v>
                </c:pt>
                <c:pt idx="216">
                  <c:v>-0.115059999996447</c:v>
                </c:pt>
                <c:pt idx="217">
                  <c:v>-0.1147899999996298</c:v>
                </c:pt>
                <c:pt idx="218">
                  <c:v>-0.11468999999488005</c:v>
                </c:pt>
                <c:pt idx="219">
                  <c:v>-5.9650000002875458E-2</c:v>
                </c:pt>
                <c:pt idx="220">
                  <c:v>-5.7950000002165325E-2</c:v>
                </c:pt>
                <c:pt idx="221">
                  <c:v>-5.6850000000849832E-2</c:v>
                </c:pt>
                <c:pt idx="222">
                  <c:v>2.6550000002316665E-2</c:v>
                </c:pt>
                <c:pt idx="223">
                  <c:v>2.681999999913387E-2</c:v>
                </c:pt>
                <c:pt idx="224">
                  <c:v>2.68900000010035E-2</c:v>
                </c:pt>
                <c:pt idx="225">
                  <c:v>1.6387499999837019E-2</c:v>
                </c:pt>
                <c:pt idx="226">
                  <c:v>1.818749999802094E-2</c:v>
                </c:pt>
                <c:pt idx="227">
                  <c:v>2.0487499998125713E-2</c:v>
                </c:pt>
                <c:pt idx="228">
                  <c:v>0.11778500000218628</c:v>
                </c:pt>
                <c:pt idx="229">
                  <c:v>0.11797500000102445</c:v>
                </c:pt>
                <c:pt idx="230">
                  <c:v>0.11806500000238884</c:v>
                </c:pt>
                <c:pt idx="231">
                  <c:v>-4.7500000073341653E-4</c:v>
                </c:pt>
                <c:pt idx="232">
                  <c:v>-2.2500000341096893E-4</c:v>
                </c:pt>
                <c:pt idx="233">
                  <c:v>1.2849999984609894E-3</c:v>
                </c:pt>
                <c:pt idx="234">
                  <c:v>-0.1138924999977462</c:v>
                </c:pt>
                <c:pt idx="235">
                  <c:v>-0.11387249999825144</c:v>
                </c:pt>
                <c:pt idx="236">
                  <c:v>-0.11346249999769498</c:v>
                </c:pt>
                <c:pt idx="237">
                  <c:v>7.1089999997639097E-2</c:v>
                </c:pt>
                <c:pt idx="238">
                  <c:v>7.1120000000519212E-2</c:v>
                </c:pt>
                <c:pt idx="239">
                  <c:v>7.1309999999357387E-2</c:v>
                </c:pt>
                <c:pt idx="240">
                  <c:v>9.8562499995750841E-2</c:v>
                </c:pt>
                <c:pt idx="241">
                  <c:v>9.9762499994540121E-2</c:v>
                </c:pt>
                <c:pt idx="242">
                  <c:v>7.5700000001234002E-2</c:v>
                </c:pt>
                <c:pt idx="243">
                  <c:v>7.6130000001285225E-2</c:v>
                </c:pt>
                <c:pt idx="244">
                  <c:v>7.6250000005529728E-2</c:v>
                </c:pt>
                <c:pt idx="245">
                  <c:v>-4.7212500001478475E-2</c:v>
                </c:pt>
                <c:pt idx="246">
                  <c:v>-4.5712500002991874E-2</c:v>
                </c:pt>
                <c:pt idx="247">
                  <c:v>8.8354999999864958E-2</c:v>
                </c:pt>
                <c:pt idx="248">
                  <c:v>8.8674999999057036E-2</c:v>
                </c:pt>
                <c:pt idx="249">
                  <c:v>6.8464999996649567E-2</c:v>
                </c:pt>
                <c:pt idx="250">
                  <c:v>6.8695000001753215E-2</c:v>
                </c:pt>
                <c:pt idx="251">
                  <c:v>6.933500000013737E-2</c:v>
                </c:pt>
                <c:pt idx="252">
                  <c:v>-1.0337499996239785E-2</c:v>
                </c:pt>
                <c:pt idx="253">
                  <c:v>-8.9374999952269718E-3</c:v>
                </c:pt>
                <c:pt idx="254">
                  <c:v>-8.6374999955296516E-3</c:v>
                </c:pt>
                <c:pt idx="255">
                  <c:v>-1.3375000002270099E-2</c:v>
                </c:pt>
                <c:pt idx="256">
                  <c:v>0.11535000000003492</c:v>
                </c:pt>
                <c:pt idx="257">
                  <c:v>1.6199999998207204E-2</c:v>
                </c:pt>
                <c:pt idx="259">
                  <c:v>-0.10387500000069849</c:v>
                </c:pt>
                <c:pt idx="260">
                  <c:v>-0.10304500000347616</c:v>
                </c:pt>
                <c:pt idx="261">
                  <c:v>0.10271249999641441</c:v>
                </c:pt>
                <c:pt idx="262">
                  <c:v>3.6175000001094304E-2</c:v>
                </c:pt>
                <c:pt idx="263">
                  <c:v>8.5200000001350418E-2</c:v>
                </c:pt>
                <c:pt idx="264">
                  <c:v>8.3537499995145481E-2</c:v>
                </c:pt>
                <c:pt idx="265">
                  <c:v>0.10208749999583233</c:v>
                </c:pt>
                <c:pt idx="266">
                  <c:v>9.3124999999417923E-2</c:v>
                </c:pt>
                <c:pt idx="267">
                  <c:v>-1.2749999994412065E-2</c:v>
                </c:pt>
                <c:pt idx="268">
                  <c:v>-1.6012500003853347E-2</c:v>
                </c:pt>
                <c:pt idx="270">
                  <c:v>-9.3850000004749745E-2</c:v>
                </c:pt>
                <c:pt idx="271">
                  <c:v>-1.5550000003713649E-2</c:v>
                </c:pt>
                <c:pt idx="272">
                  <c:v>-0.11962499999935972</c:v>
                </c:pt>
                <c:pt idx="273">
                  <c:v>-4.2987500004528556E-2</c:v>
                </c:pt>
                <c:pt idx="274">
                  <c:v>-1.4337499997054692E-2</c:v>
                </c:pt>
                <c:pt idx="275">
                  <c:v>-3.4000000006926712E-2</c:v>
                </c:pt>
                <c:pt idx="276">
                  <c:v>-7.9275000003690366E-2</c:v>
                </c:pt>
                <c:pt idx="277">
                  <c:v>0.10694999999395804</c:v>
                </c:pt>
                <c:pt idx="278">
                  <c:v>-5.4949999997916166E-2</c:v>
                </c:pt>
                <c:pt idx="279">
                  <c:v>-1.1487499992654193E-2</c:v>
                </c:pt>
                <c:pt idx="280">
                  <c:v>-4.1662500007078052E-2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71-4892-A91E-03BE027E9EAD}"/>
            </c:ext>
          </c:extLst>
        </c:ser>
        <c:ser>
          <c:idx val="1"/>
          <c:order val="5"/>
          <c:tx>
            <c:strRef>
              <c:f>D!$M$20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D!$M$21:$M$992</c:f>
              <c:numCache>
                <c:formatCode>General</c:formatCode>
                <c:ptCount val="972"/>
                <c:pt idx="258">
                  <c:v>-6.387500005075708E-3</c:v>
                </c:pt>
                <c:pt idx="269">
                  <c:v>6.5137500001583248E-2</c:v>
                </c:pt>
                <c:pt idx="290">
                  <c:v>8.3825000001525041E-2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71-4892-A91E-03BE027E9EAD}"/>
            </c:ext>
          </c:extLst>
        </c:ser>
        <c:ser>
          <c:idx val="5"/>
          <c:order val="6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D!$N$21:$N$992</c:f>
              <c:numCache>
                <c:formatCode>General</c:formatCode>
                <c:ptCount val="972"/>
                <c:pt idx="46">
                  <c:v>-3.974999999627471E-3</c:v>
                </c:pt>
                <c:pt idx="189">
                  <c:v>7.1249999746214598E-4</c:v>
                </c:pt>
                <c:pt idx="190">
                  <c:v>2.462500000547152E-3</c:v>
                </c:pt>
                <c:pt idx="191">
                  <c:v>8.4625000017695129E-3</c:v>
                </c:pt>
                <c:pt idx="192">
                  <c:v>9.4625000056112185E-3</c:v>
                </c:pt>
                <c:pt idx="193">
                  <c:v>1.0462500002176967E-2</c:v>
                </c:pt>
                <c:pt idx="194">
                  <c:v>9.2125000010128133E-3</c:v>
                </c:pt>
                <c:pt idx="195">
                  <c:v>1.9212499995774124E-2</c:v>
                </c:pt>
                <c:pt idx="196">
                  <c:v>9.6499999999650754E-3</c:v>
                </c:pt>
                <c:pt idx="197">
                  <c:v>1.7775000000256114E-2</c:v>
                </c:pt>
                <c:pt idx="198">
                  <c:v>1.1837500002002344E-2</c:v>
                </c:pt>
                <c:pt idx="199">
                  <c:v>2.6837500001420267E-2</c:v>
                </c:pt>
                <c:pt idx="200">
                  <c:v>6.9625000032829121E-3</c:v>
                </c:pt>
                <c:pt idx="201">
                  <c:v>9.9625000002561137E-3</c:v>
                </c:pt>
                <c:pt idx="202">
                  <c:v>1.7962500001885928E-2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71-4892-A91E-03BE027E9EAD}"/>
            </c:ext>
          </c:extLst>
        </c:ser>
        <c:ser>
          <c:idx val="6"/>
          <c:order val="7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D!$F$21:$F$992</c:f>
              <c:numCache>
                <c:formatCode>General</c:formatCode>
                <c:ptCount val="972"/>
                <c:pt idx="0">
                  <c:v>15542.5</c:v>
                </c:pt>
                <c:pt idx="1">
                  <c:v>15577.5</c:v>
                </c:pt>
                <c:pt idx="2">
                  <c:v>15577.5</c:v>
                </c:pt>
                <c:pt idx="3">
                  <c:v>15632.5</c:v>
                </c:pt>
                <c:pt idx="4">
                  <c:v>15677.5</c:v>
                </c:pt>
                <c:pt idx="5">
                  <c:v>15677.5</c:v>
                </c:pt>
                <c:pt idx="6">
                  <c:v>15735</c:v>
                </c:pt>
                <c:pt idx="7">
                  <c:v>15780</c:v>
                </c:pt>
                <c:pt idx="8">
                  <c:v>15780</c:v>
                </c:pt>
                <c:pt idx="9">
                  <c:v>16062.5</c:v>
                </c:pt>
                <c:pt idx="10">
                  <c:v>16062.5</c:v>
                </c:pt>
                <c:pt idx="11">
                  <c:v>16352.5</c:v>
                </c:pt>
                <c:pt idx="12">
                  <c:v>16387.5</c:v>
                </c:pt>
                <c:pt idx="13">
                  <c:v>16420</c:v>
                </c:pt>
                <c:pt idx="14">
                  <c:v>16950</c:v>
                </c:pt>
                <c:pt idx="15">
                  <c:v>17207.5</c:v>
                </c:pt>
                <c:pt idx="16">
                  <c:v>17275</c:v>
                </c:pt>
                <c:pt idx="17">
                  <c:v>17860</c:v>
                </c:pt>
                <c:pt idx="18">
                  <c:v>18805</c:v>
                </c:pt>
                <c:pt idx="19">
                  <c:v>19210</c:v>
                </c:pt>
                <c:pt idx="20">
                  <c:v>19265</c:v>
                </c:pt>
                <c:pt idx="21">
                  <c:v>19355</c:v>
                </c:pt>
                <c:pt idx="22">
                  <c:v>20187.5</c:v>
                </c:pt>
                <c:pt idx="23">
                  <c:v>20210</c:v>
                </c:pt>
                <c:pt idx="24">
                  <c:v>20827.5</c:v>
                </c:pt>
                <c:pt idx="25">
                  <c:v>20840</c:v>
                </c:pt>
                <c:pt idx="26">
                  <c:v>20862.5</c:v>
                </c:pt>
                <c:pt idx="27">
                  <c:v>21570</c:v>
                </c:pt>
                <c:pt idx="28">
                  <c:v>21570</c:v>
                </c:pt>
                <c:pt idx="29">
                  <c:v>21682.5</c:v>
                </c:pt>
                <c:pt idx="30">
                  <c:v>21727.5</c:v>
                </c:pt>
                <c:pt idx="31">
                  <c:v>22302.5</c:v>
                </c:pt>
                <c:pt idx="32">
                  <c:v>22312.5</c:v>
                </c:pt>
                <c:pt idx="33">
                  <c:v>23067.5</c:v>
                </c:pt>
                <c:pt idx="34">
                  <c:v>23202.5</c:v>
                </c:pt>
                <c:pt idx="35">
                  <c:v>23832.5</c:v>
                </c:pt>
                <c:pt idx="36">
                  <c:v>23855</c:v>
                </c:pt>
                <c:pt idx="37">
                  <c:v>23887.5</c:v>
                </c:pt>
                <c:pt idx="38">
                  <c:v>23920</c:v>
                </c:pt>
                <c:pt idx="39">
                  <c:v>24450</c:v>
                </c:pt>
                <c:pt idx="40">
                  <c:v>24505</c:v>
                </c:pt>
                <c:pt idx="41">
                  <c:v>24505</c:v>
                </c:pt>
                <c:pt idx="42">
                  <c:v>24517.5</c:v>
                </c:pt>
                <c:pt idx="43">
                  <c:v>25372.5</c:v>
                </c:pt>
                <c:pt idx="44">
                  <c:v>26215</c:v>
                </c:pt>
                <c:pt idx="45">
                  <c:v>26755</c:v>
                </c:pt>
                <c:pt idx="46">
                  <c:v>31295</c:v>
                </c:pt>
                <c:pt idx="47">
                  <c:v>32835</c:v>
                </c:pt>
                <c:pt idx="48">
                  <c:v>11267.5</c:v>
                </c:pt>
                <c:pt idx="49">
                  <c:v>11805</c:v>
                </c:pt>
                <c:pt idx="50">
                  <c:v>11885</c:v>
                </c:pt>
                <c:pt idx="51">
                  <c:v>11887.5</c:v>
                </c:pt>
                <c:pt idx="52">
                  <c:v>12270</c:v>
                </c:pt>
                <c:pt idx="53">
                  <c:v>12447.5</c:v>
                </c:pt>
                <c:pt idx="54">
                  <c:v>27347.5</c:v>
                </c:pt>
                <c:pt idx="55">
                  <c:v>27482.5</c:v>
                </c:pt>
                <c:pt idx="56">
                  <c:v>27550</c:v>
                </c:pt>
                <c:pt idx="57">
                  <c:v>27707.5</c:v>
                </c:pt>
                <c:pt idx="58">
                  <c:v>28070</c:v>
                </c:pt>
                <c:pt idx="59">
                  <c:v>28202.5</c:v>
                </c:pt>
                <c:pt idx="60">
                  <c:v>28280</c:v>
                </c:pt>
                <c:pt idx="61">
                  <c:v>28315</c:v>
                </c:pt>
                <c:pt idx="62">
                  <c:v>28325</c:v>
                </c:pt>
                <c:pt idx="63">
                  <c:v>28325</c:v>
                </c:pt>
                <c:pt idx="64">
                  <c:v>28347.5</c:v>
                </c:pt>
                <c:pt idx="65">
                  <c:v>28472.5</c:v>
                </c:pt>
                <c:pt idx="66">
                  <c:v>28957.5</c:v>
                </c:pt>
                <c:pt idx="67">
                  <c:v>29090</c:v>
                </c:pt>
                <c:pt idx="68">
                  <c:v>29577.5</c:v>
                </c:pt>
                <c:pt idx="69">
                  <c:v>29765</c:v>
                </c:pt>
                <c:pt idx="70">
                  <c:v>29765</c:v>
                </c:pt>
                <c:pt idx="71">
                  <c:v>29855</c:v>
                </c:pt>
                <c:pt idx="72">
                  <c:v>30462.5</c:v>
                </c:pt>
                <c:pt idx="73">
                  <c:v>30540</c:v>
                </c:pt>
                <c:pt idx="74">
                  <c:v>30665</c:v>
                </c:pt>
                <c:pt idx="75">
                  <c:v>31050</c:v>
                </c:pt>
                <c:pt idx="76">
                  <c:v>31295</c:v>
                </c:pt>
                <c:pt idx="77">
                  <c:v>31295</c:v>
                </c:pt>
                <c:pt idx="78">
                  <c:v>31475</c:v>
                </c:pt>
                <c:pt idx="79">
                  <c:v>32082.5</c:v>
                </c:pt>
                <c:pt idx="80">
                  <c:v>32115</c:v>
                </c:pt>
                <c:pt idx="81">
                  <c:v>32162.5</c:v>
                </c:pt>
                <c:pt idx="82">
                  <c:v>14090</c:v>
                </c:pt>
                <c:pt idx="83">
                  <c:v>14145</c:v>
                </c:pt>
                <c:pt idx="84">
                  <c:v>14145</c:v>
                </c:pt>
                <c:pt idx="85">
                  <c:v>14180</c:v>
                </c:pt>
                <c:pt idx="86">
                  <c:v>14697.5</c:v>
                </c:pt>
                <c:pt idx="87">
                  <c:v>12605</c:v>
                </c:pt>
                <c:pt idx="88">
                  <c:v>12627.5</c:v>
                </c:pt>
                <c:pt idx="89">
                  <c:v>15022.5</c:v>
                </c:pt>
                <c:pt idx="90">
                  <c:v>15045</c:v>
                </c:pt>
                <c:pt idx="91">
                  <c:v>15045</c:v>
                </c:pt>
                <c:pt idx="92">
                  <c:v>15572.5</c:v>
                </c:pt>
                <c:pt idx="93">
                  <c:v>15630</c:v>
                </c:pt>
                <c:pt idx="94">
                  <c:v>15652.5</c:v>
                </c:pt>
                <c:pt idx="95">
                  <c:v>15652.5</c:v>
                </c:pt>
                <c:pt idx="96">
                  <c:v>15655</c:v>
                </c:pt>
                <c:pt idx="97">
                  <c:v>15675</c:v>
                </c:pt>
                <c:pt idx="98">
                  <c:v>15732.5</c:v>
                </c:pt>
                <c:pt idx="99">
                  <c:v>15742.5</c:v>
                </c:pt>
                <c:pt idx="100">
                  <c:v>15742.5</c:v>
                </c:pt>
                <c:pt idx="101">
                  <c:v>15787.5</c:v>
                </c:pt>
                <c:pt idx="102">
                  <c:v>12650</c:v>
                </c:pt>
                <c:pt idx="103">
                  <c:v>12717.5</c:v>
                </c:pt>
                <c:pt idx="104">
                  <c:v>12717.5</c:v>
                </c:pt>
                <c:pt idx="105">
                  <c:v>16127.5</c:v>
                </c:pt>
                <c:pt idx="106">
                  <c:v>16292.5</c:v>
                </c:pt>
                <c:pt idx="107">
                  <c:v>16315</c:v>
                </c:pt>
                <c:pt idx="108">
                  <c:v>16337.5</c:v>
                </c:pt>
                <c:pt idx="109">
                  <c:v>16440</c:v>
                </c:pt>
                <c:pt idx="110">
                  <c:v>16440</c:v>
                </c:pt>
                <c:pt idx="111">
                  <c:v>16780</c:v>
                </c:pt>
                <c:pt idx="112">
                  <c:v>17012.5</c:v>
                </c:pt>
                <c:pt idx="113">
                  <c:v>17192.5</c:v>
                </c:pt>
                <c:pt idx="114">
                  <c:v>17612.5</c:v>
                </c:pt>
                <c:pt idx="115">
                  <c:v>17845</c:v>
                </c:pt>
                <c:pt idx="116">
                  <c:v>17980</c:v>
                </c:pt>
                <c:pt idx="117">
                  <c:v>17980</c:v>
                </c:pt>
                <c:pt idx="118">
                  <c:v>18025</c:v>
                </c:pt>
                <c:pt idx="119">
                  <c:v>18025</c:v>
                </c:pt>
                <c:pt idx="120">
                  <c:v>18655</c:v>
                </c:pt>
                <c:pt idx="121">
                  <c:v>18655</c:v>
                </c:pt>
                <c:pt idx="122">
                  <c:v>18700</c:v>
                </c:pt>
                <c:pt idx="123">
                  <c:v>18722.5</c:v>
                </c:pt>
                <c:pt idx="124">
                  <c:v>18790</c:v>
                </c:pt>
                <c:pt idx="125">
                  <c:v>19355</c:v>
                </c:pt>
                <c:pt idx="126">
                  <c:v>19362.5</c:v>
                </c:pt>
                <c:pt idx="127">
                  <c:v>19362.5</c:v>
                </c:pt>
                <c:pt idx="128">
                  <c:v>19407.5</c:v>
                </c:pt>
                <c:pt idx="129">
                  <c:v>19420</c:v>
                </c:pt>
                <c:pt idx="130">
                  <c:v>19465</c:v>
                </c:pt>
                <c:pt idx="131">
                  <c:v>19487.5</c:v>
                </c:pt>
                <c:pt idx="132">
                  <c:v>19510</c:v>
                </c:pt>
                <c:pt idx="133">
                  <c:v>19982.5</c:v>
                </c:pt>
                <c:pt idx="134">
                  <c:v>19982.5</c:v>
                </c:pt>
                <c:pt idx="135">
                  <c:v>20015</c:v>
                </c:pt>
                <c:pt idx="136">
                  <c:v>20037.5</c:v>
                </c:pt>
                <c:pt idx="137">
                  <c:v>20037.5</c:v>
                </c:pt>
                <c:pt idx="138">
                  <c:v>20240</c:v>
                </c:pt>
                <c:pt idx="139">
                  <c:v>20217.5</c:v>
                </c:pt>
                <c:pt idx="140">
                  <c:v>20547.5</c:v>
                </c:pt>
                <c:pt idx="141">
                  <c:v>20612.5</c:v>
                </c:pt>
                <c:pt idx="142">
                  <c:v>20725</c:v>
                </c:pt>
                <c:pt idx="143">
                  <c:v>20767.5</c:v>
                </c:pt>
                <c:pt idx="144">
                  <c:v>20788</c:v>
                </c:pt>
                <c:pt idx="145">
                  <c:v>20835</c:v>
                </c:pt>
                <c:pt idx="146">
                  <c:v>20837.5</c:v>
                </c:pt>
                <c:pt idx="147">
                  <c:v>20847.5</c:v>
                </c:pt>
                <c:pt idx="148">
                  <c:v>20847.5</c:v>
                </c:pt>
                <c:pt idx="149">
                  <c:v>20847.5</c:v>
                </c:pt>
                <c:pt idx="150">
                  <c:v>20902.5</c:v>
                </c:pt>
                <c:pt idx="151">
                  <c:v>20767.5</c:v>
                </c:pt>
                <c:pt idx="152">
                  <c:v>21332.5</c:v>
                </c:pt>
                <c:pt idx="153">
                  <c:v>21465</c:v>
                </c:pt>
                <c:pt idx="154">
                  <c:v>21577.5</c:v>
                </c:pt>
                <c:pt idx="155">
                  <c:v>21612.5</c:v>
                </c:pt>
                <c:pt idx="156">
                  <c:v>21612.5</c:v>
                </c:pt>
                <c:pt idx="157">
                  <c:v>21657.5</c:v>
                </c:pt>
                <c:pt idx="158">
                  <c:v>21657.5</c:v>
                </c:pt>
                <c:pt idx="159">
                  <c:v>21680</c:v>
                </c:pt>
                <c:pt idx="160">
                  <c:v>21680</c:v>
                </c:pt>
                <c:pt idx="161">
                  <c:v>21682.5</c:v>
                </c:pt>
                <c:pt idx="162">
                  <c:v>21792.5</c:v>
                </c:pt>
                <c:pt idx="163">
                  <c:v>22152.5</c:v>
                </c:pt>
                <c:pt idx="164">
                  <c:v>22400</c:v>
                </c:pt>
                <c:pt idx="165">
                  <c:v>22297.5</c:v>
                </c:pt>
                <c:pt idx="166">
                  <c:v>22467.5</c:v>
                </c:pt>
                <c:pt idx="167">
                  <c:v>13370</c:v>
                </c:pt>
                <c:pt idx="168">
                  <c:v>13392.5</c:v>
                </c:pt>
                <c:pt idx="169">
                  <c:v>23707.5</c:v>
                </c:pt>
                <c:pt idx="170">
                  <c:v>24447.5</c:v>
                </c:pt>
                <c:pt idx="171">
                  <c:v>24582.5</c:v>
                </c:pt>
                <c:pt idx="172">
                  <c:v>24637.5</c:v>
                </c:pt>
                <c:pt idx="173">
                  <c:v>24660</c:v>
                </c:pt>
                <c:pt idx="174">
                  <c:v>24727.5</c:v>
                </c:pt>
                <c:pt idx="175">
                  <c:v>13505</c:v>
                </c:pt>
                <c:pt idx="176">
                  <c:v>13527.5</c:v>
                </c:pt>
                <c:pt idx="177">
                  <c:v>25157.5</c:v>
                </c:pt>
                <c:pt idx="178">
                  <c:v>25312.5</c:v>
                </c:pt>
                <c:pt idx="179">
                  <c:v>25322.5</c:v>
                </c:pt>
                <c:pt idx="180">
                  <c:v>25322.5</c:v>
                </c:pt>
                <c:pt idx="181">
                  <c:v>25987.5</c:v>
                </c:pt>
                <c:pt idx="182">
                  <c:v>26032.5</c:v>
                </c:pt>
                <c:pt idx="183">
                  <c:v>26055</c:v>
                </c:pt>
                <c:pt idx="184">
                  <c:v>26167.5</c:v>
                </c:pt>
                <c:pt idx="185">
                  <c:v>26842.5</c:v>
                </c:pt>
                <c:pt idx="186">
                  <c:v>26875</c:v>
                </c:pt>
                <c:pt idx="187">
                  <c:v>26887.5</c:v>
                </c:pt>
                <c:pt idx="188">
                  <c:v>27370</c:v>
                </c:pt>
                <c:pt idx="189">
                  <c:v>22177.5</c:v>
                </c:pt>
                <c:pt idx="190">
                  <c:v>23187.5</c:v>
                </c:pt>
                <c:pt idx="191">
                  <c:v>23187.5</c:v>
                </c:pt>
                <c:pt idx="192">
                  <c:v>23187.5</c:v>
                </c:pt>
                <c:pt idx="193">
                  <c:v>23187.5</c:v>
                </c:pt>
                <c:pt idx="194">
                  <c:v>23917.5</c:v>
                </c:pt>
                <c:pt idx="195">
                  <c:v>23917.5</c:v>
                </c:pt>
                <c:pt idx="196">
                  <c:v>23930</c:v>
                </c:pt>
                <c:pt idx="197">
                  <c:v>24705</c:v>
                </c:pt>
                <c:pt idx="198">
                  <c:v>26032.5</c:v>
                </c:pt>
                <c:pt idx="199">
                  <c:v>26032.5</c:v>
                </c:pt>
                <c:pt idx="200">
                  <c:v>28327.5</c:v>
                </c:pt>
                <c:pt idx="201">
                  <c:v>28327.5</c:v>
                </c:pt>
                <c:pt idx="202">
                  <c:v>28327.5</c:v>
                </c:pt>
                <c:pt idx="203">
                  <c:v>0</c:v>
                </c:pt>
                <c:pt idx="204">
                  <c:v>6610</c:v>
                </c:pt>
                <c:pt idx="205">
                  <c:v>9011</c:v>
                </c:pt>
                <c:pt idx="206">
                  <c:v>25314</c:v>
                </c:pt>
                <c:pt idx="207">
                  <c:v>25316</c:v>
                </c:pt>
                <c:pt idx="208">
                  <c:v>25361</c:v>
                </c:pt>
                <c:pt idx="210">
                  <c:v>25365</c:v>
                </c:pt>
                <c:pt idx="211">
                  <c:v>26032.5</c:v>
                </c:pt>
                <c:pt idx="212">
                  <c:v>31101</c:v>
                </c:pt>
                <c:pt idx="213">
                  <c:v>32549</c:v>
                </c:pt>
                <c:pt idx="214">
                  <c:v>32549</c:v>
                </c:pt>
                <c:pt idx="215">
                  <c:v>32549</c:v>
                </c:pt>
                <c:pt idx="216">
                  <c:v>32572</c:v>
                </c:pt>
                <c:pt idx="217">
                  <c:v>32572</c:v>
                </c:pt>
                <c:pt idx="218">
                  <c:v>32572</c:v>
                </c:pt>
                <c:pt idx="219">
                  <c:v>32590</c:v>
                </c:pt>
                <c:pt idx="220">
                  <c:v>32590</c:v>
                </c:pt>
                <c:pt idx="221">
                  <c:v>32590</c:v>
                </c:pt>
                <c:pt idx="222">
                  <c:v>32606</c:v>
                </c:pt>
                <c:pt idx="223">
                  <c:v>32606</c:v>
                </c:pt>
                <c:pt idx="224">
                  <c:v>32606</c:v>
                </c:pt>
                <c:pt idx="225">
                  <c:v>32606.5</c:v>
                </c:pt>
                <c:pt idx="226">
                  <c:v>32606.5</c:v>
                </c:pt>
                <c:pt idx="227">
                  <c:v>32606.5</c:v>
                </c:pt>
                <c:pt idx="228">
                  <c:v>32645</c:v>
                </c:pt>
                <c:pt idx="229">
                  <c:v>32645</c:v>
                </c:pt>
                <c:pt idx="230">
                  <c:v>32645</c:v>
                </c:pt>
                <c:pt idx="231">
                  <c:v>32657</c:v>
                </c:pt>
                <c:pt idx="232">
                  <c:v>32657</c:v>
                </c:pt>
                <c:pt idx="233">
                  <c:v>32657</c:v>
                </c:pt>
                <c:pt idx="234">
                  <c:v>32692.5</c:v>
                </c:pt>
                <c:pt idx="235">
                  <c:v>32692.5</c:v>
                </c:pt>
                <c:pt idx="236">
                  <c:v>32692.5</c:v>
                </c:pt>
                <c:pt idx="237">
                  <c:v>32698</c:v>
                </c:pt>
                <c:pt idx="238">
                  <c:v>32698</c:v>
                </c:pt>
                <c:pt idx="239">
                  <c:v>32698</c:v>
                </c:pt>
                <c:pt idx="240">
                  <c:v>32767.5</c:v>
                </c:pt>
                <c:pt idx="241">
                  <c:v>32767.5</c:v>
                </c:pt>
                <c:pt idx="242">
                  <c:v>32794</c:v>
                </c:pt>
                <c:pt idx="243">
                  <c:v>32794</c:v>
                </c:pt>
                <c:pt idx="244">
                  <c:v>32794</c:v>
                </c:pt>
                <c:pt idx="245">
                  <c:v>32806.5</c:v>
                </c:pt>
                <c:pt idx="246">
                  <c:v>32806.5</c:v>
                </c:pt>
                <c:pt idx="247">
                  <c:v>32841</c:v>
                </c:pt>
                <c:pt idx="248">
                  <c:v>32841</c:v>
                </c:pt>
                <c:pt idx="249">
                  <c:v>32843</c:v>
                </c:pt>
                <c:pt idx="250">
                  <c:v>32843</c:v>
                </c:pt>
                <c:pt idx="251">
                  <c:v>32843</c:v>
                </c:pt>
                <c:pt idx="252">
                  <c:v>32851.5</c:v>
                </c:pt>
                <c:pt idx="253">
                  <c:v>32851.5</c:v>
                </c:pt>
                <c:pt idx="254">
                  <c:v>32851.5</c:v>
                </c:pt>
                <c:pt idx="255">
                  <c:v>32803</c:v>
                </c:pt>
                <c:pt idx="256">
                  <c:v>33562</c:v>
                </c:pt>
                <c:pt idx="257">
                  <c:v>33572</c:v>
                </c:pt>
                <c:pt idx="258">
                  <c:v>33453.5</c:v>
                </c:pt>
                <c:pt idx="259">
                  <c:v>34163</c:v>
                </c:pt>
                <c:pt idx="260">
                  <c:v>34163</c:v>
                </c:pt>
                <c:pt idx="261">
                  <c:v>34841.5</c:v>
                </c:pt>
                <c:pt idx="262">
                  <c:v>34897</c:v>
                </c:pt>
                <c:pt idx="263">
                  <c:v>34964</c:v>
                </c:pt>
                <c:pt idx="264">
                  <c:v>34964.5</c:v>
                </c:pt>
                <c:pt idx="265">
                  <c:v>34986.5</c:v>
                </c:pt>
                <c:pt idx="266">
                  <c:v>34987</c:v>
                </c:pt>
                <c:pt idx="267">
                  <c:v>35046</c:v>
                </c:pt>
                <c:pt idx="268">
                  <c:v>35046.5</c:v>
                </c:pt>
                <c:pt idx="269">
                  <c:v>35472.5</c:v>
                </c:pt>
                <c:pt idx="270">
                  <c:v>35774</c:v>
                </c:pt>
                <c:pt idx="271">
                  <c:v>35746</c:v>
                </c:pt>
                <c:pt idx="272">
                  <c:v>35081</c:v>
                </c:pt>
                <c:pt idx="273">
                  <c:v>35097.5</c:v>
                </c:pt>
                <c:pt idx="274">
                  <c:v>35747.5</c:v>
                </c:pt>
                <c:pt idx="275">
                  <c:v>35748</c:v>
                </c:pt>
                <c:pt idx="276">
                  <c:v>36331</c:v>
                </c:pt>
                <c:pt idx="277">
                  <c:v>36602</c:v>
                </c:pt>
                <c:pt idx="278">
                  <c:v>36570</c:v>
                </c:pt>
                <c:pt idx="279">
                  <c:v>36541.5</c:v>
                </c:pt>
                <c:pt idx="280">
                  <c:v>37316.5</c:v>
                </c:pt>
                <c:pt idx="281">
                  <c:v>10607.5</c:v>
                </c:pt>
                <c:pt idx="282">
                  <c:v>12102.5</c:v>
                </c:pt>
                <c:pt idx="283">
                  <c:v>12850</c:v>
                </c:pt>
                <c:pt idx="284">
                  <c:v>13597.5</c:v>
                </c:pt>
                <c:pt idx="285">
                  <c:v>14342.5</c:v>
                </c:pt>
                <c:pt idx="286">
                  <c:v>15090</c:v>
                </c:pt>
                <c:pt idx="287">
                  <c:v>15837.5</c:v>
                </c:pt>
                <c:pt idx="288">
                  <c:v>16585</c:v>
                </c:pt>
                <c:pt idx="289">
                  <c:v>17332.5</c:v>
                </c:pt>
                <c:pt idx="290">
                  <c:v>37135</c:v>
                </c:pt>
              </c:numCache>
            </c:numRef>
          </c:xVal>
          <c:yVal>
            <c:numRef>
              <c:f>D!$O$21:$O$992</c:f>
              <c:numCache>
                <c:formatCode>General</c:formatCode>
                <c:ptCount val="972"/>
                <c:pt idx="0">
                  <c:v>4.3747767047442191E-3</c:v>
                </c:pt>
                <c:pt idx="1">
                  <c:v>4.3894209420512163E-3</c:v>
                </c:pt>
                <c:pt idx="2">
                  <c:v>4.3894209420512163E-3</c:v>
                </c:pt>
                <c:pt idx="3">
                  <c:v>4.4124333149622129E-3</c:v>
                </c:pt>
                <c:pt idx="4">
                  <c:v>4.4312616200712094E-3</c:v>
                </c:pt>
                <c:pt idx="5">
                  <c:v>4.4312616200712094E-3</c:v>
                </c:pt>
                <c:pt idx="6">
                  <c:v>4.4553200099327053E-3</c:v>
                </c:pt>
                <c:pt idx="7">
                  <c:v>4.4741483150417026E-3</c:v>
                </c:pt>
                <c:pt idx="8">
                  <c:v>4.4741483150417026E-3</c:v>
                </c:pt>
                <c:pt idx="9">
                  <c:v>4.5923482304481835E-3</c:v>
                </c:pt>
                <c:pt idx="10">
                  <c:v>4.5923482304481835E-3</c:v>
                </c:pt>
                <c:pt idx="11">
                  <c:v>4.7136861967061634E-3</c:v>
                </c:pt>
                <c:pt idx="12">
                  <c:v>4.7283304340131607E-3</c:v>
                </c:pt>
                <c:pt idx="13">
                  <c:v>4.7419286543696586E-3</c:v>
                </c:pt>
                <c:pt idx="14">
                  <c:v>4.9636842478756223E-3</c:v>
                </c:pt>
                <c:pt idx="15">
                  <c:v>5.0714239937771051E-3</c:v>
                </c:pt>
                <c:pt idx="16">
                  <c:v>5.0996664514406003E-3</c:v>
                </c:pt>
                <c:pt idx="17">
                  <c:v>5.3444344178575605E-3</c:v>
                </c:pt>
                <c:pt idx="18">
                  <c:v>5.7398288251464952E-3</c:v>
                </c:pt>
                <c:pt idx="19">
                  <c:v>5.9092835711274678E-3</c:v>
                </c:pt>
                <c:pt idx="20">
                  <c:v>5.9322959440384643E-3</c:v>
                </c:pt>
                <c:pt idx="21">
                  <c:v>5.9699525542564573E-3</c:v>
                </c:pt>
                <c:pt idx="22">
                  <c:v>6.3182761987729003E-3</c:v>
                </c:pt>
                <c:pt idx="23">
                  <c:v>6.3276903513273999E-3</c:v>
                </c:pt>
                <c:pt idx="24">
                  <c:v>6.5860565381008571E-3</c:v>
                </c:pt>
                <c:pt idx="25">
                  <c:v>6.5912866228533557E-3</c:v>
                </c:pt>
                <c:pt idx="26">
                  <c:v>6.6007007754078553E-3</c:v>
                </c:pt>
                <c:pt idx="27">
                  <c:v>6.8967235723993072E-3</c:v>
                </c:pt>
                <c:pt idx="28">
                  <c:v>6.8967235723993072E-3</c:v>
                </c:pt>
                <c:pt idx="29">
                  <c:v>6.9437943351717997E-3</c:v>
                </c:pt>
                <c:pt idx="30">
                  <c:v>6.9626226402807953E-3</c:v>
                </c:pt>
                <c:pt idx="31">
                  <c:v>7.2032065388957563E-3</c:v>
                </c:pt>
                <c:pt idx="32">
                  <c:v>7.2073906066977556E-3</c:v>
                </c:pt>
                <c:pt idx="33">
                  <c:v>7.5232877257487042E-3</c:v>
                </c:pt>
                <c:pt idx="34">
                  <c:v>7.5797726410756945E-3</c:v>
                </c:pt>
                <c:pt idx="35">
                  <c:v>7.8433689126016521E-3</c:v>
                </c:pt>
                <c:pt idx="36">
                  <c:v>7.8527830651561499E-3</c:v>
                </c:pt>
                <c:pt idx="37">
                  <c:v>7.8663812855126487E-3</c:v>
                </c:pt>
                <c:pt idx="38">
                  <c:v>7.8799795058691457E-3</c:v>
                </c:pt>
                <c:pt idx="39">
                  <c:v>8.1017350993751094E-3</c:v>
                </c:pt>
                <c:pt idx="40">
                  <c:v>8.1247474722861059E-3</c:v>
                </c:pt>
                <c:pt idx="41">
                  <c:v>8.1247474722861059E-3</c:v>
                </c:pt>
                <c:pt idx="42">
                  <c:v>8.1299775570386045E-3</c:v>
                </c:pt>
                <c:pt idx="43">
                  <c:v>8.4877153541095471E-3</c:v>
                </c:pt>
                <c:pt idx="44">
                  <c:v>8.8402230664279893E-3</c:v>
                </c:pt>
                <c:pt idx="45">
                  <c:v>9.0661627277359522E-3</c:v>
                </c:pt>
                <c:pt idx="46">
                  <c:v>1.0965729509843642E-2</c:v>
                </c:pt>
                <c:pt idx="47">
                  <c:v>1.1610075951351537E-2</c:v>
                </c:pt>
                <c:pt idx="48">
                  <c:v>2.5860877193895114E-3</c:v>
                </c:pt>
                <c:pt idx="49">
                  <c:v>2.8109813637469741E-3</c:v>
                </c:pt>
                <c:pt idx="50">
                  <c:v>2.8444539061629687E-3</c:v>
                </c:pt>
                <c:pt idx="51">
                  <c:v>2.8454999231134689E-3</c:v>
                </c:pt>
                <c:pt idx="52">
                  <c:v>3.0055405165399429E-3</c:v>
                </c:pt>
                <c:pt idx="53">
                  <c:v>3.0798077200254303E-3</c:v>
                </c:pt>
                <c:pt idx="54">
                  <c:v>9.3140687450044106E-3</c:v>
                </c:pt>
                <c:pt idx="55">
                  <c:v>9.3705536603314026E-3</c:v>
                </c:pt>
                <c:pt idx="56">
                  <c:v>9.3987961179948978E-3</c:v>
                </c:pt>
                <c:pt idx="57">
                  <c:v>9.4646951858763876E-3</c:v>
                </c:pt>
                <c:pt idx="58">
                  <c:v>9.6163676436988622E-3</c:v>
                </c:pt>
                <c:pt idx="59">
                  <c:v>9.6718065420753532E-3</c:v>
                </c:pt>
                <c:pt idx="60">
                  <c:v>9.7042330675408475E-3</c:v>
                </c:pt>
                <c:pt idx="61">
                  <c:v>9.7188773048478456E-3</c:v>
                </c:pt>
                <c:pt idx="62">
                  <c:v>9.7230613726498449E-3</c:v>
                </c:pt>
                <c:pt idx="63">
                  <c:v>9.7230613726498449E-3</c:v>
                </c:pt>
                <c:pt idx="64">
                  <c:v>9.7324755252043427E-3</c:v>
                </c:pt>
                <c:pt idx="65">
                  <c:v>9.7847763727293337E-3</c:v>
                </c:pt>
                <c:pt idx="66">
                  <c:v>9.9877036611263018E-3</c:v>
                </c:pt>
                <c:pt idx="67">
                  <c:v>1.0043142559502793E-2</c:v>
                </c:pt>
                <c:pt idx="68">
                  <c:v>1.0247115864850258E-2</c:v>
                </c:pt>
                <c:pt idx="69">
                  <c:v>1.0325567136137746E-2</c:v>
                </c:pt>
                <c:pt idx="70">
                  <c:v>1.0325567136137746E-2</c:v>
                </c:pt>
                <c:pt idx="71">
                  <c:v>1.0363223746355741E-2</c:v>
                </c:pt>
                <c:pt idx="72">
                  <c:v>1.0617405865327199E-2</c:v>
                </c:pt>
                <c:pt idx="73">
                  <c:v>1.0649832390792693E-2</c:v>
                </c:pt>
                <c:pt idx="74">
                  <c:v>1.0702133238317684E-2</c:v>
                </c:pt>
                <c:pt idx="75">
                  <c:v>1.0863219848694658E-2</c:v>
                </c:pt>
                <c:pt idx="76">
                  <c:v>1.0965729509843642E-2</c:v>
                </c:pt>
                <c:pt idx="77">
                  <c:v>1.0965729509843642E-2</c:v>
                </c:pt>
                <c:pt idx="78">
                  <c:v>1.1041042730279629E-2</c:v>
                </c:pt>
                <c:pt idx="79">
                  <c:v>1.1295224849251087E-2</c:v>
                </c:pt>
                <c:pt idx="80">
                  <c:v>1.1308823069607586E-2</c:v>
                </c:pt>
                <c:pt idx="81">
                  <c:v>1.1328697391667083E-2</c:v>
                </c:pt>
                <c:pt idx="82">
                  <c:v>3.7670408565038185E-3</c:v>
                </c:pt>
                <c:pt idx="83">
                  <c:v>3.7900532294148142E-3</c:v>
                </c:pt>
                <c:pt idx="84">
                  <c:v>3.7900532294148142E-3</c:v>
                </c:pt>
                <c:pt idx="85">
                  <c:v>3.8046974667218124E-3</c:v>
                </c:pt>
                <c:pt idx="86">
                  <c:v>4.0212229754752766E-3</c:v>
                </c:pt>
                <c:pt idx="87">
                  <c:v>3.1457067879069192E-3</c:v>
                </c:pt>
                <c:pt idx="88">
                  <c:v>3.1551209404614179E-3</c:v>
                </c:pt>
                <c:pt idx="89">
                  <c:v>4.1572051790402546E-3</c:v>
                </c:pt>
                <c:pt idx="90">
                  <c:v>4.1666193315947524E-3</c:v>
                </c:pt>
                <c:pt idx="91">
                  <c:v>4.1666193315947524E-3</c:v>
                </c:pt>
                <c:pt idx="92">
                  <c:v>4.3873289081502167E-3</c:v>
                </c:pt>
                <c:pt idx="93">
                  <c:v>4.4113872980117127E-3</c:v>
                </c:pt>
                <c:pt idx="94">
                  <c:v>4.4208014505662113E-3</c:v>
                </c:pt>
                <c:pt idx="95">
                  <c:v>4.4208014505662113E-3</c:v>
                </c:pt>
                <c:pt idx="96">
                  <c:v>4.4218474675167107E-3</c:v>
                </c:pt>
                <c:pt idx="97">
                  <c:v>4.43021560312071E-3</c:v>
                </c:pt>
                <c:pt idx="98">
                  <c:v>4.4542739929822059E-3</c:v>
                </c:pt>
                <c:pt idx="99">
                  <c:v>4.4584580607842051E-3</c:v>
                </c:pt>
                <c:pt idx="100">
                  <c:v>4.4584580607842051E-3</c:v>
                </c:pt>
                <c:pt idx="101">
                  <c:v>4.4772863658932016E-3</c:v>
                </c:pt>
                <c:pt idx="102">
                  <c:v>3.1645350930159166E-3</c:v>
                </c:pt>
                <c:pt idx="103">
                  <c:v>3.1927775506794117E-3</c:v>
                </c:pt>
                <c:pt idx="104">
                  <c:v>3.1927775506794117E-3</c:v>
                </c:pt>
                <c:pt idx="105">
                  <c:v>4.6195446711611785E-3</c:v>
                </c:pt>
                <c:pt idx="106">
                  <c:v>4.6885817898941673E-3</c:v>
                </c:pt>
                <c:pt idx="107">
                  <c:v>4.6979959424486659E-3</c:v>
                </c:pt>
                <c:pt idx="108">
                  <c:v>4.7074100950031646E-3</c:v>
                </c:pt>
                <c:pt idx="109">
                  <c:v>4.750296789973657E-3</c:v>
                </c:pt>
                <c:pt idx="110">
                  <c:v>4.750296789973657E-3</c:v>
                </c:pt>
                <c:pt idx="111">
                  <c:v>4.8925550952416338E-3</c:v>
                </c:pt>
                <c:pt idx="112">
                  <c:v>4.9898346716381187E-3</c:v>
                </c:pt>
                <c:pt idx="113">
                  <c:v>5.0651478920741063E-3</c:v>
                </c:pt>
                <c:pt idx="114">
                  <c:v>5.2408787397580769E-3</c:v>
                </c:pt>
                <c:pt idx="115">
                  <c:v>5.3381583161545617E-3</c:v>
                </c:pt>
                <c:pt idx="116">
                  <c:v>5.394643231481552E-3</c:v>
                </c:pt>
                <c:pt idx="117">
                  <c:v>5.394643231481552E-3</c:v>
                </c:pt>
                <c:pt idx="118">
                  <c:v>5.4134715365905493E-3</c:v>
                </c:pt>
                <c:pt idx="119">
                  <c:v>5.4134715365905493E-3</c:v>
                </c:pt>
                <c:pt idx="120">
                  <c:v>5.6770678081165061E-3</c:v>
                </c:pt>
                <c:pt idx="121">
                  <c:v>5.6770678081165061E-3</c:v>
                </c:pt>
                <c:pt idx="122">
                  <c:v>5.6958961132255025E-3</c:v>
                </c:pt>
                <c:pt idx="123">
                  <c:v>5.7053102657800021E-3</c:v>
                </c:pt>
                <c:pt idx="124">
                  <c:v>5.7335527234434972E-3</c:v>
                </c:pt>
                <c:pt idx="125">
                  <c:v>5.9699525542564573E-3</c:v>
                </c:pt>
                <c:pt idx="126">
                  <c:v>5.9730906051079571E-3</c:v>
                </c:pt>
                <c:pt idx="127">
                  <c:v>5.9730906051079571E-3</c:v>
                </c:pt>
                <c:pt idx="128">
                  <c:v>5.9919189102169545E-3</c:v>
                </c:pt>
                <c:pt idx="129">
                  <c:v>5.9971489949694531E-3</c:v>
                </c:pt>
                <c:pt idx="130">
                  <c:v>6.0159773000784504E-3</c:v>
                </c:pt>
                <c:pt idx="131">
                  <c:v>6.0253914526329482E-3</c:v>
                </c:pt>
                <c:pt idx="132">
                  <c:v>6.0348056051874478E-3</c:v>
                </c:pt>
                <c:pt idx="133">
                  <c:v>6.2325028088319155E-3</c:v>
                </c:pt>
                <c:pt idx="134">
                  <c:v>6.2325028088319155E-3</c:v>
                </c:pt>
                <c:pt idx="135">
                  <c:v>6.2461010291884125E-3</c:v>
                </c:pt>
                <c:pt idx="136">
                  <c:v>6.2555151817429121E-3</c:v>
                </c:pt>
                <c:pt idx="137">
                  <c:v>6.2555151817429121E-3</c:v>
                </c:pt>
                <c:pt idx="138">
                  <c:v>6.3402425547333975E-3</c:v>
                </c:pt>
                <c:pt idx="139">
                  <c:v>6.3308284021788997E-3</c:v>
                </c:pt>
                <c:pt idx="140">
                  <c:v>6.4689026396448773E-3</c:v>
                </c:pt>
                <c:pt idx="141">
                  <c:v>6.4960990803578714E-3</c:v>
                </c:pt>
                <c:pt idx="142">
                  <c:v>6.5431698431303639E-3</c:v>
                </c:pt>
                <c:pt idx="143">
                  <c:v>6.5609521312888618E-3</c:v>
                </c:pt>
                <c:pt idx="144">
                  <c:v>6.5695294702829594E-3</c:v>
                </c:pt>
                <c:pt idx="145">
                  <c:v>6.589194588952357E-3</c:v>
                </c:pt>
                <c:pt idx="146">
                  <c:v>6.5902406059028563E-3</c:v>
                </c:pt>
                <c:pt idx="147">
                  <c:v>6.5944246737048556E-3</c:v>
                </c:pt>
                <c:pt idx="148">
                  <c:v>6.5944246737048556E-3</c:v>
                </c:pt>
                <c:pt idx="149">
                  <c:v>6.5944246737048556E-3</c:v>
                </c:pt>
                <c:pt idx="150">
                  <c:v>6.6174370466158521E-3</c:v>
                </c:pt>
                <c:pt idx="151">
                  <c:v>6.5609521312888618E-3</c:v>
                </c:pt>
                <c:pt idx="152">
                  <c:v>6.7973519621018236E-3</c:v>
                </c:pt>
                <c:pt idx="153">
                  <c:v>6.8527908604783146E-3</c:v>
                </c:pt>
                <c:pt idx="154">
                  <c:v>6.8998616232508053E-3</c:v>
                </c:pt>
                <c:pt idx="155">
                  <c:v>6.9145058605578034E-3</c:v>
                </c:pt>
                <c:pt idx="156">
                  <c:v>6.9145058605578034E-3</c:v>
                </c:pt>
                <c:pt idx="157">
                  <c:v>6.9333341656668008E-3</c:v>
                </c:pt>
                <c:pt idx="158">
                  <c:v>6.9333341656668008E-3</c:v>
                </c:pt>
                <c:pt idx="159">
                  <c:v>6.9427483182212986E-3</c:v>
                </c:pt>
                <c:pt idx="160">
                  <c:v>6.9427483182212986E-3</c:v>
                </c:pt>
                <c:pt idx="161">
                  <c:v>6.9437943351717997E-3</c:v>
                </c:pt>
                <c:pt idx="162">
                  <c:v>6.9898190809937911E-3</c:v>
                </c:pt>
                <c:pt idx="163">
                  <c:v>7.1404455218657664E-3</c:v>
                </c:pt>
                <c:pt idx="164">
                  <c:v>7.2440011999652491E-3</c:v>
                </c:pt>
                <c:pt idx="165">
                  <c:v>7.2011145049947576E-3</c:v>
                </c:pt>
                <c:pt idx="166">
                  <c:v>7.272243657628746E-3</c:v>
                </c:pt>
                <c:pt idx="167">
                  <c:v>3.4657879747598671E-3</c:v>
                </c:pt>
                <c:pt idx="168">
                  <c:v>3.4752021273143658E-3</c:v>
                </c:pt>
                <c:pt idx="169">
                  <c:v>7.791068065076661E-3</c:v>
                </c:pt>
                <c:pt idx="170">
                  <c:v>8.10068908242461E-3</c:v>
                </c:pt>
                <c:pt idx="171">
                  <c:v>8.1571739977516003E-3</c:v>
                </c:pt>
                <c:pt idx="172">
                  <c:v>8.1801863706625969E-3</c:v>
                </c:pt>
                <c:pt idx="173">
                  <c:v>8.1896005232170947E-3</c:v>
                </c:pt>
                <c:pt idx="174">
                  <c:v>8.2178429808805898E-3</c:v>
                </c:pt>
                <c:pt idx="175">
                  <c:v>3.5222728900868583E-3</c:v>
                </c:pt>
                <c:pt idx="176">
                  <c:v>3.531687042641357E-3</c:v>
                </c:pt>
                <c:pt idx="177">
                  <c:v>8.3977578963665613E-3</c:v>
                </c:pt>
                <c:pt idx="178">
                  <c:v>8.46261094729755E-3</c:v>
                </c:pt>
                <c:pt idx="179">
                  <c:v>8.4667950150995493E-3</c:v>
                </c:pt>
                <c:pt idx="180">
                  <c:v>8.4667950150995493E-3</c:v>
                </c:pt>
                <c:pt idx="181">
                  <c:v>8.745035523932505E-3</c:v>
                </c:pt>
                <c:pt idx="182">
                  <c:v>8.7638638290415006E-3</c:v>
                </c:pt>
                <c:pt idx="183">
                  <c:v>8.7732779815960001E-3</c:v>
                </c:pt>
                <c:pt idx="184">
                  <c:v>8.8203487443684926E-3</c:v>
                </c:pt>
                <c:pt idx="185">
                  <c:v>9.1027733210034458E-3</c:v>
                </c:pt>
                <c:pt idx="186">
                  <c:v>9.1163715413599446E-3</c:v>
                </c:pt>
                <c:pt idx="187">
                  <c:v>9.1216016261124432E-3</c:v>
                </c:pt>
                <c:pt idx="188">
                  <c:v>9.3234828975589101E-3</c:v>
                </c:pt>
                <c:pt idx="189">
                  <c:v>7.1509056913707653E-3</c:v>
                </c:pt>
                <c:pt idx="190">
                  <c:v>7.5734965393726966E-3</c:v>
                </c:pt>
                <c:pt idx="191">
                  <c:v>7.5734965393726966E-3</c:v>
                </c:pt>
                <c:pt idx="192">
                  <c:v>7.5734965393726966E-3</c:v>
                </c:pt>
                <c:pt idx="193">
                  <c:v>7.5734965393726966E-3</c:v>
                </c:pt>
                <c:pt idx="194">
                  <c:v>7.8789334889186463E-3</c:v>
                </c:pt>
                <c:pt idx="195">
                  <c:v>7.8789334889186463E-3</c:v>
                </c:pt>
                <c:pt idx="196">
                  <c:v>7.8841635736711449E-3</c:v>
                </c:pt>
                <c:pt idx="197">
                  <c:v>8.208428828326092E-3</c:v>
                </c:pt>
                <c:pt idx="198">
                  <c:v>8.7638638290415006E-3</c:v>
                </c:pt>
                <c:pt idx="199">
                  <c:v>8.7638638290415006E-3</c:v>
                </c:pt>
                <c:pt idx="200">
                  <c:v>9.7241073896003442E-3</c:v>
                </c:pt>
                <c:pt idx="201">
                  <c:v>9.7241073896003442E-3</c:v>
                </c:pt>
                <c:pt idx="202">
                  <c:v>9.7241073896003442E-3</c:v>
                </c:pt>
                <c:pt idx="203">
                  <c:v>-2.1283106765132183E-3</c:v>
                </c:pt>
                <c:pt idx="204">
                  <c:v>6.3735814060832986E-4</c:v>
                </c:pt>
                <c:pt idx="205">
                  <c:v>1.6419528198683654E-3</c:v>
                </c:pt>
                <c:pt idx="206">
                  <c:v>8.4632385574678511E-3</c:v>
                </c:pt>
                <c:pt idx="207">
                  <c:v>8.4640753710282495E-3</c:v>
                </c:pt>
                <c:pt idx="208">
                  <c:v>8.4829036761372469E-3</c:v>
                </c:pt>
                <c:pt idx="210">
                  <c:v>8.4845773032580472E-3</c:v>
                </c:pt>
                <c:pt idx="211">
                  <c:v>8.7638638290415006E-3</c:v>
                </c:pt>
                <c:pt idx="212">
                  <c:v>1.0884558594484854E-2</c:v>
                </c:pt>
                <c:pt idx="213">
                  <c:v>1.1490411612214356E-2</c:v>
                </c:pt>
                <c:pt idx="214">
                  <c:v>1.1490411612214356E-2</c:v>
                </c:pt>
                <c:pt idx="215">
                  <c:v>1.1490411612214356E-2</c:v>
                </c:pt>
                <c:pt idx="216">
                  <c:v>1.1500034968158953E-2</c:v>
                </c:pt>
                <c:pt idx="217">
                  <c:v>1.1500034968158953E-2</c:v>
                </c:pt>
                <c:pt idx="218">
                  <c:v>1.1500034968158953E-2</c:v>
                </c:pt>
                <c:pt idx="219">
                  <c:v>1.1507566290202553E-2</c:v>
                </c:pt>
                <c:pt idx="220">
                  <c:v>1.1507566290202553E-2</c:v>
                </c:pt>
                <c:pt idx="221">
                  <c:v>1.1507566290202553E-2</c:v>
                </c:pt>
                <c:pt idx="222">
                  <c:v>1.1514260798685751E-2</c:v>
                </c:pt>
                <c:pt idx="223">
                  <c:v>1.1514260798685751E-2</c:v>
                </c:pt>
                <c:pt idx="224">
                  <c:v>1.1514260798685751E-2</c:v>
                </c:pt>
                <c:pt idx="225">
                  <c:v>1.1514470002075852E-2</c:v>
                </c:pt>
                <c:pt idx="226">
                  <c:v>1.1514470002075852E-2</c:v>
                </c:pt>
                <c:pt idx="227">
                  <c:v>1.1514470002075852E-2</c:v>
                </c:pt>
                <c:pt idx="228">
                  <c:v>1.153057866311355E-2</c:v>
                </c:pt>
                <c:pt idx="229">
                  <c:v>1.153057866311355E-2</c:v>
                </c:pt>
                <c:pt idx="230">
                  <c:v>1.153057866311355E-2</c:v>
                </c:pt>
                <c:pt idx="231">
                  <c:v>1.1535599544475948E-2</c:v>
                </c:pt>
                <c:pt idx="232">
                  <c:v>1.1535599544475948E-2</c:v>
                </c:pt>
                <c:pt idx="233">
                  <c:v>1.1535599544475948E-2</c:v>
                </c:pt>
                <c:pt idx="234">
                  <c:v>1.1550452985173047E-2</c:v>
                </c:pt>
                <c:pt idx="235">
                  <c:v>1.1550452985173047E-2</c:v>
                </c:pt>
                <c:pt idx="236">
                  <c:v>1.1550452985173047E-2</c:v>
                </c:pt>
                <c:pt idx="237">
                  <c:v>1.1552754222464146E-2</c:v>
                </c:pt>
                <c:pt idx="238">
                  <c:v>1.1552754222464146E-2</c:v>
                </c:pt>
                <c:pt idx="239">
                  <c:v>1.1552754222464146E-2</c:v>
                </c:pt>
                <c:pt idx="240">
                  <c:v>1.1581833493688042E-2</c:v>
                </c:pt>
                <c:pt idx="241">
                  <c:v>1.1581833493688042E-2</c:v>
                </c:pt>
                <c:pt idx="242">
                  <c:v>1.159292127336334E-2</c:v>
                </c:pt>
                <c:pt idx="243">
                  <c:v>1.159292127336334E-2</c:v>
                </c:pt>
                <c:pt idx="244">
                  <c:v>1.159292127336334E-2</c:v>
                </c:pt>
                <c:pt idx="245">
                  <c:v>1.1598151358115838E-2</c:v>
                </c:pt>
                <c:pt idx="246">
                  <c:v>1.1598151358115838E-2</c:v>
                </c:pt>
                <c:pt idx="247">
                  <c:v>1.1612586392032736E-2</c:v>
                </c:pt>
                <c:pt idx="248">
                  <c:v>1.1612586392032736E-2</c:v>
                </c:pt>
                <c:pt idx="249">
                  <c:v>1.1613423205593136E-2</c:v>
                </c:pt>
                <c:pt idx="250">
                  <c:v>1.1613423205593136E-2</c:v>
                </c:pt>
                <c:pt idx="251">
                  <c:v>1.1613423205593136E-2</c:v>
                </c:pt>
                <c:pt idx="252">
                  <c:v>1.1616979663224836E-2</c:v>
                </c:pt>
                <c:pt idx="253">
                  <c:v>1.1616979663224836E-2</c:v>
                </c:pt>
                <c:pt idx="254">
                  <c:v>1.1616979663224836E-2</c:v>
                </c:pt>
                <c:pt idx="255">
                  <c:v>1.1596686934385139E-2</c:v>
                </c:pt>
                <c:pt idx="256">
                  <c:v>1.1914257680556886E-2</c:v>
                </c:pt>
                <c:pt idx="257">
                  <c:v>1.1918441748358885E-2</c:v>
                </c:pt>
                <c:pt idx="258">
                  <c:v>1.1868860544905194E-2</c:v>
                </c:pt>
                <c:pt idx="259">
                  <c:v>1.2165720155457044E-2</c:v>
                </c:pt>
                <c:pt idx="260">
                  <c:v>1.2165720155457044E-2</c:v>
                </c:pt>
                <c:pt idx="261">
                  <c:v>1.2449609155822699E-2</c:v>
                </c:pt>
                <c:pt idx="262">
                  <c:v>1.2472830732123795E-2</c:v>
                </c:pt>
                <c:pt idx="263">
                  <c:v>1.2500863986397191E-2</c:v>
                </c:pt>
                <c:pt idx="264">
                  <c:v>1.250107318978729E-2</c:v>
                </c:pt>
                <c:pt idx="265">
                  <c:v>1.2510278138951688E-2</c:v>
                </c:pt>
                <c:pt idx="266">
                  <c:v>1.2510487342341789E-2</c:v>
                </c:pt>
                <c:pt idx="267">
                  <c:v>1.2535173342373584E-2</c:v>
                </c:pt>
                <c:pt idx="268">
                  <c:v>1.2535382545763685E-2</c:v>
                </c:pt>
                <c:pt idx="269">
                  <c:v>1.2713623834128857E-2</c:v>
                </c:pt>
                <c:pt idx="270">
                  <c:v>1.2839773478359136E-2</c:v>
                </c:pt>
                <c:pt idx="271">
                  <c:v>1.2828058088513537E-2</c:v>
                </c:pt>
                <c:pt idx="272">
                  <c:v>1.2549817579680583E-2</c:v>
                </c:pt>
                <c:pt idx="273">
                  <c:v>1.2556721291553882E-2</c:v>
                </c:pt>
                <c:pt idx="274">
                  <c:v>1.2828685698683838E-2</c:v>
                </c:pt>
                <c:pt idx="275">
                  <c:v>1.2828894902073937E-2</c:v>
                </c:pt>
                <c:pt idx="276">
                  <c:v>1.3072826054930497E-2</c:v>
                </c:pt>
                <c:pt idx="277">
                  <c:v>1.3186214292364679E-2</c:v>
                </c:pt>
                <c:pt idx="278">
                  <c:v>1.3172825275398281E-2</c:v>
                </c:pt>
                <c:pt idx="279">
                  <c:v>1.3160900682162583E-2</c:v>
                </c:pt>
                <c:pt idx="280">
                  <c:v>1.348516593681753E-2</c:v>
                </c:pt>
                <c:pt idx="281">
                  <c:v>2.3099392444575562E-3</c:v>
                </c:pt>
                <c:pt idx="282">
                  <c:v>2.9354573808564538E-3</c:v>
                </c:pt>
                <c:pt idx="283">
                  <c:v>3.2482164490559027E-3</c:v>
                </c:pt>
                <c:pt idx="284">
                  <c:v>3.5609755172553515E-3</c:v>
                </c:pt>
                <c:pt idx="285">
                  <c:v>3.8726885685043009E-3</c:v>
                </c:pt>
                <c:pt idx="286">
                  <c:v>4.1854476367037497E-3</c:v>
                </c:pt>
                <c:pt idx="287">
                  <c:v>4.4982067049031986E-3</c:v>
                </c:pt>
                <c:pt idx="288">
                  <c:v>4.8109657731026474E-3</c:v>
                </c:pt>
                <c:pt idx="289">
                  <c:v>5.1237248413020962E-3</c:v>
                </c:pt>
                <c:pt idx="290">
                  <c:v>1.3409225106211242E-2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71-4892-A91E-03BE027E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4712"/>
        <c:axId val="1"/>
      </c:scatterChart>
      <c:valAx>
        <c:axId val="9059647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34799187837364"/>
              <c:y val="0.84076433121019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Sowell O-C (days)</a:t>
                </a:r>
              </a:p>
            </c:rich>
          </c:tx>
          <c:layout>
            <c:manualLayout>
              <c:xMode val="edge"/>
              <c:yMode val="edge"/>
              <c:x val="1.7520215633423181E-2"/>
              <c:y val="0.26114649681528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47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37749998231352"/>
          <c:y val="0.91719745222929938"/>
          <c:w val="0.73180635439438002"/>
          <c:h val="6.36942675159235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903680861185127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54865799847762E-2"/>
          <c:y val="0.14147909967845659"/>
          <c:w val="0.86945608248188277"/>
          <c:h val="0.60771704180064312"/>
        </c:manualLayout>
      </c:layout>
      <c:scatterChart>
        <c:scatterStyle val="lineMarker"/>
        <c:varyColors val="0"/>
        <c:ser>
          <c:idx val="2"/>
          <c:order val="0"/>
          <c:tx>
            <c:strRef>
              <c:f>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E!$H$21:$H$779</c:f>
              <c:numCache>
                <c:formatCode>General</c:formatCode>
                <c:ptCount val="7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2A-4912-ADC0-CDBCC8D905C1}"/>
            </c:ext>
          </c:extLst>
        </c:ser>
        <c:ser>
          <c:idx val="3"/>
          <c:order val="1"/>
          <c:tx>
            <c:strRef>
              <c:f>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E!$L$21:$L$779</c:f>
              <c:numCache>
                <c:formatCode>General</c:formatCode>
                <c:ptCount val="759"/>
                <c:pt idx="0">
                  <c:v>-4.3799999984912574E-3</c:v>
                </c:pt>
                <c:pt idx="1">
                  <c:v>-4.7399999995832331E-2</c:v>
                </c:pt>
                <c:pt idx="2">
                  <c:v>0</c:v>
                </c:pt>
                <c:pt idx="3">
                  <c:v>-3.3999999868683517E-4</c:v>
                </c:pt>
                <c:pt idx="4">
                  <c:v>-1.759999999194406E-3</c:v>
                </c:pt>
                <c:pt idx="5">
                  <c:v>-2.3000000001047738E-3</c:v>
                </c:pt>
                <c:pt idx="6">
                  <c:v>-2.9399999984889291E-3</c:v>
                </c:pt>
                <c:pt idx="7">
                  <c:v>-1.825999999709893E-2</c:v>
                </c:pt>
                <c:pt idx="8">
                  <c:v>9.4170000003941823E-2</c:v>
                </c:pt>
                <c:pt idx="9">
                  <c:v>6.3210000000253785E-2</c:v>
                </c:pt>
                <c:pt idx="10">
                  <c:v>6.3300000001618173E-2</c:v>
                </c:pt>
                <c:pt idx="11">
                  <c:v>6.3490000000456348E-2</c:v>
                </c:pt>
                <c:pt idx="12">
                  <c:v>6.1290000005101319E-2</c:v>
                </c:pt>
                <c:pt idx="13">
                  <c:v>6.1560000001918525E-2</c:v>
                </c:pt>
                <c:pt idx="14">
                  <c:v>6.166000000666827E-2</c:v>
                </c:pt>
                <c:pt idx="15">
                  <c:v>5.5480000002717134E-2</c:v>
                </c:pt>
                <c:pt idx="16">
                  <c:v>5.7180000003427267E-2</c:v>
                </c:pt>
                <c:pt idx="17">
                  <c:v>5.828000000474276E-2</c:v>
                </c:pt>
                <c:pt idx="18">
                  <c:v>6.0649999999441206E-2</c:v>
                </c:pt>
                <c:pt idx="19">
                  <c:v>6.0919999996258412E-2</c:v>
                </c:pt>
                <c:pt idx="20">
                  <c:v>6.0989999998128042E-2</c:v>
                </c:pt>
                <c:pt idx="21">
                  <c:v>5.5440000003727619E-2</c:v>
                </c:pt>
                <c:pt idx="22">
                  <c:v>5.724000000191154E-2</c:v>
                </c:pt>
                <c:pt idx="23">
                  <c:v>5.9540000002016313E-2</c:v>
                </c:pt>
                <c:pt idx="24">
                  <c:v>5.9160000004339963E-2</c:v>
                </c:pt>
                <c:pt idx="25">
                  <c:v>5.9350000003178138E-2</c:v>
                </c:pt>
                <c:pt idx="26">
                  <c:v>5.9440000004542526E-2</c:v>
                </c:pt>
                <c:pt idx="27">
                  <c:v>5.9760000003734604E-2</c:v>
                </c:pt>
                <c:pt idx="28">
                  <c:v>6.0010000001057051E-2</c:v>
                </c:pt>
                <c:pt idx="29">
                  <c:v>6.1520000002929009E-2</c:v>
                </c:pt>
                <c:pt idx="30">
                  <c:v>5.8460000000195578E-2</c:v>
                </c:pt>
                <c:pt idx="31">
                  <c:v>5.8479999999690335E-2</c:v>
                </c:pt>
                <c:pt idx="32">
                  <c:v>5.88900000002468E-2</c:v>
                </c:pt>
                <c:pt idx="33">
                  <c:v>5.8409999997820705E-2</c:v>
                </c:pt>
                <c:pt idx="34">
                  <c:v>5.844000000070082E-2</c:v>
                </c:pt>
                <c:pt idx="35">
                  <c:v>5.8629999999538995E-2</c:v>
                </c:pt>
                <c:pt idx="36">
                  <c:v>5.5749999999534339E-2</c:v>
                </c:pt>
                <c:pt idx="37">
                  <c:v>5.6949999998323619E-2</c:v>
                </c:pt>
                <c:pt idx="38">
                  <c:v>5.5860000000393484E-2</c:v>
                </c:pt>
                <c:pt idx="39">
                  <c:v>5.6290000000444707E-2</c:v>
                </c:pt>
                <c:pt idx="40">
                  <c:v>5.6410000004689209E-2</c:v>
                </c:pt>
                <c:pt idx="41">
                  <c:v>5.6759999999485444E-2</c:v>
                </c:pt>
                <c:pt idx="42">
                  <c:v>5.8259999997972045E-2</c:v>
                </c:pt>
                <c:pt idx="43">
                  <c:v>5.5029999995895196E-2</c:v>
                </c:pt>
                <c:pt idx="44">
                  <c:v>5.5349999995087273E-2</c:v>
                </c:pt>
                <c:pt idx="45">
                  <c:v>5.4949999997916166E-2</c:v>
                </c:pt>
                <c:pt idx="46">
                  <c:v>5.5180000003019813E-2</c:v>
                </c:pt>
                <c:pt idx="47">
                  <c:v>5.5820000001403969E-2</c:v>
                </c:pt>
                <c:pt idx="48">
                  <c:v>6.0340000003634486E-2</c:v>
                </c:pt>
                <c:pt idx="49">
                  <c:v>6.17400000046473E-2</c:v>
                </c:pt>
                <c:pt idx="50">
                  <c:v>6.204000000434462E-2</c:v>
                </c:pt>
                <c:pt idx="51">
                  <c:v>5.5930000002263114E-2</c:v>
                </c:pt>
                <c:pt idx="52">
                  <c:v>3.8230000005569309E-2</c:v>
                </c:pt>
                <c:pt idx="53">
                  <c:v>3.8130000000819564E-2</c:v>
                </c:pt>
                <c:pt idx="55">
                  <c:v>2.3670000002312008E-2</c:v>
                </c:pt>
                <c:pt idx="56">
                  <c:v>2.4499999999534339E-2</c:v>
                </c:pt>
                <c:pt idx="57">
                  <c:v>5.0100000007660128E-3</c:v>
                </c:pt>
                <c:pt idx="58">
                  <c:v>9.1800000009243377E-3</c:v>
                </c:pt>
                <c:pt idx="59">
                  <c:v>3.3100000000558794E-3</c:v>
                </c:pt>
                <c:pt idx="60">
                  <c:v>6.6000000006170012E-3</c:v>
                </c:pt>
                <c:pt idx="61">
                  <c:v>3.550000001268927E-3</c:v>
                </c:pt>
                <c:pt idx="62">
                  <c:v>-4.5999999565538019E-4</c:v>
                </c:pt>
                <c:pt idx="63">
                  <c:v>-9.59999997576233E-4</c:v>
                </c:pt>
                <c:pt idx="64">
                  <c:v>7.299999997485429E-4</c:v>
                </c:pt>
                <c:pt idx="66">
                  <c:v>-5.6519999998272397E-2</c:v>
                </c:pt>
                <c:pt idx="67">
                  <c:v>-1.6049999998358544E-2</c:v>
                </c:pt>
                <c:pt idx="68">
                  <c:v>-6.6999999398831278E-4</c:v>
                </c:pt>
                <c:pt idx="69">
                  <c:v>-1.1000000085914508E-4</c:v>
                </c:pt>
                <c:pt idx="70">
                  <c:v>1.9999999494757503E-5</c:v>
                </c:pt>
                <c:pt idx="71">
                  <c:v>-1.4690000003611203E-2</c:v>
                </c:pt>
                <c:pt idx="72">
                  <c:v>-3.3589999999094289E-2</c:v>
                </c:pt>
                <c:pt idx="73">
                  <c:v>-3.7230000001727603E-2</c:v>
                </c:pt>
                <c:pt idx="74">
                  <c:v>-3.7069999998493586E-2</c:v>
                </c:pt>
                <c:pt idx="75">
                  <c:v>-3.6389999993843958E-2</c:v>
                </c:pt>
                <c:pt idx="76">
                  <c:v>-5.4510000001755543E-2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2A-4912-ADC0-CDBCC8D905C1}"/>
            </c:ext>
          </c:extLst>
        </c:ser>
        <c:ser>
          <c:idx val="1"/>
          <c:order val="2"/>
          <c:tx>
            <c:strRef>
              <c:f>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E!$M$21:$M$779</c:f>
              <c:numCache>
                <c:formatCode>General</c:formatCode>
                <c:ptCount val="759"/>
                <c:pt idx="54">
                  <c:v>3.9349999999103602E-2</c:v>
                </c:pt>
                <c:pt idx="65">
                  <c:v>-9.7699999969336204E-3</c:v>
                </c:pt>
                <c:pt idx="77">
                  <c:v>-5.0210000001243316E-2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2A-4912-ADC0-CDBCC8D905C1}"/>
            </c:ext>
          </c:extLst>
        </c:ser>
        <c:ser>
          <c:idx val="5"/>
          <c:order val="3"/>
          <c:tx>
            <c:strRef>
              <c:f>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E!$N$21:$N$779</c:f>
              <c:numCache>
                <c:formatCode>General</c:formatCode>
                <c:ptCount val="7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2A-4912-ADC0-CDBCC8D905C1}"/>
            </c:ext>
          </c:extLst>
        </c:ser>
        <c:ser>
          <c:idx val="6"/>
          <c:order val="4"/>
          <c:tx>
            <c:strRef>
              <c:f>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E!$F$21:$F$779</c:f>
              <c:numCache>
                <c:formatCode>General</c:formatCode>
                <c:ptCount val="759"/>
                <c:pt idx="0">
                  <c:v>-19091</c:v>
                </c:pt>
                <c:pt idx="1">
                  <c:v>-16640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5906.5</c:v>
                </c:pt>
                <c:pt idx="9">
                  <c:v>7384.5</c:v>
                </c:pt>
                <c:pt idx="10">
                  <c:v>7384.5</c:v>
                </c:pt>
                <c:pt idx="11">
                  <c:v>7384.5</c:v>
                </c:pt>
                <c:pt idx="12">
                  <c:v>7407.5</c:v>
                </c:pt>
                <c:pt idx="13">
                  <c:v>7407.5</c:v>
                </c:pt>
                <c:pt idx="14">
                  <c:v>7407.5</c:v>
                </c:pt>
                <c:pt idx="15">
                  <c:v>7426</c:v>
                </c:pt>
                <c:pt idx="16">
                  <c:v>7426</c:v>
                </c:pt>
                <c:pt idx="17">
                  <c:v>7426</c:v>
                </c:pt>
                <c:pt idx="18">
                  <c:v>7442.5</c:v>
                </c:pt>
                <c:pt idx="19">
                  <c:v>7442.5</c:v>
                </c:pt>
                <c:pt idx="20">
                  <c:v>7442.5</c:v>
                </c:pt>
                <c:pt idx="21">
                  <c:v>7443</c:v>
                </c:pt>
                <c:pt idx="22">
                  <c:v>7443</c:v>
                </c:pt>
                <c:pt idx="23">
                  <c:v>7443</c:v>
                </c:pt>
                <c:pt idx="24">
                  <c:v>7482.5</c:v>
                </c:pt>
                <c:pt idx="25">
                  <c:v>7482.5</c:v>
                </c:pt>
                <c:pt idx="26">
                  <c:v>7482.5</c:v>
                </c:pt>
                <c:pt idx="27">
                  <c:v>7494.5</c:v>
                </c:pt>
                <c:pt idx="28">
                  <c:v>7494.5</c:v>
                </c:pt>
                <c:pt idx="29">
                  <c:v>7494.5</c:v>
                </c:pt>
                <c:pt idx="30">
                  <c:v>7530.5</c:v>
                </c:pt>
                <c:pt idx="31">
                  <c:v>7530.5</c:v>
                </c:pt>
                <c:pt idx="32">
                  <c:v>7530.5</c:v>
                </c:pt>
                <c:pt idx="33">
                  <c:v>7536.5</c:v>
                </c:pt>
                <c:pt idx="34">
                  <c:v>7536.5</c:v>
                </c:pt>
                <c:pt idx="35">
                  <c:v>7536.5</c:v>
                </c:pt>
                <c:pt idx="36">
                  <c:v>7607.5</c:v>
                </c:pt>
                <c:pt idx="37">
                  <c:v>7607.5</c:v>
                </c:pt>
                <c:pt idx="38">
                  <c:v>7634.5</c:v>
                </c:pt>
                <c:pt idx="39">
                  <c:v>7634.5</c:v>
                </c:pt>
                <c:pt idx="40">
                  <c:v>7634.5</c:v>
                </c:pt>
                <c:pt idx="41">
                  <c:v>7647</c:v>
                </c:pt>
                <c:pt idx="42">
                  <c:v>7647</c:v>
                </c:pt>
                <c:pt idx="43">
                  <c:v>7682.5</c:v>
                </c:pt>
                <c:pt idx="44">
                  <c:v>7682.5</c:v>
                </c:pt>
                <c:pt idx="45">
                  <c:v>7684.5</c:v>
                </c:pt>
                <c:pt idx="46">
                  <c:v>7684.5</c:v>
                </c:pt>
                <c:pt idx="47">
                  <c:v>7684.5</c:v>
                </c:pt>
                <c:pt idx="48">
                  <c:v>7693</c:v>
                </c:pt>
                <c:pt idx="49">
                  <c:v>7693</c:v>
                </c:pt>
                <c:pt idx="50">
                  <c:v>7693</c:v>
                </c:pt>
                <c:pt idx="51">
                  <c:v>7643.5</c:v>
                </c:pt>
                <c:pt idx="52">
                  <c:v>8418.5</c:v>
                </c:pt>
                <c:pt idx="53">
                  <c:v>8428.5</c:v>
                </c:pt>
                <c:pt idx="54">
                  <c:v>8307.5</c:v>
                </c:pt>
                <c:pt idx="55">
                  <c:v>9031.5</c:v>
                </c:pt>
                <c:pt idx="56">
                  <c:v>9031.5</c:v>
                </c:pt>
                <c:pt idx="57">
                  <c:v>9724.5</c:v>
                </c:pt>
                <c:pt idx="58">
                  <c:v>9781</c:v>
                </c:pt>
                <c:pt idx="59">
                  <c:v>9849.5</c:v>
                </c:pt>
                <c:pt idx="60">
                  <c:v>9850</c:v>
                </c:pt>
                <c:pt idx="61">
                  <c:v>9872.5</c:v>
                </c:pt>
                <c:pt idx="62">
                  <c:v>9873</c:v>
                </c:pt>
                <c:pt idx="63">
                  <c:v>9933</c:v>
                </c:pt>
                <c:pt idx="64">
                  <c:v>9933.5</c:v>
                </c:pt>
                <c:pt idx="65">
                  <c:v>10368.5</c:v>
                </c:pt>
                <c:pt idx="66">
                  <c:v>10676</c:v>
                </c:pt>
                <c:pt idx="67">
                  <c:v>10647.5</c:v>
                </c:pt>
                <c:pt idx="68">
                  <c:v>9968.5</c:v>
                </c:pt>
                <c:pt idx="69">
                  <c:v>9985.5</c:v>
                </c:pt>
                <c:pt idx="70">
                  <c:v>10649</c:v>
                </c:pt>
                <c:pt idx="71">
                  <c:v>10649.5</c:v>
                </c:pt>
                <c:pt idx="72">
                  <c:v>11244.5</c:v>
                </c:pt>
                <c:pt idx="73">
                  <c:v>11521.5</c:v>
                </c:pt>
                <c:pt idx="74">
                  <c:v>11488.5</c:v>
                </c:pt>
                <c:pt idx="75">
                  <c:v>11459.5</c:v>
                </c:pt>
                <c:pt idx="76">
                  <c:v>12250.5</c:v>
                </c:pt>
                <c:pt idx="77">
                  <c:v>12065.5</c:v>
                </c:pt>
              </c:numCache>
            </c:numRef>
          </c:xVal>
          <c:yVal>
            <c:numRef>
              <c:f>E!$O$21:$O$779</c:f>
              <c:numCache>
                <c:formatCode>General</c:formatCode>
                <c:ptCount val="759"/>
                <c:pt idx="0">
                  <c:v>0.70611358775218092</c:v>
                </c:pt>
                <c:pt idx="1">
                  <c:v>0.64650840870892623</c:v>
                </c:pt>
                <c:pt idx="2">
                  <c:v>0.24184493287059119</c:v>
                </c:pt>
                <c:pt idx="3">
                  <c:v>0.24179629543359141</c:v>
                </c:pt>
                <c:pt idx="4">
                  <c:v>0.24067763438259598</c:v>
                </c:pt>
                <c:pt idx="5">
                  <c:v>0.2406289969455962</c:v>
                </c:pt>
                <c:pt idx="6">
                  <c:v>0.24058035950859641</c:v>
                </c:pt>
                <c:pt idx="7">
                  <c:v>0.22401931221016455</c:v>
                </c:pt>
                <c:pt idx="8">
                  <c:v>9.8206422050932191E-2</c:v>
                </c:pt>
                <c:pt idx="9">
                  <c:v>6.2263356108080092E-2</c:v>
                </c:pt>
                <c:pt idx="10">
                  <c:v>6.2263356108080092E-2</c:v>
                </c:pt>
                <c:pt idx="11">
                  <c:v>6.2263356108080092E-2</c:v>
                </c:pt>
                <c:pt idx="12">
                  <c:v>6.1704025582582395E-2</c:v>
                </c:pt>
                <c:pt idx="13">
                  <c:v>6.1704025582582395E-2</c:v>
                </c:pt>
                <c:pt idx="14">
                  <c:v>6.1704025582582395E-2</c:v>
                </c:pt>
                <c:pt idx="15">
                  <c:v>6.1254129290334247E-2</c:v>
                </c:pt>
                <c:pt idx="16">
                  <c:v>6.1254129290334247E-2</c:v>
                </c:pt>
                <c:pt idx="17">
                  <c:v>6.1254129290334247E-2</c:v>
                </c:pt>
                <c:pt idx="18">
                  <c:v>6.0852870435085887E-2</c:v>
                </c:pt>
                <c:pt idx="19">
                  <c:v>6.0852870435085887E-2</c:v>
                </c:pt>
                <c:pt idx="20">
                  <c:v>6.0852870435085887E-2</c:v>
                </c:pt>
                <c:pt idx="21">
                  <c:v>6.084071107583594E-2</c:v>
                </c:pt>
                <c:pt idx="22">
                  <c:v>6.084071107583594E-2</c:v>
                </c:pt>
                <c:pt idx="23">
                  <c:v>6.084071107583594E-2</c:v>
                </c:pt>
                <c:pt idx="24">
                  <c:v>5.9880121695089883E-2</c:v>
                </c:pt>
                <c:pt idx="25">
                  <c:v>5.9880121695089883E-2</c:v>
                </c:pt>
                <c:pt idx="26">
                  <c:v>5.9880121695089883E-2</c:v>
                </c:pt>
                <c:pt idx="27">
                  <c:v>5.9588297073091101E-2</c:v>
                </c:pt>
                <c:pt idx="28">
                  <c:v>5.9588297073091101E-2</c:v>
                </c:pt>
                <c:pt idx="29">
                  <c:v>5.9588297073091101E-2</c:v>
                </c:pt>
                <c:pt idx="30">
                  <c:v>5.87128232070947E-2</c:v>
                </c:pt>
                <c:pt idx="31">
                  <c:v>5.87128232070947E-2</c:v>
                </c:pt>
                <c:pt idx="32">
                  <c:v>5.87128232070947E-2</c:v>
                </c:pt>
                <c:pt idx="33">
                  <c:v>5.8566910896095281E-2</c:v>
                </c:pt>
                <c:pt idx="34">
                  <c:v>5.8566910896095281E-2</c:v>
                </c:pt>
                <c:pt idx="35">
                  <c:v>5.8566910896095281E-2</c:v>
                </c:pt>
                <c:pt idx="36">
                  <c:v>5.68402818826024E-2</c:v>
                </c:pt>
                <c:pt idx="37">
                  <c:v>5.68402818826024E-2</c:v>
                </c:pt>
                <c:pt idx="38">
                  <c:v>5.6183676483105099E-2</c:v>
                </c:pt>
                <c:pt idx="39">
                  <c:v>5.6183676483105099E-2</c:v>
                </c:pt>
                <c:pt idx="40">
                  <c:v>5.6183676483105099E-2</c:v>
                </c:pt>
                <c:pt idx="41">
                  <c:v>5.5879692501856343E-2</c:v>
                </c:pt>
                <c:pt idx="42">
                  <c:v>5.5879692501856343E-2</c:v>
                </c:pt>
                <c:pt idx="43">
                  <c:v>5.5016377995109916E-2</c:v>
                </c:pt>
                <c:pt idx="44">
                  <c:v>5.5016377995109916E-2</c:v>
                </c:pt>
                <c:pt idx="45">
                  <c:v>5.4967740558110101E-2</c:v>
                </c:pt>
                <c:pt idx="46">
                  <c:v>5.4967740558110101E-2</c:v>
                </c:pt>
                <c:pt idx="47">
                  <c:v>5.4967740558110101E-2</c:v>
                </c:pt>
                <c:pt idx="48">
                  <c:v>5.4761031450860947E-2</c:v>
                </c:pt>
                <c:pt idx="49">
                  <c:v>5.4761031450860947E-2</c:v>
                </c:pt>
                <c:pt idx="50">
                  <c:v>5.4761031450860947E-2</c:v>
                </c:pt>
                <c:pt idx="51">
                  <c:v>5.5964808016605999E-2</c:v>
                </c:pt>
                <c:pt idx="52">
                  <c:v>3.7117801179183535E-2</c:v>
                </c:pt>
                <c:pt idx="53">
                  <c:v>3.6874613994184541E-2</c:v>
                </c:pt>
                <c:pt idx="54">
                  <c:v>3.9817178932672448E-2</c:v>
                </c:pt>
                <c:pt idx="55">
                  <c:v>2.2210426738744876E-2</c:v>
                </c:pt>
                <c:pt idx="56">
                  <c:v>2.2210426738744876E-2</c:v>
                </c:pt>
                <c:pt idx="57">
                  <c:v>5.3575548183142363E-3</c:v>
                </c:pt>
                <c:pt idx="58">
                  <c:v>3.9835472230698721E-3</c:v>
                </c:pt>
                <c:pt idx="59">
                  <c:v>2.317715005826726E-3</c:v>
                </c:pt>
                <c:pt idx="60">
                  <c:v>2.305555646576779E-3</c:v>
                </c:pt>
                <c:pt idx="61">
                  <c:v>1.7583844803290283E-3</c:v>
                </c:pt>
                <c:pt idx="62">
                  <c:v>1.7462251210790813E-3</c:v>
                </c:pt>
                <c:pt idx="63">
                  <c:v>2.8710201108508859E-4</c:v>
                </c:pt>
                <c:pt idx="64">
                  <c:v>2.7494265183514166E-4</c:v>
                </c:pt>
                <c:pt idx="65">
                  <c:v>-1.0303699895621327E-2</c:v>
                </c:pt>
                <c:pt idx="66">
                  <c:v>-1.778170583434055E-2</c:v>
                </c:pt>
                <c:pt idx="67">
                  <c:v>-1.7088622357093436E-2</c:v>
                </c:pt>
                <c:pt idx="68">
                  <c:v>-5.7621249566136568E-4</c:v>
                </c:pt>
                <c:pt idx="69">
                  <c:v>-9.8963071015967241E-4</c:v>
                </c:pt>
                <c:pt idx="70">
                  <c:v>-1.7125100434843249E-2</c:v>
                </c:pt>
                <c:pt idx="71">
                  <c:v>-1.7137259794093224E-2</c:v>
                </c:pt>
                <c:pt idx="72">
                  <c:v>-3.1606897301533682E-2</c:v>
                </c:pt>
                <c:pt idx="73">
                  <c:v>-3.8343182326005948E-2</c:v>
                </c:pt>
                <c:pt idx="74">
                  <c:v>-3.7540664615509284E-2</c:v>
                </c:pt>
                <c:pt idx="75">
                  <c:v>-3.6835421779012195E-2</c:v>
                </c:pt>
                <c:pt idx="76">
                  <c:v>-5.6071528112433017E-2</c:v>
                </c:pt>
                <c:pt idx="77">
                  <c:v>-5.1572565189951541E-2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2A-4912-ADC0-CDBCC8D90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77648"/>
        <c:axId val="1"/>
      </c:scatterChart>
      <c:valAx>
        <c:axId val="7015776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6695175460483"/>
              <c:y val="0.83601286173633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76552598225603E-2"/>
              <c:y val="0.32154340836012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776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1939203417063361"/>
          <c:y val="0.91639871382636651"/>
          <c:w val="0.73003895425619325"/>
          <c:h val="0.980707395498392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UMa - O-C Diagram</a:t>
            </a:r>
          </a:p>
        </c:rich>
      </c:tx>
      <c:layout>
        <c:manualLayout>
          <c:xMode val="edge"/>
          <c:yMode val="edge"/>
          <c:x val="0.3903680861185127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54865799847762E-2"/>
          <c:y val="0.14147909967845659"/>
          <c:w val="0.86945608248188277"/>
          <c:h val="0.60771704180064312"/>
        </c:manualLayout>
      </c:layout>
      <c:scatterChart>
        <c:scatterStyle val="lineMarker"/>
        <c:varyColors val="0"/>
        <c:ser>
          <c:idx val="2"/>
          <c:order val="0"/>
          <c:tx>
            <c:strRef>
              <c:f>F!$H$20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F!$H$21:$H$779</c:f>
              <c:numCache>
                <c:formatCode>General</c:formatCode>
                <c:ptCount val="7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91-47C1-B957-6D256A3A341E}"/>
            </c:ext>
          </c:extLst>
        </c:ser>
        <c:ser>
          <c:idx val="3"/>
          <c:order val="1"/>
          <c:tx>
            <c:strRef>
              <c:f>F!$L$20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F!$L$21:$L$779</c:f>
              <c:numCache>
                <c:formatCode>General</c:formatCode>
                <c:ptCount val="759"/>
                <c:pt idx="0">
                  <c:v>1.0347026400268078E-2</c:v>
                </c:pt>
                <c:pt idx="1">
                  <c:v>2.6932205444609281E-2</c:v>
                </c:pt>
                <c:pt idx="2">
                  <c:v>0</c:v>
                </c:pt>
                <c:pt idx="3">
                  <c:v>-2.9136256489437073E-4</c:v>
                </c:pt>
                <c:pt idx="4">
                  <c:v>-5.9270150813972577E-4</c:v>
                </c:pt>
                <c:pt idx="5">
                  <c:v>-1.0840640752576292E-3</c:v>
                </c:pt>
                <c:pt idx="6">
                  <c:v>-1.6754266398493201E-3</c:v>
                </c:pt>
                <c:pt idx="7">
                  <c:v>-4.3437934073153883E-4</c:v>
                </c:pt>
                <c:pt idx="8">
                  <c:v>-1.6893298161448911E-3</c:v>
                </c:pt>
                <c:pt idx="9">
                  <c:v>3.2937361247604713E-3</c:v>
                </c:pt>
                <c:pt idx="10">
                  <c:v>3.3837361261248589E-3</c:v>
                </c:pt>
                <c:pt idx="11">
                  <c:v>3.5737361249630339E-3</c:v>
                </c:pt>
                <c:pt idx="12">
                  <c:v>1.9330666473251767E-3</c:v>
                </c:pt>
                <c:pt idx="13">
                  <c:v>2.2030666441423818E-3</c:v>
                </c:pt>
                <c:pt idx="14">
                  <c:v>2.303066648892127E-3</c:v>
                </c:pt>
                <c:pt idx="15">
                  <c:v>-3.4270370597369038E-3</c:v>
                </c:pt>
                <c:pt idx="16">
                  <c:v>-1.7270370590267703E-3</c:v>
                </c:pt>
                <c:pt idx="17">
                  <c:v>-6.2703705771127716E-4</c:v>
                </c:pt>
                <c:pt idx="18">
                  <c:v>2.1442217985168099E-3</c:v>
                </c:pt>
                <c:pt idx="19">
                  <c:v>2.414221795334015E-3</c:v>
                </c:pt>
                <c:pt idx="20">
                  <c:v>2.4842217972036451E-3</c:v>
                </c:pt>
                <c:pt idx="21">
                  <c:v>-3.0536188423866406E-3</c:v>
                </c:pt>
                <c:pt idx="22">
                  <c:v>-1.2536188442027196E-3</c:v>
                </c:pt>
                <c:pt idx="23">
                  <c:v>1.0463811559020542E-3</c:v>
                </c:pt>
                <c:pt idx="24">
                  <c:v>1.6269705374725163E-3</c:v>
                </c:pt>
                <c:pt idx="25">
                  <c:v>1.8169705363106914E-3</c:v>
                </c:pt>
                <c:pt idx="26">
                  <c:v>1.906970537675079E-3</c:v>
                </c:pt>
                <c:pt idx="27">
                  <c:v>2.5187951614498161E-3</c:v>
                </c:pt>
                <c:pt idx="28">
                  <c:v>2.7687951587722637E-3</c:v>
                </c:pt>
                <c:pt idx="29">
                  <c:v>4.2787951606442221E-3</c:v>
                </c:pt>
                <c:pt idx="30">
                  <c:v>2.094269024382811E-3</c:v>
                </c:pt>
                <c:pt idx="31">
                  <c:v>2.1142690238775685E-3</c:v>
                </c:pt>
                <c:pt idx="32">
                  <c:v>2.5242690244340338E-3</c:v>
                </c:pt>
                <c:pt idx="33">
                  <c:v>2.190181337937247E-3</c:v>
                </c:pt>
                <c:pt idx="34">
                  <c:v>2.2201813408173621E-3</c:v>
                </c:pt>
                <c:pt idx="35">
                  <c:v>2.4101813396555372E-3</c:v>
                </c:pt>
                <c:pt idx="36">
                  <c:v>1.2568103484227322E-3</c:v>
                </c:pt>
                <c:pt idx="37">
                  <c:v>2.4568103472120129E-3</c:v>
                </c:pt>
                <c:pt idx="38">
                  <c:v>2.0234157491358928E-3</c:v>
                </c:pt>
                <c:pt idx="39">
                  <c:v>2.4534157491871156E-3</c:v>
                </c:pt>
                <c:pt idx="40">
                  <c:v>2.5734157534316182E-3</c:v>
                </c:pt>
                <c:pt idx="41">
                  <c:v>3.2273997276206501E-3</c:v>
                </c:pt>
                <c:pt idx="42">
                  <c:v>4.7273997261072509E-3</c:v>
                </c:pt>
                <c:pt idx="43">
                  <c:v>2.360714235692285E-3</c:v>
                </c:pt>
                <c:pt idx="44">
                  <c:v>2.6807142348843627E-3</c:v>
                </c:pt>
                <c:pt idx="45">
                  <c:v>2.3293516715057194E-3</c:v>
                </c:pt>
                <c:pt idx="46">
                  <c:v>2.5593516766093671E-3</c:v>
                </c:pt>
                <c:pt idx="47">
                  <c:v>3.1993516749935225E-3</c:v>
                </c:pt>
                <c:pt idx="48">
                  <c:v>7.9260607817559503E-3</c:v>
                </c:pt>
                <c:pt idx="49">
                  <c:v>9.3260607827687636E-3</c:v>
                </c:pt>
                <c:pt idx="50">
                  <c:v>9.6260607824660838E-3</c:v>
                </c:pt>
                <c:pt idx="51">
                  <c:v>2.3122842103475705E-3</c:v>
                </c:pt>
                <c:pt idx="52">
                  <c:v>3.4592910524224862E-3</c:v>
                </c:pt>
                <c:pt idx="53">
                  <c:v>3.6024782384629361E-3</c:v>
                </c:pt>
                <c:pt idx="55">
                  <c:v>3.8066654960857704E-3</c:v>
                </c:pt>
                <c:pt idx="56">
                  <c:v>4.6366654933081008E-3</c:v>
                </c:pt>
                <c:pt idx="57">
                  <c:v>1.9995374095742591E-3</c:v>
                </c:pt>
                <c:pt idx="58">
                  <c:v>7.5435450053191744E-3</c:v>
                </c:pt>
                <c:pt idx="59">
                  <c:v>3.339377224619966E-3</c:v>
                </c:pt>
                <c:pt idx="60">
                  <c:v>6.6415365872671828E-3</c:v>
                </c:pt>
                <c:pt idx="61">
                  <c:v>4.1387077508261427E-3</c:v>
                </c:pt>
                <c:pt idx="62">
                  <c:v>1.4086710871197283E-4</c:v>
                </c:pt>
                <c:pt idx="63">
                  <c:v>1.0999902224284597E-3</c:v>
                </c:pt>
                <c:pt idx="64">
                  <c:v>2.8021495745633729E-3</c:v>
                </c:pt>
                <c:pt idx="66">
                  <c:v>-3.6391201931110118E-2</c:v>
                </c:pt>
                <c:pt idx="67">
                  <c:v>3.3857145899673924E-3</c:v>
                </c:pt>
                <c:pt idx="68">
                  <c:v>2.2533047304023057E-3</c:v>
                </c:pt>
                <c:pt idx="69">
                  <c:v>3.2267229398712516E-3</c:v>
                </c:pt>
                <c:pt idx="70">
                  <c:v>1.9492192666803021E-2</c:v>
                </c:pt>
                <c:pt idx="71">
                  <c:v>4.7943520257831551E-3</c:v>
                </c:pt>
                <c:pt idx="72">
                  <c:v>3.6398952943272889E-4</c:v>
                </c:pt>
                <c:pt idx="73">
                  <c:v>3.460274550889153E-3</c:v>
                </c:pt>
                <c:pt idx="74">
                  <c:v>2.8177568456158042E-3</c:v>
                </c:pt>
                <c:pt idx="75">
                  <c:v>2.7925140166189522E-3</c:v>
                </c:pt>
                <c:pt idx="76">
                  <c:v>3.9086203396436758E-3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91-47C1-B957-6D256A3A341E}"/>
            </c:ext>
          </c:extLst>
        </c:ser>
        <c:ser>
          <c:idx val="1"/>
          <c:order val="2"/>
          <c:tx>
            <c:strRef>
              <c:f>F!$M$20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F!$M$21:$M$779</c:f>
              <c:numCache>
                <c:formatCode>General</c:formatCode>
                <c:ptCount val="759"/>
                <c:pt idx="54">
                  <c:v>1.8799132958520204E-3</c:v>
                </c:pt>
                <c:pt idx="65">
                  <c:v>2.8807921262341551E-3</c:v>
                </c:pt>
                <c:pt idx="77">
                  <c:v>3.7096574233146384E-3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91-47C1-B957-6D256A3A341E}"/>
            </c:ext>
          </c:extLst>
        </c:ser>
        <c:ser>
          <c:idx val="5"/>
          <c:order val="3"/>
          <c:tx>
            <c:strRef>
              <c:f>F!$N$20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F!$N$21:$N$779</c:f>
              <c:numCache>
                <c:formatCode>General</c:formatCode>
                <c:ptCount val="7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91-47C1-B957-6D256A3A341E}"/>
            </c:ext>
          </c:extLst>
        </c:ser>
        <c:ser>
          <c:idx val="6"/>
          <c:order val="4"/>
          <c:tx>
            <c:strRef>
              <c:f>F!$O$20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F!$F$21:$F$779</c:f>
              <c:numCache>
                <c:formatCode>General</c:formatCode>
                <c:ptCount val="759"/>
                <c:pt idx="0">
                  <c:v>-19092</c:v>
                </c:pt>
                <c:pt idx="1">
                  <c:v>-16641</c:v>
                </c:pt>
                <c:pt idx="2">
                  <c:v>0</c:v>
                </c:pt>
                <c:pt idx="3">
                  <c:v>2</c:v>
                </c:pt>
                <c:pt idx="4">
                  <c:v>48</c:v>
                </c:pt>
                <c:pt idx="5">
                  <c:v>50</c:v>
                </c:pt>
                <c:pt idx="6">
                  <c:v>52</c:v>
                </c:pt>
                <c:pt idx="7">
                  <c:v>733</c:v>
                </c:pt>
                <c:pt idx="8">
                  <c:v>5907</c:v>
                </c:pt>
                <c:pt idx="9">
                  <c:v>7385</c:v>
                </c:pt>
                <c:pt idx="10">
                  <c:v>7385</c:v>
                </c:pt>
                <c:pt idx="11">
                  <c:v>7385</c:v>
                </c:pt>
                <c:pt idx="12">
                  <c:v>7408</c:v>
                </c:pt>
                <c:pt idx="13">
                  <c:v>7408</c:v>
                </c:pt>
                <c:pt idx="14">
                  <c:v>7408</c:v>
                </c:pt>
                <c:pt idx="15">
                  <c:v>7426.5</c:v>
                </c:pt>
                <c:pt idx="16">
                  <c:v>7426.5</c:v>
                </c:pt>
                <c:pt idx="17">
                  <c:v>7426.5</c:v>
                </c:pt>
                <c:pt idx="18">
                  <c:v>7443</c:v>
                </c:pt>
                <c:pt idx="19">
                  <c:v>7443</c:v>
                </c:pt>
                <c:pt idx="20">
                  <c:v>7443</c:v>
                </c:pt>
                <c:pt idx="21">
                  <c:v>7443.5</c:v>
                </c:pt>
                <c:pt idx="22">
                  <c:v>7443.5</c:v>
                </c:pt>
                <c:pt idx="23">
                  <c:v>7443.5</c:v>
                </c:pt>
                <c:pt idx="24">
                  <c:v>7483</c:v>
                </c:pt>
                <c:pt idx="25">
                  <c:v>7483</c:v>
                </c:pt>
                <c:pt idx="26">
                  <c:v>7483</c:v>
                </c:pt>
                <c:pt idx="27">
                  <c:v>7495</c:v>
                </c:pt>
                <c:pt idx="28">
                  <c:v>7495</c:v>
                </c:pt>
                <c:pt idx="29">
                  <c:v>7495</c:v>
                </c:pt>
                <c:pt idx="30">
                  <c:v>7531</c:v>
                </c:pt>
                <c:pt idx="31">
                  <c:v>7531</c:v>
                </c:pt>
                <c:pt idx="32">
                  <c:v>7531</c:v>
                </c:pt>
                <c:pt idx="33">
                  <c:v>7537</c:v>
                </c:pt>
                <c:pt idx="34">
                  <c:v>7537</c:v>
                </c:pt>
                <c:pt idx="35">
                  <c:v>7537</c:v>
                </c:pt>
                <c:pt idx="36">
                  <c:v>7608</c:v>
                </c:pt>
                <c:pt idx="37">
                  <c:v>7608</c:v>
                </c:pt>
                <c:pt idx="38">
                  <c:v>7635</c:v>
                </c:pt>
                <c:pt idx="39">
                  <c:v>7635</c:v>
                </c:pt>
                <c:pt idx="40">
                  <c:v>7635</c:v>
                </c:pt>
                <c:pt idx="41">
                  <c:v>7647.5</c:v>
                </c:pt>
                <c:pt idx="42">
                  <c:v>7647.5</c:v>
                </c:pt>
                <c:pt idx="43">
                  <c:v>7683</c:v>
                </c:pt>
                <c:pt idx="44">
                  <c:v>7683</c:v>
                </c:pt>
                <c:pt idx="45">
                  <c:v>7685</c:v>
                </c:pt>
                <c:pt idx="46">
                  <c:v>7685</c:v>
                </c:pt>
                <c:pt idx="47">
                  <c:v>7685</c:v>
                </c:pt>
                <c:pt idx="48">
                  <c:v>7693.5</c:v>
                </c:pt>
                <c:pt idx="49">
                  <c:v>7693.5</c:v>
                </c:pt>
                <c:pt idx="50">
                  <c:v>7693.5</c:v>
                </c:pt>
                <c:pt idx="51">
                  <c:v>7644</c:v>
                </c:pt>
                <c:pt idx="52">
                  <c:v>8419</c:v>
                </c:pt>
                <c:pt idx="53">
                  <c:v>8429</c:v>
                </c:pt>
                <c:pt idx="54">
                  <c:v>8308</c:v>
                </c:pt>
                <c:pt idx="55">
                  <c:v>9032</c:v>
                </c:pt>
                <c:pt idx="56">
                  <c:v>9032</c:v>
                </c:pt>
                <c:pt idx="57">
                  <c:v>9725</c:v>
                </c:pt>
                <c:pt idx="58">
                  <c:v>9781.5</c:v>
                </c:pt>
                <c:pt idx="59">
                  <c:v>9850</c:v>
                </c:pt>
                <c:pt idx="60">
                  <c:v>9850.5</c:v>
                </c:pt>
                <c:pt idx="61">
                  <c:v>9873</c:v>
                </c:pt>
                <c:pt idx="62">
                  <c:v>9873.5</c:v>
                </c:pt>
                <c:pt idx="63">
                  <c:v>9933.5</c:v>
                </c:pt>
                <c:pt idx="64">
                  <c:v>9934</c:v>
                </c:pt>
                <c:pt idx="65">
                  <c:v>10369</c:v>
                </c:pt>
                <c:pt idx="66">
                  <c:v>10676.5</c:v>
                </c:pt>
                <c:pt idx="67">
                  <c:v>10648</c:v>
                </c:pt>
                <c:pt idx="68">
                  <c:v>9969</c:v>
                </c:pt>
                <c:pt idx="69">
                  <c:v>9986</c:v>
                </c:pt>
                <c:pt idx="70">
                  <c:v>10649.5</c:v>
                </c:pt>
                <c:pt idx="71">
                  <c:v>10650</c:v>
                </c:pt>
                <c:pt idx="72">
                  <c:v>11245</c:v>
                </c:pt>
                <c:pt idx="73">
                  <c:v>11522</c:v>
                </c:pt>
                <c:pt idx="74">
                  <c:v>11489</c:v>
                </c:pt>
                <c:pt idx="75">
                  <c:v>11460</c:v>
                </c:pt>
                <c:pt idx="76">
                  <c:v>12251</c:v>
                </c:pt>
                <c:pt idx="77">
                  <c:v>12066</c:v>
                </c:pt>
              </c:numCache>
            </c:numRef>
          </c:xVal>
          <c:yVal>
            <c:numRef>
              <c:f>F!$O$21:$O$779</c:f>
              <c:numCache>
                <c:formatCode>General</c:formatCode>
                <c:ptCount val="759"/>
                <c:pt idx="0">
                  <c:v>2.3470922350754208E-3</c:v>
                </c:pt>
                <c:pt idx="1">
                  <c:v>2.3470922346657173E-3</c:v>
                </c:pt>
                <c:pt idx="2">
                  <c:v>2.3470922318840465E-3</c:v>
                </c:pt>
                <c:pt idx="3">
                  <c:v>2.3470922318837122E-3</c:v>
                </c:pt>
                <c:pt idx="4">
                  <c:v>2.347092231876023E-3</c:v>
                </c:pt>
                <c:pt idx="5">
                  <c:v>2.3470922318756886E-3</c:v>
                </c:pt>
                <c:pt idx="6">
                  <c:v>2.3470922318753543E-3</c:v>
                </c:pt>
                <c:pt idx="7">
                  <c:v>2.34709223176152E-3</c:v>
                </c:pt>
                <c:pt idx="8">
                  <c:v>2.3470922308966463E-3</c:v>
                </c:pt>
                <c:pt idx="9">
                  <c:v>2.3470922306495874E-3</c:v>
                </c:pt>
                <c:pt idx="10">
                  <c:v>2.3470922306495874E-3</c:v>
                </c:pt>
                <c:pt idx="11">
                  <c:v>2.3470922306495874E-3</c:v>
                </c:pt>
                <c:pt idx="12">
                  <c:v>2.3470922306457424E-3</c:v>
                </c:pt>
                <c:pt idx="13">
                  <c:v>2.3470922306457424E-3</c:v>
                </c:pt>
                <c:pt idx="14">
                  <c:v>2.3470922306457424E-3</c:v>
                </c:pt>
                <c:pt idx="15">
                  <c:v>2.3470922306426502E-3</c:v>
                </c:pt>
                <c:pt idx="16">
                  <c:v>2.3470922306426502E-3</c:v>
                </c:pt>
                <c:pt idx="17">
                  <c:v>2.3470922306426502E-3</c:v>
                </c:pt>
                <c:pt idx="18">
                  <c:v>2.347092230639892E-3</c:v>
                </c:pt>
                <c:pt idx="19">
                  <c:v>2.347092230639892E-3</c:v>
                </c:pt>
                <c:pt idx="20">
                  <c:v>2.347092230639892E-3</c:v>
                </c:pt>
                <c:pt idx="21">
                  <c:v>2.3470922306398083E-3</c:v>
                </c:pt>
                <c:pt idx="22">
                  <c:v>2.3470922306398083E-3</c:v>
                </c:pt>
                <c:pt idx="23">
                  <c:v>2.3470922306398083E-3</c:v>
                </c:pt>
                <c:pt idx="24">
                  <c:v>2.3470922306332055E-3</c:v>
                </c:pt>
                <c:pt idx="25">
                  <c:v>2.3470922306332055E-3</c:v>
                </c:pt>
                <c:pt idx="26">
                  <c:v>2.3470922306332055E-3</c:v>
                </c:pt>
                <c:pt idx="27">
                  <c:v>2.3470922306311997E-3</c:v>
                </c:pt>
                <c:pt idx="28">
                  <c:v>2.3470922306311997E-3</c:v>
                </c:pt>
                <c:pt idx="29">
                  <c:v>2.3470922306311997E-3</c:v>
                </c:pt>
                <c:pt idx="30">
                  <c:v>2.347092230625182E-3</c:v>
                </c:pt>
                <c:pt idx="31">
                  <c:v>2.347092230625182E-3</c:v>
                </c:pt>
                <c:pt idx="32">
                  <c:v>2.347092230625182E-3</c:v>
                </c:pt>
                <c:pt idx="33">
                  <c:v>2.3470922306241793E-3</c:v>
                </c:pt>
                <c:pt idx="34">
                  <c:v>2.3470922306241793E-3</c:v>
                </c:pt>
                <c:pt idx="35">
                  <c:v>2.3470922306241793E-3</c:v>
                </c:pt>
                <c:pt idx="36">
                  <c:v>2.3470922306123112E-3</c:v>
                </c:pt>
                <c:pt idx="37">
                  <c:v>2.3470922306123112E-3</c:v>
                </c:pt>
                <c:pt idx="38">
                  <c:v>2.3470922306077979E-3</c:v>
                </c:pt>
                <c:pt idx="39">
                  <c:v>2.3470922306077979E-3</c:v>
                </c:pt>
                <c:pt idx="40">
                  <c:v>2.3470922306077979E-3</c:v>
                </c:pt>
                <c:pt idx="41">
                  <c:v>2.3470922306057084E-3</c:v>
                </c:pt>
                <c:pt idx="42">
                  <c:v>2.3470922306057084E-3</c:v>
                </c:pt>
                <c:pt idx="43">
                  <c:v>2.3470922305997744E-3</c:v>
                </c:pt>
                <c:pt idx="44">
                  <c:v>2.3470922305997744E-3</c:v>
                </c:pt>
                <c:pt idx="45">
                  <c:v>2.34709223059944E-3</c:v>
                </c:pt>
                <c:pt idx="46">
                  <c:v>2.34709223059944E-3</c:v>
                </c:pt>
                <c:pt idx="47">
                  <c:v>2.34709223059944E-3</c:v>
                </c:pt>
                <c:pt idx="48">
                  <c:v>2.3470922305980188E-3</c:v>
                </c:pt>
                <c:pt idx="49">
                  <c:v>2.3470922305980188E-3</c:v>
                </c:pt>
                <c:pt idx="50">
                  <c:v>2.3470922305980188E-3</c:v>
                </c:pt>
                <c:pt idx="51">
                  <c:v>2.3470922306062935E-3</c:v>
                </c:pt>
                <c:pt idx="52">
                  <c:v>2.347092230476746E-3</c:v>
                </c:pt>
                <c:pt idx="53">
                  <c:v>2.3470922304750746E-3</c:v>
                </c:pt>
                <c:pt idx="54">
                  <c:v>2.3470922304953006E-3</c:v>
                </c:pt>
                <c:pt idx="55">
                  <c:v>2.3470922303742785E-3</c:v>
                </c:pt>
                <c:pt idx="56">
                  <c:v>2.3470922303742785E-3</c:v>
                </c:pt>
                <c:pt idx="57">
                  <c:v>2.347092230258438E-3</c:v>
                </c:pt>
                <c:pt idx="58">
                  <c:v>2.3470922302489938E-3</c:v>
                </c:pt>
                <c:pt idx="59">
                  <c:v>2.3470922302375437E-3</c:v>
                </c:pt>
                <c:pt idx="60">
                  <c:v>2.34709223023746E-3</c:v>
                </c:pt>
                <c:pt idx="61">
                  <c:v>2.3470922302336987E-3</c:v>
                </c:pt>
                <c:pt idx="62">
                  <c:v>2.3470922302336154E-3</c:v>
                </c:pt>
                <c:pt idx="63">
                  <c:v>2.3470922302235857E-3</c:v>
                </c:pt>
                <c:pt idx="64">
                  <c:v>2.3470922302235024E-3</c:v>
                </c:pt>
                <c:pt idx="65">
                  <c:v>2.3470922301507889E-3</c:v>
                </c:pt>
                <c:pt idx="66">
                  <c:v>2.3470922300993877E-3</c:v>
                </c:pt>
                <c:pt idx="67">
                  <c:v>2.3470922301041517E-3</c:v>
                </c:pt>
                <c:pt idx="68">
                  <c:v>2.3470922302176516E-3</c:v>
                </c:pt>
                <c:pt idx="69">
                  <c:v>2.3470922302148102E-3</c:v>
                </c:pt>
                <c:pt idx="70">
                  <c:v>2.3470922301039011E-3</c:v>
                </c:pt>
                <c:pt idx="71">
                  <c:v>2.3470922301038174E-3</c:v>
                </c:pt>
                <c:pt idx="72">
                  <c:v>2.3470922300043587E-3</c:v>
                </c:pt>
                <c:pt idx="73">
                  <c:v>2.3470922299580559E-3</c:v>
                </c:pt>
                <c:pt idx="74">
                  <c:v>2.3470922299635719E-3</c:v>
                </c:pt>
                <c:pt idx="75">
                  <c:v>2.3470922299684196E-3</c:v>
                </c:pt>
                <c:pt idx="76">
                  <c:v>2.3470922298361981E-3</c:v>
                </c:pt>
                <c:pt idx="77">
                  <c:v>2.3470922298671221E-3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91-47C1-B957-6D256A3A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80600"/>
        <c:axId val="1"/>
      </c:scatterChart>
      <c:valAx>
        <c:axId val="7015806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6695175460483"/>
              <c:y val="0.83601286173633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476552598225603E-2"/>
              <c:y val="0.32154340836012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806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1939203417063361"/>
          <c:y val="0.91639871382636651"/>
          <c:w val="0.73003895425619325"/>
          <c:h val="0.980707395498392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542925</xdr:colOff>
      <xdr:row>17</xdr:row>
      <xdr:rowOff>76200</xdr:rowOff>
    </xdr:to>
    <xdr:graphicFrame macro="">
      <xdr:nvGraphicFramePr>
        <xdr:cNvPr id="7176" name="Chart 1">
          <a:extLst>
            <a:ext uri="{FF2B5EF4-FFF2-40B4-BE49-F238E27FC236}">
              <a16:creationId xmlns:a16="http://schemas.microsoft.com/office/drawing/2014/main" id="{6CF156E1-6E63-C318-BE9E-22F7DD752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0</xdr:row>
      <xdr:rowOff>0</xdr:rowOff>
    </xdr:from>
    <xdr:to>
      <xdr:col>43</xdr:col>
      <xdr:colOff>209550</xdr:colOff>
      <xdr:row>17</xdr:row>
      <xdr:rowOff>85725</xdr:rowOff>
    </xdr:to>
    <xdr:graphicFrame macro="">
      <xdr:nvGraphicFramePr>
        <xdr:cNvPr id="7177" name="Chart 3">
          <a:extLst>
            <a:ext uri="{FF2B5EF4-FFF2-40B4-BE49-F238E27FC236}">
              <a16:creationId xmlns:a16="http://schemas.microsoft.com/office/drawing/2014/main" id="{A244FF6D-F3D5-93BD-334A-019392959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133350</xdr:colOff>
      <xdr:row>0</xdr:row>
      <xdr:rowOff>19050</xdr:rowOff>
    </xdr:from>
    <xdr:to>
      <xdr:col>30</xdr:col>
      <xdr:colOff>342900</xdr:colOff>
      <xdr:row>17</xdr:row>
      <xdr:rowOff>104775</xdr:rowOff>
    </xdr:to>
    <xdr:graphicFrame macro="">
      <xdr:nvGraphicFramePr>
        <xdr:cNvPr id="7178" name="Chart 4">
          <a:extLst>
            <a:ext uri="{FF2B5EF4-FFF2-40B4-BE49-F238E27FC236}">
              <a16:creationId xmlns:a16="http://schemas.microsoft.com/office/drawing/2014/main" id="{1B9880FE-1CFD-D30C-3226-DCFD8AC59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</xdr:row>
      <xdr:rowOff>19050</xdr:rowOff>
    </xdr:from>
    <xdr:to>
      <xdr:col>12</xdr:col>
      <xdr:colOff>590550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FBA3530-85C8-2F72-2A30-AC8FC1C8E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0</xdr:rowOff>
    </xdr:from>
    <xdr:to>
      <xdr:col>16</xdr:col>
      <xdr:colOff>361950</xdr:colOff>
      <xdr:row>23</xdr:row>
      <xdr:rowOff>9525</xdr:rowOff>
    </xdr:to>
    <xdr:graphicFrame macro="">
      <xdr:nvGraphicFramePr>
        <xdr:cNvPr id="2054" name="Chart 4">
          <a:extLst>
            <a:ext uri="{FF2B5EF4-FFF2-40B4-BE49-F238E27FC236}">
              <a16:creationId xmlns:a16="http://schemas.microsoft.com/office/drawing/2014/main" id="{B26F6E53-5D71-0494-AB83-6A3BC6E80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466725</xdr:colOff>
      <xdr:row>19</xdr:row>
      <xdr:rowOff>28575</xdr:rowOff>
    </xdr:from>
    <xdr:to>
      <xdr:col>30</xdr:col>
      <xdr:colOff>476250</xdr:colOff>
      <xdr:row>43</xdr:row>
      <xdr:rowOff>57150</xdr:rowOff>
    </xdr:to>
    <xdr:graphicFrame macro="">
      <xdr:nvGraphicFramePr>
        <xdr:cNvPr id="3083" name="Chart 3">
          <a:extLst>
            <a:ext uri="{FF2B5EF4-FFF2-40B4-BE49-F238E27FC236}">
              <a16:creationId xmlns:a16="http://schemas.microsoft.com/office/drawing/2014/main" id="{EB2CA5DA-D7EA-B762-0232-364C0122D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514350</xdr:colOff>
      <xdr:row>0</xdr:row>
      <xdr:rowOff>219075</xdr:rowOff>
    </xdr:from>
    <xdr:to>
      <xdr:col>35</xdr:col>
      <xdr:colOff>466725</xdr:colOff>
      <xdr:row>17</xdr:row>
      <xdr:rowOff>152400</xdr:rowOff>
    </xdr:to>
    <xdr:graphicFrame macro="">
      <xdr:nvGraphicFramePr>
        <xdr:cNvPr id="3084" name="Chart 4">
          <a:extLst>
            <a:ext uri="{FF2B5EF4-FFF2-40B4-BE49-F238E27FC236}">
              <a16:creationId xmlns:a16="http://schemas.microsoft.com/office/drawing/2014/main" id="{017EDFA7-7702-0461-1309-43C59D36C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161925</xdr:colOff>
      <xdr:row>0</xdr:row>
      <xdr:rowOff>57150</xdr:rowOff>
    </xdr:from>
    <xdr:to>
      <xdr:col>14</xdr:col>
      <xdr:colOff>495300</xdr:colOff>
      <xdr:row>18</xdr:row>
      <xdr:rowOff>0</xdr:rowOff>
    </xdr:to>
    <xdr:graphicFrame macro="">
      <xdr:nvGraphicFramePr>
        <xdr:cNvPr id="3085" name="Chart 5">
          <a:extLst>
            <a:ext uri="{FF2B5EF4-FFF2-40B4-BE49-F238E27FC236}">
              <a16:creationId xmlns:a16="http://schemas.microsoft.com/office/drawing/2014/main" id="{11E898A6-4670-9BF5-6C06-8105F3EB2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561975</xdr:colOff>
      <xdr:row>0</xdr:row>
      <xdr:rowOff>38100</xdr:rowOff>
    </xdr:from>
    <xdr:to>
      <xdr:col>24</xdr:col>
      <xdr:colOff>47625</xdr:colOff>
      <xdr:row>18</xdr:row>
      <xdr:rowOff>142875</xdr:rowOff>
    </xdr:to>
    <xdr:graphicFrame macro="">
      <xdr:nvGraphicFramePr>
        <xdr:cNvPr id="3086" name="Chart 6">
          <a:extLst>
            <a:ext uri="{FF2B5EF4-FFF2-40B4-BE49-F238E27FC236}">
              <a16:creationId xmlns:a16="http://schemas.microsoft.com/office/drawing/2014/main" id="{7B205A5F-2E9C-4542-45FA-BD8033C60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0</xdr:row>
      <xdr:rowOff>28575</xdr:rowOff>
    </xdr:from>
    <xdr:to>
      <xdr:col>28</xdr:col>
      <xdr:colOff>161925</xdr:colOff>
      <xdr:row>17</xdr:row>
      <xdr:rowOff>104775</xdr:rowOff>
    </xdr:to>
    <xdr:graphicFrame macro="">
      <xdr:nvGraphicFramePr>
        <xdr:cNvPr id="4104" name="Chart 3">
          <a:extLst>
            <a:ext uri="{FF2B5EF4-FFF2-40B4-BE49-F238E27FC236}">
              <a16:creationId xmlns:a16="http://schemas.microsoft.com/office/drawing/2014/main" id="{52ECC38E-4B83-A29A-4FA3-A581AF7FF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0</xdr:row>
      <xdr:rowOff>9525</xdr:rowOff>
    </xdr:from>
    <xdr:to>
      <xdr:col>16</xdr:col>
      <xdr:colOff>209550</xdr:colOff>
      <xdr:row>17</xdr:row>
      <xdr:rowOff>114300</xdr:rowOff>
    </xdr:to>
    <xdr:graphicFrame macro="">
      <xdr:nvGraphicFramePr>
        <xdr:cNvPr id="4105" name="Chart 5">
          <a:extLst>
            <a:ext uri="{FF2B5EF4-FFF2-40B4-BE49-F238E27FC236}">
              <a16:creationId xmlns:a16="http://schemas.microsoft.com/office/drawing/2014/main" id="{3096BD97-8FF3-A5B4-140F-6D18333E3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123825</xdr:rowOff>
    </xdr:from>
    <xdr:to>
      <xdr:col>16</xdr:col>
      <xdr:colOff>476250</xdr:colOff>
      <xdr:row>18</xdr:row>
      <xdr:rowOff>19050</xdr:rowOff>
    </xdr:to>
    <xdr:graphicFrame macro="">
      <xdr:nvGraphicFramePr>
        <xdr:cNvPr id="5124" name="Chart 1">
          <a:extLst>
            <a:ext uri="{FF2B5EF4-FFF2-40B4-BE49-F238E27FC236}">
              <a16:creationId xmlns:a16="http://schemas.microsoft.com/office/drawing/2014/main" id="{6269247A-DDB3-6067-48D7-B1B4CB3A5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123825</xdr:rowOff>
    </xdr:from>
    <xdr:to>
      <xdr:col>16</xdr:col>
      <xdr:colOff>476250</xdr:colOff>
      <xdr:row>18</xdr:row>
      <xdr:rowOff>19050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D810ED99-0B72-45B3-AD38-986D65E92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751" TargetMode="External"/><Relationship Id="rId117" Type="http://schemas.openxmlformats.org/officeDocument/2006/relationships/hyperlink" Target="http://vsolj.cetus-net.org/vsoljno50.pdf" TargetMode="External"/><Relationship Id="rId21" Type="http://schemas.openxmlformats.org/officeDocument/2006/relationships/hyperlink" Target="http://www.konkoly.hu/cgi-bin/IBVS?4751" TargetMode="External"/><Relationship Id="rId42" Type="http://schemas.openxmlformats.org/officeDocument/2006/relationships/hyperlink" Target="http://www.konkoly.hu/cgi-bin/IBVS?4751" TargetMode="External"/><Relationship Id="rId47" Type="http://schemas.openxmlformats.org/officeDocument/2006/relationships/hyperlink" Target="http://www.konkoly.hu/cgi-bin/IBVS?4751" TargetMode="External"/><Relationship Id="rId63" Type="http://schemas.openxmlformats.org/officeDocument/2006/relationships/hyperlink" Target="http://www.konkoly.hu/cgi-bin/IBVS?4943" TargetMode="External"/><Relationship Id="rId68" Type="http://schemas.openxmlformats.org/officeDocument/2006/relationships/hyperlink" Target="http://www.konkoly.hu/cgi-bin/IBVS?5341" TargetMode="External"/><Relationship Id="rId84" Type="http://schemas.openxmlformats.org/officeDocument/2006/relationships/hyperlink" Target="http://www.konkoly.hu/cgi-bin/IBVS?5668" TargetMode="External"/><Relationship Id="rId89" Type="http://schemas.openxmlformats.org/officeDocument/2006/relationships/hyperlink" Target="http://vsolj.cetus-net.org/no42.pdf" TargetMode="External"/><Relationship Id="rId112" Type="http://schemas.openxmlformats.org/officeDocument/2006/relationships/hyperlink" Target="http://var.astro.cz/oejv/issues/oejv0094.pdf" TargetMode="External"/><Relationship Id="rId133" Type="http://schemas.openxmlformats.org/officeDocument/2006/relationships/hyperlink" Target="http://www.konkoly.hu/cgi-bin/IBVS?5992" TargetMode="External"/><Relationship Id="rId138" Type="http://schemas.openxmlformats.org/officeDocument/2006/relationships/hyperlink" Target="http://www.konkoly.hu/cgi-bin/IBVS?6044" TargetMode="External"/><Relationship Id="rId16" Type="http://schemas.openxmlformats.org/officeDocument/2006/relationships/hyperlink" Target="http://vsolj.cetus-net.org/no33.pdf" TargetMode="External"/><Relationship Id="rId107" Type="http://schemas.openxmlformats.org/officeDocument/2006/relationships/hyperlink" Target="http://www.konkoly.hu/cgi-bin/IBVS?5806" TargetMode="External"/><Relationship Id="rId11" Type="http://schemas.openxmlformats.org/officeDocument/2006/relationships/hyperlink" Target="http://www.konkoly.hu/cgi-bin/IBVS?3374" TargetMode="External"/><Relationship Id="rId32" Type="http://schemas.openxmlformats.org/officeDocument/2006/relationships/hyperlink" Target="http://www.konkoly.hu/cgi-bin/IBVS?4751" TargetMode="External"/><Relationship Id="rId37" Type="http://schemas.openxmlformats.org/officeDocument/2006/relationships/hyperlink" Target="http://www.konkoly.hu/cgi-bin/IBVS?4751" TargetMode="External"/><Relationship Id="rId53" Type="http://schemas.openxmlformats.org/officeDocument/2006/relationships/hyperlink" Target="http://www.konkoly.hu/cgi-bin/IBVS?4751" TargetMode="External"/><Relationship Id="rId58" Type="http://schemas.openxmlformats.org/officeDocument/2006/relationships/hyperlink" Target="http://www.konkoly.hu/cgi-bin/IBVS?4751" TargetMode="External"/><Relationship Id="rId74" Type="http://schemas.openxmlformats.org/officeDocument/2006/relationships/hyperlink" Target="http://www.konkoly.hu/cgi-bin/IBVS?5341" TargetMode="External"/><Relationship Id="rId79" Type="http://schemas.openxmlformats.org/officeDocument/2006/relationships/hyperlink" Target="http://www.konkoly.hu/cgi-bin/IBVS?5434" TargetMode="External"/><Relationship Id="rId102" Type="http://schemas.openxmlformats.org/officeDocument/2006/relationships/hyperlink" Target="http://www.konkoly.hu/cgi-bin/IBVS?5784" TargetMode="External"/><Relationship Id="rId123" Type="http://schemas.openxmlformats.org/officeDocument/2006/relationships/hyperlink" Target="http://www.konkoly.hu/cgi-bin/IBVS?5980" TargetMode="External"/><Relationship Id="rId128" Type="http://schemas.openxmlformats.org/officeDocument/2006/relationships/hyperlink" Target="http://www.konkoly.hu/cgi-bin/IBVS?5980" TargetMode="External"/><Relationship Id="rId14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29" TargetMode="External"/><Relationship Id="rId90" Type="http://schemas.openxmlformats.org/officeDocument/2006/relationships/hyperlink" Target="http://www.bav-astro.de/sfs/BAVM_link.php?BAVMnr=173" TargetMode="External"/><Relationship Id="rId95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konkoly.hu/cgi-bin/IBVS?4751" TargetMode="External"/><Relationship Id="rId27" Type="http://schemas.openxmlformats.org/officeDocument/2006/relationships/hyperlink" Target="http://www.konkoly.hu/cgi-bin/IBVS?4751" TargetMode="External"/><Relationship Id="rId43" Type="http://schemas.openxmlformats.org/officeDocument/2006/relationships/hyperlink" Target="http://www.konkoly.hu/cgi-bin/IBVS?4751" TargetMode="External"/><Relationship Id="rId48" Type="http://schemas.openxmlformats.org/officeDocument/2006/relationships/hyperlink" Target="http://www.konkoly.hu/cgi-bin/IBVS?4751" TargetMode="External"/><Relationship Id="rId64" Type="http://schemas.openxmlformats.org/officeDocument/2006/relationships/hyperlink" Target="http://www.konkoly.hu/cgi-bin/IBVS?5056" TargetMode="External"/><Relationship Id="rId69" Type="http://schemas.openxmlformats.org/officeDocument/2006/relationships/hyperlink" Target="http://www.konkoly.hu/cgi-bin/IBVS?5341" TargetMode="External"/><Relationship Id="rId113" Type="http://schemas.openxmlformats.org/officeDocument/2006/relationships/hyperlink" Target="http://var.astro.cz/oejv/issues/oejv0094.pdf" TargetMode="External"/><Relationship Id="rId118" Type="http://schemas.openxmlformats.org/officeDocument/2006/relationships/hyperlink" Target="http://www.bav-astro.de/sfs/BAVM_link.php?BAVMnr=209" TargetMode="External"/><Relationship Id="rId134" Type="http://schemas.openxmlformats.org/officeDocument/2006/relationships/hyperlink" Target="http://www.bav-astro.de/sfs/BAVM_link.php?BAVMnr=220" TargetMode="External"/><Relationship Id="rId139" Type="http://schemas.openxmlformats.org/officeDocument/2006/relationships/hyperlink" Target="http://www.konkoly.hu/cgi-bin/IBVS?6092" TargetMode="External"/><Relationship Id="rId80" Type="http://schemas.openxmlformats.org/officeDocument/2006/relationships/hyperlink" Target="http://www.konkoly.hu/cgi-bin/IBVS?5494" TargetMode="External"/><Relationship Id="rId85" Type="http://schemas.openxmlformats.org/officeDocument/2006/relationships/hyperlink" Target="http://www.konkoly.hu/cgi-bin/IBVS?5668" TargetMode="External"/><Relationship Id="rId3" Type="http://schemas.openxmlformats.org/officeDocument/2006/relationships/hyperlink" Target="http://www.bav-astro.de/sfs/BAVM_link.php?BAVMnr=23" TargetMode="External"/><Relationship Id="rId12" Type="http://schemas.openxmlformats.org/officeDocument/2006/relationships/hyperlink" Target="http://www.konkoly.hu/cgi-bin/IBVS?3615" TargetMode="External"/><Relationship Id="rId17" Type="http://schemas.openxmlformats.org/officeDocument/2006/relationships/hyperlink" Target="http://www.konkoly.hu/cgi-bin/IBVS?4751" TargetMode="External"/><Relationship Id="rId25" Type="http://schemas.openxmlformats.org/officeDocument/2006/relationships/hyperlink" Target="http://www.konkoly.hu/cgi-bin/IBVS?4751" TargetMode="External"/><Relationship Id="rId33" Type="http://schemas.openxmlformats.org/officeDocument/2006/relationships/hyperlink" Target="http://www.konkoly.hu/cgi-bin/IBVS?4751" TargetMode="External"/><Relationship Id="rId38" Type="http://schemas.openxmlformats.org/officeDocument/2006/relationships/hyperlink" Target="http://www.konkoly.hu/cgi-bin/IBVS?4751" TargetMode="External"/><Relationship Id="rId46" Type="http://schemas.openxmlformats.org/officeDocument/2006/relationships/hyperlink" Target="http://www.konkoly.hu/cgi-bin/IBVS?4751" TargetMode="External"/><Relationship Id="rId59" Type="http://schemas.openxmlformats.org/officeDocument/2006/relationships/hyperlink" Target="http://www.konkoly.hu/cgi-bin/IBVS?4751" TargetMode="External"/><Relationship Id="rId67" Type="http://schemas.openxmlformats.org/officeDocument/2006/relationships/hyperlink" Target="http://www.konkoly.hu/cgi-bin/IBVS?5341" TargetMode="External"/><Relationship Id="rId103" Type="http://schemas.openxmlformats.org/officeDocument/2006/relationships/hyperlink" Target="http://www.konkoly.hu/cgi-bin/IBVS?5777" TargetMode="External"/><Relationship Id="rId108" Type="http://schemas.openxmlformats.org/officeDocument/2006/relationships/hyperlink" Target="http://www.bav-astro.de/sfs/BAVM_link.php?BAVMnr=186" TargetMode="External"/><Relationship Id="rId116" Type="http://schemas.openxmlformats.org/officeDocument/2006/relationships/hyperlink" Target="http://www.konkoly.hu/cgi-bin/IBVS?5894" TargetMode="External"/><Relationship Id="rId124" Type="http://schemas.openxmlformats.org/officeDocument/2006/relationships/hyperlink" Target="http://www.konkoly.hu/cgi-bin/IBVS?5980" TargetMode="External"/><Relationship Id="rId129" Type="http://schemas.openxmlformats.org/officeDocument/2006/relationships/hyperlink" Target="http://www.konkoly.hu/cgi-bin/IBVS?5966" TargetMode="External"/><Relationship Id="rId137" Type="http://schemas.openxmlformats.org/officeDocument/2006/relationships/hyperlink" Target="http://www.konkoly.hu/cgi-bin/IBVS?6029" TargetMode="External"/><Relationship Id="rId20" Type="http://schemas.openxmlformats.org/officeDocument/2006/relationships/hyperlink" Target="http://www.konkoly.hu/cgi-bin/IBVS?4751" TargetMode="External"/><Relationship Id="rId41" Type="http://schemas.openxmlformats.org/officeDocument/2006/relationships/hyperlink" Target="http://www.konkoly.hu/cgi-bin/IBVS?4751" TargetMode="External"/><Relationship Id="rId54" Type="http://schemas.openxmlformats.org/officeDocument/2006/relationships/hyperlink" Target="http://www.konkoly.hu/cgi-bin/IBVS?4751" TargetMode="External"/><Relationship Id="rId62" Type="http://schemas.openxmlformats.org/officeDocument/2006/relationships/hyperlink" Target="http://www.konkoly.hu/cgi-bin/IBVS?4943" TargetMode="External"/><Relationship Id="rId70" Type="http://schemas.openxmlformats.org/officeDocument/2006/relationships/hyperlink" Target="http://www.konkoly.hu/cgi-bin/IBVS?5341" TargetMode="External"/><Relationship Id="rId75" Type="http://schemas.openxmlformats.org/officeDocument/2006/relationships/hyperlink" Target="http://www.bav-astro.de/sfs/BAVM_link.php?BAVMnr=158" TargetMode="External"/><Relationship Id="rId83" Type="http://schemas.openxmlformats.org/officeDocument/2006/relationships/hyperlink" Target="http://www.konkoly.hu/cgi-bin/IBVS?5668" TargetMode="External"/><Relationship Id="rId88" Type="http://schemas.openxmlformats.org/officeDocument/2006/relationships/hyperlink" Target="http://www.konkoly.hu/cgi-bin/IBVS?5494" TargetMode="External"/><Relationship Id="rId91" Type="http://schemas.openxmlformats.org/officeDocument/2006/relationships/hyperlink" Target="http://www.bav-astro.de/sfs/BAVM_link.php?BAVMnr=172" TargetMode="External"/><Relationship Id="rId96" Type="http://schemas.openxmlformats.org/officeDocument/2006/relationships/hyperlink" Target="http://www.konkoly.hu/cgi-bin/IBVS?5690" TargetMode="External"/><Relationship Id="rId111" Type="http://schemas.openxmlformats.org/officeDocument/2006/relationships/hyperlink" Target="http://var.astro.cz/oejv/issues/oejv0094.pdf" TargetMode="External"/><Relationship Id="rId132" Type="http://schemas.openxmlformats.org/officeDocument/2006/relationships/hyperlink" Target="http://www.bav-astro.de/sfs/BAVM_link.php?BAVMnr=231" TargetMode="External"/><Relationship Id="rId140" Type="http://schemas.openxmlformats.org/officeDocument/2006/relationships/hyperlink" Target="http://www.bav-astro.de/sfs/BAVM_link.php?BAVMnr=232" TargetMode="External"/><Relationship Id="rId145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bav-astro.de/sfs/BAVM_link.php?BAVMnr=52" TargetMode="External"/><Relationship Id="rId15" Type="http://schemas.openxmlformats.org/officeDocument/2006/relationships/hyperlink" Target="http://www.konkoly.hu/cgi-bin/IBVS?4534" TargetMode="External"/><Relationship Id="rId23" Type="http://schemas.openxmlformats.org/officeDocument/2006/relationships/hyperlink" Target="http://www.konkoly.hu/cgi-bin/IBVS?4751" TargetMode="External"/><Relationship Id="rId28" Type="http://schemas.openxmlformats.org/officeDocument/2006/relationships/hyperlink" Target="http://www.konkoly.hu/cgi-bin/IBVS?4751" TargetMode="External"/><Relationship Id="rId36" Type="http://schemas.openxmlformats.org/officeDocument/2006/relationships/hyperlink" Target="http://www.konkoly.hu/cgi-bin/IBVS?4751" TargetMode="External"/><Relationship Id="rId49" Type="http://schemas.openxmlformats.org/officeDocument/2006/relationships/hyperlink" Target="http://www.konkoly.hu/cgi-bin/IBVS?4943" TargetMode="External"/><Relationship Id="rId57" Type="http://schemas.openxmlformats.org/officeDocument/2006/relationships/hyperlink" Target="http://www.konkoly.hu/cgi-bin/IBVS?4751" TargetMode="External"/><Relationship Id="rId106" Type="http://schemas.openxmlformats.org/officeDocument/2006/relationships/hyperlink" Target="http://www.konkoly.hu/cgi-bin/IBVS?5806" TargetMode="External"/><Relationship Id="rId114" Type="http://schemas.openxmlformats.org/officeDocument/2006/relationships/hyperlink" Target="http://www.konkoly.hu/cgi-bin/IBVS?5835" TargetMode="External"/><Relationship Id="rId119" Type="http://schemas.openxmlformats.org/officeDocument/2006/relationships/hyperlink" Target="http://www.bav-astro.de/sfs/BAVM_link.php?BAVMnr=209" TargetMode="External"/><Relationship Id="rId127" Type="http://schemas.openxmlformats.org/officeDocument/2006/relationships/hyperlink" Target="http://www.konkoly.hu/cgi-bin/IBVS?5980" TargetMode="External"/><Relationship Id="rId10" Type="http://schemas.openxmlformats.org/officeDocument/2006/relationships/hyperlink" Target="http://www.konkoly.hu/cgi-bin/IBVS?3374" TargetMode="External"/><Relationship Id="rId31" Type="http://schemas.openxmlformats.org/officeDocument/2006/relationships/hyperlink" Target="http://www.konkoly.hu/cgi-bin/IBVS?4751" TargetMode="External"/><Relationship Id="rId44" Type="http://schemas.openxmlformats.org/officeDocument/2006/relationships/hyperlink" Target="http://www.konkoly.hu/cgi-bin/IBVS?4751" TargetMode="External"/><Relationship Id="rId52" Type="http://schemas.openxmlformats.org/officeDocument/2006/relationships/hyperlink" Target="http://www.konkoly.hu/cgi-bin/IBVS?4751" TargetMode="External"/><Relationship Id="rId60" Type="http://schemas.openxmlformats.org/officeDocument/2006/relationships/hyperlink" Target="http://www.konkoly.hu/cgi-bin/IBVS?4751" TargetMode="External"/><Relationship Id="rId65" Type="http://schemas.openxmlformats.org/officeDocument/2006/relationships/hyperlink" Target="http://www.konkoly.hu/cgi-bin/IBVS?5056" TargetMode="External"/><Relationship Id="rId73" Type="http://schemas.openxmlformats.org/officeDocument/2006/relationships/hyperlink" Target="http://www.konkoly.hu/cgi-bin/IBVS?5341" TargetMode="External"/><Relationship Id="rId78" Type="http://schemas.openxmlformats.org/officeDocument/2006/relationships/hyperlink" Target="http://vsolj.cetus-net.org/no40.pdf" TargetMode="External"/><Relationship Id="rId81" Type="http://schemas.openxmlformats.org/officeDocument/2006/relationships/hyperlink" Target="http://www.konkoly.hu/cgi-bin/IBVS?5494" TargetMode="External"/><Relationship Id="rId86" Type="http://schemas.openxmlformats.org/officeDocument/2006/relationships/hyperlink" Target="http://www.konkoly.hu/cgi-bin/IBVS?5399" TargetMode="External"/><Relationship Id="rId94" Type="http://schemas.openxmlformats.org/officeDocument/2006/relationships/hyperlink" Target="http://www.konkoly.hu/cgi-bin/IBVS?5672" TargetMode="External"/><Relationship Id="rId99" Type="http://schemas.openxmlformats.org/officeDocument/2006/relationships/hyperlink" Target="http://www.konkoly.hu/cgi-bin/IBVS?5690" TargetMode="External"/><Relationship Id="rId101" Type="http://schemas.openxmlformats.org/officeDocument/2006/relationships/hyperlink" Target="http://www.konkoly.hu/cgi-bin/IBVS?5784" TargetMode="External"/><Relationship Id="rId122" Type="http://schemas.openxmlformats.org/officeDocument/2006/relationships/hyperlink" Target="http://www.konkoly.hu/cgi-bin/IBVS?5945" TargetMode="External"/><Relationship Id="rId130" Type="http://schemas.openxmlformats.org/officeDocument/2006/relationships/hyperlink" Target="http://www.konkoly.hu/cgi-bin/IBVS?5992" TargetMode="External"/><Relationship Id="rId135" Type="http://schemas.openxmlformats.org/officeDocument/2006/relationships/hyperlink" Target="http://www.konkoly.hu/cgi-bin/IBVS?6029" TargetMode="External"/><Relationship Id="rId143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1255" TargetMode="External"/><Relationship Id="rId9" Type="http://schemas.openxmlformats.org/officeDocument/2006/relationships/hyperlink" Target="http://www.konkoly.hu/cgi-bin/IBVS?3374" TargetMode="External"/><Relationship Id="rId13" Type="http://schemas.openxmlformats.org/officeDocument/2006/relationships/hyperlink" Target="http://www.konkoly.hu/cgi-bin/IBVS?4277" TargetMode="External"/><Relationship Id="rId18" Type="http://schemas.openxmlformats.org/officeDocument/2006/relationships/hyperlink" Target="http://www.konkoly.hu/cgi-bin/IBVS?4751" TargetMode="External"/><Relationship Id="rId39" Type="http://schemas.openxmlformats.org/officeDocument/2006/relationships/hyperlink" Target="http://www.konkoly.hu/cgi-bin/IBVS?4751" TargetMode="External"/><Relationship Id="rId109" Type="http://schemas.openxmlformats.org/officeDocument/2006/relationships/hyperlink" Target="http://www.bav-astro.de/sfs/BAVM_link.php?BAVMnr=186" TargetMode="External"/><Relationship Id="rId34" Type="http://schemas.openxmlformats.org/officeDocument/2006/relationships/hyperlink" Target="http://www.konkoly.hu/cgi-bin/IBVS?4751" TargetMode="External"/><Relationship Id="rId50" Type="http://schemas.openxmlformats.org/officeDocument/2006/relationships/hyperlink" Target="http://www.konkoly.hu/cgi-bin/IBVS?4751" TargetMode="External"/><Relationship Id="rId55" Type="http://schemas.openxmlformats.org/officeDocument/2006/relationships/hyperlink" Target="http://www.konkoly.hu/cgi-bin/IBVS?4751" TargetMode="External"/><Relationship Id="rId76" Type="http://schemas.openxmlformats.org/officeDocument/2006/relationships/hyperlink" Target="http://www.bav-astro.de/sfs/BAVM_link.php?BAVMnr=158" TargetMode="External"/><Relationship Id="rId97" Type="http://schemas.openxmlformats.org/officeDocument/2006/relationships/hyperlink" Target="http://vsolj.cetus-net.org/no44.pdf" TargetMode="External"/><Relationship Id="rId104" Type="http://schemas.openxmlformats.org/officeDocument/2006/relationships/hyperlink" Target="http://www.konkoly.hu/cgi-bin/IBVS?5777" TargetMode="External"/><Relationship Id="rId120" Type="http://schemas.openxmlformats.org/officeDocument/2006/relationships/hyperlink" Target="http://www.konkoly.hu/cgi-bin/IBVS?5929" TargetMode="External"/><Relationship Id="rId125" Type="http://schemas.openxmlformats.org/officeDocument/2006/relationships/hyperlink" Target="http://www.konkoly.hu/cgi-bin/IBVS?5980" TargetMode="External"/><Relationship Id="rId141" Type="http://schemas.openxmlformats.org/officeDocument/2006/relationships/hyperlink" Target="http://vsolj.cetus-net.org/vsoljno59.pdf" TargetMode="External"/><Relationship Id="rId146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3374" TargetMode="External"/><Relationship Id="rId71" Type="http://schemas.openxmlformats.org/officeDocument/2006/relationships/hyperlink" Target="http://www.konkoly.hu/cgi-bin/IBVS?5341" TargetMode="External"/><Relationship Id="rId92" Type="http://schemas.openxmlformats.org/officeDocument/2006/relationships/hyperlink" Target="http://www.konkoly.hu/cgi-bin/IBVS?5592" TargetMode="External"/><Relationship Id="rId2" Type="http://schemas.openxmlformats.org/officeDocument/2006/relationships/hyperlink" Target="http://www.bav-astro.de/sfs/BAVM_link.php?BAVMnr=23" TargetMode="External"/><Relationship Id="rId29" Type="http://schemas.openxmlformats.org/officeDocument/2006/relationships/hyperlink" Target="http://www.konkoly.hu/cgi-bin/IBVS?4751" TargetMode="External"/><Relationship Id="rId24" Type="http://schemas.openxmlformats.org/officeDocument/2006/relationships/hyperlink" Target="http://www.konkoly.hu/cgi-bin/IBVS?4751" TargetMode="External"/><Relationship Id="rId40" Type="http://schemas.openxmlformats.org/officeDocument/2006/relationships/hyperlink" Target="http://www.konkoly.hu/cgi-bin/IBVS?4751" TargetMode="External"/><Relationship Id="rId45" Type="http://schemas.openxmlformats.org/officeDocument/2006/relationships/hyperlink" Target="http://www.konkoly.hu/cgi-bin/IBVS?4751" TargetMode="External"/><Relationship Id="rId66" Type="http://schemas.openxmlformats.org/officeDocument/2006/relationships/hyperlink" Target="http://www.konkoly.hu/cgi-bin/IBVS?5056" TargetMode="External"/><Relationship Id="rId87" Type="http://schemas.openxmlformats.org/officeDocument/2006/relationships/hyperlink" Target="http://www.konkoly.hu/cgi-bin/IBVS?5694" TargetMode="External"/><Relationship Id="rId110" Type="http://schemas.openxmlformats.org/officeDocument/2006/relationships/hyperlink" Target="http://www.konkoly.hu/cgi-bin/IBVS?5820" TargetMode="External"/><Relationship Id="rId115" Type="http://schemas.openxmlformats.org/officeDocument/2006/relationships/hyperlink" Target="http://www.konkoly.hu/cgi-bin/IBVS?5898" TargetMode="External"/><Relationship Id="rId131" Type="http://schemas.openxmlformats.org/officeDocument/2006/relationships/hyperlink" Target="http://www.konkoly.hu/cgi-bin/IBVS?6044" TargetMode="External"/><Relationship Id="rId136" Type="http://schemas.openxmlformats.org/officeDocument/2006/relationships/hyperlink" Target="http://www.konkoly.hu/cgi-bin/IBVS?6033" TargetMode="External"/><Relationship Id="rId61" Type="http://schemas.openxmlformats.org/officeDocument/2006/relationships/hyperlink" Target="http://www.konkoly.hu/cgi-bin/IBVS?5040" TargetMode="External"/><Relationship Id="rId82" Type="http://schemas.openxmlformats.org/officeDocument/2006/relationships/hyperlink" Target="http://www.konkoly.hu/cgi-bin/IBVS?5668" TargetMode="External"/><Relationship Id="rId19" Type="http://schemas.openxmlformats.org/officeDocument/2006/relationships/hyperlink" Target="http://www.konkoly.hu/cgi-bin/IBVS?4751" TargetMode="External"/><Relationship Id="rId14" Type="http://schemas.openxmlformats.org/officeDocument/2006/relationships/hyperlink" Target="http://www.konkoly.hu/cgi-bin/IBVS?4277" TargetMode="External"/><Relationship Id="rId30" Type="http://schemas.openxmlformats.org/officeDocument/2006/relationships/hyperlink" Target="http://www.konkoly.hu/cgi-bin/IBVS?4751" TargetMode="External"/><Relationship Id="rId35" Type="http://schemas.openxmlformats.org/officeDocument/2006/relationships/hyperlink" Target="http://www.konkoly.hu/cgi-bin/IBVS?4751" TargetMode="External"/><Relationship Id="rId56" Type="http://schemas.openxmlformats.org/officeDocument/2006/relationships/hyperlink" Target="http://www.konkoly.hu/cgi-bin/IBVS?4751" TargetMode="External"/><Relationship Id="rId77" Type="http://schemas.openxmlformats.org/officeDocument/2006/relationships/hyperlink" Target="http://www.konkoly.hu/cgi-bin/IBVS?5371" TargetMode="External"/><Relationship Id="rId100" Type="http://schemas.openxmlformats.org/officeDocument/2006/relationships/hyperlink" Target="http://www.konkoly.hu/cgi-bin/IBVS?5694" TargetMode="External"/><Relationship Id="rId105" Type="http://schemas.openxmlformats.org/officeDocument/2006/relationships/hyperlink" Target="http://var.astro.cz/oejv/issues/oejv0074.pdf" TargetMode="External"/><Relationship Id="rId126" Type="http://schemas.openxmlformats.org/officeDocument/2006/relationships/hyperlink" Target="http://www.bav-astro.de/sfs/BAVM_link.php?BAVMnr=214" TargetMode="External"/><Relationship Id="rId8" Type="http://schemas.openxmlformats.org/officeDocument/2006/relationships/hyperlink" Target="http://www.konkoly.hu/cgi-bin/IBVS?3374" TargetMode="External"/><Relationship Id="rId51" Type="http://schemas.openxmlformats.org/officeDocument/2006/relationships/hyperlink" Target="http://www.konkoly.hu/cgi-bin/IBVS?4751" TargetMode="External"/><Relationship Id="rId72" Type="http://schemas.openxmlformats.org/officeDocument/2006/relationships/hyperlink" Target="http://www.konkoly.hu/cgi-bin/IBVS?5341" TargetMode="External"/><Relationship Id="rId93" Type="http://schemas.openxmlformats.org/officeDocument/2006/relationships/hyperlink" Target="http://www.konkoly.hu/cgi-bin/IBVS?5694" TargetMode="External"/><Relationship Id="rId98" Type="http://schemas.openxmlformats.org/officeDocument/2006/relationships/hyperlink" Target="http://www.bav-astro.de/sfs/BAVM_link.php?BAVMnr=173" TargetMode="External"/><Relationship Id="rId121" Type="http://schemas.openxmlformats.org/officeDocument/2006/relationships/hyperlink" Target="http://vsolj.cetus-net.org/vsoljno50.pdf" TargetMode="External"/><Relationship Id="rId142" Type="http://schemas.openxmlformats.org/officeDocument/2006/relationships/hyperlink" Target="http://vsolj.cetus-net.org/vsoljno5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2529"/>
  <sheetViews>
    <sheetView tabSelected="1" workbookViewId="0">
      <pane xSplit="13" ySplit="21" topLeftCell="N540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RowHeight="12.75"/>
  <cols>
    <col min="1" max="1" width="16.5703125" style="4" customWidth="1"/>
    <col min="2" max="2" width="4.7109375" style="3" customWidth="1"/>
    <col min="3" max="3" width="12.5703125" style="4" customWidth="1"/>
    <col min="4" max="4" width="12" style="4" customWidth="1"/>
    <col min="5" max="5" width="9.140625" style="4"/>
    <col min="6" max="6" width="16.5703125" style="4" customWidth="1"/>
    <col min="7" max="8" width="9.140625" style="4"/>
    <col min="9" max="10" width="8.42578125" style="4" customWidth="1"/>
    <col min="11" max="11" width="9.42578125" style="4" customWidth="1"/>
    <col min="12" max="16" width="9.140625" style="4"/>
    <col min="17" max="17" width="14.5703125" style="4" customWidth="1"/>
    <col min="19" max="16384" width="9.140625" style="4"/>
  </cols>
  <sheetData>
    <row r="1" spans="1:23" ht="21" thickBot="1">
      <c r="A1" s="72" t="s">
        <v>201</v>
      </c>
      <c r="B1" s="8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V1" s="167" t="s">
        <v>16</v>
      </c>
      <c r="W1" s="167" t="s">
        <v>294</v>
      </c>
    </row>
    <row r="2" spans="1:23">
      <c r="A2" s="23" t="s">
        <v>29</v>
      </c>
      <c r="B2" s="110" t="s">
        <v>203</v>
      </c>
      <c r="C2" s="23"/>
      <c r="D2" s="8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V2" s="10">
        <v>7000</v>
      </c>
      <c r="W2" s="10">
        <f t="shared" ref="W2:W20" si="0">D$11+D$12*V2+D$13*V2^2</f>
        <v>3.679738184200948E-3</v>
      </c>
    </row>
    <row r="3" spans="1:23" ht="13.5" thickBot="1">
      <c r="A3" s="23"/>
      <c r="B3" s="8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V3" s="4">
        <v>7500</v>
      </c>
      <c r="W3" s="10">
        <f t="shared" si="0"/>
        <v>2.6465188018761389E-3</v>
      </c>
    </row>
    <row r="4" spans="1:23" ht="13.5" thickBot="1">
      <c r="A4" s="24" t="s">
        <v>30</v>
      </c>
      <c r="B4" s="23"/>
      <c r="C4" s="19">
        <v>35216.501100000001</v>
      </c>
      <c r="D4" s="20">
        <v>0.47899458700000003</v>
      </c>
      <c r="E4" s="23"/>
      <c r="F4" s="119" t="str">
        <f>"F"&amp;E19</f>
        <v>FNext ToM</v>
      </c>
      <c r="G4" s="120" t="str">
        <f>"G"&amp;E19</f>
        <v>GNext ToM</v>
      </c>
      <c r="H4" s="23"/>
      <c r="I4" s="23"/>
      <c r="J4" s="23"/>
      <c r="K4" s="23"/>
      <c r="L4" s="23"/>
      <c r="M4" s="23"/>
      <c r="N4" s="23"/>
      <c r="O4" s="23"/>
      <c r="P4" s="23"/>
      <c r="Q4" s="23"/>
      <c r="V4" s="10">
        <v>8000</v>
      </c>
      <c r="W4" s="10">
        <f t="shared" si="0"/>
        <v>1.8000048778838949E-3</v>
      </c>
    </row>
    <row r="5" spans="1:23">
      <c r="A5" s="117" t="s">
        <v>204</v>
      </c>
      <c r="B5" s="23"/>
      <c r="C5" s="118">
        <v>-9.5</v>
      </c>
      <c r="D5" s="23" t="s">
        <v>205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V5" s="4">
        <v>8500</v>
      </c>
      <c r="W5" s="10">
        <f t="shared" si="0"/>
        <v>1.1401964122242127E-3</v>
      </c>
    </row>
    <row r="6" spans="1:23">
      <c r="A6" s="24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V6" s="10">
        <v>9000</v>
      </c>
      <c r="W6" s="10">
        <f t="shared" si="0"/>
        <v>6.6709340489710597E-4</v>
      </c>
    </row>
    <row r="7" spans="1:23">
      <c r="A7" s="23" t="s">
        <v>7</v>
      </c>
      <c r="B7" s="23"/>
      <c r="C7" s="99">
        <v>47593.249199999998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V7" s="4">
        <v>9500</v>
      </c>
      <c r="W7" s="10">
        <f t="shared" si="0"/>
        <v>3.806958559025575E-4</v>
      </c>
    </row>
    <row r="8" spans="1:23">
      <c r="A8" s="23" t="s">
        <v>21</v>
      </c>
      <c r="B8" s="23"/>
      <c r="C8" s="23">
        <v>0.47899568128150011</v>
      </c>
      <c r="D8" s="23">
        <v>0.488925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V8" s="10">
        <v>10000</v>
      </c>
      <c r="W8" s="10">
        <f t="shared" si="0"/>
        <v>2.8100376524058113E-4</v>
      </c>
    </row>
    <row r="9" spans="1:23">
      <c r="A9" s="117" t="s">
        <v>298</v>
      </c>
      <c r="B9" s="118">
        <v>545</v>
      </c>
      <c r="C9" s="117" t="str">
        <f>"F"&amp;B9</f>
        <v>F545</v>
      </c>
      <c r="D9" s="117" t="str">
        <f>"G"&amp;B9</f>
        <v>G545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V9" s="4">
        <v>10500</v>
      </c>
      <c r="W9" s="10">
        <f t="shared" si="0"/>
        <v>3.6801713291115951E-4</v>
      </c>
    </row>
    <row r="10" spans="1:23" ht="13.5" thickBot="1">
      <c r="A10" s="23"/>
      <c r="B10" s="23"/>
      <c r="C10" s="26" t="s">
        <v>37</v>
      </c>
      <c r="D10" s="26" t="s">
        <v>38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V10" s="10">
        <v>11000</v>
      </c>
      <c r="W10" s="10">
        <f t="shared" si="0"/>
        <v>6.4173595891432039E-4</v>
      </c>
    </row>
    <row r="11" spans="1:23">
      <c r="A11" s="23" t="s">
        <v>32</v>
      </c>
      <c r="B11" s="23"/>
      <c r="C11" s="107">
        <f ca="1">INTERCEPT(INDIRECT(D9):G991,INDIRECT(C9):$F991)</f>
        <v>-2.3360262425861644E-3</v>
      </c>
      <c r="D11" s="27">
        <f>E11*F11</f>
        <v>3.7748882661667676E-2</v>
      </c>
      <c r="E11" s="164">
        <v>3.7748882661667676E-2</v>
      </c>
      <c r="F11" s="16">
        <v>1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V11" s="4">
        <v>11500</v>
      </c>
      <c r="W11" s="10">
        <f t="shared" si="0"/>
        <v>1.1021602432500291E-3</v>
      </c>
    </row>
    <row r="12" spans="1:23">
      <c r="A12" s="23" t="s">
        <v>33</v>
      </c>
      <c r="B12" s="23"/>
      <c r="C12" s="107">
        <f ca="1">SLOPE(INDIRECT(D9):G991,INDIRECT(C9):$F991)</f>
        <v>7.5712645068946125E-7</v>
      </c>
      <c r="D12" s="27">
        <f>E12*F12</f>
        <v>-7.4808970562940256E-6</v>
      </c>
      <c r="E12" s="165">
        <v>-7.4808970562940252E-2</v>
      </c>
      <c r="F12" s="23">
        <v>1E-4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V12" s="10">
        <v>12000</v>
      </c>
      <c r="W12" s="10">
        <f t="shared" si="0"/>
        <v>1.7492899859183203E-3</v>
      </c>
    </row>
    <row r="13" spans="1:23" ht="13.5" thickBot="1">
      <c r="A13" s="23" t="s">
        <v>34</v>
      </c>
      <c r="B13" s="23"/>
      <c r="C13" s="27" t="s">
        <v>189</v>
      </c>
      <c r="D13" s="27">
        <f>E13*F13</f>
        <v>3.7341091666513158E-10</v>
      </c>
      <c r="E13" s="166">
        <v>3.7341091666513157E-2</v>
      </c>
      <c r="F13" s="23">
        <v>1E-8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V13" s="4">
        <v>12500</v>
      </c>
      <c r="W13" s="10">
        <f t="shared" si="0"/>
        <v>2.5831251869191663E-3</v>
      </c>
    </row>
    <row r="14" spans="1:23">
      <c r="A14" s="23"/>
      <c r="B14" s="23"/>
      <c r="C14" s="23"/>
      <c r="D14" s="23"/>
      <c r="E14" s="23">
        <f>SUM(U21:U936)</f>
        <v>-0.35613301394914743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V14" s="10">
        <v>13000</v>
      </c>
      <c r="W14" s="10">
        <f t="shared" si="0"/>
        <v>3.6036658462525878E-3</v>
      </c>
    </row>
    <row r="15" spans="1:23">
      <c r="A15" s="25" t="s">
        <v>36</v>
      </c>
      <c r="B15" s="23"/>
      <c r="C15" s="105">
        <f ca="1">(C7+C11)+(C8+C12)*INT(MAX(F21:F3502))</f>
        <v>59589.712663900886</v>
      </c>
      <c r="D15" s="120">
        <f>+C7+INT(MAX(F21:F1574))*C8+D11+D12*INT(MAX(F21:F4009))+D13*INT(MAX(F21:F4036)^2)</f>
        <v>59589.780659616772</v>
      </c>
      <c r="E15" s="107" t="s">
        <v>299</v>
      </c>
      <c r="F15" s="118">
        <v>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V15" s="4">
        <v>13500</v>
      </c>
      <c r="W15" s="10">
        <f t="shared" si="0"/>
        <v>4.8109119639185571E-3</v>
      </c>
    </row>
    <row r="16" spans="1:23">
      <c r="A16" s="24" t="s">
        <v>19</v>
      </c>
      <c r="B16" s="23"/>
      <c r="C16" s="106">
        <f ca="1">+C8+C12</f>
        <v>0.47899643840795081</v>
      </c>
      <c r="D16" s="120">
        <f>+C8+D12+2*D13*MAX(F21:F882)</f>
        <v>0.47900690491067049</v>
      </c>
      <c r="E16" s="107" t="s">
        <v>206</v>
      </c>
      <c r="F16" s="121">
        <f ca="1">NOW()+15018.5+$C$5/24</f>
        <v>59969.789152083329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V16" s="10">
        <v>14000</v>
      </c>
      <c r="W16" s="10">
        <f t="shared" si="0"/>
        <v>6.2048635399171159E-3</v>
      </c>
    </row>
    <row r="17" spans="1:23" ht="13.5" thickBot="1">
      <c r="A17" s="107" t="s">
        <v>200</v>
      </c>
      <c r="B17" s="23"/>
      <c r="C17" s="23">
        <f>COUNT(C21:C2160)</f>
        <v>538</v>
      </c>
      <c r="D17" s="23"/>
      <c r="E17" s="107" t="s">
        <v>300</v>
      </c>
      <c r="F17" s="121">
        <f ca="1">ROUND(2*(F16-$C$7)/$C$8,0)/2+F15</f>
        <v>25839.5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V17" s="4">
        <v>14500</v>
      </c>
      <c r="W17" s="10">
        <f t="shared" si="0"/>
        <v>7.7855205742482225E-3</v>
      </c>
    </row>
    <row r="18" spans="1:23" ht="14.25" thickTop="1" thickBot="1">
      <c r="A18" s="24" t="s">
        <v>301</v>
      </c>
      <c r="B18" s="23"/>
      <c r="C18" s="186">
        <f ca="1">+C15</f>
        <v>59589.712663900886</v>
      </c>
      <c r="D18" s="187">
        <f ca="1">C16</f>
        <v>0.47899643840795081</v>
      </c>
      <c r="E18" s="107" t="s">
        <v>207</v>
      </c>
      <c r="F18" s="120">
        <f ca="1">ROUND(2*(F16-$C$15)/$C$16,0)/2+F15</f>
        <v>794.5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V18" s="10">
        <v>15000</v>
      </c>
      <c r="W18" s="10">
        <f t="shared" si="0"/>
        <v>9.5528830669119047E-3</v>
      </c>
    </row>
    <row r="19" spans="1:23" ht="13.5" thickBot="1">
      <c r="A19" s="24" t="s">
        <v>302</v>
      </c>
      <c r="B19" s="23"/>
      <c r="C19" s="170">
        <f>+D15</f>
        <v>59589.780659616772</v>
      </c>
      <c r="D19" s="171">
        <f>+D16</f>
        <v>0.47900690491067049</v>
      </c>
      <c r="E19" s="107" t="s">
        <v>208</v>
      </c>
      <c r="F19" s="122">
        <f ca="1">+$C$15+$C$16*F18-15018.5-$C$5/24</f>
        <v>44952.171167549335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V19" s="4">
        <v>15500</v>
      </c>
      <c r="W19" s="10">
        <f t="shared" si="0"/>
        <v>1.1506951017908135E-2</v>
      </c>
    </row>
    <row r="20" spans="1:23" ht="13.5" thickBot="1">
      <c r="A20" s="26" t="s">
        <v>24</v>
      </c>
      <c r="B20" s="26" t="s">
        <v>190</v>
      </c>
      <c r="C20" s="26" t="s">
        <v>25</v>
      </c>
      <c r="D20" s="26" t="s">
        <v>8</v>
      </c>
      <c r="E20" s="26" t="s">
        <v>17</v>
      </c>
      <c r="F20" s="26" t="s">
        <v>16</v>
      </c>
      <c r="G20" s="26" t="s">
        <v>20</v>
      </c>
      <c r="H20" s="75" t="s">
        <v>324</v>
      </c>
      <c r="I20" s="75" t="s">
        <v>325</v>
      </c>
      <c r="J20" s="75" t="s">
        <v>322</v>
      </c>
      <c r="K20" s="75" t="s">
        <v>321</v>
      </c>
      <c r="L20" s="75" t="s">
        <v>1302</v>
      </c>
      <c r="M20" s="75" t="s">
        <v>1303</v>
      </c>
      <c r="N20" s="75" t="s">
        <v>1304</v>
      </c>
      <c r="O20" s="75" t="s">
        <v>192</v>
      </c>
      <c r="P20" s="76" t="s">
        <v>193</v>
      </c>
      <c r="Q20" s="26" t="s">
        <v>41</v>
      </c>
      <c r="U20" s="124" t="s">
        <v>217</v>
      </c>
      <c r="V20" s="10">
        <v>16000</v>
      </c>
      <c r="W20" s="10">
        <f t="shared" si="0"/>
        <v>1.3647724427236954E-2</v>
      </c>
    </row>
    <row r="21" spans="1:23">
      <c r="A21" s="203" t="s">
        <v>332</v>
      </c>
      <c r="B21" s="205" t="s">
        <v>180</v>
      </c>
      <c r="C21" s="204">
        <v>26414.518</v>
      </c>
      <c r="D21" s="109"/>
      <c r="E21" s="42">
        <f>(C21-C$7)/C$8</f>
        <v>-44214.868792425514</v>
      </c>
      <c r="F21" s="36">
        <f>ROUND(2*E21,0)/2</f>
        <v>-44215</v>
      </c>
      <c r="G21" s="36">
        <f>C21-(C$7+C$8*F21)</f>
        <v>6.2847861529007787E-2</v>
      </c>
      <c r="H21" s="42">
        <f>G21</f>
        <v>6.2847861529007787E-2</v>
      </c>
      <c r="I21" s="42"/>
      <c r="J21" s="42"/>
      <c r="K21" s="42"/>
      <c r="L21" s="42"/>
      <c r="O21" s="23"/>
      <c r="P21" s="42">
        <f>D$11+D$12*F21+D$13*F21^2</f>
        <v>1.09852247613233</v>
      </c>
      <c r="Q21" s="77">
        <f>+C21-15018.5</f>
        <v>11396.018</v>
      </c>
      <c r="U21" s="10"/>
    </row>
    <row r="22" spans="1:23">
      <c r="A22" s="203" t="s">
        <v>332</v>
      </c>
      <c r="B22" s="205" t="s">
        <v>180</v>
      </c>
      <c r="C22" s="204">
        <v>26770.391</v>
      </c>
      <c r="D22" s="109"/>
      <c r="E22" s="42">
        <f>(C22-C$7)/C$8</f>
        <v>-43471.912198228463</v>
      </c>
      <c r="F22" s="36">
        <f>ROUND(2*E22,0)/2</f>
        <v>-43472</v>
      </c>
      <c r="G22" s="36">
        <f>C22-(C$7+C$8*F22)</f>
        <v>4.2056669375597266E-2</v>
      </c>
      <c r="H22" s="42">
        <f>G22</f>
        <v>4.2056669375597266E-2</v>
      </c>
      <c r="I22" s="42"/>
      <c r="J22" s="42"/>
      <c r="K22" s="42"/>
      <c r="L22" s="42"/>
      <c r="O22" s="23"/>
      <c r="P22" s="42">
        <f>D$11+D$12*F22+D$13*F22^2</f>
        <v>1.0686359103136391</v>
      </c>
      <c r="Q22" s="77">
        <f>+C22-15018.5</f>
        <v>11751.891</v>
      </c>
      <c r="S22"/>
    </row>
    <row r="23" spans="1:23">
      <c r="A23" s="203" t="s">
        <v>332</v>
      </c>
      <c r="B23" s="205" t="s">
        <v>180</v>
      </c>
      <c r="C23" s="204">
        <v>26792.413</v>
      </c>
      <c r="D23" s="109"/>
      <c r="E23" s="42">
        <f>(C23-C$7)/C$8</f>
        <v>-43425.936835901433</v>
      </c>
      <c r="F23" s="36">
        <f>ROUND(2*E23,0)/2</f>
        <v>-43426</v>
      </c>
      <c r="G23" s="36">
        <f>C23-(C$7+C$8*F23)</f>
        <v>3.0255330424552085E-2</v>
      </c>
      <c r="H23" s="42">
        <f>G23</f>
        <v>3.0255330424552085E-2</v>
      </c>
      <c r="I23" s="42"/>
      <c r="J23" s="42"/>
      <c r="K23" s="42"/>
      <c r="L23" s="42"/>
      <c r="O23" s="23"/>
      <c r="P23" s="42">
        <f>D$11+D$12*F23+D$13*F23^2</f>
        <v>1.0667991506045769</v>
      </c>
      <c r="Q23" s="77">
        <f>+C23-15018.5</f>
        <v>11773.913</v>
      </c>
      <c r="S23"/>
    </row>
    <row r="24" spans="1:23">
      <c r="A24" s="203" t="s">
        <v>332</v>
      </c>
      <c r="B24" s="205" t="s">
        <v>180</v>
      </c>
      <c r="C24" s="204">
        <v>26806.314999999999</v>
      </c>
      <c r="D24" s="109"/>
      <c r="E24" s="42">
        <f>(C24-C$7)/C$8</f>
        <v>-43396.913609715331</v>
      </c>
      <c r="F24" s="36">
        <f>ROUND(2*E24,0)/2</f>
        <v>-43397</v>
      </c>
      <c r="G24" s="36">
        <f>C24-(C$7+C$8*F24)</f>
        <v>4.1380573260539677E-2</v>
      </c>
      <c r="H24" s="42">
        <f>G24</f>
        <v>4.1380573260539677E-2</v>
      </c>
      <c r="I24" s="42"/>
      <c r="J24" s="42"/>
      <c r="K24" s="42"/>
      <c r="L24" s="42"/>
      <c r="O24" s="23"/>
      <c r="P24" s="42">
        <f>D$11+D$12*F24+D$13*F24^2</f>
        <v>1.0656420055654334</v>
      </c>
      <c r="Q24" s="77">
        <f>+C24-15018.5</f>
        <v>11787.814999999999</v>
      </c>
      <c r="S24"/>
    </row>
    <row r="25" spans="1:23">
      <c r="A25" s="203" t="s">
        <v>332</v>
      </c>
      <c r="B25" s="205" t="s">
        <v>180</v>
      </c>
      <c r="C25" s="204">
        <v>27102.347000000002</v>
      </c>
      <c r="D25" s="109"/>
      <c r="E25" s="42">
        <f>(C25-C$7)/C$8</f>
        <v>-42778.887160691818</v>
      </c>
      <c r="F25" s="36">
        <f>ROUND(2*E25,0)/2</f>
        <v>-42779</v>
      </c>
      <c r="G25" s="36">
        <f>C25-(C$7+C$8*F25)</f>
        <v>5.4049541296990355E-2</v>
      </c>
      <c r="H25" s="42">
        <f>G25</f>
        <v>5.4049541296990355E-2</v>
      </c>
      <c r="I25" s="42"/>
      <c r="J25" s="42"/>
      <c r="K25" s="42"/>
      <c r="L25" s="42"/>
      <c r="O25" s="23"/>
      <c r="P25" s="42">
        <f>D$11+D$12*F25+D$13*F25^2</f>
        <v>1.0411321526271413</v>
      </c>
      <c r="Q25" s="77">
        <f>+C25-15018.5</f>
        <v>12083.847000000002</v>
      </c>
      <c r="S25"/>
    </row>
    <row r="26" spans="1:23">
      <c r="A26" s="203" t="s">
        <v>332</v>
      </c>
      <c r="B26" s="205" t="s">
        <v>180</v>
      </c>
      <c r="C26" s="204">
        <v>27124.356</v>
      </c>
      <c r="D26" s="109"/>
      <c r="E26" s="42">
        <f>(C26-C$7)/C$8</f>
        <v>-42732.938938484229</v>
      </c>
      <c r="F26" s="36">
        <f>ROUND(2*E26,0)/2</f>
        <v>-42733</v>
      </c>
      <c r="G26" s="36">
        <f>C26-(C$7+C$8*F26)</f>
        <v>2.9248202346934704E-2</v>
      </c>
      <c r="H26" s="42">
        <f>G26</f>
        <v>2.9248202346934704E-2</v>
      </c>
      <c r="I26" s="42"/>
      <c r="J26" s="42"/>
      <c r="K26" s="42"/>
      <c r="L26" s="42"/>
      <c r="O26" s="23"/>
      <c r="P26" s="42">
        <f>D$11+D$12*F26+D$13*F26^2</f>
        <v>1.039319200104482</v>
      </c>
      <c r="Q26" s="77">
        <f>+C26-15018.5</f>
        <v>12105.856</v>
      </c>
      <c r="S26"/>
    </row>
    <row r="27" spans="1:23">
      <c r="A27" s="203" t="s">
        <v>332</v>
      </c>
      <c r="B27" s="205" t="s">
        <v>180</v>
      </c>
      <c r="C27" s="204">
        <v>27133.487000000001</v>
      </c>
      <c r="D27" s="109"/>
      <c r="E27" s="42">
        <f>(C27-C$7)/C$8</f>
        <v>-42713.876136131665</v>
      </c>
      <c r="F27" s="36">
        <f>ROUND(2*E27,0)/2</f>
        <v>-42714</v>
      </c>
      <c r="G27" s="36">
        <f>C27-(C$7+C$8*F27)</f>
        <v>5.9330257998226443E-2</v>
      </c>
      <c r="H27" s="42">
        <f>G27</f>
        <v>5.9330257998226443E-2</v>
      </c>
      <c r="I27" s="42"/>
      <c r="J27" s="42"/>
      <c r="K27" s="42"/>
      <c r="L27" s="42"/>
      <c r="O27" s="23"/>
      <c r="P27" s="42">
        <f>D$11+D$12*F27+D$13*F27^2</f>
        <v>1.0385708330510828</v>
      </c>
      <c r="Q27" s="77">
        <f>+C27-15018.5</f>
        <v>12114.987000000001</v>
      </c>
      <c r="S27"/>
    </row>
    <row r="28" spans="1:23">
      <c r="A28" s="203" t="s">
        <v>332</v>
      </c>
      <c r="B28" s="205" t="s">
        <v>180</v>
      </c>
      <c r="C28" s="204">
        <v>27156.468000000001</v>
      </c>
      <c r="D28" s="109"/>
      <c r="E28" s="42">
        <f>(C28-C$7)/C$8</f>
        <v>-42665.898668070753</v>
      </c>
      <c r="F28" s="36">
        <f>ROUND(2*E28,0)/2</f>
        <v>-42666</v>
      </c>
      <c r="G28" s="36">
        <f>C28-(C$7+C$8*F28)</f>
        <v>4.8537556485825917E-2</v>
      </c>
      <c r="H28" s="42">
        <f>G28</f>
        <v>4.8537556485825917E-2</v>
      </c>
      <c r="I28" s="42"/>
      <c r="J28" s="42"/>
      <c r="K28" s="42"/>
      <c r="L28" s="42"/>
      <c r="O28" s="23"/>
      <c r="P28" s="42">
        <f>D$11+D$12*F28+D$13*F28^2</f>
        <v>1.0366814224372671</v>
      </c>
      <c r="Q28" s="77">
        <f>+C28-15018.5</f>
        <v>12137.968000000001</v>
      </c>
      <c r="S28"/>
    </row>
    <row r="29" spans="1:23">
      <c r="A29" s="203" t="s">
        <v>332</v>
      </c>
      <c r="B29" s="205" t="s">
        <v>180</v>
      </c>
      <c r="C29" s="204">
        <v>27535.337</v>
      </c>
      <c r="D29" s="109"/>
      <c r="E29" s="42">
        <f>(C29-C$7)/C$8</f>
        <v>-41874.933290290355</v>
      </c>
      <c r="F29" s="36">
        <f>ROUND(2*E29,0)/2</f>
        <v>-41875</v>
      </c>
      <c r="G29" s="36">
        <f>C29-(C$7+C$8*F29)</f>
        <v>3.1953662819432793E-2</v>
      </c>
      <c r="H29" s="42">
        <f>G29</f>
        <v>3.1953662819432793E-2</v>
      </c>
      <c r="I29" s="42"/>
      <c r="J29" s="42"/>
      <c r="K29" s="42"/>
      <c r="L29" s="42"/>
      <c r="O29" s="23"/>
      <c r="P29" s="42">
        <f>D$11+D$12*F29+D$13*F29^2</f>
        <v>1.005793323811861</v>
      </c>
      <c r="Q29" s="77">
        <f>+C29-15018.5</f>
        <v>12516.837</v>
      </c>
      <c r="S29"/>
    </row>
    <row r="30" spans="1:23">
      <c r="A30" s="203" t="s">
        <v>332</v>
      </c>
      <c r="B30" s="205" t="s">
        <v>180</v>
      </c>
      <c r="C30" s="204">
        <v>28253.359</v>
      </c>
      <c r="D30" s="109"/>
      <c r="E30" s="42">
        <f>(C30-C$7)/C$8</f>
        <v>-40375.917687312452</v>
      </c>
      <c r="F30" s="36">
        <f>ROUND(2*E30,0)/2</f>
        <v>-40376</v>
      </c>
      <c r="G30" s="36">
        <f>C30-(C$7+C$8*F30)</f>
        <v>3.9427421848813538E-2</v>
      </c>
      <c r="H30" s="42">
        <f>G30</f>
        <v>3.9427421848813538E-2</v>
      </c>
      <c r="I30" s="42"/>
      <c r="J30" s="42"/>
      <c r="K30" s="42"/>
      <c r="L30" s="42"/>
      <c r="O30" s="23"/>
      <c r="P30" s="42">
        <f>D$11+D$12*F30+D$13*F30^2</f>
        <v>0.9485400405858474</v>
      </c>
      <c r="Q30" s="77">
        <f>+C30-15018.5</f>
        <v>13234.859</v>
      </c>
      <c r="S30"/>
    </row>
    <row r="31" spans="1:23">
      <c r="A31" s="203" t="s">
        <v>332</v>
      </c>
      <c r="B31" s="205" t="s">
        <v>180</v>
      </c>
      <c r="C31" s="204">
        <v>28652.358</v>
      </c>
      <c r="D31" s="109"/>
      <c r="E31" s="42">
        <f>(C31-C$7)/C$8</f>
        <v>-39542.926878433922</v>
      </c>
      <c r="F31" s="36">
        <f>ROUND(2*E31,0)/2</f>
        <v>-39543</v>
      </c>
      <c r="G31" s="36">
        <f>C31-(C$7+C$8*F31)</f>
        <v>3.5024914359382819E-2</v>
      </c>
      <c r="H31" s="42">
        <f>G31</f>
        <v>3.5024914359382819E-2</v>
      </c>
      <c r="I31" s="42"/>
      <c r="J31" s="42"/>
      <c r="K31" s="42"/>
      <c r="L31" s="42"/>
      <c r="O31" s="23"/>
      <c r="P31" s="42">
        <f>D$11+D$12*F31+D$13*F31^2</f>
        <v>0.91744954500617026</v>
      </c>
      <c r="Q31" s="77">
        <f>+C31-15018.5</f>
        <v>13633.858</v>
      </c>
      <c r="S31"/>
    </row>
    <row r="32" spans="1:23">
      <c r="A32" s="203" t="s">
        <v>332</v>
      </c>
      <c r="B32" s="205" t="s">
        <v>180</v>
      </c>
      <c r="C32" s="204">
        <v>28652.378000000001</v>
      </c>
      <c r="D32" s="109"/>
      <c r="E32" s="42">
        <f>(C32-C$7)/C$8</f>
        <v>-39542.885124404012</v>
      </c>
      <c r="F32" s="36">
        <f>ROUND(2*E32,0)/2</f>
        <v>-39543</v>
      </c>
      <c r="G32" s="36">
        <f>C32-(C$7+C$8*F32)</f>
        <v>5.5024914359819377E-2</v>
      </c>
      <c r="H32" s="42">
        <f>G32</f>
        <v>5.5024914359819377E-2</v>
      </c>
      <c r="I32" s="42"/>
      <c r="J32" s="42"/>
      <c r="K32" s="42"/>
      <c r="L32" s="42"/>
      <c r="O32" s="23"/>
      <c r="P32" s="42">
        <f>D$11+D$12*F32+D$13*F32^2</f>
        <v>0.91744954500617026</v>
      </c>
      <c r="Q32" s="77">
        <f>+C32-15018.5</f>
        <v>13633.878000000001</v>
      </c>
      <c r="S32"/>
    </row>
    <row r="33" spans="1:19">
      <c r="A33" s="42" t="s">
        <v>9</v>
      </c>
      <c r="B33" s="43"/>
      <c r="C33" s="109">
        <v>35216.501100000001</v>
      </c>
      <c r="D33" s="109"/>
      <c r="E33" s="42">
        <f>(C33-C$7)/C$8</f>
        <v>-25838.955513935685</v>
      </c>
      <c r="F33" s="36">
        <f>ROUND(2*E33,0)/2</f>
        <v>-25839</v>
      </c>
      <c r="G33" s="36">
        <f>C33-(C$7+C$8*F33)</f>
        <v>2.1308632683940232E-2</v>
      </c>
      <c r="H33" s="36">
        <f>G33</f>
        <v>2.1308632683940232E-2</v>
      </c>
      <c r="I33" s="42"/>
      <c r="L33" s="42"/>
      <c r="M33" s="42"/>
      <c r="O33" s="23"/>
      <c r="P33" s="42"/>
      <c r="Q33" s="77">
        <f>+C33-15018.5</f>
        <v>20198.001100000001</v>
      </c>
      <c r="S33"/>
    </row>
    <row r="34" spans="1:19">
      <c r="A34" s="203" t="s">
        <v>369</v>
      </c>
      <c r="B34" s="205" t="s">
        <v>180</v>
      </c>
      <c r="C34" s="204">
        <v>35216.502899999999</v>
      </c>
      <c r="D34" s="109"/>
      <c r="E34" s="42">
        <f>(C34-C$7)/C$8</f>
        <v>-25838.951756072998</v>
      </c>
      <c r="F34" s="36">
        <f>ROUND(2*E34,0)/2</f>
        <v>-25839</v>
      </c>
      <c r="G34" s="36">
        <f>C34-(C$7+C$8*F34)</f>
        <v>2.3108632682124153E-2</v>
      </c>
      <c r="H34" s="42">
        <f>G34</f>
        <v>2.3108632682124153E-2</v>
      </c>
      <c r="I34" s="42"/>
      <c r="J34" s="42"/>
      <c r="K34" s="42"/>
      <c r="L34" s="42"/>
      <c r="O34" s="23"/>
      <c r="P34" s="42">
        <f>D$11+D$12*F34+D$13*F34^2</f>
        <v>0.48035704435492832</v>
      </c>
      <c r="Q34" s="77">
        <f>+C34-15018.5</f>
        <v>20198.002899999999</v>
      </c>
      <c r="S34"/>
    </row>
    <row r="35" spans="1:19">
      <c r="A35" s="203" t="s">
        <v>369</v>
      </c>
      <c r="B35" s="205" t="s">
        <v>180</v>
      </c>
      <c r="C35" s="204">
        <v>35216.504200000003</v>
      </c>
      <c r="D35" s="109"/>
      <c r="E35" s="42">
        <f>(C35-C$7)/C$8</f>
        <v>-25838.949042061045</v>
      </c>
      <c r="F35" s="36">
        <f>ROUND(2*E35,0)/2</f>
        <v>-25839</v>
      </c>
      <c r="G35" s="36">
        <f>C35-(C$7+C$8*F35)</f>
        <v>2.4408632685663179E-2</v>
      </c>
      <c r="H35" s="42">
        <f>G35</f>
        <v>2.4408632685663179E-2</v>
      </c>
      <c r="I35" s="42"/>
      <c r="J35" s="42"/>
      <c r="K35" s="42"/>
      <c r="L35" s="42"/>
      <c r="O35" s="23"/>
      <c r="P35" s="42">
        <f>D$11+D$12*F35+D$13*F35^2</f>
        <v>0.48035704435492832</v>
      </c>
      <c r="Q35" s="77">
        <f>+C35-15018.5</f>
        <v>20198.004200000003</v>
      </c>
      <c r="S35"/>
    </row>
    <row r="36" spans="1:19">
      <c r="A36" s="203" t="s">
        <v>332</v>
      </c>
      <c r="B36" s="205" t="s">
        <v>180</v>
      </c>
      <c r="C36" s="204">
        <v>35216.504399999998</v>
      </c>
      <c r="D36" s="109"/>
      <c r="E36" s="42">
        <f>(C36-C$7)/C$8</f>
        <v>-25838.948624520759</v>
      </c>
      <c r="F36" s="36">
        <f>ROUND(2*E36,0)/2</f>
        <v>-25839</v>
      </c>
      <c r="G36" s="36">
        <f>C36-(C$7+C$8*F36)</f>
        <v>2.4608632680610754E-2</v>
      </c>
      <c r="H36" s="42">
        <f>G36</f>
        <v>2.4608632680610754E-2</v>
      </c>
      <c r="I36" s="42"/>
      <c r="J36" s="42"/>
      <c r="K36" s="42"/>
      <c r="L36" s="42"/>
      <c r="O36" s="23"/>
      <c r="P36" s="42">
        <f>D$11+D$12*F36+D$13*F36^2</f>
        <v>0.48035704435492832</v>
      </c>
      <c r="Q36" s="77">
        <f>+C36-15018.5</f>
        <v>20198.004399999998</v>
      </c>
      <c r="S36"/>
    </row>
    <row r="37" spans="1:19">
      <c r="A37" s="203" t="s">
        <v>369</v>
      </c>
      <c r="B37" s="205" t="s">
        <v>180</v>
      </c>
      <c r="C37" s="204">
        <v>35217.462299999999</v>
      </c>
      <c r="D37" s="109"/>
      <c r="E37" s="42">
        <f>(C37-C$7)/C$8</f>
        <v>-25836.948815258515</v>
      </c>
      <c r="F37" s="36">
        <f>ROUND(2*E37,0)/2</f>
        <v>-25837</v>
      </c>
      <c r="G37" s="36">
        <f>C37-(C$7+C$8*F37)</f>
        <v>2.4517270117939916E-2</v>
      </c>
      <c r="H37" s="42">
        <f>G37</f>
        <v>2.4517270117939916E-2</v>
      </c>
      <c r="I37" s="42"/>
      <c r="J37" s="42"/>
      <c r="K37" s="42"/>
      <c r="L37" s="42"/>
      <c r="O37" s="23"/>
      <c r="P37" s="42">
        <f>D$11+D$12*F37+D$13*F37^2</f>
        <v>0.48030348979575654</v>
      </c>
      <c r="Q37" s="77">
        <f>+C37-15018.5</f>
        <v>20198.962299999999</v>
      </c>
      <c r="S37"/>
    </row>
    <row r="38" spans="1:19">
      <c r="A38" s="203" t="s">
        <v>369</v>
      </c>
      <c r="B38" s="205" t="s">
        <v>180</v>
      </c>
      <c r="C38" s="204">
        <v>35217.464</v>
      </c>
      <c r="D38" s="109"/>
      <c r="E38" s="42">
        <f>(C38-C$7)/C$8</f>
        <v>-25836.945266165971</v>
      </c>
      <c r="F38" s="36">
        <f>ROUND(2*E38,0)/2</f>
        <v>-25837</v>
      </c>
      <c r="G38" s="36">
        <f>C38-(C$7+C$8*F38)</f>
        <v>2.6217270118650049E-2</v>
      </c>
      <c r="H38" s="42">
        <f>G38</f>
        <v>2.6217270118650049E-2</v>
      </c>
      <c r="I38" s="42"/>
      <c r="J38" s="42"/>
      <c r="K38" s="42"/>
      <c r="L38" s="42"/>
      <c r="O38" s="23"/>
      <c r="P38" s="42">
        <f>D$11+D$12*F38+D$13*F38^2</f>
        <v>0.48030348979575654</v>
      </c>
      <c r="Q38" s="77">
        <f>+C38-15018.5</f>
        <v>20198.964</v>
      </c>
      <c r="S38"/>
    </row>
    <row r="39" spans="1:19">
      <c r="A39" s="203" t="s">
        <v>332</v>
      </c>
      <c r="B39" s="205" t="s">
        <v>180</v>
      </c>
      <c r="C39" s="204">
        <v>36229.5743</v>
      </c>
      <c r="D39" s="109"/>
      <c r="E39" s="42">
        <f>(C39-C$7)/C$8</f>
        <v>-23723.961079560759</v>
      </c>
      <c r="F39" s="36">
        <f>ROUND(2*E39,0)/2</f>
        <v>-23724</v>
      </c>
      <c r="G39" s="36">
        <f>C39-(C$7+C$8*F39)</f>
        <v>1.8642722308868542E-2</v>
      </c>
      <c r="H39" s="42">
        <f>G39</f>
        <v>1.8642722308868542E-2</v>
      </c>
      <c r="I39" s="42"/>
      <c r="J39" s="42"/>
      <c r="K39" s="42"/>
      <c r="L39" s="42"/>
      <c r="O39" s="23"/>
      <c r="P39" s="42">
        <f>D$11+D$12*F39+D$13*F39^2</f>
        <v>0.42539186955031116</v>
      </c>
      <c r="Q39" s="77">
        <f>+C39-15018.5</f>
        <v>21211.0743</v>
      </c>
      <c r="S39"/>
    </row>
    <row r="40" spans="1:19">
      <c r="A40" s="203" t="s">
        <v>369</v>
      </c>
      <c r="B40" s="205" t="s">
        <v>180</v>
      </c>
      <c r="C40" s="204">
        <v>36231.490299999998</v>
      </c>
      <c r="D40" s="109"/>
      <c r="E40" s="42">
        <f>(C40-C$7)/C$8</f>
        <v>-23719.961043495983</v>
      </c>
      <c r="F40" s="36">
        <f>ROUND(2*E40,0)/2</f>
        <v>-23720</v>
      </c>
      <c r="G40" s="36">
        <f>C40-(C$7+C$8*F40)</f>
        <v>1.8659997185750399E-2</v>
      </c>
      <c r="H40" s="42">
        <f>G40</f>
        <v>1.8659997185750399E-2</v>
      </c>
      <c r="I40" s="42"/>
      <c r="J40" s="42"/>
      <c r="K40" s="42"/>
      <c r="L40" s="42"/>
      <c r="O40" s="23"/>
      <c r="P40" s="42">
        <f>D$11+D$12*F40+D$13*F40^2</f>
        <v>0.42529108153196493</v>
      </c>
      <c r="Q40" s="77">
        <f>+C40-15018.5</f>
        <v>21212.990299999998</v>
      </c>
      <c r="S40"/>
    </row>
    <row r="41" spans="1:19">
      <c r="A41" s="203" t="s">
        <v>369</v>
      </c>
      <c r="B41" s="205" t="s">
        <v>180</v>
      </c>
      <c r="C41" s="204">
        <v>36231.490899999997</v>
      </c>
      <c r="D41" s="109"/>
      <c r="E41" s="42">
        <f>(C41-C$7)/C$8</f>
        <v>-23719.959790875087</v>
      </c>
      <c r="F41" s="36">
        <f>ROUND(2*E41,0)/2</f>
        <v>-23720</v>
      </c>
      <c r="G41" s="36">
        <f>C41-(C$7+C$8*F41)</f>
        <v>1.9259997185145039E-2</v>
      </c>
      <c r="H41" s="42">
        <f>G41</f>
        <v>1.9259997185145039E-2</v>
      </c>
      <c r="I41" s="42"/>
      <c r="J41" s="42"/>
      <c r="K41" s="42"/>
      <c r="L41" s="42"/>
      <c r="O41" s="23"/>
      <c r="P41" s="42">
        <f>D$11+D$12*F41+D$13*F41^2</f>
        <v>0.42529108153196493</v>
      </c>
      <c r="Q41" s="77">
        <f>+C41-15018.5</f>
        <v>21212.990899999997</v>
      </c>
      <c r="S41"/>
    </row>
    <row r="42" spans="1:19">
      <c r="A42" s="203" t="s">
        <v>369</v>
      </c>
      <c r="B42" s="205" t="s">
        <v>180</v>
      </c>
      <c r="C42" s="204">
        <v>36604.625099999997</v>
      </c>
      <c r="D42" s="109"/>
      <c r="E42" s="42">
        <f>(C42-C$7)/C$8</f>
        <v>-22940.966963629293</v>
      </c>
      <c r="F42" s="36">
        <f>ROUND(2*E42,0)/2</f>
        <v>-22941</v>
      </c>
      <c r="G42" s="36">
        <f>C42-(C$7+C$8*F42)</f>
        <v>1.5824278896616306E-2</v>
      </c>
      <c r="H42" s="42">
        <f>G42</f>
        <v>1.5824278896616306E-2</v>
      </c>
      <c r="I42" s="42"/>
      <c r="J42" s="42"/>
      <c r="K42" s="42"/>
      <c r="L42" s="42"/>
      <c r="O42" s="23"/>
      <c r="P42" s="42">
        <f>D$11+D$12*F42+D$13*F42^2</f>
        <v>0.40589037956153529</v>
      </c>
      <c r="Q42" s="77">
        <f>+C42-15018.5</f>
        <v>21586.125099999997</v>
      </c>
      <c r="S42"/>
    </row>
    <row r="43" spans="1:19">
      <c r="A43" s="203" t="s">
        <v>369</v>
      </c>
      <c r="B43" s="205" t="s">
        <v>180</v>
      </c>
      <c r="C43" s="204">
        <v>36604.625099999997</v>
      </c>
      <c r="D43" s="109"/>
      <c r="E43" s="42">
        <f>(C43-C$7)/C$8</f>
        <v>-22940.966963629293</v>
      </c>
      <c r="F43" s="36">
        <f>ROUND(2*E43,0)/2</f>
        <v>-22941</v>
      </c>
      <c r="G43" s="36">
        <f>C43-(C$7+C$8*F43)</f>
        <v>1.5824278896616306E-2</v>
      </c>
      <c r="H43" s="42">
        <f>G43</f>
        <v>1.5824278896616306E-2</v>
      </c>
      <c r="I43" s="42"/>
      <c r="J43" s="42"/>
      <c r="K43" s="42"/>
      <c r="L43" s="42"/>
      <c r="O43" s="23"/>
      <c r="P43" s="42">
        <f>D$11+D$12*F43+D$13*F43^2</f>
        <v>0.40589037956153529</v>
      </c>
      <c r="Q43" s="77">
        <f>+C43-15018.5</f>
        <v>21586.125099999997</v>
      </c>
      <c r="S43"/>
    </row>
    <row r="44" spans="1:19">
      <c r="A44" s="203" t="s">
        <v>332</v>
      </c>
      <c r="B44" s="205" t="s">
        <v>180</v>
      </c>
      <c r="C44" s="204">
        <v>36604.626900000003</v>
      </c>
      <c r="D44" s="109"/>
      <c r="E44" s="42">
        <f>(C44-C$7)/C$8</f>
        <v>-22940.963205766591</v>
      </c>
      <c r="F44" s="36">
        <f>ROUND(2*E44,0)/2</f>
        <v>-22941</v>
      </c>
      <c r="G44" s="36">
        <f>C44-(C$7+C$8*F44)</f>
        <v>1.7624278902076185E-2</v>
      </c>
      <c r="H44" s="42">
        <f>G44</f>
        <v>1.7624278902076185E-2</v>
      </c>
      <c r="I44" s="42"/>
      <c r="J44" s="42"/>
      <c r="K44" s="42"/>
      <c r="L44" s="42"/>
      <c r="O44" s="23"/>
      <c r="P44" s="42">
        <f>D$11+D$12*F44+D$13*F44^2</f>
        <v>0.40589037956153529</v>
      </c>
      <c r="Q44" s="77">
        <f>+C44-15018.5</f>
        <v>21586.126900000003</v>
      </c>
      <c r="S44"/>
    </row>
    <row r="45" spans="1:19">
      <c r="A45" s="203" t="s">
        <v>369</v>
      </c>
      <c r="B45" s="205" t="s">
        <v>180</v>
      </c>
      <c r="C45" s="204">
        <v>37315.446400000001</v>
      </c>
      <c r="D45" s="109"/>
      <c r="E45" s="42">
        <f>(C45-C$7)/C$8</f>
        <v>-21456.984272807786</v>
      </c>
      <c r="F45" s="42">
        <f>ROUND(2*E45,0)/2</f>
        <v>-21457</v>
      </c>
      <c r="G45" s="36">
        <f>C45-(C$7+C$8*F45)</f>
        <v>7.5332571504986845E-3</v>
      </c>
      <c r="H45" s="42">
        <f>G45</f>
        <v>7.5332571504986845E-3</v>
      </c>
      <c r="I45" s="42"/>
      <c r="J45" s="42"/>
      <c r="K45" s="42"/>
      <c r="L45" s="42"/>
      <c r="O45" s="23"/>
      <c r="P45" s="42">
        <f>D$11+D$12*F45+D$13*F45^2</f>
        <v>0.37018594067889676</v>
      </c>
      <c r="Q45" s="77">
        <f>+C45-15018.5</f>
        <v>22296.946400000001</v>
      </c>
      <c r="S45"/>
    </row>
    <row r="46" spans="1:19">
      <c r="A46" s="203" t="s">
        <v>369</v>
      </c>
      <c r="B46" s="205" t="s">
        <v>180</v>
      </c>
      <c r="C46" s="204">
        <v>37315.4467</v>
      </c>
      <c r="D46" s="109"/>
      <c r="E46" s="42">
        <f>(C46-C$7)/C$8</f>
        <v>-21456.983646497338</v>
      </c>
      <c r="F46" s="42">
        <f>ROUND(2*E46,0)/2</f>
        <v>-21457</v>
      </c>
      <c r="G46" s="36">
        <f>C46-(C$7+C$8*F46)</f>
        <v>7.8332571501960047E-3</v>
      </c>
      <c r="H46" s="42">
        <f>G46</f>
        <v>7.8332571501960047E-3</v>
      </c>
      <c r="I46" s="42"/>
      <c r="J46" s="42"/>
      <c r="K46" s="42"/>
      <c r="L46" s="42"/>
      <c r="O46" s="23"/>
      <c r="P46" s="42">
        <f>D$11+D$12*F46+D$13*F46^2</f>
        <v>0.37018594067889676</v>
      </c>
      <c r="Q46" s="77">
        <f>+C46-15018.5</f>
        <v>22296.9467</v>
      </c>
      <c r="S46"/>
    </row>
    <row r="47" spans="1:19">
      <c r="A47" s="203" t="s">
        <v>332</v>
      </c>
      <c r="B47" s="205" t="s">
        <v>180</v>
      </c>
      <c r="C47" s="204">
        <v>37315.447</v>
      </c>
      <c r="D47" s="109"/>
      <c r="E47" s="42">
        <f>(C47-C$7)/C$8</f>
        <v>-21456.98302018689</v>
      </c>
      <c r="F47" s="42">
        <f>ROUND(2*E47,0)/2</f>
        <v>-21457</v>
      </c>
      <c r="G47" s="36">
        <f>C47-(C$7+C$8*F47)</f>
        <v>8.1332571498933248E-3</v>
      </c>
      <c r="H47" s="42">
        <f>G47</f>
        <v>8.1332571498933248E-3</v>
      </c>
      <c r="I47" s="42"/>
      <c r="J47" s="42"/>
      <c r="K47" s="42"/>
      <c r="L47" s="42"/>
      <c r="O47" s="23"/>
      <c r="P47" s="42">
        <f>D$11+D$12*F47+D$13*F47^2</f>
        <v>0.37018594067889676</v>
      </c>
      <c r="Q47" s="77">
        <f>+C47-15018.5</f>
        <v>22296.947</v>
      </c>
      <c r="S47"/>
    </row>
    <row r="48" spans="1:19">
      <c r="A48" s="38" t="s">
        <v>182</v>
      </c>
      <c r="B48" s="39"/>
      <c r="C48" s="113">
        <v>38448.273999999998</v>
      </c>
      <c r="D48" s="116"/>
      <c r="E48" s="42">
        <f>(C48-C$7)/C$8</f>
        <v>-19091.978398497515</v>
      </c>
      <c r="F48" s="42">
        <f>ROUND(2*E48,0)/2</f>
        <v>-19092</v>
      </c>
      <c r="G48" s="36">
        <f>C48-(C$7+C$8*F48)</f>
        <v>1.0347026400268078E-2</v>
      </c>
      <c r="I48" s="42">
        <f>G48</f>
        <v>1.0347026400268078E-2</v>
      </c>
      <c r="J48" s="42"/>
      <c r="K48" s="42"/>
      <c r="M48" s="42"/>
      <c r="N48" s="3"/>
      <c r="O48" s="23"/>
      <c r="P48" s="42">
        <f>D$11+D$12*F48+D$13*F48^2</f>
        <v>0.31668411529120566</v>
      </c>
      <c r="Q48" s="77">
        <f>+C48-15018.5</f>
        <v>23429.773999999998</v>
      </c>
      <c r="S48"/>
    </row>
    <row r="49" spans="1:21">
      <c r="A49" s="203" t="s">
        <v>1298</v>
      </c>
      <c r="B49" s="205" t="s">
        <v>180</v>
      </c>
      <c r="C49" s="204">
        <v>38448.273999999998</v>
      </c>
      <c r="D49" s="109"/>
      <c r="E49" s="42">
        <f>(C49-C$7)/C$8</f>
        <v>-19091.978398497515</v>
      </c>
      <c r="F49" s="42">
        <f>ROUND(2*E49,0)/2</f>
        <v>-19092</v>
      </c>
      <c r="G49" s="36">
        <f>C49-(C$7+C$8*F49)</f>
        <v>1.0347026400268078E-2</v>
      </c>
      <c r="H49" s="42"/>
      <c r="I49" s="42">
        <f>G49</f>
        <v>1.0347026400268078E-2</v>
      </c>
      <c r="J49" s="42"/>
      <c r="K49" s="42"/>
      <c r="N49" s="42"/>
      <c r="O49" s="23"/>
      <c r="P49" s="42">
        <f>D$11+D$12*F49+D$13*F49^2</f>
        <v>0.31668411529120566</v>
      </c>
      <c r="Q49" s="77">
        <f>+C49-15018.5</f>
        <v>23429.773999999998</v>
      </c>
      <c r="S49"/>
    </row>
    <row r="50" spans="1:21">
      <c r="A50" s="203" t="s">
        <v>413</v>
      </c>
      <c r="B50" s="205" t="s">
        <v>180</v>
      </c>
      <c r="C50" s="204">
        <v>39266.400999999998</v>
      </c>
      <c r="D50" s="109"/>
      <c r="E50" s="42">
        <f>(C50-C$7)/C$8</f>
        <v>-17383.973437343811</v>
      </c>
      <c r="F50" s="42">
        <f>ROUND(2*E50,0)/2</f>
        <v>-17384</v>
      </c>
      <c r="G50" s="36">
        <f>C50-(C$7+C$8*F50)</f>
        <v>1.2723397594527341E-2</v>
      </c>
      <c r="H50" s="42"/>
      <c r="I50" s="42">
        <f>G50</f>
        <v>1.2723397594527341E-2</v>
      </c>
      <c r="J50" s="42"/>
      <c r="K50" s="42"/>
      <c r="L50" s="42"/>
      <c r="O50" s="23"/>
      <c r="P50" s="42">
        <f>D$11+D$12*F50+D$13*F50^2</f>
        <v>0.28064286661261378</v>
      </c>
      <c r="Q50" s="77">
        <f>+C50-15018.5</f>
        <v>24247.900999999998</v>
      </c>
      <c r="S50"/>
    </row>
    <row r="51" spans="1:21">
      <c r="A51" s="203" t="s">
        <v>413</v>
      </c>
      <c r="B51" s="205" t="s">
        <v>180</v>
      </c>
      <c r="C51" s="204">
        <v>39266.402999999998</v>
      </c>
      <c r="D51" s="109"/>
      <c r="E51" s="42">
        <f>(C51-C$7)/C$8</f>
        <v>-17383.96926194082</v>
      </c>
      <c r="F51" s="42">
        <f>ROUND(2*E51,0)/2</f>
        <v>-17384</v>
      </c>
      <c r="G51" s="36">
        <f>C51-(C$7+C$8*F51)</f>
        <v>1.4723397594934795E-2</v>
      </c>
      <c r="H51" s="42"/>
      <c r="I51" s="42">
        <f>G51</f>
        <v>1.4723397594934795E-2</v>
      </c>
      <c r="J51" s="42"/>
      <c r="K51" s="42"/>
      <c r="L51" s="42"/>
      <c r="O51" s="23"/>
      <c r="P51" s="42">
        <f>D$11+D$12*F51+D$13*F51^2</f>
        <v>0.28064286661261378</v>
      </c>
      <c r="Q51" s="77">
        <f>+C51-15018.5</f>
        <v>24247.902999999998</v>
      </c>
      <c r="S51"/>
    </row>
    <row r="52" spans="1:21">
      <c r="A52" s="101" t="s">
        <v>10</v>
      </c>
      <c r="B52" s="43"/>
      <c r="C52" s="108">
        <v>39622.309000000001</v>
      </c>
      <c r="D52" s="109">
        <v>4.0000000000000001E-3</v>
      </c>
      <c r="E52" s="42">
        <f>(C52-C$7)/C$8</f>
        <v>-16640.943773594423</v>
      </c>
      <c r="F52" s="42">
        <f>ROUND(2*E52,0)/2</f>
        <v>-16641</v>
      </c>
      <c r="G52" s="36">
        <f>C52-(C$7+C$8*F52)</f>
        <v>2.6932205444609281E-2</v>
      </c>
      <c r="H52" s="42"/>
      <c r="I52" s="42">
        <f>G52</f>
        <v>2.6932205444609281E-2</v>
      </c>
      <c r="J52" s="42"/>
      <c r="K52" s="42"/>
      <c r="M52" s="42"/>
      <c r="N52" s="42"/>
      <c r="O52" s="23"/>
      <c r="P52" s="42"/>
      <c r="Q52" s="77">
        <f>+C52-15018.5</f>
        <v>24603.809000000001</v>
      </c>
      <c r="S52"/>
    </row>
    <row r="53" spans="1:21">
      <c r="A53" s="203" t="s">
        <v>369</v>
      </c>
      <c r="B53" s="205" t="s">
        <v>180</v>
      </c>
      <c r="C53" s="204">
        <v>39913.516900000002</v>
      </c>
      <c r="D53" s="109"/>
      <c r="E53" s="42">
        <f>(C53-C$7)/C$8</f>
        <v>-16032.98860535385</v>
      </c>
      <c r="F53" s="42">
        <f>ROUND(2*E53,0)/2</f>
        <v>-16033</v>
      </c>
      <c r="G53" s="36">
        <f>C53-(C$7+C$8*F53)</f>
        <v>5.4579862917307764E-3</v>
      </c>
      <c r="H53" s="42"/>
      <c r="I53" s="42"/>
      <c r="J53" s="42">
        <f>G53</f>
        <v>5.4579862917307764E-3</v>
      </c>
      <c r="K53" s="42"/>
      <c r="L53" s="42"/>
      <c r="O53" s="23"/>
      <c r="P53" s="42">
        <f>D$11+D$12*F53+D$13*F53^2</f>
        <v>0.25367802840399012</v>
      </c>
      <c r="Q53" s="77">
        <f>+C53-15018.5</f>
        <v>24895.016900000002</v>
      </c>
      <c r="S53"/>
    </row>
    <row r="54" spans="1:21">
      <c r="A54" s="203" t="s">
        <v>369</v>
      </c>
      <c r="B54" s="205" t="s">
        <v>180</v>
      </c>
      <c r="C54" s="204">
        <v>39913.518199999999</v>
      </c>
      <c r="D54" s="109"/>
      <c r="E54" s="42">
        <f>(C54-C$7)/C$8</f>
        <v>-16032.985891341916</v>
      </c>
      <c r="F54" s="42">
        <f>ROUND(2*E54,0)/2</f>
        <v>-16033</v>
      </c>
      <c r="G54" s="36">
        <f>C54-(C$7+C$8*F54)</f>
        <v>6.7579862879938446E-3</v>
      </c>
      <c r="H54" s="42"/>
      <c r="I54" s="42"/>
      <c r="J54" s="42">
        <f>G54</f>
        <v>6.7579862879938446E-3</v>
      </c>
      <c r="K54" s="42"/>
      <c r="L54" s="42"/>
      <c r="O54" s="23"/>
      <c r="P54" s="42">
        <f>D$11+D$12*F54+D$13*F54^2</f>
        <v>0.25367802840399012</v>
      </c>
      <c r="Q54" s="77">
        <f>+C54-15018.5</f>
        <v>24895.018199999999</v>
      </c>
      <c r="S54"/>
    </row>
    <row r="55" spans="1:21">
      <c r="A55" s="203" t="s">
        <v>332</v>
      </c>
      <c r="B55" s="205" t="s">
        <v>180</v>
      </c>
      <c r="C55" s="204">
        <v>39913.518199999999</v>
      </c>
      <c r="D55" s="109"/>
      <c r="E55" s="42">
        <f>(C55-C$7)/C$8</f>
        <v>-16032.985891341916</v>
      </c>
      <c r="F55" s="42">
        <f>ROUND(2*E55,0)/2</f>
        <v>-16033</v>
      </c>
      <c r="G55" s="36">
        <f>C55-(C$7+C$8*F55)</f>
        <v>6.7579862879938446E-3</v>
      </c>
      <c r="H55" s="42"/>
      <c r="I55" s="42"/>
      <c r="J55" s="42">
        <f>G55</f>
        <v>6.7579862879938446E-3</v>
      </c>
      <c r="K55" s="42"/>
      <c r="L55" s="42"/>
      <c r="O55" s="23"/>
      <c r="P55" s="42">
        <f>D$11+D$12*F55+D$13*F55^2</f>
        <v>0.25367802840399012</v>
      </c>
      <c r="Q55" s="77">
        <f>+C55-15018.5</f>
        <v>24895.018199999999</v>
      </c>
      <c r="S55"/>
    </row>
    <row r="56" spans="1:21">
      <c r="A56" s="203" t="s">
        <v>369</v>
      </c>
      <c r="B56" s="205" t="s">
        <v>180</v>
      </c>
      <c r="C56" s="204">
        <v>39913.519200000002</v>
      </c>
      <c r="D56" s="109"/>
      <c r="E56" s="42">
        <f>(C56-C$7)/C$8</f>
        <v>-16032.983803640411</v>
      </c>
      <c r="F56" s="42">
        <f>ROUND(2*E56,0)/2</f>
        <v>-16033</v>
      </c>
      <c r="G56" s="36">
        <f>C56-(C$7+C$8*F56)</f>
        <v>7.7579862918355502E-3</v>
      </c>
      <c r="H56" s="42"/>
      <c r="I56" s="42"/>
      <c r="J56" s="42">
        <f>G56</f>
        <v>7.7579862918355502E-3</v>
      </c>
      <c r="K56" s="42"/>
      <c r="L56" s="42"/>
      <c r="O56" s="23"/>
      <c r="P56" s="42">
        <f>D$11+D$12*F56+D$13*F56^2</f>
        <v>0.25367802840399012</v>
      </c>
      <c r="Q56" s="77">
        <f>+C56-15018.5</f>
        <v>24895.019200000002</v>
      </c>
      <c r="S56"/>
    </row>
    <row r="57" spans="1:21">
      <c r="A57" s="101" t="s">
        <v>15</v>
      </c>
      <c r="B57" s="43"/>
      <c r="C57" s="109">
        <v>40402.786200000002</v>
      </c>
      <c r="D57" s="109"/>
      <c r="E57" s="42">
        <f>(C57-C$7)/C$8</f>
        <v>-15011.540356194248</v>
      </c>
      <c r="F57" s="42">
        <f>ROUND(2*E57,0)/2</f>
        <v>-15011.5</v>
      </c>
      <c r="G57" s="36"/>
      <c r="L57" s="42"/>
      <c r="M57" s="42"/>
      <c r="O57" s="23"/>
      <c r="P57" s="42"/>
      <c r="Q57" s="77">
        <f>+C57-15018.5</f>
        <v>25384.286200000002</v>
      </c>
      <c r="S57" s="23" t="s">
        <v>2</v>
      </c>
      <c r="U57" s="95">
        <v>-1.9330442759383004E-2</v>
      </c>
    </row>
    <row r="58" spans="1:21">
      <c r="A58" s="203" t="s">
        <v>436</v>
      </c>
      <c r="B58" s="205" t="s">
        <v>180</v>
      </c>
      <c r="C58" s="204">
        <v>40658.345999999998</v>
      </c>
      <c r="D58" s="109"/>
      <c r="E58" s="42">
        <f>(C58-C$7)/C$8</f>
        <v>-14478.0077796243</v>
      </c>
      <c r="F58" s="42">
        <f>ROUND(2*E58,0)/2</f>
        <v>-14478</v>
      </c>
      <c r="G58" s="36">
        <f>C58-(C$7+C$8*F58)</f>
        <v>-3.726406444911845E-3</v>
      </c>
      <c r="H58" s="42"/>
      <c r="I58" s="42">
        <f>G58</f>
        <v>-3.726406444911845E-3</v>
      </c>
      <c r="J58" s="42"/>
      <c r="K58" s="42"/>
      <c r="L58" s="42"/>
      <c r="O58" s="23"/>
      <c r="P58" s="42">
        <f>D$11+D$12*F58+D$13*F58^2</f>
        <v>0.22432890003758782</v>
      </c>
      <c r="Q58" s="77">
        <f>+C58-15018.5</f>
        <v>25639.845999999998</v>
      </c>
      <c r="S58"/>
    </row>
    <row r="59" spans="1:21">
      <c r="A59" s="203" t="s">
        <v>436</v>
      </c>
      <c r="B59" s="205" t="s">
        <v>180</v>
      </c>
      <c r="C59" s="204">
        <v>40692.373</v>
      </c>
      <c r="D59" s="109"/>
      <c r="E59" s="42">
        <f>(C59-C$7)/C$8</f>
        <v>-14406.969560847534</v>
      </c>
      <c r="F59" s="42">
        <f>ROUND(2*E59,0)/2</f>
        <v>-14407</v>
      </c>
      <c r="G59" s="36">
        <f>C59-(C$7+C$8*F59)</f>
        <v>1.4580222574295476E-2</v>
      </c>
      <c r="H59" s="42"/>
      <c r="I59" s="42">
        <f>G59</f>
        <v>1.4580222574295476E-2</v>
      </c>
      <c r="J59" s="42"/>
      <c r="K59" s="42"/>
      <c r="L59" s="42"/>
      <c r="O59" s="23"/>
      <c r="P59" s="42">
        <f>D$11+D$12*F59+D$13*F59^2</f>
        <v>0.22303195216931199</v>
      </c>
      <c r="Q59" s="77">
        <f>+C59-15018.5</f>
        <v>25673.873</v>
      </c>
      <c r="S59"/>
    </row>
    <row r="60" spans="1:21">
      <c r="A60" s="203" t="s">
        <v>436</v>
      </c>
      <c r="B60" s="205" t="s">
        <v>180</v>
      </c>
      <c r="C60" s="204">
        <v>40725.42</v>
      </c>
      <c r="D60" s="109"/>
      <c r="E60" s="42">
        <f>(C60-C$7)/C$8</f>
        <v>-14337.977289536057</v>
      </c>
      <c r="F60" s="42">
        <f>ROUND(2*E60,0)/2</f>
        <v>-14338</v>
      </c>
      <c r="G60" s="36">
        <f>C60-(C$7+C$8*F60)</f>
        <v>1.08782141469419E-2</v>
      </c>
      <c r="H60" s="42"/>
      <c r="I60" s="42">
        <f>G60</f>
        <v>1.08782141469419E-2</v>
      </c>
      <c r="J60" s="42"/>
      <c r="K60" s="42"/>
      <c r="L60" s="42"/>
      <c r="O60" s="23"/>
      <c r="P60" s="42">
        <f>D$11+D$12*F60+D$13*F60^2</f>
        <v>0.2217751451932595</v>
      </c>
      <c r="Q60" s="77">
        <f>+C60-15018.5</f>
        <v>25706.92</v>
      </c>
      <c r="S60"/>
    </row>
    <row r="61" spans="1:21">
      <c r="A61" s="101" t="s">
        <v>50</v>
      </c>
      <c r="B61" s="43"/>
      <c r="C61" s="109">
        <v>40725.485999999997</v>
      </c>
      <c r="D61" s="109"/>
      <c r="E61" s="42">
        <f>(C61-C$7)/C$8</f>
        <v>-14337.839501237377</v>
      </c>
      <c r="F61" s="42">
        <f>ROUND(2*E61,0)/2</f>
        <v>-14338</v>
      </c>
      <c r="G61" s="36"/>
      <c r="H61" s="42"/>
      <c r="I61" s="42"/>
      <c r="J61" s="95"/>
      <c r="L61" s="95"/>
      <c r="M61" s="95"/>
      <c r="N61" s="95"/>
      <c r="O61" s="23"/>
      <c r="P61" s="42"/>
      <c r="Q61" s="77">
        <f>+C61-15018.5</f>
        <v>25706.985999999997</v>
      </c>
      <c r="S61" s="23" t="s">
        <v>2</v>
      </c>
      <c r="U61" s="95">
        <v>7.6878214145835955E-2</v>
      </c>
    </row>
    <row r="62" spans="1:21">
      <c r="A62" s="101" t="s">
        <v>53</v>
      </c>
      <c r="B62" s="43"/>
      <c r="C62" s="109">
        <v>40988.273000000001</v>
      </c>
      <c r="D62" s="109"/>
      <c r="E62" s="42">
        <f>(C62-C$7)/C$8</f>
        <v>-13789.21868842139</v>
      </c>
      <c r="F62" s="42">
        <f>ROUND(2*E62,0)/2</f>
        <v>-13789</v>
      </c>
      <c r="G62" s="36"/>
      <c r="H62" s="42"/>
      <c r="I62" s="42"/>
      <c r="J62" s="95"/>
      <c r="L62" s="95"/>
      <c r="M62" s="95"/>
      <c r="N62" s="95"/>
      <c r="O62" s="23"/>
      <c r="P62" s="42"/>
      <c r="Q62" s="77">
        <f>+C62-15018.5</f>
        <v>25969.773000000001</v>
      </c>
      <c r="S62" s="23" t="s">
        <v>2</v>
      </c>
      <c r="U62" s="95">
        <v>-0.10475080939067993</v>
      </c>
    </row>
    <row r="63" spans="1:21">
      <c r="A63" s="101" t="s">
        <v>54</v>
      </c>
      <c r="B63" s="43"/>
      <c r="C63" s="109">
        <v>41027.392999999996</v>
      </c>
      <c r="D63" s="109"/>
      <c r="E63" s="42">
        <f>(C63-C$7)/C$8</f>
        <v>-13707.547805929644</v>
      </c>
      <c r="F63" s="42">
        <f>ROUND(2*E63,0)/2</f>
        <v>-13707.5</v>
      </c>
      <c r="G63" s="36"/>
      <c r="H63" s="42"/>
      <c r="I63" s="42"/>
      <c r="J63" s="95"/>
      <c r="L63" s="95"/>
      <c r="M63" s="95"/>
      <c r="N63" s="95"/>
      <c r="O63" s="23"/>
      <c r="P63" s="42"/>
      <c r="Q63" s="77">
        <f>+C63-15018.5</f>
        <v>26008.892999999996</v>
      </c>
      <c r="S63" s="23" t="s">
        <v>2</v>
      </c>
      <c r="U63" s="95">
        <v>-2.289883384219138E-2</v>
      </c>
    </row>
    <row r="64" spans="1:21">
      <c r="A64" s="101" t="s">
        <v>54</v>
      </c>
      <c r="B64" s="43"/>
      <c r="C64" s="109">
        <v>41028.608999999997</v>
      </c>
      <c r="D64" s="109"/>
      <c r="E64" s="42">
        <f>(C64-C$7)/C$8</f>
        <v>-13705.009160911495</v>
      </c>
      <c r="F64" s="42">
        <f>ROUND(2*E64,0)/2</f>
        <v>-13705</v>
      </c>
      <c r="G64" s="36"/>
      <c r="H64" s="42"/>
      <c r="I64" s="42"/>
      <c r="J64" s="95"/>
      <c r="L64" s="95"/>
      <c r="M64" s="95"/>
      <c r="N64" s="95"/>
      <c r="O64" s="23"/>
      <c r="P64" s="42"/>
      <c r="Q64" s="77">
        <f>+C64-15018.5</f>
        <v>26010.108999999997</v>
      </c>
      <c r="S64" s="23" t="s">
        <v>2</v>
      </c>
      <c r="U64" s="95">
        <v>-4.3880370430997573E-3</v>
      </c>
    </row>
    <row r="65" spans="1:21">
      <c r="A65" s="203" t="s">
        <v>444</v>
      </c>
      <c r="B65" s="205" t="s">
        <v>180</v>
      </c>
      <c r="C65" s="204">
        <v>41028.624000000003</v>
      </c>
      <c r="D65" s="109"/>
      <c r="E65" s="42">
        <f>(C65-C$7)/C$8</f>
        <v>-13704.977845389054</v>
      </c>
      <c r="F65" s="42">
        <f>ROUND(2*E65,0)/2</f>
        <v>-13705</v>
      </c>
      <c r="G65" s="36">
        <f>C65-(C$7+C$8*F65)</f>
        <v>1.0611962963594124E-2</v>
      </c>
      <c r="H65" s="42"/>
      <c r="I65" s="42">
        <f>G65</f>
        <v>1.0611962963594124E-2</v>
      </c>
      <c r="J65" s="42"/>
      <c r="K65" s="42"/>
      <c r="L65" s="42"/>
      <c r="O65" s="23"/>
      <c r="P65" s="42">
        <f>D$11+D$12*F65+D$13*F65^2</f>
        <v>0.21041123839791187</v>
      </c>
      <c r="Q65" s="77">
        <f>+C65-15018.5</f>
        <v>26010.124000000003</v>
      </c>
      <c r="S65"/>
    </row>
    <row r="66" spans="1:21">
      <c r="A66" s="101" t="s">
        <v>15</v>
      </c>
      <c r="B66" s="43"/>
      <c r="C66" s="109">
        <v>41133.717700000001</v>
      </c>
      <c r="D66" s="109"/>
      <c r="E66" s="42">
        <f>(C66-C$7)/C$8</f>
        <v>-13485.573570764214</v>
      </c>
      <c r="F66" s="42">
        <f>ROUND(2*E66,0)/2</f>
        <v>-13485.5</v>
      </c>
      <c r="G66" s="36"/>
      <c r="L66" s="42"/>
      <c r="M66" s="42"/>
      <c r="O66" s="23"/>
      <c r="P66" s="42"/>
      <c r="Q66" s="77">
        <f>+C66-15018.5</f>
        <v>26115.217700000001</v>
      </c>
      <c r="S66" s="23" t="s">
        <v>2</v>
      </c>
      <c r="U66" s="95">
        <v>-3.5240078330389224E-2</v>
      </c>
    </row>
    <row r="67" spans="1:21">
      <c r="A67" s="203" t="s">
        <v>449</v>
      </c>
      <c r="B67" s="205" t="s">
        <v>180</v>
      </c>
      <c r="C67" s="204">
        <v>41146.402999999998</v>
      </c>
      <c r="D67" s="109"/>
      <c r="E67" s="42">
        <f>(C67-C$7)/C$8</f>
        <v>-13459.090450987313</v>
      </c>
      <c r="F67" s="42">
        <f>ROUND(2*E67,0)/2</f>
        <v>-13459</v>
      </c>
      <c r="G67" s="36">
        <f>C67-(C$7+C$8*F67)</f>
        <v>-4.3325632293999661E-2</v>
      </c>
      <c r="H67" s="42"/>
      <c r="I67" s="42">
        <f>G67</f>
        <v>-4.3325632293999661E-2</v>
      </c>
      <c r="J67" s="42"/>
      <c r="K67" s="42"/>
      <c r="L67" s="42"/>
      <c r="O67" s="23"/>
      <c r="P67" s="42">
        <f>D$11+D$12*F67+D$13*F67^2</f>
        <v>0.2060756775235518</v>
      </c>
      <c r="Q67" s="77">
        <f>+C67-15018.5</f>
        <v>26127.902999999998</v>
      </c>
      <c r="S67"/>
    </row>
    <row r="68" spans="1:21">
      <c r="A68" s="203" t="s">
        <v>452</v>
      </c>
      <c r="B68" s="205" t="s">
        <v>180</v>
      </c>
      <c r="C68" s="204">
        <v>41211.599999999999</v>
      </c>
      <c r="D68" s="109"/>
      <c r="E68" s="42">
        <f>(C68-C$7)/C$8</f>
        <v>-13322.978576605537</v>
      </c>
      <c r="F68" s="42">
        <f>ROUND(2*E68,0)/2</f>
        <v>-13323</v>
      </c>
      <c r="G68" s="36">
        <f>C68-(C$7+C$8*F68)</f>
        <v>1.0261713425279595E-2</v>
      </c>
      <c r="H68" s="42"/>
      <c r="I68" s="42">
        <f>G68</f>
        <v>1.0261713425279595E-2</v>
      </c>
      <c r="J68" s="42"/>
      <c r="K68" s="42"/>
      <c r="L68" s="42"/>
      <c r="O68" s="23"/>
      <c r="P68" s="42">
        <f>D$11+D$12*F68+D$13*F68^2</f>
        <v>0.20369818152475874</v>
      </c>
      <c r="Q68" s="77">
        <f>+C68-15018.5</f>
        <v>26193.1</v>
      </c>
      <c r="S68"/>
    </row>
    <row r="69" spans="1:21">
      <c r="A69" s="101" t="s">
        <v>55</v>
      </c>
      <c r="B69" s="43"/>
      <c r="C69" s="109">
        <v>41215.610999999997</v>
      </c>
      <c r="D69" s="109"/>
      <c r="E69" s="42">
        <f>(C69-C$7)/C$8</f>
        <v>-13314.60480590834</v>
      </c>
      <c r="F69" s="42">
        <f>ROUND(2*E69,0)/2</f>
        <v>-13314.5</v>
      </c>
      <c r="G69" s="36"/>
      <c r="H69" s="42"/>
      <c r="I69" s="42"/>
      <c r="J69" s="95"/>
      <c r="L69" s="95"/>
      <c r="M69" s="95"/>
      <c r="N69" s="95"/>
      <c r="O69" s="23"/>
      <c r="P69" s="42"/>
      <c r="Q69" s="77">
        <f>+C69-15018.5</f>
        <v>26197.110999999997</v>
      </c>
      <c r="S69" s="23" t="s">
        <v>2</v>
      </c>
      <c r="U69" s="95">
        <v>-5.0201577469124459E-2</v>
      </c>
    </row>
    <row r="70" spans="1:21">
      <c r="A70" s="101" t="s">
        <v>56</v>
      </c>
      <c r="B70" s="43"/>
      <c r="C70" s="109">
        <v>41302.406000000003</v>
      </c>
      <c r="D70" s="109"/>
      <c r="E70" s="42">
        <f>(C70-C$7)/C$8</f>
        <v>-13133.402754633484</v>
      </c>
      <c r="F70" s="42">
        <f>ROUND(2*E70,0)/2</f>
        <v>-13133.5</v>
      </c>
      <c r="G70" s="36"/>
      <c r="H70" s="42"/>
      <c r="I70" s="42"/>
      <c r="J70" s="95"/>
      <c r="L70" s="95"/>
      <c r="M70" s="95"/>
      <c r="N70" s="95"/>
      <c r="O70" s="23"/>
      <c r="P70" s="42"/>
      <c r="Q70" s="77">
        <f>+C70-15018.5</f>
        <v>26283.906000000003</v>
      </c>
      <c r="S70" s="23" t="s">
        <v>2</v>
      </c>
      <c r="U70" s="95">
        <v>4.6580110589275137E-2</v>
      </c>
    </row>
    <row r="71" spans="1:21">
      <c r="A71" s="101" t="s">
        <v>58</v>
      </c>
      <c r="B71" s="43"/>
      <c r="C71" s="109">
        <v>41379.411</v>
      </c>
      <c r="D71" s="109"/>
      <c r="E71" s="42">
        <f>(C71-C$7)/C$8</f>
        <v>-12972.639300996534</v>
      </c>
      <c r="F71" s="42">
        <f>ROUND(2*E71,0)/2</f>
        <v>-12972.5</v>
      </c>
      <c r="G71" s="36"/>
      <c r="H71" s="42"/>
      <c r="I71" s="42"/>
      <c r="J71" s="95"/>
      <c r="L71" s="95"/>
      <c r="M71" s="95"/>
      <c r="N71" s="95"/>
      <c r="O71" s="23"/>
      <c r="P71" s="42"/>
      <c r="Q71" s="77">
        <f>+C71-15018.5</f>
        <v>26360.911</v>
      </c>
      <c r="S71" s="23" t="s">
        <v>2</v>
      </c>
      <c r="U71" s="95">
        <v>-6.6724575735861436E-2</v>
      </c>
    </row>
    <row r="72" spans="1:21">
      <c r="A72" s="101" t="s">
        <v>58</v>
      </c>
      <c r="B72" s="43"/>
      <c r="C72" s="109">
        <v>41390.406999999999</v>
      </c>
      <c r="D72" s="109"/>
      <c r="E72" s="42">
        <f>(C72-C$7)/C$8</f>
        <v>-12949.682935355448</v>
      </c>
      <c r="F72" s="42">
        <f>ROUND(2*E72,0)/2</f>
        <v>-12949.5</v>
      </c>
      <c r="G72" s="36"/>
      <c r="H72" s="42"/>
      <c r="I72" s="42"/>
      <c r="J72" s="95"/>
      <c r="L72" s="95"/>
      <c r="M72" s="95"/>
      <c r="N72" s="95"/>
      <c r="O72" s="23"/>
      <c r="P72" s="42"/>
      <c r="Q72" s="77">
        <f>+C72-15018.5</f>
        <v>26371.906999999999</v>
      </c>
      <c r="S72" s="23" t="s">
        <v>2</v>
      </c>
      <c r="U72" s="95">
        <v>-8.7625245214439929E-2</v>
      </c>
    </row>
    <row r="73" spans="1:21">
      <c r="A73" s="101" t="s">
        <v>59</v>
      </c>
      <c r="B73" s="43"/>
      <c r="C73" s="109">
        <v>41401.423000000003</v>
      </c>
      <c r="D73" s="109"/>
      <c r="E73" s="42">
        <f>(C73-C$7)/C$8</f>
        <v>-12926.68481568445</v>
      </c>
      <c r="F73" s="42">
        <f>ROUND(2*E73,0)/2</f>
        <v>-12926.5</v>
      </c>
      <c r="G73" s="36"/>
      <c r="H73" s="42"/>
      <c r="I73" s="42"/>
      <c r="J73" s="95"/>
      <c r="L73" s="95"/>
      <c r="M73" s="95"/>
      <c r="N73" s="95"/>
      <c r="O73" s="23"/>
      <c r="P73" s="42"/>
      <c r="Q73" s="77">
        <f>+C73-15018.5</f>
        <v>26382.923000000003</v>
      </c>
      <c r="S73" s="23" t="s">
        <v>2</v>
      </c>
      <c r="U73" s="95">
        <v>-8.8525914681667928E-2</v>
      </c>
    </row>
    <row r="74" spans="1:21">
      <c r="A74" s="101" t="s">
        <v>59</v>
      </c>
      <c r="B74" s="43"/>
      <c r="C74" s="109">
        <v>41434.406999999999</v>
      </c>
      <c r="D74" s="109"/>
      <c r="E74" s="42">
        <f>(C74-C$7)/C$8</f>
        <v>-12857.824069567176</v>
      </c>
      <c r="F74" s="42">
        <f>ROUND(2*E74,0)/2</f>
        <v>-12858</v>
      </c>
      <c r="G74" s="36"/>
      <c r="H74" s="42"/>
      <c r="I74" s="42"/>
      <c r="J74" s="95"/>
      <c r="L74" s="95"/>
      <c r="M74" s="95"/>
      <c r="N74" s="95"/>
      <c r="O74" s="23"/>
      <c r="P74" s="42"/>
      <c r="Q74" s="77">
        <f>+C74-15018.5</f>
        <v>26415.906999999999</v>
      </c>
      <c r="S74" s="23" t="s">
        <v>2</v>
      </c>
      <c r="U74" s="95">
        <v>8.4269917526398785E-2</v>
      </c>
    </row>
    <row r="75" spans="1:21">
      <c r="A75" s="101" t="s">
        <v>59</v>
      </c>
      <c r="B75" s="43"/>
      <c r="C75" s="109">
        <v>41434.409</v>
      </c>
      <c r="D75" s="109"/>
      <c r="E75" s="42">
        <f>(C75-C$7)/C$8</f>
        <v>-12857.819894164184</v>
      </c>
      <c r="F75" s="42">
        <f>ROUND(2*E75,0)/2</f>
        <v>-12858</v>
      </c>
      <c r="G75" s="36"/>
      <c r="H75" s="42"/>
      <c r="I75" s="42"/>
      <c r="J75" s="95"/>
      <c r="L75" s="95"/>
      <c r="M75" s="95"/>
      <c r="N75" s="95"/>
      <c r="O75" s="23"/>
      <c r="P75" s="42"/>
      <c r="Q75" s="77">
        <f>+C75-15018.5</f>
        <v>26415.909</v>
      </c>
      <c r="S75" s="23" t="s">
        <v>2</v>
      </c>
      <c r="U75" s="95">
        <v>8.6269917526806239E-2</v>
      </c>
    </row>
    <row r="76" spans="1:21">
      <c r="A76" s="101" t="s">
        <v>15</v>
      </c>
      <c r="B76" s="43"/>
      <c r="C76" s="109">
        <v>41499.196400000001</v>
      </c>
      <c r="D76" s="109"/>
      <c r="E76" s="42">
        <f>(C76-C$7)/C$8</f>
        <v>-12722.563142314835</v>
      </c>
      <c r="F76" s="42">
        <f>ROUND(2*E76,0)/2</f>
        <v>-12722.5</v>
      </c>
      <c r="G76" s="36"/>
      <c r="L76" s="42"/>
      <c r="M76" s="42"/>
      <c r="O76" s="23"/>
      <c r="P76" s="42"/>
      <c r="Q76" s="77">
        <f>+C76-15018.5</f>
        <v>26480.696400000001</v>
      </c>
      <c r="S76" s="23" t="s">
        <v>2</v>
      </c>
      <c r="U76" s="95">
        <v>-3.0244896115618758E-2</v>
      </c>
    </row>
    <row r="77" spans="1:21">
      <c r="A77" s="102" t="s">
        <v>60</v>
      </c>
      <c r="B77" s="86"/>
      <c r="C77" s="111">
        <v>41753.438000000002</v>
      </c>
      <c r="D77" s="111"/>
      <c r="E77" s="42">
        <f>(C77-C$7)/C$8</f>
        <v>-12191.782573855835</v>
      </c>
      <c r="F77" s="42">
        <f>ROUND(2*E77,0)/2</f>
        <v>-12192</v>
      </c>
      <c r="G77" s="36"/>
      <c r="H77" s="42"/>
      <c r="I77" s="42"/>
      <c r="J77" s="95"/>
      <c r="L77" s="95"/>
      <c r="M77" s="95"/>
      <c r="N77" s="95"/>
      <c r="O77" s="23"/>
      <c r="P77" s="42"/>
      <c r="Q77" s="77">
        <f>+C77-15018.5</f>
        <v>26734.938000000002</v>
      </c>
      <c r="S77" s="23" t="s">
        <v>2</v>
      </c>
      <c r="U77" s="95">
        <v>0.10414618405047804</v>
      </c>
    </row>
    <row r="78" spans="1:21">
      <c r="A78" s="103" t="s">
        <v>60</v>
      </c>
      <c r="B78" s="37"/>
      <c r="C78" s="112">
        <v>41764.430999999997</v>
      </c>
      <c r="D78" s="112"/>
      <c r="E78" s="42">
        <f>(C78-C$7)/C$8</f>
        <v>-12168.832471319243</v>
      </c>
      <c r="F78" s="42">
        <f>ROUND(2*E78,0)/2</f>
        <v>-12169</v>
      </c>
      <c r="G78" s="36"/>
      <c r="H78" s="42"/>
      <c r="I78" s="42"/>
      <c r="J78" s="95"/>
      <c r="L78" s="95"/>
      <c r="M78" s="95"/>
      <c r="N78" s="95"/>
      <c r="O78" s="23"/>
      <c r="P78" s="42"/>
      <c r="Q78" s="77">
        <f>+C78-15018.5</f>
        <v>26745.930999999997</v>
      </c>
      <c r="S78" s="23" t="s">
        <v>2</v>
      </c>
      <c r="U78" s="95">
        <v>8.0245514574926347E-2</v>
      </c>
    </row>
    <row r="79" spans="1:21">
      <c r="A79" s="101" t="s">
        <v>61</v>
      </c>
      <c r="B79" s="43"/>
      <c r="C79" s="109">
        <v>41819.447999999997</v>
      </c>
      <c r="D79" s="109"/>
      <c r="E79" s="42">
        <f>(C79-C$7)/C$8</f>
        <v>-12053.973398158483</v>
      </c>
      <c r="F79" s="42">
        <f>ROUND(2*E79,0)/2</f>
        <v>-12054</v>
      </c>
      <c r="G79" s="36"/>
      <c r="H79" s="42"/>
      <c r="I79" s="42"/>
      <c r="J79" s="95"/>
      <c r="L79" s="95"/>
      <c r="M79" s="95"/>
      <c r="N79" s="95"/>
      <c r="O79" s="23"/>
      <c r="P79" s="42"/>
      <c r="Q79" s="77">
        <f>+C79-15018.5</f>
        <v>26800.947999999997</v>
      </c>
      <c r="S79" s="23" t="s">
        <v>2</v>
      </c>
      <c r="U79" s="95">
        <v>1.274216720048571E-2</v>
      </c>
    </row>
    <row r="80" spans="1:21">
      <c r="A80" s="101" t="s">
        <v>61</v>
      </c>
      <c r="B80" s="43"/>
      <c r="C80" s="109">
        <v>41830.447999999997</v>
      </c>
      <c r="D80" s="109"/>
      <c r="E80" s="42">
        <f>(C80-C$7)/C$8</f>
        <v>-12031.008681711415</v>
      </c>
      <c r="F80" s="42">
        <f>ROUND(2*E80,0)/2</f>
        <v>-12031</v>
      </c>
      <c r="G80" s="36"/>
      <c r="H80" s="42"/>
      <c r="I80" s="42"/>
      <c r="J80" s="95"/>
      <c r="L80" s="95"/>
      <c r="M80" s="95"/>
      <c r="N80" s="95"/>
      <c r="O80" s="23"/>
      <c r="P80" s="42"/>
      <c r="Q80" s="77">
        <f>+C80-15018.5</f>
        <v>26811.947999999997</v>
      </c>
      <c r="S80" s="23" t="s">
        <v>2</v>
      </c>
      <c r="U80" s="95">
        <v>-4.1585022772778757E-3</v>
      </c>
    </row>
    <row r="81" spans="1:21">
      <c r="A81" s="101" t="s">
        <v>15</v>
      </c>
      <c r="B81" s="43"/>
      <c r="C81" s="109">
        <v>41864.669000000002</v>
      </c>
      <c r="D81" s="109"/>
      <c r="E81" s="42">
        <f>(C81-C$7)/C$8</f>
        <v>-11959.565448844574</v>
      </c>
      <c r="F81" s="42">
        <f>ROUND(2*E81,0)/2</f>
        <v>-11959.5</v>
      </c>
      <c r="G81" s="36"/>
      <c r="L81" s="42"/>
      <c r="M81" s="42"/>
      <c r="O81" s="23"/>
      <c r="P81" s="42"/>
      <c r="Q81" s="77">
        <f>+C81-15018.5</f>
        <v>26846.169000000002</v>
      </c>
      <c r="S81" s="23" t="s">
        <v>2</v>
      </c>
      <c r="U81" s="95">
        <v>-3.1349713892268483E-2</v>
      </c>
    </row>
    <row r="82" spans="1:21">
      <c r="A82" s="203" t="s">
        <v>456</v>
      </c>
      <c r="B82" s="205" t="s">
        <v>180</v>
      </c>
      <c r="C82" s="204">
        <v>42059.417999999998</v>
      </c>
      <c r="D82" s="109"/>
      <c r="E82" s="42">
        <f>(C82-C$7)/C$8</f>
        <v>-11552.987670358209</v>
      </c>
      <c r="F82" s="42">
        <f>ROUND(2*E82,0)/2</f>
        <v>-11553</v>
      </c>
      <c r="G82" s="36">
        <f>C82-(C$7+C$8*F82)</f>
        <v>5.9058451661258005E-3</v>
      </c>
      <c r="H82" s="42"/>
      <c r="I82" s="42">
        <f>G82</f>
        <v>5.9058451661258005E-3</v>
      </c>
      <c r="J82" s="42"/>
      <c r="K82" s="42"/>
      <c r="L82" s="42"/>
      <c r="O82" s="23"/>
      <c r="P82" s="42">
        <f>D$11+D$12*F82+D$13*F82^2</f>
        <v>0.1740155169006759</v>
      </c>
      <c r="Q82" s="77">
        <f>+C82-15018.5</f>
        <v>27040.917999999998</v>
      </c>
      <c r="S82"/>
    </row>
    <row r="83" spans="1:21">
      <c r="A83" s="101" t="s">
        <v>62</v>
      </c>
      <c r="B83" s="43"/>
      <c r="C83" s="109">
        <v>42105.462</v>
      </c>
      <c r="D83" s="109"/>
      <c r="E83" s="42">
        <f>(C83-C$7)/C$8</f>
        <v>-11456.861542713767</v>
      </c>
      <c r="F83" s="42">
        <f>ROUND(2*E83,0)/2</f>
        <v>-11457</v>
      </c>
      <c r="G83" s="36"/>
      <c r="H83" s="42"/>
      <c r="I83" s="42"/>
      <c r="J83" s="95"/>
      <c r="L83" s="95"/>
      <c r="M83" s="95"/>
      <c r="N83" s="95"/>
      <c r="O83" s="23"/>
      <c r="P83" s="42"/>
      <c r="Q83" s="77">
        <f>+C83-15018.5</f>
        <v>27086.962</v>
      </c>
      <c r="S83" s="23" t="s">
        <v>2</v>
      </c>
      <c r="U83" s="95">
        <v>6.6320442150754388E-2</v>
      </c>
    </row>
    <row r="84" spans="1:21">
      <c r="A84" s="101" t="s">
        <v>62</v>
      </c>
      <c r="B84" s="43"/>
      <c r="C84" s="109">
        <v>42132.358999999997</v>
      </c>
      <c r="D84" s="109"/>
      <c r="E84" s="42">
        <f>(C84-C$7)/C$8</f>
        <v>-11400.708635597699</v>
      </c>
      <c r="F84" s="42">
        <f>ROUND(2*E84,0)/2</f>
        <v>-11400.5</v>
      </c>
      <c r="G84" s="36"/>
      <c r="H84" s="42"/>
      <c r="I84" s="42"/>
      <c r="J84" s="95"/>
      <c r="L84" s="95"/>
      <c r="M84" s="95"/>
      <c r="N84" s="95"/>
      <c r="O84" s="23"/>
      <c r="P84" s="42"/>
      <c r="Q84" s="77">
        <f>+C84-15018.5</f>
        <v>27113.858999999997</v>
      </c>
      <c r="S84" s="23" t="s">
        <v>2</v>
      </c>
      <c r="U84" s="95">
        <v>-9.9935550257214345E-2</v>
      </c>
    </row>
    <row r="85" spans="1:21">
      <c r="A85" s="101" t="s">
        <v>62</v>
      </c>
      <c r="B85" s="43"/>
      <c r="C85" s="109">
        <v>42132.362000000001</v>
      </c>
      <c r="D85" s="109"/>
      <c r="E85" s="42">
        <f>(C85-C$7)/C$8</f>
        <v>-11400.702372493206</v>
      </c>
      <c r="F85" s="42">
        <f>ROUND(2*E85,0)/2</f>
        <v>-11400.5</v>
      </c>
      <c r="G85" s="36"/>
      <c r="H85" s="42"/>
      <c r="I85" s="42"/>
      <c r="J85" s="95"/>
      <c r="L85" s="95"/>
      <c r="M85" s="95"/>
      <c r="N85" s="95"/>
      <c r="O85" s="23"/>
      <c r="P85" s="42"/>
      <c r="Q85" s="77">
        <f>+C85-15018.5</f>
        <v>27113.862000000001</v>
      </c>
      <c r="S85" s="23" t="s">
        <v>2</v>
      </c>
      <c r="U85" s="95">
        <v>-9.6935550252965186E-2</v>
      </c>
    </row>
    <row r="86" spans="1:21">
      <c r="A86" s="101" t="s">
        <v>63</v>
      </c>
      <c r="B86" s="43"/>
      <c r="C86" s="109">
        <v>42149.447</v>
      </c>
      <c r="D86" s="109"/>
      <c r="E86" s="42">
        <f>(C86-C$7)/C$8</f>
        <v>-11365.033992447919</v>
      </c>
      <c r="F86" s="42">
        <f>ROUND(2*E86,0)/2</f>
        <v>-11365</v>
      </c>
      <c r="G86" s="36"/>
      <c r="H86" s="42"/>
      <c r="I86" s="42"/>
      <c r="J86" s="95"/>
      <c r="L86" s="95"/>
      <c r="M86" s="95"/>
      <c r="N86" s="95"/>
      <c r="O86" s="23"/>
      <c r="P86" s="42"/>
      <c r="Q86" s="77">
        <f>+C86-15018.5</f>
        <v>27130.947</v>
      </c>
      <c r="S86" s="23" t="s">
        <v>2</v>
      </c>
      <c r="U86" s="95">
        <v>-1.628223575244192E-2</v>
      </c>
    </row>
    <row r="87" spans="1:21">
      <c r="A87" s="101" t="s">
        <v>15</v>
      </c>
      <c r="B87" s="43"/>
      <c r="C87" s="109">
        <v>42228.915099999998</v>
      </c>
      <c r="D87" s="109"/>
      <c r="E87" s="42">
        <f>(C87-C$7)/C$8</f>
        <v>-11199.128321258171</v>
      </c>
      <c r="F87" s="42">
        <f>ROUND(2*E87,0)/2</f>
        <v>-11199</v>
      </c>
      <c r="G87" s="36"/>
      <c r="L87" s="42"/>
      <c r="M87" s="42"/>
      <c r="O87" s="23"/>
      <c r="P87" s="42"/>
      <c r="Q87" s="77">
        <f>+C87-15018.5</f>
        <v>27210.415099999998</v>
      </c>
      <c r="S87" s="23" t="s">
        <v>2</v>
      </c>
      <c r="U87" s="95">
        <v>-6.1465328479243908E-2</v>
      </c>
    </row>
    <row r="88" spans="1:21">
      <c r="A88" s="101" t="s">
        <v>64</v>
      </c>
      <c r="B88" s="43"/>
      <c r="C88" s="109">
        <v>42402.489000000001</v>
      </c>
      <c r="D88" s="109"/>
      <c r="E88" s="42">
        <f>(C88-C$7)/C$8</f>
        <v>-10836.757830702545</v>
      </c>
      <c r="F88" s="42">
        <f>ROUND(2*E88,0)/2</f>
        <v>-10837</v>
      </c>
      <c r="G88" s="36"/>
      <c r="H88" s="42"/>
      <c r="I88" s="42"/>
      <c r="J88" s="95"/>
      <c r="L88" s="95"/>
      <c r="M88" s="95"/>
      <c r="N88" s="95"/>
      <c r="O88" s="23"/>
      <c r="P88" s="42"/>
      <c r="Q88" s="77">
        <f>+C88-15018.5</f>
        <v>27383.989000000001</v>
      </c>
      <c r="S88" s="23" t="s">
        <v>2</v>
      </c>
      <c r="U88" s="95">
        <v>0.11599804762226995</v>
      </c>
    </row>
    <row r="89" spans="1:21">
      <c r="A89" s="203" t="s">
        <v>369</v>
      </c>
      <c r="B89" s="205" t="s">
        <v>180</v>
      </c>
      <c r="C89" s="204">
        <v>42451.701099999998</v>
      </c>
      <c r="D89" s="109"/>
      <c r="E89" s="42">
        <f>(C89-C$7)/C$8</f>
        <v>-10734.017655951209</v>
      </c>
      <c r="F89" s="42">
        <f>ROUND(2*E89,0)/2</f>
        <v>-10734</v>
      </c>
      <c r="G89" s="36">
        <f>C89-(C$7+C$8*F89)</f>
        <v>-8.4571243787650019E-3</v>
      </c>
      <c r="H89" s="42"/>
      <c r="I89" s="42"/>
      <c r="J89" s="42">
        <f>G89</f>
        <v>-8.4571243787650019E-3</v>
      </c>
      <c r="K89" s="42"/>
      <c r="L89" s="42"/>
      <c r="O89" s="23"/>
      <c r="P89" s="42">
        <f>D$11+D$12*F89+D$13*F89^2</f>
        <v>0.16107277295890388</v>
      </c>
      <c r="Q89" s="77">
        <f>+C89-15018.5</f>
        <v>27433.201099999998</v>
      </c>
      <c r="S89"/>
    </row>
    <row r="90" spans="1:21">
      <c r="A90" s="203" t="s">
        <v>369</v>
      </c>
      <c r="B90" s="205" t="s">
        <v>180</v>
      </c>
      <c r="C90" s="204">
        <v>42451.7022</v>
      </c>
      <c r="D90" s="109"/>
      <c r="E90" s="42">
        <f>(C90-C$7)/C$8</f>
        <v>-10734.015359479561</v>
      </c>
      <c r="F90" s="42">
        <f>ROUND(2*E90,0)/2</f>
        <v>-10734</v>
      </c>
      <c r="G90" s="36">
        <f>C90-(C$7+C$8*F90)</f>
        <v>-7.3571243774495088E-3</v>
      </c>
      <c r="H90" s="42"/>
      <c r="I90" s="42"/>
      <c r="J90" s="42">
        <f>G90</f>
        <v>-7.3571243774495088E-3</v>
      </c>
      <c r="K90" s="42"/>
      <c r="L90" s="42"/>
      <c r="O90" s="23"/>
      <c r="P90" s="42">
        <f>D$11+D$12*F90+D$13*F90^2</f>
        <v>0.16107277295890388</v>
      </c>
      <c r="Q90" s="77">
        <f>+C90-15018.5</f>
        <v>27433.2022</v>
      </c>
      <c r="S90"/>
    </row>
    <row r="91" spans="1:21">
      <c r="A91" s="203" t="s">
        <v>332</v>
      </c>
      <c r="B91" s="205" t="s">
        <v>180</v>
      </c>
      <c r="C91" s="204">
        <v>42452.676599999999</v>
      </c>
      <c r="D91" s="109"/>
      <c r="E91" s="42">
        <f>(C91-C$7)/C$8</f>
        <v>-10731.981103142653</v>
      </c>
      <c r="F91" s="42">
        <f>ROUND(2*E91,0)/2</f>
        <v>-10732</v>
      </c>
      <c r="G91" s="36">
        <f>C91-(C$7+C$8*F91)</f>
        <v>9.0515130577841774E-3</v>
      </c>
      <c r="H91" s="42"/>
      <c r="I91" s="42"/>
      <c r="J91" s="42">
        <f>G91</f>
        <v>9.0515130577841774E-3</v>
      </c>
      <c r="K91" s="42"/>
      <c r="L91" s="42"/>
      <c r="O91" s="23"/>
      <c r="P91" s="42">
        <f>D$11+D$12*F91+D$13*F91^2</f>
        <v>0.16104177988731702</v>
      </c>
      <c r="Q91" s="77">
        <f>+C91-15018.5</f>
        <v>27434.176599999999</v>
      </c>
      <c r="S91"/>
    </row>
    <row r="92" spans="1:21">
      <c r="A92" s="203" t="s">
        <v>369</v>
      </c>
      <c r="B92" s="205" t="s">
        <v>180</v>
      </c>
      <c r="C92" s="204">
        <v>42452.677199999998</v>
      </c>
      <c r="D92" s="109"/>
      <c r="E92" s="42">
        <f>(C92-C$7)/C$8</f>
        <v>-10731.979850521755</v>
      </c>
      <c r="F92" s="42">
        <f>ROUND(2*E92,0)/2</f>
        <v>-10732</v>
      </c>
      <c r="G92" s="36">
        <f>C92-(C$7+C$8*F92)</f>
        <v>9.6515130571788177E-3</v>
      </c>
      <c r="H92" s="42"/>
      <c r="I92" s="42"/>
      <c r="J92" s="42">
        <f>G92</f>
        <v>9.6515130571788177E-3</v>
      </c>
      <c r="K92" s="42"/>
      <c r="L92" s="42"/>
      <c r="O92" s="23"/>
      <c r="P92" s="42">
        <f>D$11+D$12*F92+D$13*F92^2</f>
        <v>0.16104177988731702</v>
      </c>
      <c r="Q92" s="77">
        <f>+C92-15018.5</f>
        <v>27434.177199999998</v>
      </c>
      <c r="S92"/>
    </row>
    <row r="93" spans="1:21">
      <c r="A93" s="101" t="s">
        <v>65</v>
      </c>
      <c r="B93" s="43"/>
      <c r="C93" s="109">
        <v>42561.383999999998</v>
      </c>
      <c r="D93" s="109"/>
      <c r="E93" s="42">
        <f>(C93-C$7)/C$8</f>
        <v>-10505.03250162465</v>
      </c>
      <c r="F93" s="42">
        <f>ROUND(2*E93,0)/2</f>
        <v>-10505</v>
      </c>
      <c r="G93" s="36"/>
      <c r="H93" s="42"/>
      <c r="I93" s="42"/>
      <c r="J93" s="95"/>
      <c r="L93" s="95"/>
      <c r="M93" s="95"/>
      <c r="N93" s="95"/>
      <c r="O93" s="23"/>
      <c r="P93" s="42"/>
      <c r="Q93" s="77">
        <f>+C93-15018.5</f>
        <v>27542.883999999998</v>
      </c>
      <c r="S93" s="23" t="s">
        <v>2</v>
      </c>
      <c r="U93" s="95">
        <v>-1.5568137845548335E-2</v>
      </c>
    </row>
    <row r="94" spans="1:21">
      <c r="A94" s="101" t="s">
        <v>66</v>
      </c>
      <c r="B94" s="43"/>
      <c r="C94" s="109">
        <v>42572.374000000003</v>
      </c>
      <c r="D94" s="109"/>
      <c r="E94" s="42">
        <f>(C94-C$7)/C$8</f>
        <v>-10482.088662192522</v>
      </c>
      <c r="F94" s="42">
        <f>ROUND(2*E94,0)/2</f>
        <v>-10482</v>
      </c>
      <c r="G94" s="36"/>
      <c r="H94" s="42"/>
      <c r="I94" s="42"/>
      <c r="J94" s="95"/>
      <c r="L94" s="95"/>
      <c r="M94" s="95"/>
      <c r="N94" s="95"/>
      <c r="O94" s="23"/>
      <c r="P94" s="42"/>
      <c r="Q94" s="77">
        <f>+C94-15018.5</f>
        <v>27553.874000000003</v>
      </c>
      <c r="S94" s="23" t="s">
        <v>2</v>
      </c>
      <c r="U94" s="95">
        <v>-4.2468807310797274E-2</v>
      </c>
    </row>
    <row r="95" spans="1:21">
      <c r="A95" s="101" t="s">
        <v>66</v>
      </c>
      <c r="B95" s="43"/>
      <c r="C95" s="109">
        <v>42572.379000000001</v>
      </c>
      <c r="D95" s="109"/>
      <c r="E95" s="42">
        <f>(C95-C$7)/C$8</f>
        <v>-10482.078223685052</v>
      </c>
      <c r="F95" s="42">
        <f>ROUND(2*E95,0)/2</f>
        <v>-10482</v>
      </c>
      <c r="G95" s="36"/>
      <c r="H95" s="42"/>
      <c r="I95" s="42"/>
      <c r="J95" s="95"/>
      <c r="L95" s="95"/>
      <c r="M95" s="95"/>
      <c r="N95" s="95"/>
      <c r="O95" s="23"/>
      <c r="P95" s="42"/>
      <c r="Q95" s="77">
        <f>+C95-15018.5</f>
        <v>27553.879000000001</v>
      </c>
      <c r="S95" s="23" t="s">
        <v>2</v>
      </c>
      <c r="U95" s="95">
        <v>-3.7468807313416619E-2</v>
      </c>
    </row>
    <row r="96" spans="1:21">
      <c r="A96" s="101" t="s">
        <v>15</v>
      </c>
      <c r="B96" s="43"/>
      <c r="C96" s="109">
        <v>42594.383800000003</v>
      </c>
      <c r="D96" s="109"/>
      <c r="E96" s="42">
        <f>(C96-C$7)/C$8</f>
        <v>-10436.138769823732</v>
      </c>
      <c r="F96" s="42">
        <f>ROUND(2*E96,0)/2</f>
        <v>-10436</v>
      </c>
      <c r="G96" s="36"/>
      <c r="L96" s="42"/>
      <c r="M96" s="42"/>
      <c r="O96" s="23"/>
      <c r="P96" s="42"/>
      <c r="Q96" s="77">
        <f>+C96-15018.5</f>
        <v>27575.883800000003</v>
      </c>
      <c r="S96" s="23" t="s">
        <v>2</v>
      </c>
      <c r="U96" s="95">
        <v>-6.6470146259234753E-2</v>
      </c>
    </row>
    <row r="97" spans="1:21">
      <c r="A97" s="203" t="s">
        <v>472</v>
      </c>
      <c r="B97" s="205" t="s">
        <v>180</v>
      </c>
      <c r="C97" s="204">
        <v>42716.607400000001</v>
      </c>
      <c r="D97" s="109"/>
      <c r="E97" s="42">
        <f>(C97-C$7)/C$8</f>
        <v>-10180.972377356473</v>
      </c>
      <c r="F97" s="42">
        <f>ROUND(2*E97,0)/2</f>
        <v>-10181</v>
      </c>
      <c r="G97" s="36">
        <f>C97-(C$7+C$8*F97)</f>
        <v>1.3231126955361106E-2</v>
      </c>
      <c r="H97" s="42"/>
      <c r="I97" s="42"/>
      <c r="J97" s="42">
        <f>G97</f>
        <v>1.3231126955361106E-2</v>
      </c>
      <c r="K97" s="42"/>
      <c r="L97" s="42"/>
      <c r="O97" s="23"/>
      <c r="P97" s="42">
        <f>D$11+D$12*F97+D$13*F97^2</f>
        <v>0.15261696809167896</v>
      </c>
      <c r="Q97" s="77">
        <f>+C97-15018.5</f>
        <v>27698.107400000001</v>
      </c>
      <c r="S97"/>
    </row>
    <row r="98" spans="1:21">
      <c r="A98" s="203" t="s">
        <v>472</v>
      </c>
      <c r="B98" s="205" t="s">
        <v>180</v>
      </c>
      <c r="C98" s="204">
        <v>42728.582199999997</v>
      </c>
      <c r="D98" s="109"/>
      <c r="E98" s="42">
        <f>(C98-C$7)/C$8</f>
        <v>-10155.972569491903</v>
      </c>
      <c r="F98" s="42">
        <f>ROUND(2*E98,0)/2</f>
        <v>-10156</v>
      </c>
      <c r="G98" s="36">
        <f>C98-(C$7+C$8*F98)</f>
        <v>1.3139094917278271E-2</v>
      </c>
      <c r="H98" s="42"/>
      <c r="I98" s="42"/>
      <c r="J98" s="42">
        <f>G98</f>
        <v>1.3139094917278271E-2</v>
      </c>
      <c r="K98" s="42"/>
      <c r="L98" s="42"/>
      <c r="O98" s="23"/>
      <c r="P98" s="42">
        <f>D$11+D$12*F98+D$13*F98^2</f>
        <v>0.15224009421996615</v>
      </c>
      <c r="Q98" s="77">
        <f>+C98-15018.5</f>
        <v>27710.082199999997</v>
      </c>
      <c r="S98"/>
    </row>
    <row r="99" spans="1:21">
      <c r="A99" s="203" t="s">
        <v>472</v>
      </c>
      <c r="B99" s="205" t="s">
        <v>180</v>
      </c>
      <c r="C99" s="204">
        <v>42738.639000000003</v>
      </c>
      <c r="D99" s="109"/>
      <c r="E99" s="42">
        <f>(C99-C$7)/C$8</f>
        <v>-10134.976973095085</v>
      </c>
      <c r="F99" s="42">
        <f>ROUND(2*E99,0)/2</f>
        <v>-10135</v>
      </c>
      <c r="G99" s="36">
        <f>C99-(C$7+C$8*F99)</f>
        <v>1.1029788009182084E-2</v>
      </c>
      <c r="H99" s="42"/>
      <c r="I99" s="42"/>
      <c r="J99" s="42">
        <f>G99</f>
        <v>1.1029788009182084E-2</v>
      </c>
      <c r="K99" s="42"/>
      <c r="L99" s="42"/>
      <c r="O99" s="23"/>
      <c r="P99" s="42">
        <f>D$11+D$12*F99+D$13*F99^2</f>
        <v>0.15192388088267286</v>
      </c>
      <c r="Q99" s="77">
        <f>+C99-15018.5</f>
        <v>27720.139000000003</v>
      </c>
      <c r="S99"/>
    </row>
    <row r="100" spans="1:21">
      <c r="A100" s="203" t="s">
        <v>472</v>
      </c>
      <c r="B100" s="205" t="s">
        <v>180</v>
      </c>
      <c r="C100" s="204">
        <v>42741.513500000001</v>
      </c>
      <c r="D100" s="109"/>
      <c r="E100" s="42">
        <f>(C100-C$7)/C$8</f>
        <v>-10128.975875147169</v>
      </c>
      <c r="F100" s="42">
        <f>ROUND(2*E100,0)/2</f>
        <v>-10129</v>
      </c>
      <c r="G100" s="36">
        <f>C100-(C$7+C$8*F100)</f>
        <v>1.1555700315511785E-2</v>
      </c>
      <c r="H100" s="42"/>
      <c r="I100" s="42"/>
      <c r="J100" s="42">
        <f>G100</f>
        <v>1.1555700315511785E-2</v>
      </c>
      <c r="K100" s="42"/>
      <c r="L100" s="42"/>
      <c r="O100" s="23"/>
      <c r="P100" s="42">
        <f>D$11+D$12*F100+D$13*F100^2</f>
        <v>0.15183359470744329</v>
      </c>
      <c r="Q100" s="77">
        <f>+C100-15018.5</f>
        <v>27723.013500000001</v>
      </c>
      <c r="S100"/>
    </row>
    <row r="101" spans="1:21">
      <c r="A101" s="203" t="s">
        <v>486</v>
      </c>
      <c r="B101" s="205" t="s">
        <v>180</v>
      </c>
      <c r="C101" s="204">
        <v>42810.498</v>
      </c>
      <c r="D101" s="109"/>
      <c r="E101" s="42">
        <f>(C101-C$7)/C$8</f>
        <v>-9984.9568313523741</v>
      </c>
      <c r="F101" s="42">
        <f>ROUND(2*E101,0)/2</f>
        <v>-9985</v>
      </c>
      <c r="G101" s="36">
        <f>C101-(C$7+C$8*F101)</f>
        <v>2.0677595777669922E-2</v>
      </c>
      <c r="H101" s="42"/>
      <c r="I101" s="42"/>
      <c r="J101" s="42">
        <f>G101</f>
        <v>2.0677595777669922E-2</v>
      </c>
      <c r="K101" s="42"/>
      <c r="L101" s="42"/>
      <c r="O101" s="23"/>
      <c r="P101" s="42">
        <f>D$11+D$12*F101+D$13*F101^2</f>
        <v>0.14967479217773338</v>
      </c>
      <c r="Q101" s="77">
        <f>+C101-15018.5</f>
        <v>27791.998</v>
      </c>
      <c r="S101"/>
    </row>
    <row r="102" spans="1:21">
      <c r="A102" s="101" t="s">
        <v>68</v>
      </c>
      <c r="B102" s="43"/>
      <c r="C102" s="109">
        <v>42815.614999999998</v>
      </c>
      <c r="D102" s="109"/>
      <c r="E102" s="42">
        <f>(C102-C$7)/C$8</f>
        <v>-9974.2740628014999</v>
      </c>
      <c r="F102" s="42">
        <f>ROUND(2*E102,0)/2</f>
        <v>-9974.5</v>
      </c>
      <c r="G102" s="36"/>
      <c r="H102" s="42"/>
      <c r="I102" s="42"/>
      <c r="L102" s="95"/>
      <c r="M102" s="95"/>
      <c r="N102" s="95"/>
      <c r="O102" s="23"/>
      <c r="P102" s="42"/>
      <c r="Q102" s="77">
        <f>+C102-15018.5</f>
        <v>27797.114999999998</v>
      </c>
      <c r="S102" s="23" t="s">
        <v>2</v>
      </c>
      <c r="U102" s="95">
        <v>0.10822294232639251</v>
      </c>
    </row>
    <row r="103" spans="1:21">
      <c r="A103" s="101" t="s">
        <v>71</v>
      </c>
      <c r="B103" s="43"/>
      <c r="C103" s="109">
        <v>42830.281000000003</v>
      </c>
      <c r="D103" s="109"/>
      <c r="E103" s="42">
        <f>(C103-C$7)/C$8</f>
        <v>-9943.6558326730628</v>
      </c>
      <c r="F103" s="42">
        <f>ROUND(2*E103,0)/2</f>
        <v>-9943.5</v>
      </c>
      <c r="G103" s="36"/>
      <c r="H103" s="42"/>
      <c r="I103" s="42"/>
      <c r="J103" s="95"/>
      <c r="L103" s="95"/>
      <c r="M103" s="95"/>
      <c r="N103" s="95"/>
      <c r="O103" s="23"/>
      <c r="P103" s="42"/>
      <c r="Q103" s="77">
        <f>+C103-15018.5</f>
        <v>27811.781000000003</v>
      </c>
      <c r="S103" s="23" t="s">
        <v>2</v>
      </c>
      <c r="U103" s="95">
        <v>-7.4643177402322181E-2</v>
      </c>
    </row>
    <row r="104" spans="1:21">
      <c r="A104" s="203" t="s">
        <v>486</v>
      </c>
      <c r="B104" s="205" t="s">
        <v>180</v>
      </c>
      <c r="C104" s="204">
        <v>42830.614000000001</v>
      </c>
      <c r="D104" s="109"/>
      <c r="E104" s="42">
        <f>(C104-C$7)/C$8</f>
        <v>-9942.9606280751668</v>
      </c>
      <c r="F104" s="42">
        <f>ROUND(2*E104,0)/2</f>
        <v>-9943</v>
      </c>
      <c r="G104" s="36">
        <f>C104-(C$7+C$8*F104)</f>
        <v>1.8858981959056109E-2</v>
      </c>
      <c r="H104" s="42"/>
      <c r="I104" s="42"/>
      <c r="J104" s="42">
        <f>G104</f>
        <v>1.8858981959056109E-2</v>
      </c>
      <c r="K104" s="42"/>
      <c r="L104" s="42"/>
      <c r="O104" s="23"/>
      <c r="P104" s="42">
        <f>D$11+D$12*F104+D$13*F104^2</f>
        <v>0.14904805852598232</v>
      </c>
      <c r="Q104" s="77">
        <f>+C104-15018.5</f>
        <v>27812.114000000001</v>
      </c>
      <c r="S104"/>
    </row>
    <row r="105" spans="1:21">
      <c r="A105" s="101" t="s">
        <v>68</v>
      </c>
      <c r="B105" s="43"/>
      <c r="C105" s="109">
        <v>42832.728999999999</v>
      </c>
      <c r="D105" s="109"/>
      <c r="E105" s="42">
        <f>(C105-C$7)/C$8</f>
        <v>-9938.5451394128486</v>
      </c>
      <c r="F105" s="42">
        <f>ROUND(2*E105,0)/2</f>
        <v>-9938.5</v>
      </c>
      <c r="G105" s="36"/>
      <c r="H105" s="42"/>
      <c r="I105" s="42"/>
      <c r="L105" s="95"/>
      <c r="M105" s="95"/>
      <c r="N105" s="95"/>
      <c r="O105" s="23"/>
      <c r="P105" s="42"/>
      <c r="Q105" s="77">
        <f>+C105-15018.5</f>
        <v>27814.228999999999</v>
      </c>
      <c r="S105" s="23" t="s">
        <v>2</v>
      </c>
      <c r="U105" s="95">
        <v>-2.1621583808155265E-2</v>
      </c>
    </row>
    <row r="106" spans="1:21">
      <c r="A106" s="101" t="s">
        <v>68</v>
      </c>
      <c r="B106" s="43"/>
      <c r="C106" s="109">
        <v>42832.735000000001</v>
      </c>
      <c r="D106" s="109"/>
      <c r="E106" s="42">
        <f>(C106-C$7)/C$8</f>
        <v>-9938.5326132038754</v>
      </c>
      <c r="F106" s="42">
        <f>ROUND(2*E106,0)/2</f>
        <v>-9938.5</v>
      </c>
      <c r="G106" s="36"/>
      <c r="H106" s="42"/>
      <c r="I106" s="42"/>
      <c r="L106" s="95"/>
      <c r="M106" s="95"/>
      <c r="N106" s="95"/>
      <c r="O106" s="23"/>
      <c r="P106" s="42"/>
      <c r="Q106" s="77">
        <f>+C106-15018.5</f>
        <v>27814.235000000001</v>
      </c>
      <c r="S106" s="23" t="s">
        <v>2</v>
      </c>
      <c r="U106" s="95">
        <v>-1.5621583806932904E-2</v>
      </c>
    </row>
    <row r="107" spans="1:21">
      <c r="A107" s="203" t="s">
        <v>369</v>
      </c>
      <c r="B107" s="205" t="s">
        <v>180</v>
      </c>
      <c r="C107" s="204">
        <v>42838.742299999998</v>
      </c>
      <c r="D107" s="109"/>
      <c r="E107" s="42">
        <f>(C107-C$7)/C$8</f>
        <v>-9925.9911640118371</v>
      </c>
      <c r="F107" s="42">
        <f>ROUND(2*E107,0)/2</f>
        <v>-9926</v>
      </c>
      <c r="G107" s="36">
        <f>C107-(C$7+C$8*F107)</f>
        <v>4.2324001697124913E-3</v>
      </c>
      <c r="H107" s="42"/>
      <c r="I107" s="42"/>
      <c r="J107" s="42">
        <f>G107</f>
        <v>4.2324001697124913E-3</v>
      </c>
      <c r="K107" s="42"/>
      <c r="L107" s="42"/>
      <c r="O107" s="23"/>
      <c r="P107" s="42">
        <f>D$11+D$12*F107+D$13*F107^2</f>
        <v>0.14879475515047058</v>
      </c>
      <c r="Q107" s="77">
        <f>+C107-15018.5</f>
        <v>27820.242299999998</v>
      </c>
      <c r="S107"/>
    </row>
    <row r="108" spans="1:21">
      <c r="A108" s="203" t="s">
        <v>369</v>
      </c>
      <c r="B108" s="205" t="s">
        <v>180</v>
      </c>
      <c r="C108" s="204">
        <v>42838.742899999997</v>
      </c>
      <c r="D108" s="109"/>
      <c r="E108" s="42">
        <f>(C108-C$7)/C$8</f>
        <v>-9925.9899113909414</v>
      </c>
      <c r="F108" s="42">
        <f>ROUND(2*E108,0)/2</f>
        <v>-9926</v>
      </c>
      <c r="G108" s="36">
        <f>C108-(C$7+C$8*F108)</f>
        <v>4.8324001691071317E-3</v>
      </c>
      <c r="H108" s="42"/>
      <c r="I108" s="42"/>
      <c r="J108" s="42">
        <f>G108</f>
        <v>4.8324001691071317E-3</v>
      </c>
      <c r="K108" s="42"/>
      <c r="L108" s="42"/>
      <c r="O108" s="23"/>
      <c r="P108" s="42">
        <f>D$11+D$12*F108+D$13*F108^2</f>
        <v>0.14879475515047058</v>
      </c>
      <c r="Q108" s="77">
        <f>+C108-15018.5</f>
        <v>27820.242899999997</v>
      </c>
      <c r="S108"/>
    </row>
    <row r="109" spans="1:21">
      <c r="A109" s="203" t="s">
        <v>369</v>
      </c>
      <c r="B109" s="205" t="s">
        <v>180</v>
      </c>
      <c r="C109" s="204">
        <v>42846.4087</v>
      </c>
      <c r="D109" s="109"/>
      <c r="E109" s="42">
        <f>(C109-C$7)/C$8</f>
        <v>-9909.9860092691233</v>
      </c>
      <c r="F109" s="42">
        <f>ROUND(2*E109,0)/2</f>
        <v>-9910</v>
      </c>
      <c r="G109" s="36">
        <f>C109-(C$7+C$8*F109)</f>
        <v>6.7014996675425209E-3</v>
      </c>
      <c r="H109" s="42"/>
      <c r="I109" s="42"/>
      <c r="J109" s="42">
        <f>G109</f>
        <v>6.7014996675425209E-3</v>
      </c>
      <c r="K109" s="42"/>
      <c r="L109" s="42"/>
      <c r="O109" s="23"/>
      <c r="P109" s="42">
        <f>D$11+D$12*F109+D$13*F109^2</f>
        <v>0.14855654913448238</v>
      </c>
      <c r="Q109" s="77">
        <f>+C109-15018.5</f>
        <v>27827.9087</v>
      </c>
      <c r="S109"/>
    </row>
    <row r="110" spans="1:21">
      <c r="A110" s="101" t="s">
        <v>74</v>
      </c>
      <c r="B110" s="43"/>
      <c r="C110" s="109">
        <v>42858.398999999998</v>
      </c>
      <c r="D110" s="109"/>
      <c r="E110" s="42">
        <f>(C110-C$7)/C$8</f>
        <v>-9884.9538420313747</v>
      </c>
      <c r="F110" s="42">
        <f>ROUND(2*E110,0)/2</f>
        <v>-9885</v>
      </c>
      <c r="G110" s="36"/>
      <c r="H110" s="42"/>
      <c r="I110" s="42"/>
      <c r="J110" s="95"/>
      <c r="L110" s="95"/>
      <c r="M110" s="95"/>
      <c r="N110" s="95"/>
      <c r="O110" s="23"/>
      <c r="P110" s="42"/>
      <c r="Q110" s="77">
        <f>+C110-15018.5</f>
        <v>27839.898999999998</v>
      </c>
      <c r="S110" s="23" t="s">
        <v>2</v>
      </c>
      <c r="U110" s="95">
        <v>2.2109467630798463E-2</v>
      </c>
    </row>
    <row r="111" spans="1:21">
      <c r="A111" s="101" t="s">
        <v>68</v>
      </c>
      <c r="B111" s="43"/>
      <c r="C111" s="109">
        <v>42859.612999999998</v>
      </c>
      <c r="D111" s="109"/>
      <c r="E111" s="42">
        <f>(C111-C$7)/C$8</f>
        <v>-9882.4193724162178</v>
      </c>
      <c r="F111" s="42">
        <f>ROUND(2*E111,0)/2</f>
        <v>-9882.5</v>
      </c>
      <c r="G111" s="36"/>
      <c r="H111" s="42"/>
      <c r="I111" s="42"/>
      <c r="L111" s="95"/>
      <c r="M111" s="95"/>
      <c r="N111" s="95"/>
      <c r="O111" s="23"/>
      <c r="P111" s="42"/>
      <c r="Q111" s="77">
        <f>+C111-15018.5</f>
        <v>27841.112999999998</v>
      </c>
      <c r="S111" s="23" t="s">
        <v>2</v>
      </c>
      <c r="U111" s="95">
        <v>3.8620264422206674E-2</v>
      </c>
    </row>
    <row r="112" spans="1:21">
      <c r="A112" s="101" t="s">
        <v>76</v>
      </c>
      <c r="B112" s="43"/>
      <c r="C112" s="109">
        <v>42869.383999999998</v>
      </c>
      <c r="D112" s="109"/>
      <c r="E112" s="42">
        <f>(C112-C$7)/C$8</f>
        <v>-9862.0204411067334</v>
      </c>
      <c r="F112" s="42">
        <f>ROUND(2*E112,0)/2</f>
        <v>-9862</v>
      </c>
      <c r="G112" s="36"/>
      <c r="H112" s="42"/>
      <c r="I112" s="42"/>
      <c r="J112" s="95"/>
      <c r="L112" s="95"/>
      <c r="M112" s="95"/>
      <c r="N112" s="95"/>
      <c r="O112" s="23"/>
      <c r="P112" s="42"/>
      <c r="Q112" s="77">
        <f>+C112-15018.5</f>
        <v>27850.883999999998</v>
      </c>
      <c r="S112" s="23" t="s">
        <v>2</v>
      </c>
      <c r="U112" s="95">
        <v>-9.7912018463830464E-3</v>
      </c>
    </row>
    <row r="113" spans="1:21">
      <c r="A113" s="203" t="s">
        <v>486</v>
      </c>
      <c r="B113" s="205" t="s">
        <v>180</v>
      </c>
      <c r="C113" s="204">
        <v>42869.409</v>
      </c>
      <c r="D113" s="109"/>
      <c r="E113" s="42">
        <f>(C113-C$7)/C$8</f>
        <v>-9861.968248569352</v>
      </c>
      <c r="F113" s="42">
        <f>ROUND(2*E113,0)/2</f>
        <v>-9862</v>
      </c>
      <c r="G113" s="36">
        <f>C113-(C$7+C$8*F113)</f>
        <v>1.5208798155072145E-2</v>
      </c>
      <c r="H113" s="42"/>
      <c r="I113" s="42"/>
      <c r="J113" s="42">
        <f>G113</f>
        <v>1.5208798155072145E-2</v>
      </c>
      <c r="K113" s="42"/>
      <c r="L113" s="42"/>
      <c r="O113" s="23"/>
      <c r="P113" s="42">
        <f>D$11+D$12*F113+D$13*F113^2</f>
        <v>0.14784307820485371</v>
      </c>
      <c r="Q113" s="77">
        <f>+C113-15018.5</f>
        <v>27850.909</v>
      </c>
      <c r="S113"/>
    </row>
    <row r="114" spans="1:21">
      <c r="A114" s="101" t="s">
        <v>76</v>
      </c>
      <c r="B114" s="43"/>
      <c r="C114" s="109">
        <v>42869.411</v>
      </c>
      <c r="D114" s="109"/>
      <c r="E114" s="42">
        <f>(C114-C$7)/C$8</f>
        <v>-9861.9640731663603</v>
      </c>
      <c r="F114" s="42">
        <f>ROUND(2*E114,0)/2</f>
        <v>-9862</v>
      </c>
      <c r="G114" s="36"/>
      <c r="H114" s="42"/>
      <c r="I114" s="42"/>
      <c r="J114" s="95"/>
      <c r="L114" s="95"/>
      <c r="M114" s="95"/>
      <c r="N114" s="95"/>
      <c r="O114" s="23"/>
      <c r="P114" s="42"/>
      <c r="Q114" s="77">
        <f>+C114-15018.5</f>
        <v>27850.911</v>
      </c>
      <c r="S114" s="23" t="s">
        <v>2</v>
      </c>
      <c r="U114" s="95">
        <v>1.7208798155479599E-2</v>
      </c>
    </row>
    <row r="115" spans="1:21">
      <c r="A115" s="101" t="s">
        <v>76</v>
      </c>
      <c r="B115" s="43"/>
      <c r="C115" s="109">
        <v>42870.624000000003</v>
      </c>
      <c r="D115" s="109"/>
      <c r="E115" s="42">
        <f>(C115-C$7)/C$8</f>
        <v>-9859.4316912526901</v>
      </c>
      <c r="F115" s="42">
        <f>ROUND(2*E115,0)/2</f>
        <v>-9859.5</v>
      </c>
      <c r="G115" s="36"/>
      <c r="H115" s="42"/>
      <c r="I115" s="42"/>
      <c r="J115" s="95"/>
      <c r="L115" s="95"/>
      <c r="M115" s="95"/>
      <c r="N115" s="95"/>
      <c r="O115" s="23"/>
      <c r="P115" s="42"/>
      <c r="Q115" s="77">
        <f>+C115-15018.5</f>
        <v>27852.124000000003</v>
      </c>
      <c r="S115" s="23" t="s">
        <v>2</v>
      </c>
      <c r="U115" s="95">
        <v>3.2719594957598019E-2</v>
      </c>
    </row>
    <row r="116" spans="1:21">
      <c r="A116" s="101" t="s">
        <v>76</v>
      </c>
      <c r="B116" s="43"/>
      <c r="C116" s="109">
        <v>42880.402999999998</v>
      </c>
      <c r="D116" s="109"/>
      <c r="E116" s="42">
        <f>(C116-C$7)/C$8</f>
        <v>-9839.0160583312572</v>
      </c>
      <c r="F116" s="42">
        <f>ROUND(2*E116,0)/2</f>
        <v>-9839</v>
      </c>
      <c r="G116" s="36"/>
      <c r="H116" s="42"/>
      <c r="I116" s="42"/>
      <c r="J116" s="95"/>
      <c r="L116" s="95"/>
      <c r="M116" s="95"/>
      <c r="N116" s="95"/>
      <c r="O116" s="23"/>
      <c r="P116" s="42"/>
      <c r="Q116" s="77">
        <f>+C116-15018.5</f>
        <v>27861.902999999998</v>
      </c>
      <c r="S116" s="23" t="s">
        <v>2</v>
      </c>
      <c r="U116" s="95">
        <v>-7.6918713239138015E-3</v>
      </c>
    </row>
    <row r="117" spans="1:21">
      <c r="A117" s="101" t="s">
        <v>68</v>
      </c>
      <c r="B117" s="43"/>
      <c r="C117" s="109">
        <v>42881.625999999997</v>
      </c>
      <c r="D117" s="109"/>
      <c r="E117" s="42">
        <f>(C117-C$7)/C$8</f>
        <v>-9836.462799402645</v>
      </c>
      <c r="F117" s="42">
        <f>ROUND(2*E117,0)/2</f>
        <v>-9836.5</v>
      </c>
      <c r="G117" s="36"/>
      <c r="H117" s="42"/>
      <c r="I117" s="42"/>
      <c r="L117" s="95"/>
      <c r="M117" s="95"/>
      <c r="N117" s="95"/>
      <c r="O117" s="23"/>
      <c r="P117" s="42"/>
      <c r="Q117" s="77">
        <f>+C117-15018.5</f>
        <v>27863.125999999997</v>
      </c>
      <c r="S117" s="23" t="s">
        <v>2</v>
      </c>
      <c r="U117" s="95">
        <v>1.781892547296593E-2</v>
      </c>
    </row>
    <row r="118" spans="1:21">
      <c r="A118" s="101" t="s">
        <v>68</v>
      </c>
      <c r="B118" s="43"/>
      <c r="C118" s="109">
        <v>42881.627</v>
      </c>
      <c r="D118" s="109"/>
      <c r="E118" s="42">
        <f>(C118-C$7)/C$8</f>
        <v>-9836.4607117011419</v>
      </c>
      <c r="F118" s="42">
        <f>ROUND(2*E118,0)/2</f>
        <v>-9836.5</v>
      </c>
      <c r="G118" s="36"/>
      <c r="H118" s="42"/>
      <c r="I118" s="42"/>
      <c r="L118" s="95"/>
      <c r="M118" s="95"/>
      <c r="N118" s="95"/>
      <c r="O118" s="23"/>
      <c r="P118" s="42"/>
      <c r="Q118" s="77">
        <f>+C118-15018.5</f>
        <v>27863.127</v>
      </c>
      <c r="S118" s="23" t="s">
        <v>2</v>
      </c>
      <c r="U118" s="95">
        <v>1.8818925476807635E-2</v>
      </c>
    </row>
    <row r="119" spans="1:21">
      <c r="A119" s="101" t="s">
        <v>76</v>
      </c>
      <c r="B119" s="43"/>
      <c r="C119" s="109">
        <v>42908.506999999998</v>
      </c>
      <c r="D119" s="109"/>
      <c r="E119" s="42">
        <f>(C119-C$7)/C$8</f>
        <v>-9780.3432955104927</v>
      </c>
      <c r="F119" s="42">
        <f>ROUND(2*E119,0)/2</f>
        <v>-9780.5</v>
      </c>
      <c r="G119" s="36"/>
      <c r="H119" s="42"/>
      <c r="I119" s="42"/>
      <c r="J119" s="95"/>
      <c r="L119" s="95"/>
      <c r="M119" s="95"/>
      <c r="N119" s="95"/>
      <c r="O119" s="23"/>
      <c r="P119" s="42"/>
      <c r="Q119" s="77">
        <f>+C119-15018.5</f>
        <v>27890.006999999998</v>
      </c>
      <c r="S119" s="23" t="s">
        <v>2</v>
      </c>
      <c r="U119" s="95">
        <v>7.5060773713630624E-2</v>
      </c>
    </row>
    <row r="120" spans="1:21">
      <c r="A120" s="101" t="s">
        <v>68</v>
      </c>
      <c r="B120" s="43"/>
      <c r="C120" s="109">
        <v>42909.74</v>
      </c>
      <c r="D120" s="109"/>
      <c r="E120" s="42">
        <f>(C120-C$7)/C$8</f>
        <v>-9777.7691595669257</v>
      </c>
      <c r="F120" s="42">
        <f>ROUND(2*E120,0)/2</f>
        <v>-9778</v>
      </c>
      <c r="G120" s="36"/>
      <c r="H120" s="42"/>
      <c r="I120" s="42"/>
      <c r="L120" s="95"/>
      <c r="M120" s="95"/>
      <c r="N120" s="95"/>
      <c r="O120" s="23"/>
      <c r="P120" s="42"/>
      <c r="Q120" s="77">
        <f>+C120-15018.5</f>
        <v>27891.239999999998</v>
      </c>
      <c r="S120" s="23" t="s">
        <v>2</v>
      </c>
      <c r="U120" s="95">
        <v>0.11057157050527167</v>
      </c>
    </row>
    <row r="121" spans="1:21">
      <c r="A121" s="101" t="s">
        <v>76</v>
      </c>
      <c r="B121" s="43"/>
      <c r="C121" s="109">
        <v>42913.392999999996</v>
      </c>
      <c r="D121" s="109"/>
      <c r="E121" s="42">
        <f>(C121-C$7)/C$8</f>
        <v>-9770.142786005008</v>
      </c>
      <c r="F121" s="42">
        <f>ROUND(2*E121,0)/2</f>
        <v>-9770</v>
      </c>
      <c r="G121" s="36"/>
      <c r="H121" s="42"/>
      <c r="I121" s="42"/>
      <c r="J121" s="95"/>
      <c r="L121" s="95"/>
      <c r="M121" s="95"/>
      <c r="N121" s="95"/>
      <c r="O121" s="23"/>
      <c r="P121" s="42"/>
      <c r="Q121" s="77">
        <f>+C121-15018.5</f>
        <v>27894.892999999996</v>
      </c>
      <c r="S121" s="23" t="s">
        <v>2</v>
      </c>
      <c r="U121" s="95">
        <v>-6.8393879744689912E-2</v>
      </c>
    </row>
    <row r="122" spans="1:21">
      <c r="A122" s="101" t="s">
        <v>76</v>
      </c>
      <c r="B122" s="43"/>
      <c r="C122" s="109">
        <v>42913.394</v>
      </c>
      <c r="D122" s="109"/>
      <c r="E122" s="42">
        <f>(C122-C$7)/C$8</f>
        <v>-9770.1406983035049</v>
      </c>
      <c r="F122" s="42">
        <f>ROUND(2*E122,0)/2</f>
        <v>-9770</v>
      </c>
      <c r="G122" s="36"/>
      <c r="H122" s="42"/>
      <c r="I122" s="42"/>
      <c r="J122" s="95"/>
      <c r="L122" s="95"/>
      <c r="M122" s="95"/>
      <c r="N122" s="95"/>
      <c r="O122" s="23"/>
      <c r="P122" s="42"/>
      <c r="Q122" s="77">
        <f>+C122-15018.5</f>
        <v>27894.894</v>
      </c>
      <c r="S122" s="23" t="s">
        <v>2</v>
      </c>
      <c r="U122" s="95">
        <v>-6.7393879740848206E-2</v>
      </c>
    </row>
    <row r="123" spans="1:21">
      <c r="A123" s="101" t="s">
        <v>68</v>
      </c>
      <c r="B123" s="43"/>
      <c r="C123" s="109">
        <v>42931.737000000001</v>
      </c>
      <c r="D123" s="109"/>
      <c r="E123" s="42">
        <f>(C123-C$7)/C$8</f>
        <v>-9731.8459897772682</v>
      </c>
      <c r="F123" s="42">
        <f>ROUND(2*E123,0)/2</f>
        <v>-9732</v>
      </c>
      <c r="G123" s="36"/>
      <c r="H123" s="42"/>
      <c r="I123" s="42"/>
      <c r="L123" s="95"/>
      <c r="M123" s="95"/>
      <c r="N123" s="95"/>
      <c r="O123" s="23"/>
      <c r="P123" s="42"/>
      <c r="Q123" s="77">
        <f>+C123-15018.5</f>
        <v>27913.237000000001</v>
      </c>
      <c r="S123" s="23" t="s">
        <v>2</v>
      </c>
      <c r="U123" s="95">
        <v>7.377023156004725E-2</v>
      </c>
    </row>
    <row r="124" spans="1:21">
      <c r="A124" s="101" t="s">
        <v>68</v>
      </c>
      <c r="B124" s="43"/>
      <c r="C124" s="109">
        <v>42931.739000000001</v>
      </c>
      <c r="D124" s="109"/>
      <c r="E124" s="42">
        <f>(C124-C$7)/C$8</f>
        <v>-9731.8418143742765</v>
      </c>
      <c r="F124" s="42">
        <f>ROUND(2*E124,0)/2</f>
        <v>-9732</v>
      </c>
      <c r="G124" s="36"/>
      <c r="H124" s="42"/>
      <c r="I124" s="42"/>
      <c r="L124" s="95"/>
      <c r="M124" s="95"/>
      <c r="N124" s="95"/>
      <c r="O124" s="23"/>
      <c r="P124" s="42"/>
      <c r="Q124" s="77">
        <f>+C124-15018.5</f>
        <v>27913.239000000001</v>
      </c>
      <c r="S124" s="23" t="s">
        <v>2</v>
      </c>
      <c r="U124" s="95">
        <v>7.5770231560454704E-2</v>
      </c>
    </row>
    <row r="125" spans="1:21">
      <c r="A125" s="101" t="s">
        <v>76</v>
      </c>
      <c r="B125" s="43"/>
      <c r="C125" s="109">
        <v>42935.39</v>
      </c>
      <c r="D125" s="109"/>
      <c r="E125" s="42">
        <f>(C125-C$7)/C$8</f>
        <v>-9724.2196162153505</v>
      </c>
      <c r="F125" s="42">
        <f>ROUND(2*E125,0)/2</f>
        <v>-9724</v>
      </c>
      <c r="G125" s="36"/>
      <c r="H125" s="42"/>
      <c r="I125" s="42"/>
      <c r="J125" s="95"/>
      <c r="L125" s="95"/>
      <c r="M125" s="95"/>
      <c r="N125" s="95"/>
      <c r="O125" s="23"/>
      <c r="P125" s="42"/>
      <c r="Q125" s="77">
        <f>+C125-15018.5</f>
        <v>27916.89</v>
      </c>
      <c r="S125" s="23" t="s">
        <v>2</v>
      </c>
      <c r="U125" s="95">
        <v>-0.10519521868991433</v>
      </c>
    </row>
    <row r="126" spans="1:21">
      <c r="A126" s="101" t="s">
        <v>15</v>
      </c>
      <c r="B126" s="43"/>
      <c r="C126" s="109">
        <v>42959.846700000002</v>
      </c>
      <c r="D126" s="109"/>
      <c r="E126" s="42">
        <f>(C126-C$7)/C$8</f>
        <v>-9673.1613270579801</v>
      </c>
      <c r="F126" s="42">
        <f>ROUND(2*E126,0)/2</f>
        <v>-9673</v>
      </c>
      <c r="G126" s="36"/>
      <c r="L126" s="42"/>
      <c r="M126" s="42"/>
      <c r="O126" s="23"/>
      <c r="P126" s="42"/>
      <c r="Q126" s="77">
        <f>+C126-15018.5</f>
        <v>27941.346700000002</v>
      </c>
      <c r="S126" s="23" t="s">
        <v>2</v>
      </c>
      <c r="U126" s="95">
        <v>-7.7274964045500383E-2</v>
      </c>
    </row>
    <row r="127" spans="1:21">
      <c r="A127" s="101" t="s">
        <v>68</v>
      </c>
      <c r="B127" s="43"/>
      <c r="C127" s="109">
        <v>43069.855000000003</v>
      </c>
      <c r="D127" s="109"/>
      <c r="E127" s="42">
        <f>(C127-C$7)/C$8</f>
        <v>-9443.496834664882</v>
      </c>
      <c r="F127" s="42">
        <f>ROUND(2*E127,0)/2</f>
        <v>-9443.5</v>
      </c>
      <c r="G127" s="36"/>
      <c r="H127" s="42"/>
      <c r="I127" s="42"/>
      <c r="L127" s="95"/>
      <c r="M127" s="95"/>
      <c r="N127" s="95"/>
      <c r="O127" s="23"/>
      <c r="P127" s="42"/>
      <c r="Q127" s="77">
        <f>+C127-15018.5</f>
        <v>28051.355000000003</v>
      </c>
      <c r="S127" s="23" t="s">
        <v>2</v>
      </c>
      <c r="U127" s="95">
        <v>1.5161818519118242E-3</v>
      </c>
    </row>
    <row r="128" spans="1:21">
      <c r="A128" s="101" t="s">
        <v>68</v>
      </c>
      <c r="B128" s="43"/>
      <c r="C128" s="109">
        <v>43069.858999999997</v>
      </c>
      <c r="D128" s="109"/>
      <c r="E128" s="42">
        <f>(C128-C$7)/C$8</f>
        <v>-9443.4884838589151</v>
      </c>
      <c r="F128" s="42">
        <f>ROUND(2*E128,0)/2</f>
        <v>-9443.5</v>
      </c>
      <c r="G128" s="36"/>
      <c r="H128" s="42"/>
      <c r="I128" s="42"/>
      <c r="L128" s="95"/>
      <c r="M128" s="95"/>
      <c r="N128" s="95"/>
      <c r="O128" s="23"/>
      <c r="P128" s="42"/>
      <c r="Q128" s="77">
        <f>+C128-15018.5</f>
        <v>28051.358999999997</v>
      </c>
      <c r="S128" s="23" t="s">
        <v>2</v>
      </c>
      <c r="U128" s="95">
        <v>5.5161818454507738E-3</v>
      </c>
    </row>
    <row r="129" spans="1:21">
      <c r="A129" s="101" t="s">
        <v>78</v>
      </c>
      <c r="B129" s="43"/>
      <c r="C129" s="109">
        <v>43101.637999999999</v>
      </c>
      <c r="D129" s="109"/>
      <c r="E129" s="42">
        <f>(C129-C$7)/C$8</f>
        <v>-9377.1434180433298</v>
      </c>
      <c r="F129" s="42">
        <f>ROUND(2*E129,0)/2</f>
        <v>-9377</v>
      </c>
      <c r="G129" s="36"/>
      <c r="H129" s="42"/>
      <c r="I129" s="42"/>
      <c r="J129" s="95"/>
      <c r="L129" s="95"/>
      <c r="M129" s="95"/>
      <c r="N129" s="95"/>
      <c r="O129" s="23"/>
      <c r="P129" s="42"/>
      <c r="Q129" s="77">
        <f>+C129-15018.5</f>
        <v>28083.137999999999</v>
      </c>
      <c r="S129" s="23" t="s">
        <v>2</v>
      </c>
      <c r="U129" s="95">
        <v>-6.8696623369760346E-2</v>
      </c>
    </row>
    <row r="130" spans="1:21">
      <c r="A130" s="203" t="s">
        <v>369</v>
      </c>
      <c r="B130" s="205" t="s">
        <v>180</v>
      </c>
      <c r="C130" s="204">
        <v>43137.635199999997</v>
      </c>
      <c r="D130" s="109"/>
      <c r="E130" s="42">
        <f>(C130-C$7)/C$8</f>
        <v>-9301.9920097807517</v>
      </c>
      <c r="F130" s="42">
        <f>ROUND(2*E130,0)/2</f>
        <v>-9302</v>
      </c>
      <c r="G130" s="36">
        <f>C130-(C$7+C$8*F130)</f>
        <v>3.827280510449782E-3</v>
      </c>
      <c r="H130" s="42"/>
      <c r="I130" s="42"/>
      <c r="J130" s="42">
        <f>G130</f>
        <v>3.827280510449782E-3</v>
      </c>
      <c r="K130" s="42"/>
      <c r="L130" s="42"/>
      <c r="O130" s="23"/>
      <c r="P130" s="42">
        <f>D$11+D$12*F130+D$13*F130^2</f>
        <v>0.13964638964142556</v>
      </c>
      <c r="Q130" s="77">
        <f>+C130-15018.5</f>
        <v>28119.135199999997</v>
      </c>
      <c r="S130"/>
    </row>
    <row r="131" spans="1:21">
      <c r="A131" s="203" t="s">
        <v>369</v>
      </c>
      <c r="B131" s="205" t="s">
        <v>180</v>
      </c>
      <c r="C131" s="204">
        <v>43137.637600000002</v>
      </c>
      <c r="D131" s="109"/>
      <c r="E131" s="42">
        <f>(C131-C$7)/C$8</f>
        <v>-9301.9869992971526</v>
      </c>
      <c r="F131" s="42">
        <f>ROUND(2*E131,0)/2</f>
        <v>-9302</v>
      </c>
      <c r="G131" s="36">
        <f>C131-(C$7+C$8*F131)</f>
        <v>6.2272805153043009E-3</v>
      </c>
      <c r="H131" s="42"/>
      <c r="I131" s="42"/>
      <c r="J131" s="42">
        <f>G131</f>
        <v>6.2272805153043009E-3</v>
      </c>
      <c r="K131" s="42"/>
      <c r="L131" s="42"/>
      <c r="O131" s="23"/>
      <c r="P131" s="42">
        <f>D$11+D$12*F131+D$13*F131^2</f>
        <v>0.13964638964142556</v>
      </c>
      <c r="Q131" s="77">
        <f>+C131-15018.5</f>
        <v>28119.137600000002</v>
      </c>
      <c r="S131"/>
    </row>
    <row r="132" spans="1:21">
      <c r="A132" s="203" t="s">
        <v>369</v>
      </c>
      <c r="B132" s="205" t="s">
        <v>180</v>
      </c>
      <c r="C132" s="204">
        <v>43175.479200000002</v>
      </c>
      <c r="D132" s="109"/>
      <c r="E132" s="42">
        <f>(C132-C$7)/C$8</f>
        <v>-9222.9850343968465</v>
      </c>
      <c r="F132" s="42">
        <f>ROUND(2*E132,0)/2</f>
        <v>-9223</v>
      </c>
      <c r="G132" s="36">
        <f>C132-(C$7+C$8*F132)</f>
        <v>7.1684592767269351E-3</v>
      </c>
      <c r="H132" s="42"/>
      <c r="I132" s="42"/>
      <c r="J132" s="42">
        <f>G132</f>
        <v>7.1684592767269351E-3</v>
      </c>
      <c r="K132" s="42"/>
      <c r="L132" s="42"/>
      <c r="O132" s="23"/>
      <c r="P132" s="42">
        <f>D$11+D$12*F132+D$13*F132^2</f>
        <v>0.1385089212327118</v>
      </c>
      <c r="Q132" s="77">
        <f>+C132-15018.5</f>
        <v>28156.979200000002</v>
      </c>
      <c r="S132"/>
    </row>
    <row r="133" spans="1:21">
      <c r="A133" s="101" t="s">
        <v>79</v>
      </c>
      <c r="B133" s="43"/>
      <c r="C133" s="109">
        <v>43182.31</v>
      </c>
      <c r="D133" s="109"/>
      <c r="E133" s="42">
        <f>(C133-C$7)/C$8</f>
        <v>-9208.7243630235225</v>
      </c>
      <c r="F133" s="42">
        <f>ROUND(2*E133,0)/2</f>
        <v>-9208.5</v>
      </c>
      <c r="G133" s="36"/>
      <c r="H133" s="42"/>
      <c r="I133" s="42"/>
      <c r="J133" s="95"/>
      <c r="L133" s="95"/>
      <c r="M133" s="95"/>
      <c r="N133" s="95"/>
      <c r="O133" s="23"/>
      <c r="P133" s="42"/>
      <c r="Q133" s="77">
        <f>+C133-15018.5</f>
        <v>28163.809999999998</v>
      </c>
      <c r="S133" s="23" t="s">
        <v>2</v>
      </c>
      <c r="U133" s="95">
        <v>-0.10746891930466518</v>
      </c>
    </row>
    <row r="134" spans="1:21">
      <c r="A134" s="203" t="s">
        <v>512</v>
      </c>
      <c r="B134" s="205" t="s">
        <v>180</v>
      </c>
      <c r="C134" s="204">
        <v>43188.394999999997</v>
      </c>
      <c r="D134" s="109"/>
      <c r="E134" s="42">
        <f>(C134-C$7)/C$8</f>
        <v>-9196.0206994253058</v>
      </c>
      <c r="F134" s="42">
        <f>ROUND(2*E134,0)/2</f>
        <v>-9196</v>
      </c>
      <c r="G134" s="36">
        <f>C134-(C$7+C$8*F134)</f>
        <v>-9.9149353263783269E-3</v>
      </c>
      <c r="H134" s="42"/>
      <c r="I134" s="42">
        <f>G134</f>
        <v>-9.9149353263783269E-3</v>
      </c>
      <c r="J134" s="42"/>
      <c r="K134" s="42"/>
      <c r="L134" s="42"/>
      <c r="O134" s="23"/>
      <c r="P134" s="42">
        <f>D$11+D$12*F134+D$13*F134^2</f>
        <v>0.13812123490899239</v>
      </c>
      <c r="Q134" s="77">
        <f>+C134-15018.5</f>
        <v>28169.894999999997</v>
      </c>
      <c r="S134"/>
    </row>
    <row r="135" spans="1:21">
      <c r="A135" s="101" t="s">
        <v>79</v>
      </c>
      <c r="B135" s="43"/>
      <c r="C135" s="109">
        <v>43193.298000000003</v>
      </c>
      <c r="D135" s="109"/>
      <c r="E135" s="42">
        <f>(C135-C$7)/C$8</f>
        <v>-9185.7846989943864</v>
      </c>
      <c r="F135" s="42">
        <f>ROUND(2*E135,0)/2</f>
        <v>-9186</v>
      </c>
      <c r="G135" s="36"/>
      <c r="H135" s="42"/>
      <c r="I135" s="42"/>
      <c r="J135" s="95"/>
      <c r="L135" s="95"/>
      <c r="M135" s="95"/>
      <c r="N135" s="95"/>
      <c r="O135" s="23"/>
      <c r="P135" s="42"/>
      <c r="Q135" s="77">
        <f>+C135-15018.5</f>
        <v>28174.798000000003</v>
      </c>
      <c r="S135" s="23" t="s">
        <v>2</v>
      </c>
      <c r="U135" s="95">
        <v>0.10312825186701957</v>
      </c>
    </row>
    <row r="136" spans="1:21">
      <c r="A136" s="101" t="s">
        <v>80</v>
      </c>
      <c r="B136" s="43"/>
      <c r="C136" s="109">
        <v>43204.303</v>
      </c>
      <c r="D136" s="109"/>
      <c r="E136" s="42">
        <f>(C136-C$7)/C$8</f>
        <v>-9162.8095440398483</v>
      </c>
      <c r="F136" s="42">
        <f>ROUND(2*E136,0)/2</f>
        <v>-9163</v>
      </c>
      <c r="G136" s="36"/>
      <c r="H136" s="42"/>
      <c r="I136" s="42"/>
      <c r="J136" s="95"/>
      <c r="L136" s="95"/>
      <c r="M136" s="95"/>
      <c r="N136" s="95"/>
      <c r="O136" s="23"/>
      <c r="P136" s="42"/>
      <c r="Q136" s="77">
        <f>+C136-15018.5</f>
        <v>28185.803</v>
      </c>
      <c r="S136" s="23" t="s">
        <v>2</v>
      </c>
      <c r="U136" s="95">
        <v>9.1227582386636641E-2</v>
      </c>
    </row>
    <row r="137" spans="1:21">
      <c r="A137" s="101" t="s">
        <v>68</v>
      </c>
      <c r="B137" s="43"/>
      <c r="C137" s="109">
        <v>43211.646999999997</v>
      </c>
      <c r="D137" s="109"/>
      <c r="E137" s="42">
        <f>(C137-C$7)/C$8</f>
        <v>-9147.4774642591929</v>
      </c>
      <c r="F137" s="42">
        <f>ROUND(2*E137,0)/2</f>
        <v>-9147.5</v>
      </c>
      <c r="G137" s="36"/>
      <c r="H137" s="42"/>
      <c r="I137" s="42"/>
      <c r="L137" s="95"/>
      <c r="M137" s="95"/>
      <c r="N137" s="95"/>
      <c r="O137" s="23"/>
      <c r="P137" s="42"/>
      <c r="Q137" s="77">
        <f>+C137-15018.5</f>
        <v>28193.146999999997</v>
      </c>
      <c r="S137" s="23" t="s">
        <v>2</v>
      </c>
      <c r="U137" s="95">
        <v>1.0794522517244332E-2</v>
      </c>
    </row>
    <row r="138" spans="1:21">
      <c r="A138" s="203" t="s">
        <v>515</v>
      </c>
      <c r="B138" s="205" t="s">
        <v>180</v>
      </c>
      <c r="C138" s="204">
        <v>43212.360999999997</v>
      </c>
      <c r="D138" s="109"/>
      <c r="E138" s="42">
        <f>(C138-C$7)/C$8</f>
        <v>-9145.9868453916297</v>
      </c>
      <c r="F138" s="42">
        <f>ROUND(2*E138,0)/2</f>
        <v>-9146</v>
      </c>
      <c r="G138" s="36">
        <f>C138-(C$7+C$8*F138)</f>
        <v>6.3010005978867412E-3</v>
      </c>
      <c r="H138" s="42"/>
      <c r="I138" s="42">
        <f>G138</f>
        <v>6.3010005978867412E-3</v>
      </c>
      <c r="J138" s="42"/>
      <c r="K138" s="42"/>
      <c r="L138" s="42"/>
      <c r="O138" s="23"/>
      <c r="P138" s="42">
        <f>D$11+D$12*F138+D$13*F138^2</f>
        <v>0.13740473490450408</v>
      </c>
      <c r="Q138" s="77">
        <f>+C138-15018.5</f>
        <v>28193.860999999997</v>
      </c>
      <c r="S138"/>
    </row>
    <row r="139" spans="1:21">
      <c r="A139" s="203" t="s">
        <v>519</v>
      </c>
      <c r="B139" s="205" t="s">
        <v>180</v>
      </c>
      <c r="C139" s="204">
        <v>43222.428</v>
      </c>
      <c r="D139" s="109"/>
      <c r="E139" s="42">
        <f>(C139-C$7)/C$8</f>
        <v>-9124.9699544395644</v>
      </c>
      <c r="F139" s="42">
        <f>ROUND(2*E139,0)/2</f>
        <v>-9125</v>
      </c>
      <c r="G139" s="36">
        <f>C139-(C$7+C$8*F139)</f>
        <v>1.4391693694051355E-2</v>
      </c>
      <c r="H139" s="42"/>
      <c r="I139" s="42">
        <f>G139</f>
        <v>1.4391693694051355E-2</v>
      </c>
      <c r="J139" s="42"/>
      <c r="K139" s="42"/>
      <c r="L139" s="42"/>
      <c r="O139" s="23"/>
      <c r="P139" s="42">
        <f>D$11+D$12*F139+D$13*F139^2</f>
        <v>0.13710436165829576</v>
      </c>
      <c r="Q139" s="77">
        <f>+C139-15018.5</f>
        <v>28203.928</v>
      </c>
      <c r="S139"/>
    </row>
    <row r="140" spans="1:21">
      <c r="A140" s="101" t="s">
        <v>68</v>
      </c>
      <c r="B140" s="43"/>
      <c r="C140" s="109">
        <v>43228.760999999999</v>
      </c>
      <c r="D140" s="109"/>
      <c r="E140" s="42">
        <f>(C140-C$7)/C$8</f>
        <v>-9111.7485408705415</v>
      </c>
      <c r="F140" s="42">
        <f>ROUND(2*E140,0)/2</f>
        <v>-9111.5</v>
      </c>
      <c r="G140" s="36"/>
      <c r="H140" s="42"/>
      <c r="I140" s="42"/>
      <c r="L140" s="95"/>
      <c r="M140" s="95"/>
      <c r="N140" s="95"/>
      <c r="O140" s="23"/>
      <c r="P140" s="42"/>
      <c r="Q140" s="77">
        <f>+C140-15018.5</f>
        <v>28210.260999999999</v>
      </c>
      <c r="S140" s="23" t="s">
        <v>2</v>
      </c>
      <c r="U140" s="95">
        <v>-0.11905000361002749</v>
      </c>
    </row>
    <row r="141" spans="1:21">
      <c r="A141" s="101" t="s">
        <v>68</v>
      </c>
      <c r="B141" s="43"/>
      <c r="C141" s="109">
        <v>43244.646999999997</v>
      </c>
      <c r="D141" s="109"/>
      <c r="E141" s="42">
        <f>(C141-C$7)/C$8</f>
        <v>-9078.5833149179871</v>
      </c>
      <c r="F141" s="42">
        <f>ROUND(2*E141,0)/2</f>
        <v>-9078.5</v>
      </c>
      <c r="G141" s="36"/>
      <c r="H141" s="42"/>
      <c r="I141" s="42"/>
      <c r="L141" s="95"/>
      <c r="M141" s="95"/>
      <c r="N141" s="95"/>
      <c r="O141" s="23"/>
      <c r="P141" s="42"/>
      <c r="Q141" s="77">
        <f>+C141-15018.5</f>
        <v>28226.146999999997</v>
      </c>
      <c r="S141" s="23" t="s">
        <v>2</v>
      </c>
      <c r="U141" s="95">
        <v>-3.990748590149451E-2</v>
      </c>
    </row>
    <row r="142" spans="1:21">
      <c r="A142" s="101" t="s">
        <v>80</v>
      </c>
      <c r="B142" s="43"/>
      <c r="C142" s="109">
        <v>43254.413</v>
      </c>
      <c r="D142" s="109"/>
      <c r="E142" s="42">
        <f>(C142-C$7)/C$8</f>
        <v>-9058.1948221159746</v>
      </c>
      <c r="F142" s="42">
        <f>ROUND(2*E142,0)/2</f>
        <v>-9058</v>
      </c>
      <c r="G142" s="36"/>
      <c r="H142" s="42"/>
      <c r="I142" s="42"/>
      <c r="J142" s="95"/>
      <c r="L142" s="95"/>
      <c r="M142" s="95"/>
      <c r="N142" s="95"/>
      <c r="O142" s="23"/>
      <c r="P142" s="42"/>
      <c r="Q142" s="77">
        <f>+C142-15018.5</f>
        <v>28235.913</v>
      </c>
      <c r="S142" s="23" t="s">
        <v>2</v>
      </c>
      <c r="U142" s="95">
        <v>-9.3318952167464886E-2</v>
      </c>
    </row>
    <row r="143" spans="1:21">
      <c r="A143" s="101" t="s">
        <v>80</v>
      </c>
      <c r="B143" s="43"/>
      <c r="C143" s="109">
        <v>43254.427000000003</v>
      </c>
      <c r="D143" s="109"/>
      <c r="E143" s="42">
        <f>(C143-C$7)/C$8</f>
        <v>-9058.1655942950365</v>
      </c>
      <c r="F143" s="42">
        <f>ROUND(2*E143,0)/2</f>
        <v>-9058</v>
      </c>
      <c r="G143" s="36"/>
      <c r="H143" s="42"/>
      <c r="I143" s="42"/>
      <c r="J143" s="95"/>
      <c r="L143" s="95"/>
      <c r="M143" s="95"/>
      <c r="N143" s="95"/>
      <c r="O143" s="23"/>
      <c r="P143" s="42"/>
      <c r="Q143" s="77">
        <f>+C143-15018.5</f>
        <v>28235.927000000003</v>
      </c>
      <c r="S143" s="23" t="s">
        <v>2</v>
      </c>
      <c r="U143" s="95">
        <v>-7.931895216461271E-2</v>
      </c>
    </row>
    <row r="144" spans="1:21">
      <c r="A144" s="101" t="s">
        <v>15</v>
      </c>
      <c r="B144" s="43"/>
      <c r="C144" s="109">
        <v>43325.316299999999</v>
      </c>
      <c r="D144" s="109"/>
      <c r="E144" s="42">
        <f>(C144-C$7)/C$8</f>
        <v>-8910.1698966922122</v>
      </c>
      <c r="F144" s="42">
        <f>ROUND(2*E144,0)/2</f>
        <v>-8910</v>
      </c>
      <c r="G144" s="36"/>
      <c r="L144" s="42"/>
      <c r="M144" s="42"/>
      <c r="O144" s="23"/>
      <c r="P144" s="42"/>
      <c r="Q144" s="77">
        <f>+C144-15018.5</f>
        <v>28306.816299999999</v>
      </c>
      <c r="S144" s="23" t="s">
        <v>2</v>
      </c>
      <c r="U144" s="95">
        <v>-8.1379781833675224E-2</v>
      </c>
    </row>
    <row r="145" spans="1:21">
      <c r="A145" s="101" t="s">
        <v>83</v>
      </c>
      <c r="B145" s="43"/>
      <c r="C145" s="109">
        <v>43420.663</v>
      </c>
      <c r="D145" s="109"/>
      <c r="E145" s="42">
        <f>(C145-C$7)/C$8</f>
        <v>-8711.1144485409641</v>
      </c>
      <c r="F145" s="42">
        <f>ROUND(2*E145,0)/2</f>
        <v>-8711</v>
      </c>
      <c r="G145" s="36"/>
      <c r="H145" s="42"/>
      <c r="I145" s="42"/>
      <c r="J145" s="95"/>
      <c r="L145" s="95"/>
      <c r="M145" s="95"/>
      <c r="N145" s="95"/>
      <c r="O145" s="23"/>
      <c r="P145" s="42"/>
      <c r="Q145" s="77">
        <f>+C145-15018.5</f>
        <v>28402.163</v>
      </c>
      <c r="S145" s="23" t="s">
        <v>2</v>
      </c>
      <c r="U145" s="95">
        <v>-5.4820356846903451E-2</v>
      </c>
    </row>
    <row r="146" spans="1:21">
      <c r="A146" s="203" t="s">
        <v>369</v>
      </c>
      <c r="B146" s="205" t="s">
        <v>180</v>
      </c>
      <c r="C146" s="204">
        <v>43497.371400000004</v>
      </c>
      <c r="D146" s="109"/>
      <c r="E146" s="42">
        <f>(C146-C$7)/C$8</f>
        <v>-8550.9702071674747</v>
      </c>
      <c r="F146" s="42">
        <f>ROUND(2*E146,0)/2</f>
        <v>-8551</v>
      </c>
      <c r="G146" s="36">
        <f>C146-(C$7+C$8*F146)</f>
        <v>1.427063811570406E-2</v>
      </c>
      <c r="H146" s="42"/>
      <c r="I146" s="42"/>
      <c r="J146" s="42">
        <f>G146</f>
        <v>1.427063811570406E-2</v>
      </c>
      <c r="K146" s="42"/>
      <c r="L146" s="42"/>
      <c r="O146" s="23"/>
      <c r="P146" s="42">
        <f>D$11+D$12*F146+D$13*F146^2</f>
        <v>0.12902169062563656</v>
      </c>
      <c r="Q146" s="77">
        <f>+C146-15018.5</f>
        <v>28478.871400000004</v>
      </c>
      <c r="S146"/>
    </row>
    <row r="147" spans="1:21">
      <c r="A147" s="101" t="s">
        <v>68</v>
      </c>
      <c r="B147" s="43"/>
      <c r="C147" s="109">
        <v>43503.781000000003</v>
      </c>
      <c r="D147" s="109"/>
      <c r="E147" s="42">
        <f>(C147-C$7)/C$8</f>
        <v>-8537.5888756639197</v>
      </c>
      <c r="F147" s="42">
        <f>ROUND(2*E147,0)/2</f>
        <v>-8537.5</v>
      </c>
      <c r="G147" s="36"/>
      <c r="H147" s="42"/>
      <c r="I147" s="42"/>
      <c r="L147" s="95"/>
      <c r="M147" s="95"/>
      <c r="N147" s="95"/>
      <c r="O147" s="23"/>
      <c r="P147" s="42"/>
      <c r="Q147" s="77">
        <f>+C147-15018.5</f>
        <v>28485.281000000003</v>
      </c>
      <c r="S147" s="23" t="s">
        <v>2</v>
      </c>
      <c r="U147" s="95">
        <v>-4.2571059188048821E-2</v>
      </c>
    </row>
    <row r="148" spans="1:21">
      <c r="A148" s="101" t="s">
        <v>84</v>
      </c>
      <c r="B148" s="43"/>
      <c r="C148" s="109">
        <v>43534.345999999998</v>
      </c>
      <c r="D148" s="109"/>
      <c r="E148" s="42">
        <f>(C148-C$7)/C$8</f>
        <v>-8473.7782794635077</v>
      </c>
      <c r="F148" s="42">
        <f>ROUND(2*E148,0)/2</f>
        <v>-8474</v>
      </c>
      <c r="G148" s="36"/>
      <c r="H148" s="42"/>
      <c r="I148" s="42"/>
      <c r="J148" s="95"/>
      <c r="L148" s="95"/>
      <c r="M148" s="95"/>
      <c r="N148" s="95"/>
      <c r="O148" s="23"/>
      <c r="P148" s="42"/>
      <c r="Q148" s="77">
        <f>+C148-15018.5</f>
        <v>28515.845999999998</v>
      </c>
      <c r="S148" s="23" t="s">
        <v>2</v>
      </c>
      <c r="U148" s="95">
        <v>0.10620317942812108</v>
      </c>
    </row>
    <row r="149" spans="1:21">
      <c r="A149" s="203" t="s">
        <v>486</v>
      </c>
      <c r="B149" s="205" t="s">
        <v>180</v>
      </c>
      <c r="C149" s="204">
        <v>43609.468000000001</v>
      </c>
      <c r="D149" s="109"/>
      <c r="E149" s="42">
        <f>(C149-C$7)/C$8</f>
        <v>-8316.9459677419854</v>
      </c>
      <c r="F149" s="42">
        <f>ROUND(2*E149,0)/2</f>
        <v>-8317</v>
      </c>
      <c r="G149" s="36">
        <f>C149-(C$7+C$8*F149)</f>
        <v>2.588121823646361E-2</v>
      </c>
      <c r="H149" s="42"/>
      <c r="I149" s="42"/>
      <c r="J149" s="42">
        <f>G149</f>
        <v>2.588121823646361E-2</v>
      </c>
      <c r="K149" s="42"/>
      <c r="L149" s="42"/>
      <c r="O149" s="23"/>
      <c r="P149" s="42">
        <f>D$11+D$12*F149+D$13*F149^2</f>
        <v>0.12579726600436381</v>
      </c>
      <c r="Q149" s="77">
        <f>+C149-15018.5</f>
        <v>28590.968000000001</v>
      </c>
      <c r="S149"/>
    </row>
    <row r="150" spans="1:21">
      <c r="A150" s="101" t="s">
        <v>85</v>
      </c>
      <c r="B150" s="43"/>
      <c r="C150" s="109">
        <v>43622.341999999997</v>
      </c>
      <c r="D150" s="109"/>
      <c r="E150" s="42">
        <f>(C150-C$7)/C$8</f>
        <v>-8290.0688986929435</v>
      </c>
      <c r="F150" s="42">
        <f>ROUND(2*E150,0)/2</f>
        <v>-8290</v>
      </c>
      <c r="G150" s="36"/>
      <c r="H150" s="42"/>
      <c r="I150" s="42"/>
      <c r="J150" s="95"/>
      <c r="L150" s="95"/>
      <c r="M150" s="95"/>
      <c r="N150" s="95"/>
      <c r="O150" s="23"/>
      <c r="P150" s="42"/>
      <c r="Q150" s="77">
        <f>+C150-15018.5</f>
        <v>28603.841999999997</v>
      </c>
      <c r="S150" s="23" t="s">
        <v>2</v>
      </c>
      <c r="U150" s="95">
        <v>-3.3002176365698688E-2</v>
      </c>
    </row>
    <row r="151" spans="1:21">
      <c r="A151" s="101" t="s">
        <v>68</v>
      </c>
      <c r="B151" s="43"/>
      <c r="C151" s="109">
        <v>43629.673999999999</v>
      </c>
      <c r="D151" s="109"/>
      <c r="E151" s="42">
        <f>(C151-C$7)/C$8</f>
        <v>-8274.7618713302199</v>
      </c>
      <c r="F151" s="42">
        <f>ROUND(2*E151,0)/2</f>
        <v>-8275</v>
      </c>
      <c r="G151" s="36"/>
      <c r="H151" s="42"/>
      <c r="I151" s="42"/>
      <c r="L151" s="95"/>
      <c r="M151" s="95"/>
      <c r="N151" s="95"/>
      <c r="O151" s="23"/>
      <c r="P151" s="42"/>
      <c r="Q151" s="77">
        <f>+C151-15018.5</f>
        <v>28611.173999999999</v>
      </c>
      <c r="S151" s="23" t="s">
        <v>2</v>
      </c>
      <c r="U151" s="95">
        <v>0.11406260441435734</v>
      </c>
    </row>
    <row r="152" spans="1:21">
      <c r="A152" s="101" t="s">
        <v>68</v>
      </c>
      <c r="B152" s="43"/>
      <c r="C152" s="109">
        <v>43662.678999999996</v>
      </c>
      <c r="D152" s="109"/>
      <c r="E152" s="42">
        <f>(C152-C$7)/C$8</f>
        <v>-8205.8572834815441</v>
      </c>
      <c r="F152" s="42">
        <f>ROUND(2*E152,0)/2</f>
        <v>-8206</v>
      </c>
      <c r="G152" s="36"/>
      <c r="H152" s="42"/>
      <c r="I152" s="42"/>
      <c r="L152" s="95"/>
      <c r="M152" s="95"/>
      <c r="N152" s="95"/>
      <c r="O152" s="23"/>
      <c r="P152" s="42"/>
      <c r="Q152" s="77">
        <f>+C152-15018.5</f>
        <v>28644.178999999996</v>
      </c>
      <c r="S152" s="23" t="s">
        <v>2</v>
      </c>
      <c r="U152" s="95">
        <v>6.8360595985723194E-2</v>
      </c>
    </row>
    <row r="153" spans="1:21">
      <c r="A153" s="101" t="s">
        <v>15</v>
      </c>
      <c r="B153" s="43"/>
      <c r="C153" s="109">
        <v>43690.798300000002</v>
      </c>
      <c r="D153" s="109"/>
      <c r="E153" s="42">
        <f>(C153-C$7)/C$8</f>
        <v>-8147.1525788278914</v>
      </c>
      <c r="F153" s="42">
        <f>ROUND(2*E153,0)/2</f>
        <v>-8147</v>
      </c>
      <c r="G153" s="36"/>
      <c r="L153" s="42"/>
      <c r="M153" s="42"/>
      <c r="O153" s="23"/>
      <c r="P153" s="42"/>
      <c r="Q153" s="77">
        <f>+C153-15018.5</f>
        <v>28672.298300000002</v>
      </c>
      <c r="S153" s="23" t="s">
        <v>2</v>
      </c>
      <c r="U153" s="95">
        <v>-7.3084599614958279E-2</v>
      </c>
    </row>
    <row r="154" spans="1:21">
      <c r="A154" s="101" t="s">
        <v>87</v>
      </c>
      <c r="B154" s="43"/>
      <c r="C154" s="109">
        <v>43827.701000000001</v>
      </c>
      <c r="D154" s="109"/>
      <c r="E154" s="42">
        <f>(C154-C$7)/C$8</f>
        <v>-7861.3406073426149</v>
      </c>
      <c r="F154" s="42">
        <f>ROUND(2*E154,0)/2</f>
        <v>-7861.5</v>
      </c>
      <c r="G154" s="36"/>
      <c r="H154" s="42"/>
      <c r="I154" s="42"/>
      <c r="J154" s="95"/>
      <c r="L154" s="95"/>
      <c r="M154" s="95"/>
      <c r="N154" s="95"/>
      <c r="O154" s="23"/>
      <c r="P154" s="42"/>
      <c r="Q154" s="77">
        <f>+C154-15018.5</f>
        <v>28809.201000000001</v>
      </c>
      <c r="S154" s="23" t="s">
        <v>2</v>
      </c>
      <c r="U154" s="95">
        <v>7.63483945193002E-2</v>
      </c>
    </row>
    <row r="155" spans="1:21">
      <c r="A155" s="203" t="s">
        <v>369</v>
      </c>
      <c r="B155" s="205" t="s">
        <v>180</v>
      </c>
      <c r="C155" s="204">
        <v>43880.564899999998</v>
      </c>
      <c r="D155" s="109"/>
      <c r="E155" s="42">
        <f>(C155-C$7)/C$8</f>
        <v>-7750.9765642711509</v>
      </c>
      <c r="F155" s="42">
        <f>ROUND(2*E155,0)/2</f>
        <v>-7751</v>
      </c>
      <c r="G155" s="36">
        <f>C155-(C$7+C$8*F155)</f>
        <v>1.1225612906855531E-2</v>
      </c>
      <c r="H155" s="42"/>
      <c r="I155" s="42"/>
      <c r="J155" s="42">
        <f>G155</f>
        <v>1.1225612906855531E-2</v>
      </c>
      <c r="K155" s="42"/>
      <c r="L155" s="42"/>
      <c r="O155" s="23"/>
      <c r="P155" s="42">
        <f>D$11+D$12*F155+D$13*F155^2</f>
        <v>0.11816709716982136</v>
      </c>
      <c r="Q155" s="77">
        <f>+C155-15018.5</f>
        <v>28862.064899999998</v>
      </c>
      <c r="S155"/>
    </row>
    <row r="156" spans="1:21">
      <c r="A156" s="203" t="s">
        <v>369</v>
      </c>
      <c r="B156" s="205" t="s">
        <v>180</v>
      </c>
      <c r="C156" s="204">
        <v>43880.5651</v>
      </c>
      <c r="D156" s="109"/>
      <c r="E156" s="42">
        <f>(C156-C$7)/C$8</f>
        <v>-7750.9761467308472</v>
      </c>
      <c r="F156" s="42">
        <f>ROUND(2*E156,0)/2</f>
        <v>-7751</v>
      </c>
      <c r="G156" s="36">
        <f>C156-(C$7+C$8*F156)</f>
        <v>1.1425612909079064E-2</v>
      </c>
      <c r="H156" s="42"/>
      <c r="I156" s="42"/>
      <c r="J156" s="42">
        <f>G156</f>
        <v>1.1425612909079064E-2</v>
      </c>
      <c r="K156" s="42"/>
      <c r="L156" s="42"/>
      <c r="O156" s="23"/>
      <c r="P156" s="42">
        <f>D$11+D$12*F156+D$13*F156^2</f>
        <v>0.11816709716982136</v>
      </c>
      <c r="Q156" s="77">
        <f>+C156-15018.5</f>
        <v>28862.0651</v>
      </c>
      <c r="S156"/>
    </row>
    <row r="157" spans="1:21">
      <c r="A157" s="203" t="s">
        <v>369</v>
      </c>
      <c r="B157" s="205" t="s">
        <v>180</v>
      </c>
      <c r="C157" s="204">
        <v>43880.565900000001</v>
      </c>
      <c r="D157" s="109"/>
      <c r="E157" s="42">
        <f>(C157-C$7)/C$8</f>
        <v>-7750.9744765696478</v>
      </c>
      <c r="F157" s="42">
        <f>ROUND(2*E157,0)/2</f>
        <v>-7751</v>
      </c>
      <c r="G157" s="36">
        <f>C157-(C$7+C$8*F157)</f>
        <v>1.2225612910697237E-2</v>
      </c>
      <c r="H157" s="42"/>
      <c r="I157" s="42"/>
      <c r="J157" s="42">
        <f>G157</f>
        <v>1.2225612910697237E-2</v>
      </c>
      <c r="K157" s="42"/>
      <c r="L157" s="42"/>
      <c r="O157" s="23"/>
      <c r="P157" s="42">
        <f>D$11+D$12*F157+D$13*F157^2</f>
        <v>0.11816709716982136</v>
      </c>
      <c r="Q157" s="77">
        <f>+C157-15018.5</f>
        <v>28862.065900000001</v>
      </c>
      <c r="S157"/>
    </row>
    <row r="158" spans="1:21">
      <c r="A158" s="101" t="s">
        <v>88</v>
      </c>
      <c r="B158" s="43"/>
      <c r="C158" s="109">
        <v>43941.368000000002</v>
      </c>
      <c r="D158" s="109"/>
      <c r="E158" s="42">
        <f>(C158-C$7)/C$8</f>
        <v>-7624.0378414890729</v>
      </c>
      <c r="F158" s="42">
        <f>ROUND(2*E158,0)/2</f>
        <v>-7624</v>
      </c>
      <c r="G158" s="36"/>
      <c r="H158" s="42"/>
      <c r="I158" s="42"/>
      <c r="J158" s="95"/>
      <c r="L158" s="95"/>
      <c r="M158" s="95"/>
      <c r="N158" s="95"/>
      <c r="O158" s="23"/>
      <c r="P158" s="42"/>
      <c r="Q158" s="77">
        <f>+C158-15018.5</f>
        <v>28922.868000000002</v>
      </c>
      <c r="S158" s="23" t="s">
        <v>2</v>
      </c>
      <c r="U158" s="95">
        <v>-1.8125909839000087E-2</v>
      </c>
    </row>
    <row r="159" spans="1:21">
      <c r="A159" s="203" t="s">
        <v>369</v>
      </c>
      <c r="B159" s="205" t="s">
        <v>180</v>
      </c>
      <c r="C159" s="204">
        <v>43947.630499999999</v>
      </c>
      <c r="D159" s="109"/>
      <c r="E159" s="42">
        <f>(C159-C$7)/C$8</f>
        <v>-7610.9636108754639</v>
      </c>
      <c r="F159" s="42">
        <f>ROUND(2*E159,0)/2</f>
        <v>-7611</v>
      </c>
      <c r="G159" s="36">
        <f>C159-(C$7+C$8*F159)</f>
        <v>1.7430233499908354E-2</v>
      </c>
      <c r="H159" s="42"/>
      <c r="I159" s="42"/>
      <c r="J159" s="42">
        <f>G159</f>
        <v>1.7430233499908354E-2</v>
      </c>
      <c r="K159" s="42"/>
      <c r="L159" s="42"/>
      <c r="O159" s="23"/>
      <c r="P159" s="42">
        <f>D$11+D$12*F159+D$13*F159^2</f>
        <v>0.11631668419168684</v>
      </c>
      <c r="Q159" s="77">
        <f>+C159-15018.5</f>
        <v>28929.130499999999</v>
      </c>
      <c r="S159"/>
    </row>
    <row r="160" spans="1:21">
      <c r="A160" s="203" t="s">
        <v>369</v>
      </c>
      <c r="B160" s="205" t="s">
        <v>180</v>
      </c>
      <c r="C160" s="204">
        <v>43947.6325</v>
      </c>
      <c r="D160" s="109"/>
      <c r="E160" s="42">
        <f>(C160-C$7)/C$8</f>
        <v>-7610.9594354724732</v>
      </c>
      <c r="F160" s="42">
        <f>ROUND(2*E160,0)/2</f>
        <v>-7611</v>
      </c>
      <c r="G160" s="36">
        <f>C160-(C$7+C$8*F160)</f>
        <v>1.9430233500315808E-2</v>
      </c>
      <c r="H160" s="42"/>
      <c r="I160" s="42"/>
      <c r="J160" s="42">
        <f>G160</f>
        <v>1.9430233500315808E-2</v>
      </c>
      <c r="K160" s="42"/>
      <c r="L160" s="42"/>
      <c r="O160" s="23"/>
      <c r="P160" s="42">
        <f>D$11+D$12*F160+D$13*F160^2</f>
        <v>0.11631668419168684</v>
      </c>
      <c r="Q160" s="77">
        <f>+C160-15018.5</f>
        <v>28929.1325</v>
      </c>
      <c r="S160"/>
    </row>
    <row r="161" spans="1:21">
      <c r="A161" s="101" t="s">
        <v>68</v>
      </c>
      <c r="B161" s="43"/>
      <c r="C161" s="109">
        <v>43948.7</v>
      </c>
      <c r="D161" s="109"/>
      <c r="E161" s="42">
        <f>(C161-C$7)/C$8</f>
        <v>-7608.7308141263657</v>
      </c>
      <c r="F161" s="42">
        <f>ROUND(2*E161,0)/2</f>
        <v>-7608.5</v>
      </c>
      <c r="G161" s="36"/>
      <c r="H161" s="42"/>
      <c r="I161" s="42"/>
      <c r="L161" s="95"/>
      <c r="M161" s="95"/>
      <c r="N161" s="95"/>
      <c r="O161" s="23"/>
      <c r="P161" s="42"/>
      <c r="Q161" s="77">
        <f>+C161-15018.5</f>
        <v>28930.199999999997</v>
      </c>
      <c r="S161" s="23" t="s">
        <v>2</v>
      </c>
      <c r="U161" s="95">
        <v>-0.11055896971083712</v>
      </c>
    </row>
    <row r="162" spans="1:21">
      <c r="A162" s="101" t="s">
        <v>89</v>
      </c>
      <c r="B162" s="43"/>
      <c r="C162" s="109">
        <v>44007.368000000002</v>
      </c>
      <c r="D162" s="109"/>
      <c r="E162" s="42">
        <f>(C162-C$7)/C$8</f>
        <v>-7486.2495428066632</v>
      </c>
      <c r="F162" s="42">
        <f>ROUND(2*E162,0)/2</f>
        <v>-7486</v>
      </c>
      <c r="G162" s="36"/>
      <c r="H162" s="42"/>
      <c r="I162" s="42"/>
      <c r="J162" s="95"/>
      <c r="L162" s="95"/>
      <c r="M162" s="95"/>
      <c r="N162" s="95"/>
      <c r="O162" s="23"/>
      <c r="P162" s="42"/>
      <c r="Q162" s="77">
        <f>+C162-15018.5</f>
        <v>28988.868000000002</v>
      </c>
      <c r="S162" s="23" t="s">
        <v>2</v>
      </c>
      <c r="U162" s="95">
        <v>-0.11952992668375373</v>
      </c>
    </row>
    <row r="163" spans="1:21">
      <c r="A163" s="101" t="s">
        <v>89</v>
      </c>
      <c r="B163" s="43"/>
      <c r="C163" s="109">
        <v>44007.373</v>
      </c>
      <c r="D163" s="109"/>
      <c r="E163" s="42">
        <f>(C163-C$7)/C$8</f>
        <v>-7486.2391042991921</v>
      </c>
      <c r="F163" s="42">
        <f>ROUND(2*E163,0)/2</f>
        <v>-7486</v>
      </c>
      <c r="G163" s="36"/>
      <c r="H163" s="42"/>
      <c r="I163" s="42"/>
      <c r="J163" s="95"/>
      <c r="L163" s="95"/>
      <c r="M163" s="95"/>
      <c r="N163" s="95"/>
      <c r="O163" s="23"/>
      <c r="P163" s="42"/>
      <c r="Q163" s="77">
        <f>+C163-15018.5</f>
        <v>28988.873</v>
      </c>
      <c r="S163" s="23" t="s">
        <v>2</v>
      </c>
      <c r="U163" s="95">
        <v>-0.11452992668637307</v>
      </c>
    </row>
    <row r="164" spans="1:21">
      <c r="A164" s="101" t="s">
        <v>91</v>
      </c>
      <c r="B164" s="43"/>
      <c r="C164" s="109">
        <v>44029.366000000002</v>
      </c>
      <c r="D164" s="109"/>
      <c r="E164" s="42">
        <f>(C164-C$7)/C$8</f>
        <v>-7440.324285315517</v>
      </c>
      <c r="F164" s="42">
        <f>ROUND(2*E164,0)/2</f>
        <v>-7440.5</v>
      </c>
      <c r="G164" s="36"/>
      <c r="H164" s="42"/>
      <c r="I164" s="42"/>
      <c r="J164" s="95"/>
      <c r="L164" s="95"/>
      <c r="M164" s="95"/>
      <c r="N164" s="95"/>
      <c r="O164" s="23"/>
      <c r="P164" s="42"/>
      <c r="Q164" s="77">
        <f>+C164-15018.5</f>
        <v>29010.866000000002</v>
      </c>
      <c r="S164" s="23" t="s">
        <v>2</v>
      </c>
      <c r="U164" s="95">
        <v>8.4166575004928745E-2</v>
      </c>
    </row>
    <row r="165" spans="1:21">
      <c r="A165" s="101" t="s">
        <v>91</v>
      </c>
      <c r="B165" s="43"/>
      <c r="C165" s="109">
        <v>44029.385000000002</v>
      </c>
      <c r="D165" s="109"/>
      <c r="E165" s="42">
        <f>(C165-C$7)/C$8</f>
        <v>-7440.2846189871079</v>
      </c>
      <c r="F165" s="42">
        <f>ROUND(2*E165,0)/2</f>
        <v>-7440.5</v>
      </c>
      <c r="G165" s="36"/>
      <c r="H165" s="42"/>
      <c r="I165" s="42"/>
      <c r="J165" s="95"/>
      <c r="L165" s="95"/>
      <c r="M165" s="95"/>
      <c r="N165" s="95"/>
      <c r="O165" s="23"/>
      <c r="P165" s="42"/>
      <c r="Q165" s="77">
        <f>+C165-15018.5</f>
        <v>29010.885000000002</v>
      </c>
      <c r="S165" s="23" t="s">
        <v>2</v>
      </c>
      <c r="U165" s="95">
        <v>0.10316657500516158</v>
      </c>
    </row>
    <row r="166" spans="1:21">
      <c r="A166" s="203" t="s">
        <v>369</v>
      </c>
      <c r="B166" s="205" t="s">
        <v>180</v>
      </c>
      <c r="C166" s="204">
        <v>44258.493900000001</v>
      </c>
      <c r="D166" s="109"/>
      <c r="E166" s="42">
        <f>(C166-C$7)/C$8</f>
        <v>-6961.973625896223</v>
      </c>
      <c r="F166" s="42">
        <f>ROUND(2*E166,0)/2</f>
        <v>-6962</v>
      </c>
      <c r="G166" s="36">
        <f>C166-(C$7+C$8*F166)</f>
        <v>1.2633081809326541E-2</v>
      </c>
      <c r="H166" s="42"/>
      <c r="I166" s="42"/>
      <c r="J166" s="42">
        <f>G166</f>
        <v>1.2633081809326541E-2</v>
      </c>
      <c r="K166" s="42"/>
      <c r="L166" s="42"/>
      <c r="O166" s="23"/>
      <c r="P166" s="42">
        <f>D$11+D$12*F166+D$13*F166^2</f>
        <v>0.10792990748187593</v>
      </c>
      <c r="Q166" s="77">
        <f>+C166-15018.5</f>
        <v>29239.993900000001</v>
      </c>
      <c r="S166"/>
    </row>
    <row r="167" spans="1:21">
      <c r="A167" s="203" t="s">
        <v>369</v>
      </c>
      <c r="B167" s="205" t="s">
        <v>180</v>
      </c>
      <c r="C167" s="204">
        <v>44258.494599999998</v>
      </c>
      <c r="D167" s="109"/>
      <c r="E167" s="42">
        <f>(C167-C$7)/C$8</f>
        <v>-6961.9721645051832</v>
      </c>
      <c r="F167" s="42">
        <f>ROUND(2*E167,0)/2</f>
        <v>-6962</v>
      </c>
      <c r="G167" s="36">
        <f>C167-(C$7+C$8*F167)</f>
        <v>1.3333081806194969E-2</v>
      </c>
      <c r="H167" s="42"/>
      <c r="I167" s="42"/>
      <c r="J167" s="42">
        <f>G167</f>
        <v>1.3333081806194969E-2</v>
      </c>
      <c r="K167" s="42"/>
      <c r="L167" s="42"/>
      <c r="O167" s="23"/>
      <c r="P167" s="42">
        <f>D$11+D$12*F167+D$13*F167^2</f>
        <v>0.10792990748187593</v>
      </c>
      <c r="Q167" s="77">
        <f>+C167-15018.5</f>
        <v>29239.994599999998</v>
      </c>
      <c r="S167"/>
    </row>
    <row r="168" spans="1:21">
      <c r="A168" s="203" t="s">
        <v>369</v>
      </c>
      <c r="B168" s="205" t="s">
        <v>180</v>
      </c>
      <c r="C168" s="204">
        <v>44258.496500000001</v>
      </c>
      <c r="D168" s="109"/>
      <c r="E168" s="42">
        <f>(C168-C$7)/C$8</f>
        <v>-6961.9681978723365</v>
      </c>
      <c r="F168" s="42">
        <f>ROUND(2*E168,0)/2</f>
        <v>-6962</v>
      </c>
      <c r="G168" s="36">
        <f>C168-(C$7+C$8*F168)</f>
        <v>1.5233081809128635E-2</v>
      </c>
      <c r="H168" s="42"/>
      <c r="I168" s="42"/>
      <c r="J168" s="42">
        <f>G168</f>
        <v>1.5233081809128635E-2</v>
      </c>
      <c r="K168" s="42"/>
      <c r="L168" s="42"/>
      <c r="O168" s="23"/>
      <c r="P168" s="42">
        <f>D$11+D$12*F168+D$13*F168^2</f>
        <v>0.10792990748187593</v>
      </c>
      <c r="Q168" s="77">
        <f>+C168-15018.5</f>
        <v>29239.996500000001</v>
      </c>
      <c r="S168"/>
    </row>
    <row r="169" spans="1:21">
      <c r="A169" s="203" t="s">
        <v>369</v>
      </c>
      <c r="B169" s="205" t="s">
        <v>180</v>
      </c>
      <c r="C169" s="204">
        <v>44288.671999999999</v>
      </c>
      <c r="D169" s="109"/>
      <c r="E169" s="42">
        <f>(C169-C$7)/C$8</f>
        <v>-6898.9707614042945</v>
      </c>
      <c r="F169" s="42">
        <f>ROUND(2*E169,0)/2</f>
        <v>-6899</v>
      </c>
      <c r="G169" s="36">
        <f>C169-(C$7+C$8*F169)</f>
        <v>1.4005161072418559E-2</v>
      </c>
      <c r="H169" s="42"/>
      <c r="I169" s="42"/>
      <c r="J169" s="42">
        <f>G169</f>
        <v>1.4005161072418559E-2</v>
      </c>
      <c r="K169" s="42"/>
      <c r="L169" s="42"/>
      <c r="O169" s="23"/>
      <c r="P169" s="42">
        <f>D$11+D$12*F169+D$13*F169^2</f>
        <v>0.107132532498228</v>
      </c>
      <c r="Q169" s="77">
        <f>+C169-15018.5</f>
        <v>29270.171999999999</v>
      </c>
      <c r="S169"/>
    </row>
    <row r="170" spans="1:21">
      <c r="A170" s="203" t="s">
        <v>369</v>
      </c>
      <c r="B170" s="205" t="s">
        <v>180</v>
      </c>
      <c r="C170" s="204">
        <v>44288.672400000003</v>
      </c>
      <c r="D170" s="109"/>
      <c r="E170" s="42">
        <f>(C170-C$7)/C$8</f>
        <v>-6898.9699263236871</v>
      </c>
      <c r="F170" s="42">
        <f>ROUND(2*E170,0)/2</f>
        <v>-6899</v>
      </c>
      <c r="G170" s="36">
        <f>C170-(C$7+C$8*F170)</f>
        <v>1.4405161076865625E-2</v>
      </c>
      <c r="H170" s="42"/>
      <c r="I170" s="42"/>
      <c r="J170" s="42">
        <f>G170</f>
        <v>1.4405161076865625E-2</v>
      </c>
      <c r="K170" s="42"/>
      <c r="L170" s="42"/>
      <c r="O170" s="23"/>
      <c r="P170" s="42">
        <f>D$11+D$12*F170+D$13*F170^2</f>
        <v>0.107132532498228</v>
      </c>
      <c r="Q170" s="77">
        <f>+C170-15018.5</f>
        <v>29270.172400000003</v>
      </c>
      <c r="S170"/>
    </row>
    <row r="171" spans="1:21">
      <c r="A171" s="203" t="s">
        <v>369</v>
      </c>
      <c r="B171" s="205" t="s">
        <v>180</v>
      </c>
      <c r="C171" s="204">
        <v>44288.673000000003</v>
      </c>
      <c r="D171" s="109"/>
      <c r="E171" s="42">
        <f>(C171-C$7)/C$8</f>
        <v>-6898.9686737027914</v>
      </c>
      <c r="F171" s="42">
        <f>ROUND(2*E171,0)/2</f>
        <v>-6899</v>
      </c>
      <c r="G171" s="36">
        <f>C171-(C$7+C$8*F171)</f>
        <v>1.5005161076260265E-2</v>
      </c>
      <c r="H171" s="42"/>
      <c r="I171" s="42"/>
      <c r="J171" s="42">
        <f>G171</f>
        <v>1.5005161076260265E-2</v>
      </c>
      <c r="K171" s="42"/>
      <c r="L171" s="42"/>
      <c r="O171" s="23"/>
      <c r="P171" s="42">
        <f>D$11+D$12*F171+D$13*F171^2</f>
        <v>0.107132532498228</v>
      </c>
      <c r="Q171" s="77">
        <f>+C171-15018.5</f>
        <v>29270.173000000003</v>
      </c>
      <c r="S171"/>
    </row>
    <row r="172" spans="1:21">
      <c r="A172" s="101" t="s">
        <v>93</v>
      </c>
      <c r="B172" s="43"/>
      <c r="C172" s="109">
        <v>44337.383000000002</v>
      </c>
      <c r="D172" s="109"/>
      <c r="E172" s="42">
        <f>(C172-C$7)/C$8</f>
        <v>-6797.2767338721842</v>
      </c>
      <c r="F172" s="42">
        <f>ROUND(2*E172,0)/2</f>
        <v>-6797.5</v>
      </c>
      <c r="G172" s="36"/>
      <c r="H172" s="42"/>
      <c r="I172" s="42"/>
      <c r="J172" s="95"/>
      <c r="L172" s="95"/>
      <c r="M172" s="95"/>
      <c r="N172" s="95"/>
      <c r="O172" s="23"/>
      <c r="P172" s="42"/>
      <c r="Q172" s="77">
        <f>+C172-15018.5</f>
        <v>29318.883000000002</v>
      </c>
      <c r="S172" s="23" t="s">
        <v>2</v>
      </c>
      <c r="U172" s="95">
        <v>0.10694351099664345</v>
      </c>
    </row>
    <row r="173" spans="1:21">
      <c r="A173" s="101" t="s">
        <v>93</v>
      </c>
      <c r="B173" s="43"/>
      <c r="C173" s="109">
        <v>44337.392999999996</v>
      </c>
      <c r="D173" s="109"/>
      <c r="E173" s="42">
        <f>(C173-C$7)/C$8</f>
        <v>-6797.2558568572431</v>
      </c>
      <c r="F173" s="42">
        <f>ROUND(2*E173,0)/2</f>
        <v>-6797.5</v>
      </c>
      <c r="G173" s="36"/>
      <c r="H173" s="42"/>
      <c r="I173" s="42"/>
      <c r="J173" s="95"/>
      <c r="L173" s="95"/>
      <c r="M173" s="95"/>
      <c r="N173" s="95"/>
      <c r="O173" s="23"/>
      <c r="P173" s="42"/>
      <c r="Q173" s="77">
        <f>+C173-15018.5</f>
        <v>29318.892999999996</v>
      </c>
      <c r="S173" s="23" t="s">
        <v>2</v>
      </c>
      <c r="U173" s="95">
        <v>0.11694351099140476</v>
      </c>
    </row>
    <row r="174" spans="1:21">
      <c r="A174" s="101" t="s">
        <v>93</v>
      </c>
      <c r="B174" s="43"/>
      <c r="C174" s="109">
        <v>44359.400999999998</v>
      </c>
      <c r="D174" s="109"/>
      <c r="E174" s="42">
        <f>(C174-C$7)/C$8</f>
        <v>-6751.3097223511413</v>
      </c>
      <c r="F174" s="42">
        <f>ROUND(2*E174,0)/2</f>
        <v>-6751.5</v>
      </c>
      <c r="G174" s="36"/>
      <c r="H174" s="42"/>
      <c r="I174" s="42"/>
      <c r="J174" s="95"/>
      <c r="L174" s="95"/>
      <c r="M174" s="95"/>
      <c r="N174" s="95"/>
      <c r="O174" s="23"/>
      <c r="P174" s="42"/>
      <c r="Q174" s="77">
        <f>+C174-15018.5</f>
        <v>29340.900999999998</v>
      </c>
      <c r="S174" s="23" t="s">
        <v>2</v>
      </c>
      <c r="U174" s="95">
        <v>9.1142172044783365E-2</v>
      </c>
    </row>
    <row r="175" spans="1:21">
      <c r="A175" s="101" t="s">
        <v>94</v>
      </c>
      <c r="B175" s="43"/>
      <c r="C175" s="109">
        <v>44370.396999999997</v>
      </c>
      <c r="D175" s="109"/>
      <c r="E175" s="42">
        <f>(C175-C$7)/C$8</f>
        <v>-6728.3533567100558</v>
      </c>
      <c r="F175" s="42">
        <f>ROUND(2*E175,0)/2</f>
        <v>-6728.5</v>
      </c>
      <c r="G175" s="36"/>
      <c r="H175" s="42"/>
      <c r="I175" s="42"/>
      <c r="J175" s="95"/>
      <c r="L175" s="95"/>
      <c r="M175" s="95"/>
      <c r="N175" s="95"/>
      <c r="O175" s="23"/>
      <c r="P175" s="42"/>
      <c r="Q175" s="77">
        <f>+C175-15018.5</f>
        <v>29351.896999999997</v>
      </c>
      <c r="S175" s="23" t="s">
        <v>2</v>
      </c>
      <c r="U175" s="95">
        <v>7.024150257348083E-2</v>
      </c>
    </row>
    <row r="176" spans="1:21">
      <c r="A176" s="101" t="s">
        <v>94</v>
      </c>
      <c r="B176" s="43"/>
      <c r="C176" s="109">
        <v>44403.396999999997</v>
      </c>
      <c r="D176" s="109"/>
      <c r="E176" s="42">
        <f>(C176-C$7)/C$8</f>
        <v>-6659.45920736885</v>
      </c>
      <c r="F176" s="42">
        <f>ROUND(2*E176,0)/2</f>
        <v>-6659.5</v>
      </c>
      <c r="G176" s="36"/>
      <c r="H176" s="42"/>
      <c r="I176" s="42"/>
      <c r="J176" s="95"/>
      <c r="L176" s="95"/>
      <c r="M176" s="95"/>
      <c r="N176" s="95"/>
      <c r="O176" s="23"/>
      <c r="P176" s="42"/>
      <c r="Q176" s="77">
        <f>+C176-15018.5</f>
        <v>29384.896999999997</v>
      </c>
      <c r="S176" s="23" t="s">
        <v>2</v>
      </c>
      <c r="U176" s="95">
        <v>1.953949414746603E-2</v>
      </c>
    </row>
    <row r="177" spans="1:21">
      <c r="A177" s="101" t="s">
        <v>68</v>
      </c>
      <c r="B177" s="43"/>
      <c r="C177" s="109">
        <v>44410.737000000001</v>
      </c>
      <c r="D177" s="109"/>
      <c r="E177" s="42">
        <f>(C177-C$7)/C$8</f>
        <v>-6644.1354783941624</v>
      </c>
      <c r="F177" s="42">
        <f>ROUND(2*E177,0)/2</f>
        <v>-6644</v>
      </c>
      <c r="G177" s="36"/>
      <c r="H177" s="42"/>
      <c r="I177" s="42"/>
      <c r="L177" s="95"/>
      <c r="M177" s="95"/>
      <c r="N177" s="95"/>
      <c r="O177" s="23"/>
      <c r="P177" s="42"/>
      <c r="Q177" s="77">
        <f>+C177-15018.5</f>
        <v>29392.237000000001</v>
      </c>
      <c r="S177" s="23" t="s">
        <v>2</v>
      </c>
      <c r="U177" s="95">
        <v>-6.4893565708189271E-2</v>
      </c>
    </row>
    <row r="178" spans="1:21">
      <c r="A178" s="101" t="s">
        <v>68</v>
      </c>
      <c r="B178" s="43"/>
      <c r="C178" s="109">
        <v>44608.754999999997</v>
      </c>
      <c r="D178" s="109"/>
      <c r="E178" s="42">
        <f>(C178-C$7)/C$8</f>
        <v>-6230.7330037200254</v>
      </c>
      <c r="F178" s="42">
        <f>ROUND(2*E178,0)/2</f>
        <v>-6230.5</v>
      </c>
      <c r="G178" s="36"/>
      <c r="H178" s="42"/>
      <c r="I178" s="42"/>
      <c r="L178" s="95"/>
      <c r="M178" s="95"/>
      <c r="N178" s="95"/>
      <c r="O178" s="23"/>
      <c r="P178" s="42"/>
      <c r="Q178" s="77">
        <f>+C178-15018.5</f>
        <v>29590.254999999997</v>
      </c>
      <c r="S178" s="23" t="s">
        <v>2</v>
      </c>
      <c r="U178" s="95">
        <v>-0.11160777561599389</v>
      </c>
    </row>
    <row r="179" spans="1:21">
      <c r="A179" s="203" t="s">
        <v>369</v>
      </c>
      <c r="B179" s="205" t="s">
        <v>180</v>
      </c>
      <c r="C179" s="204">
        <v>44634.499100000001</v>
      </c>
      <c r="D179" s="109"/>
      <c r="E179" s="42">
        <f>(C179-C$7)/C$8</f>
        <v>-6176.9870076577472</v>
      </c>
      <c r="F179" s="42">
        <f>ROUND(2*E179,0)/2</f>
        <v>-6177</v>
      </c>
      <c r="G179" s="36">
        <f>C179-(C$7+C$8*F179)</f>
        <v>6.2232758282334544E-3</v>
      </c>
      <c r="H179" s="42"/>
      <c r="I179" s="42"/>
      <c r="J179" s="42">
        <f>G179</f>
        <v>6.2232758282334544E-3</v>
      </c>
      <c r="K179" s="42"/>
      <c r="L179" s="42"/>
      <c r="O179" s="23"/>
      <c r="P179" s="42">
        <f>D$11+D$12*F179+D$13*F179^2</f>
        <v>9.820600015594555E-2</v>
      </c>
      <c r="Q179" s="77">
        <f>+C179-15018.5</f>
        <v>29615.999100000001</v>
      </c>
      <c r="S179"/>
    </row>
    <row r="180" spans="1:21">
      <c r="A180" s="203" t="s">
        <v>369</v>
      </c>
      <c r="B180" s="205" t="s">
        <v>180</v>
      </c>
      <c r="C180" s="204">
        <v>44634.503599999996</v>
      </c>
      <c r="D180" s="109"/>
      <c r="E180" s="42">
        <f>(C180-C$7)/C$8</f>
        <v>-6176.9776130010287</v>
      </c>
      <c r="F180" s="42">
        <f>ROUND(2*E180,0)/2</f>
        <v>-6177</v>
      </c>
      <c r="G180" s="36">
        <f>C180-(C$7+C$8*F180)</f>
        <v>1.0723275823693257E-2</v>
      </c>
      <c r="H180" s="42"/>
      <c r="I180" s="42"/>
      <c r="J180" s="42">
        <f>G180</f>
        <v>1.0723275823693257E-2</v>
      </c>
      <c r="K180" s="42"/>
      <c r="L180" s="42"/>
      <c r="O180" s="23"/>
      <c r="P180" s="42">
        <f>D$11+D$12*F180+D$13*F180^2</f>
        <v>9.820600015594555E-2</v>
      </c>
      <c r="Q180" s="77">
        <f>+C180-15018.5</f>
        <v>29616.003599999996</v>
      </c>
      <c r="S180"/>
    </row>
    <row r="181" spans="1:21">
      <c r="A181" s="203" t="s">
        <v>369</v>
      </c>
      <c r="B181" s="205" t="s">
        <v>180</v>
      </c>
      <c r="C181" s="204">
        <v>44634.5046</v>
      </c>
      <c r="D181" s="109"/>
      <c r="E181" s="42">
        <f>(C181-C$7)/C$8</f>
        <v>-6176.9755252995255</v>
      </c>
      <c r="F181" s="42">
        <f>ROUND(2*E181,0)/2</f>
        <v>-6177</v>
      </c>
      <c r="G181" s="36">
        <f>C181-(C$7+C$8*F181)</f>
        <v>1.1723275827534962E-2</v>
      </c>
      <c r="H181" s="42"/>
      <c r="I181" s="42"/>
      <c r="J181" s="42">
        <f>G181</f>
        <v>1.1723275827534962E-2</v>
      </c>
      <c r="K181" s="42"/>
      <c r="L181" s="42"/>
      <c r="O181" s="23"/>
      <c r="P181" s="42">
        <f>D$11+D$12*F181+D$13*F181^2</f>
        <v>9.820600015594555E-2</v>
      </c>
      <c r="Q181" s="77">
        <f>+C181-15018.5</f>
        <v>29616.0046</v>
      </c>
      <c r="S181"/>
    </row>
    <row r="182" spans="1:21">
      <c r="A182" s="203" t="s">
        <v>369</v>
      </c>
      <c r="B182" s="205" t="s">
        <v>180</v>
      </c>
      <c r="C182" s="204">
        <v>44635.462399999997</v>
      </c>
      <c r="D182" s="109"/>
      <c r="E182" s="42">
        <f>(C182-C$7)/C$8</f>
        <v>-6174.9759248074415</v>
      </c>
      <c r="F182" s="42">
        <f>ROUND(2*E182,0)/2</f>
        <v>-6175</v>
      </c>
      <c r="G182" s="36">
        <f>C182-(C$7+C$8*F182)</f>
        <v>1.1531913260114379E-2</v>
      </c>
      <c r="H182" s="42"/>
      <c r="I182" s="42"/>
      <c r="J182" s="42">
        <f>G182</f>
        <v>1.1531913260114379E-2</v>
      </c>
      <c r="K182" s="42"/>
      <c r="L182" s="42"/>
      <c r="O182" s="23"/>
      <c r="P182" s="42">
        <f>D$11+D$12*F182+D$13*F182^2</f>
        <v>9.8181813618547664E-2</v>
      </c>
      <c r="Q182" s="77">
        <f>+C182-15018.5</f>
        <v>29616.962399999997</v>
      </c>
      <c r="S182"/>
    </row>
    <row r="183" spans="1:21">
      <c r="A183" s="203" t="s">
        <v>369</v>
      </c>
      <c r="B183" s="205" t="s">
        <v>180</v>
      </c>
      <c r="C183" s="204">
        <v>44635.462500000001</v>
      </c>
      <c r="D183" s="109"/>
      <c r="E183" s="42">
        <f>(C183-C$7)/C$8</f>
        <v>-6174.9757160372819</v>
      </c>
      <c r="F183" s="42">
        <f>ROUND(2*E183,0)/2</f>
        <v>-6175</v>
      </c>
      <c r="G183" s="36">
        <f>C183-(C$7+C$8*F183)</f>
        <v>1.1631913264864124E-2</v>
      </c>
      <c r="H183" s="42"/>
      <c r="I183" s="42"/>
      <c r="J183" s="42">
        <f>G183</f>
        <v>1.1631913264864124E-2</v>
      </c>
      <c r="K183" s="42"/>
      <c r="L183" s="42"/>
      <c r="O183" s="23"/>
      <c r="P183" s="42">
        <f>D$11+D$12*F183+D$13*F183^2</f>
        <v>9.8181813618547664E-2</v>
      </c>
      <c r="Q183" s="77">
        <f>+C183-15018.5</f>
        <v>29616.962500000001</v>
      </c>
      <c r="S183"/>
    </row>
    <row r="184" spans="1:21">
      <c r="A184" s="203" t="s">
        <v>369</v>
      </c>
      <c r="B184" s="205" t="s">
        <v>180</v>
      </c>
      <c r="C184" s="204">
        <v>44635.463000000003</v>
      </c>
      <c r="D184" s="109"/>
      <c r="E184" s="42">
        <f>(C184-C$7)/C$8</f>
        <v>-6174.9746721865304</v>
      </c>
      <c r="F184" s="42">
        <f>ROUND(2*E184,0)/2</f>
        <v>-6175</v>
      </c>
      <c r="G184" s="36">
        <f>C184-(C$7+C$8*F184)</f>
        <v>1.2131913266784977E-2</v>
      </c>
      <c r="H184" s="42"/>
      <c r="I184" s="42"/>
      <c r="J184" s="42">
        <f>G184</f>
        <v>1.2131913266784977E-2</v>
      </c>
      <c r="K184" s="42"/>
      <c r="L184" s="42"/>
      <c r="O184" s="23"/>
      <c r="P184" s="42">
        <f>D$11+D$12*F184+D$13*F184^2</f>
        <v>9.8181813618547664E-2</v>
      </c>
      <c r="Q184" s="77">
        <f>+C184-15018.5</f>
        <v>29616.963000000003</v>
      </c>
      <c r="S184"/>
    </row>
    <row r="185" spans="1:21">
      <c r="A185" s="101" t="s">
        <v>68</v>
      </c>
      <c r="B185" s="43"/>
      <c r="C185" s="109">
        <v>44635.644999999997</v>
      </c>
      <c r="D185" s="109"/>
      <c r="E185" s="42">
        <f>(C185-C$7)/C$8</f>
        <v>-6174.5947105144205</v>
      </c>
      <c r="F185" s="42">
        <f>ROUND(2*E185,0)/2</f>
        <v>-6174.5</v>
      </c>
      <c r="G185" s="36"/>
      <c r="H185" s="42"/>
      <c r="I185" s="42"/>
      <c r="L185" s="95"/>
      <c r="M185" s="95"/>
      <c r="N185" s="95"/>
      <c r="O185" s="23"/>
      <c r="P185" s="42"/>
      <c r="Q185" s="77">
        <f>+C185-15018.5</f>
        <v>29617.144999999997</v>
      </c>
      <c r="S185" s="23" t="s">
        <v>2</v>
      </c>
      <c r="U185" s="95">
        <v>-4.536592737713363E-2</v>
      </c>
    </row>
    <row r="186" spans="1:21">
      <c r="A186" s="101" t="s">
        <v>68</v>
      </c>
      <c r="B186" s="43"/>
      <c r="C186" s="109">
        <v>44679.648000000001</v>
      </c>
      <c r="D186" s="109"/>
      <c r="E186" s="42">
        <f>(C186-C$7)/C$8</f>
        <v>-6082.729581621652</v>
      </c>
      <c r="F186" s="42">
        <f>ROUND(2*E186,0)/2</f>
        <v>-6082.5</v>
      </c>
      <c r="G186" s="36"/>
      <c r="H186" s="42"/>
      <c r="I186" s="42"/>
      <c r="L186" s="95"/>
      <c r="M186" s="95"/>
      <c r="N186" s="95"/>
      <c r="O186" s="23"/>
      <c r="P186" s="42"/>
      <c r="Q186" s="77">
        <f>+C186-15018.5</f>
        <v>29661.148000000001</v>
      </c>
      <c r="S186" s="23" t="s">
        <v>2</v>
      </c>
      <c r="U186" s="95">
        <v>-0.10996860527666286</v>
      </c>
    </row>
    <row r="187" spans="1:21">
      <c r="A187" s="101" t="s">
        <v>97</v>
      </c>
      <c r="B187" s="43"/>
      <c r="C187" s="109">
        <v>44679.652999999998</v>
      </c>
      <c r="D187" s="109"/>
      <c r="E187" s="42">
        <f>(C187-C$7)/C$8</f>
        <v>-6082.7191431141819</v>
      </c>
      <c r="F187" s="42">
        <f>ROUND(2*E187,0)/2</f>
        <v>-6082.5</v>
      </c>
      <c r="G187" s="36"/>
      <c r="H187" s="42"/>
      <c r="I187" s="42"/>
      <c r="J187" s="95"/>
      <c r="L187" s="95"/>
      <c r="M187" s="95"/>
      <c r="N187" s="95"/>
      <c r="O187" s="23"/>
      <c r="P187" s="42"/>
      <c r="Q187" s="77">
        <f>+C187-15018.5</f>
        <v>29661.152999999998</v>
      </c>
      <c r="S187" s="23" t="s">
        <v>2</v>
      </c>
      <c r="U187" s="95">
        <v>-0.1049686052792822</v>
      </c>
    </row>
    <row r="188" spans="1:21">
      <c r="A188" s="101" t="s">
        <v>97</v>
      </c>
      <c r="B188" s="43"/>
      <c r="C188" s="109">
        <v>44683.307000000001</v>
      </c>
      <c r="D188" s="109"/>
      <c r="E188" s="42">
        <f>(C188-C$7)/C$8</f>
        <v>-6075.0906818507601</v>
      </c>
      <c r="F188" s="42">
        <f>ROUND(2*E188,0)/2</f>
        <v>-6075</v>
      </c>
      <c r="G188" s="36"/>
      <c r="H188" s="42"/>
      <c r="I188" s="42"/>
      <c r="J188" s="95"/>
      <c r="L188" s="95"/>
      <c r="M188" s="95"/>
      <c r="N188" s="95"/>
      <c r="O188" s="23"/>
      <c r="P188" s="42"/>
      <c r="Q188" s="77">
        <f>+C188-15018.5</f>
        <v>29664.807000000001</v>
      </c>
      <c r="S188" s="23" t="s">
        <v>2</v>
      </c>
      <c r="U188" s="95">
        <v>-4.3436214880784974E-2</v>
      </c>
    </row>
    <row r="189" spans="1:21">
      <c r="A189" s="101" t="s">
        <v>97</v>
      </c>
      <c r="B189" s="43"/>
      <c r="C189" s="109">
        <v>44683.319000000003</v>
      </c>
      <c r="D189" s="109"/>
      <c r="E189" s="42">
        <f>(C189-C$7)/C$8</f>
        <v>-6075.0656294328128</v>
      </c>
      <c r="F189" s="42">
        <f>ROUND(2*E189,0)/2</f>
        <v>-6075</v>
      </c>
      <c r="G189" s="36"/>
      <c r="H189" s="42"/>
      <c r="I189" s="42"/>
      <c r="J189" s="95"/>
      <c r="L189" s="95"/>
      <c r="M189" s="95"/>
      <c r="N189" s="95"/>
      <c r="O189" s="23"/>
      <c r="P189" s="42"/>
      <c r="Q189" s="77">
        <f>+C189-15018.5</f>
        <v>29664.819000000003</v>
      </c>
      <c r="S189" s="23" t="s">
        <v>2</v>
      </c>
      <c r="U189" s="95">
        <v>-3.1436214878340252E-2</v>
      </c>
    </row>
    <row r="190" spans="1:21">
      <c r="A190" s="101" t="s">
        <v>98</v>
      </c>
      <c r="B190" s="43"/>
      <c r="C190" s="109">
        <v>44705.313000000002</v>
      </c>
      <c r="D190" s="109"/>
      <c r="E190" s="42">
        <f>(C190-C$7)/C$8</f>
        <v>-6029.1487227476491</v>
      </c>
      <c r="F190" s="42">
        <f>ROUND(2*E190,0)/2</f>
        <v>-6029</v>
      </c>
      <c r="G190" s="36"/>
      <c r="H190" s="42"/>
      <c r="I190" s="42"/>
      <c r="J190" s="95"/>
      <c r="L190" s="95"/>
      <c r="M190" s="95"/>
      <c r="N190" s="95"/>
      <c r="O190" s="23"/>
      <c r="P190" s="42"/>
      <c r="Q190" s="77">
        <f>+C190-15018.5</f>
        <v>29686.813000000002</v>
      </c>
      <c r="S190" s="23" t="s">
        <v>2</v>
      </c>
      <c r="U190" s="95">
        <v>-7.1237553835089784E-2</v>
      </c>
    </row>
    <row r="191" spans="1:21">
      <c r="A191" s="101" t="s">
        <v>98</v>
      </c>
      <c r="B191" s="43"/>
      <c r="C191" s="109">
        <v>44711.42</v>
      </c>
      <c r="D191" s="109"/>
      <c r="E191" s="42">
        <f>(C191-C$7)/C$8</f>
        <v>-6016.3991297165439</v>
      </c>
      <c r="F191" s="42">
        <f>ROUND(2*E191,0)/2</f>
        <v>-6016.5</v>
      </c>
      <c r="G191" s="36"/>
      <c r="H191" s="42"/>
      <c r="I191" s="42"/>
      <c r="J191" s="95"/>
      <c r="L191" s="95"/>
      <c r="M191" s="95"/>
      <c r="N191" s="95"/>
      <c r="O191" s="23"/>
      <c r="P191" s="42"/>
      <c r="Q191" s="77">
        <f>+C191-15018.5</f>
        <v>29692.92</v>
      </c>
      <c r="S191" s="23" t="s">
        <v>2</v>
      </c>
      <c r="U191" s="95">
        <v>4.8316430147679057E-2</v>
      </c>
    </row>
    <row r="192" spans="1:21">
      <c r="A192" s="203" t="s">
        <v>578</v>
      </c>
      <c r="B192" s="205" t="s">
        <v>180</v>
      </c>
      <c r="C192" s="204">
        <v>44716.409</v>
      </c>
      <c r="D192" s="109"/>
      <c r="E192" s="42">
        <f>(C192-C$7)/C$8</f>
        <v>-6005.9835869570479</v>
      </c>
      <c r="F192" s="42">
        <f>ROUND(2*E192,0)/2</f>
        <v>-6006</v>
      </c>
      <c r="G192" s="36">
        <f>C192-(C$7+C$8*F192)</f>
        <v>7.861776692152489E-3</v>
      </c>
      <c r="H192" s="42"/>
      <c r="I192" s="42">
        <f>G192</f>
        <v>7.861776692152489E-3</v>
      </c>
      <c r="J192" s="42"/>
      <c r="K192" s="42"/>
      <c r="L192" s="42"/>
      <c r="O192" s="23"/>
      <c r="P192" s="42">
        <f>D$11+D$12*F192+D$13*F192^2</f>
        <v>9.6148842410507224E-2</v>
      </c>
      <c r="Q192" s="77">
        <f>+C192-15018.5</f>
        <v>29697.909</v>
      </c>
      <c r="S192"/>
    </row>
    <row r="193" spans="1:21">
      <c r="A193" s="101" t="s">
        <v>98</v>
      </c>
      <c r="B193" s="43"/>
      <c r="C193" s="109">
        <v>44733.428999999996</v>
      </c>
      <c r="D193" s="109"/>
      <c r="E193" s="42">
        <f>(C193-C$7)/C$8</f>
        <v>-5970.4509075089536</v>
      </c>
      <c r="F193" s="42">
        <f>ROUND(2*E193,0)/2</f>
        <v>-5970.5</v>
      </c>
      <c r="G193" s="36"/>
      <c r="H193" s="42"/>
      <c r="I193" s="42"/>
      <c r="J193" s="95"/>
      <c r="L193" s="95"/>
      <c r="M193" s="95"/>
      <c r="N193" s="95"/>
      <c r="O193" s="23"/>
      <c r="P193" s="42"/>
      <c r="Q193" s="77">
        <f>+C193-15018.5</f>
        <v>29714.928999999996</v>
      </c>
      <c r="S193" s="23" t="s">
        <v>2</v>
      </c>
      <c r="U193" s="95">
        <v>2.3515091197623406E-2</v>
      </c>
    </row>
    <row r="194" spans="1:21">
      <c r="A194" s="101" t="s">
        <v>98</v>
      </c>
      <c r="B194" s="43"/>
      <c r="C194" s="109">
        <v>44744.417999999998</v>
      </c>
      <c r="D194" s="109"/>
      <c r="E194" s="42">
        <f>(C194-C$7)/C$8</f>
        <v>-5947.5091557783298</v>
      </c>
      <c r="F194" s="42">
        <f>ROUND(2*E194,0)/2</f>
        <v>-5947.5</v>
      </c>
      <c r="G194" s="36"/>
      <c r="H194" s="42"/>
      <c r="I194" s="42"/>
      <c r="J194" s="95"/>
      <c r="L194" s="95"/>
      <c r="M194" s="95"/>
      <c r="N194" s="95"/>
      <c r="O194" s="23"/>
      <c r="P194" s="42"/>
      <c r="Q194" s="77">
        <f>+C194-15018.5</f>
        <v>29725.917999999998</v>
      </c>
      <c r="S194" s="23" t="s">
        <v>2</v>
      </c>
      <c r="U194" s="95">
        <v>-4.3855782787431963E-3</v>
      </c>
    </row>
    <row r="195" spans="1:21">
      <c r="A195" s="101" t="s">
        <v>98</v>
      </c>
      <c r="B195" s="43"/>
      <c r="C195" s="109">
        <v>44755.43</v>
      </c>
      <c r="D195" s="109"/>
      <c r="E195" s="42">
        <f>(C195-C$7)/C$8</f>
        <v>-5924.5193869133136</v>
      </c>
      <c r="F195" s="42">
        <f>ROUND(2*E195,0)/2</f>
        <v>-5924.5</v>
      </c>
      <c r="G195" s="36"/>
      <c r="H195" s="42"/>
      <c r="I195" s="42"/>
      <c r="J195" s="95"/>
      <c r="L195" s="95"/>
      <c r="M195" s="95"/>
      <c r="N195" s="95"/>
      <c r="O195" s="23"/>
      <c r="P195" s="42"/>
      <c r="Q195" s="77">
        <f>+C195-15018.5</f>
        <v>29736.93</v>
      </c>
      <c r="S195" s="23" t="s">
        <v>2</v>
      </c>
      <c r="U195" s="95">
        <v>-9.2862477540620603E-3</v>
      </c>
    </row>
    <row r="196" spans="1:21">
      <c r="A196" s="101" t="s">
        <v>100</v>
      </c>
      <c r="B196" s="43"/>
      <c r="C196" s="109">
        <v>44986.44</v>
      </c>
      <c r="D196" s="109"/>
      <c r="E196" s="42">
        <f>(C196-C$7)/C$8</f>
        <v>-5442.2394645099212</v>
      </c>
      <c r="F196" s="42">
        <f>ROUND(2*E196,0)/2</f>
        <v>-5442</v>
      </c>
      <c r="G196" s="36"/>
      <c r="H196" s="42"/>
      <c r="I196" s="42"/>
      <c r="J196" s="95"/>
      <c r="L196" s="95"/>
      <c r="M196" s="95"/>
      <c r="N196" s="95"/>
      <c r="O196" s="23"/>
      <c r="P196" s="42"/>
      <c r="Q196" s="77">
        <f>+C196-15018.5</f>
        <v>29967.940000000002</v>
      </c>
      <c r="S196" s="23" t="s">
        <v>2</v>
      </c>
      <c r="U196" s="95">
        <v>-0.11470246607495937</v>
      </c>
    </row>
    <row r="197" spans="1:21">
      <c r="A197" s="101" t="s">
        <v>100</v>
      </c>
      <c r="B197" s="43"/>
      <c r="C197" s="109">
        <v>44986.445</v>
      </c>
      <c r="D197" s="109"/>
      <c r="E197" s="42">
        <f>(C197-C$7)/C$8</f>
        <v>-5442.2290260024511</v>
      </c>
      <c r="F197" s="42">
        <f>ROUND(2*E197,0)/2</f>
        <v>-5442</v>
      </c>
      <c r="G197" s="36"/>
      <c r="H197" s="42"/>
      <c r="I197" s="42"/>
      <c r="J197" s="95"/>
      <c r="L197" s="95"/>
      <c r="M197" s="95"/>
      <c r="N197" s="95"/>
      <c r="O197" s="23"/>
      <c r="P197" s="42"/>
      <c r="Q197" s="77">
        <f>+C197-15018.5</f>
        <v>29967.945</v>
      </c>
      <c r="S197" s="23" t="s">
        <v>2</v>
      </c>
      <c r="U197" s="95">
        <v>-0.10970246607757872</v>
      </c>
    </row>
    <row r="198" spans="1:21">
      <c r="A198" s="203" t="s">
        <v>369</v>
      </c>
      <c r="B198" s="205" t="s">
        <v>180</v>
      </c>
      <c r="C198" s="204">
        <v>45001.413500000002</v>
      </c>
      <c r="D198" s="109"/>
      <c r="E198" s="42">
        <f>(C198-C$7)/C$8</f>
        <v>-5410.9792661717229</v>
      </c>
      <c r="F198" s="42">
        <f>ROUND(2*E198,0)/2</f>
        <v>-5411</v>
      </c>
      <c r="G198" s="36">
        <f>C198-(C$7+C$8*F198)</f>
        <v>9.9314141989452764E-3</v>
      </c>
      <c r="H198" s="42"/>
      <c r="I198" s="42"/>
      <c r="J198" s="42">
        <f>G198</f>
        <v>9.9314141989452764E-3</v>
      </c>
      <c r="K198" s="42"/>
      <c r="L198" s="42"/>
      <c r="O198" s="23"/>
      <c r="P198" s="42">
        <f>D$11+D$12*F198+D$13*F198^2</f>
        <v>8.9161085362850626E-2</v>
      </c>
      <c r="Q198" s="77">
        <f>+C198-15018.5</f>
        <v>29982.913500000002</v>
      </c>
      <c r="S198"/>
    </row>
    <row r="199" spans="1:21">
      <c r="A199" s="203" t="s">
        <v>369</v>
      </c>
      <c r="B199" s="205" t="s">
        <v>180</v>
      </c>
      <c r="C199" s="204">
        <v>45001.414100000002</v>
      </c>
      <c r="D199" s="109"/>
      <c r="E199" s="42">
        <f>(C199-C$7)/C$8</f>
        <v>-5410.9780135508272</v>
      </c>
      <c r="F199" s="42">
        <f>ROUND(2*E199,0)/2</f>
        <v>-5411</v>
      </c>
      <c r="G199" s="36">
        <f>C199-(C$7+C$8*F199)</f>
        <v>1.0531414198339917E-2</v>
      </c>
      <c r="H199" s="42"/>
      <c r="I199" s="42"/>
      <c r="J199" s="42">
        <f>G199</f>
        <v>1.0531414198339917E-2</v>
      </c>
      <c r="K199" s="42"/>
      <c r="L199" s="42"/>
      <c r="O199" s="23"/>
      <c r="P199" s="42">
        <f>D$11+D$12*F199+D$13*F199^2</f>
        <v>8.9161085362850626E-2</v>
      </c>
      <c r="Q199" s="77">
        <f>+C199-15018.5</f>
        <v>29982.914100000002</v>
      </c>
      <c r="S199"/>
    </row>
    <row r="200" spans="1:21">
      <c r="A200" s="101" t="s">
        <v>102</v>
      </c>
      <c r="B200" s="43"/>
      <c r="C200" s="109">
        <v>45002.33</v>
      </c>
      <c r="D200" s="109"/>
      <c r="E200" s="42">
        <f>(C200-C$7)/C$8</f>
        <v>-5409.0658877513843</v>
      </c>
      <c r="F200" s="42">
        <f>ROUND(2*E200,0)/2</f>
        <v>-5409</v>
      </c>
      <c r="G200" s="36"/>
      <c r="H200" s="42"/>
      <c r="I200" s="42"/>
      <c r="J200" s="95"/>
      <c r="L200" s="95"/>
      <c r="M200" s="95"/>
      <c r="N200" s="95"/>
      <c r="O200" s="23"/>
      <c r="P200" s="42"/>
      <c r="Q200" s="77">
        <f>+C200-15018.5</f>
        <v>29983.83</v>
      </c>
      <c r="S200" s="23" t="s">
        <v>2</v>
      </c>
      <c r="U200" s="95">
        <v>-3.155994836561149E-2</v>
      </c>
    </row>
    <row r="201" spans="1:21">
      <c r="A201" s="101" t="s">
        <v>102</v>
      </c>
      <c r="B201" s="43"/>
      <c r="C201" s="109">
        <v>45013.341999999997</v>
      </c>
      <c r="D201" s="109"/>
      <c r="E201" s="42">
        <f>(C201-C$7)/C$8</f>
        <v>-5386.0761188863844</v>
      </c>
      <c r="F201" s="42">
        <f>ROUND(2*E201,0)/2</f>
        <v>-5386</v>
      </c>
      <c r="G201" s="36"/>
      <c r="H201" s="42"/>
      <c r="I201" s="42"/>
      <c r="J201" s="95"/>
      <c r="L201" s="95"/>
      <c r="M201" s="95"/>
      <c r="N201" s="95"/>
      <c r="O201" s="23"/>
      <c r="P201" s="42"/>
      <c r="Q201" s="77">
        <f>+C201-15018.5</f>
        <v>29994.841999999997</v>
      </c>
      <c r="S201" s="23" t="s">
        <v>2</v>
      </c>
      <c r="U201" s="95">
        <v>-3.6460617840930354E-2</v>
      </c>
    </row>
    <row r="202" spans="1:21">
      <c r="A202" s="101" t="s">
        <v>102</v>
      </c>
      <c r="B202" s="43"/>
      <c r="C202" s="109">
        <v>45013.343000000001</v>
      </c>
      <c r="D202" s="109"/>
      <c r="E202" s="42">
        <f>(C202-C$7)/C$8</f>
        <v>-5386.0740311848804</v>
      </c>
      <c r="F202" s="42">
        <f>ROUND(2*E202,0)/2</f>
        <v>-5386</v>
      </c>
      <c r="G202" s="36"/>
      <c r="H202" s="42"/>
      <c r="I202" s="42"/>
      <c r="J202" s="95"/>
      <c r="L202" s="95"/>
      <c r="M202" s="95"/>
      <c r="N202" s="95"/>
      <c r="O202" s="23"/>
      <c r="P202" s="42"/>
      <c r="Q202" s="77">
        <f>+C202-15018.5</f>
        <v>29994.843000000001</v>
      </c>
      <c r="S202" s="23" t="s">
        <v>2</v>
      </c>
      <c r="U202" s="95">
        <v>-3.5460617837088648E-2</v>
      </c>
    </row>
    <row r="203" spans="1:21">
      <c r="A203" s="203" t="s">
        <v>369</v>
      </c>
      <c r="B203" s="205" t="s">
        <v>180</v>
      </c>
      <c r="C203" s="204">
        <v>45035.424800000001</v>
      </c>
      <c r="D203" s="109"/>
      <c r="E203" s="42">
        <f>(C203-C$7)/C$8</f>
        <v>-5339.9738243084375</v>
      </c>
      <c r="F203" s="42">
        <f>ROUND(2*E203,0)/2</f>
        <v>-5340</v>
      </c>
      <c r="G203" s="36">
        <f>C203-(C$7+C$8*F203)</f>
        <v>1.2538043214590289E-2</v>
      </c>
      <c r="H203" s="42"/>
      <c r="I203" s="42"/>
      <c r="J203" s="42">
        <f>G203</f>
        <v>1.2538043214590289E-2</v>
      </c>
      <c r="K203" s="42"/>
      <c r="L203" s="42"/>
      <c r="O203" s="23"/>
      <c r="P203" s="42">
        <f>D$11+D$12*F203+D$13*F203^2</f>
        <v>8.8344909277533995E-2</v>
      </c>
      <c r="Q203" s="77">
        <f>+C203-15018.5</f>
        <v>30016.924800000001</v>
      </c>
      <c r="S203"/>
    </row>
    <row r="204" spans="1:21">
      <c r="A204" s="203" t="s">
        <v>369</v>
      </c>
      <c r="B204" s="205" t="s">
        <v>180</v>
      </c>
      <c r="C204" s="204">
        <v>45035.424800000001</v>
      </c>
      <c r="D204" s="109"/>
      <c r="E204" s="42">
        <f>(C204-C$7)/C$8</f>
        <v>-5339.9738243084375</v>
      </c>
      <c r="F204" s="42">
        <f>ROUND(2*E204,0)/2</f>
        <v>-5340</v>
      </c>
      <c r="G204" s="36">
        <f>C204-(C$7+C$8*F204)</f>
        <v>1.2538043214590289E-2</v>
      </c>
      <c r="H204" s="42"/>
      <c r="I204" s="42"/>
      <c r="J204" s="42">
        <f>G204</f>
        <v>1.2538043214590289E-2</v>
      </c>
      <c r="K204" s="42"/>
      <c r="L204" s="42"/>
      <c r="O204" s="23"/>
      <c r="P204" s="42">
        <f>D$11+D$12*F204+D$13*F204^2</f>
        <v>8.8344909277533995E-2</v>
      </c>
      <c r="Q204" s="77">
        <f>+C204-15018.5</f>
        <v>30016.924800000001</v>
      </c>
      <c r="S204"/>
    </row>
    <row r="205" spans="1:21">
      <c r="A205" s="203" t="s">
        <v>369</v>
      </c>
      <c r="B205" s="205" t="s">
        <v>180</v>
      </c>
      <c r="C205" s="204">
        <v>45035.425499999998</v>
      </c>
      <c r="D205" s="109"/>
      <c r="E205" s="42">
        <f>(C205-C$7)/C$8</f>
        <v>-5339.9723629173977</v>
      </c>
      <c r="F205" s="42">
        <f>ROUND(2*E205,0)/2</f>
        <v>-5340</v>
      </c>
      <c r="G205" s="36">
        <f>C205-(C$7+C$8*F205)</f>
        <v>1.3238043211458717E-2</v>
      </c>
      <c r="H205" s="42"/>
      <c r="I205" s="42"/>
      <c r="J205" s="42">
        <f>G205</f>
        <v>1.3238043211458717E-2</v>
      </c>
      <c r="K205" s="42"/>
      <c r="L205" s="42"/>
      <c r="O205" s="23"/>
      <c r="P205" s="42">
        <f>D$11+D$12*F205+D$13*F205^2</f>
        <v>8.8344909277533995E-2</v>
      </c>
      <c r="Q205" s="77">
        <f>+C205-15018.5</f>
        <v>30016.925499999998</v>
      </c>
      <c r="S205"/>
    </row>
    <row r="206" spans="1:21">
      <c r="A206" s="203" t="s">
        <v>369</v>
      </c>
      <c r="B206" s="205" t="s">
        <v>180</v>
      </c>
      <c r="C206" s="204">
        <v>45036.383600000001</v>
      </c>
      <c r="D206" s="109"/>
      <c r="E206" s="42">
        <f>(C206-C$7)/C$8</f>
        <v>-5337.9721361148504</v>
      </c>
      <c r="F206" s="42">
        <f>ROUND(2*E206,0)/2</f>
        <v>-5338</v>
      </c>
      <c r="G206" s="36">
        <f>C206-(C$7+C$8*F206)</f>
        <v>1.3346680651011411E-2</v>
      </c>
      <c r="H206" s="42"/>
      <c r="I206" s="42"/>
      <c r="J206" s="42">
        <f>G206</f>
        <v>1.3346680651011411E-2</v>
      </c>
      <c r="K206" s="42"/>
      <c r="L206" s="42"/>
      <c r="O206" s="23"/>
      <c r="P206" s="42">
        <f>D$11+D$12*F206+D$13*F206^2</f>
        <v>8.8321972919885125E-2</v>
      </c>
      <c r="Q206" s="77">
        <f>+C206-15018.5</f>
        <v>30017.883600000001</v>
      </c>
      <c r="S206"/>
    </row>
    <row r="207" spans="1:21">
      <c r="A207" s="203" t="s">
        <v>369</v>
      </c>
      <c r="B207" s="205" t="s">
        <v>180</v>
      </c>
      <c r="C207" s="204">
        <v>45036.383600000001</v>
      </c>
      <c r="D207" s="109"/>
      <c r="E207" s="42">
        <f>(C207-C$7)/C$8</f>
        <v>-5337.9721361148504</v>
      </c>
      <c r="F207" s="42">
        <f>ROUND(2*E207,0)/2</f>
        <v>-5338</v>
      </c>
      <c r="G207" s="36">
        <f>C207-(C$7+C$8*F207)</f>
        <v>1.3346680651011411E-2</v>
      </c>
      <c r="H207" s="42"/>
      <c r="I207" s="42"/>
      <c r="J207" s="42">
        <f>G207</f>
        <v>1.3346680651011411E-2</v>
      </c>
      <c r="K207" s="42"/>
      <c r="L207" s="42"/>
      <c r="O207" s="23"/>
      <c r="P207" s="42">
        <f>D$11+D$12*F207+D$13*F207^2</f>
        <v>8.8321972919885125E-2</v>
      </c>
      <c r="Q207" s="77">
        <f>+C207-15018.5</f>
        <v>30017.883600000001</v>
      </c>
      <c r="S207"/>
    </row>
    <row r="208" spans="1:21">
      <c r="A208" s="203" t="s">
        <v>369</v>
      </c>
      <c r="B208" s="205" t="s">
        <v>180</v>
      </c>
      <c r="C208" s="204">
        <v>45036.3842</v>
      </c>
      <c r="D208" s="109"/>
      <c r="E208" s="42">
        <f>(C208-C$7)/C$8</f>
        <v>-5337.9708834939547</v>
      </c>
      <c r="F208" s="42">
        <f>ROUND(2*E208,0)/2</f>
        <v>-5338</v>
      </c>
      <c r="G208" s="36">
        <f>C208-(C$7+C$8*F208)</f>
        <v>1.3946680650406051E-2</v>
      </c>
      <c r="H208" s="42"/>
      <c r="I208" s="42"/>
      <c r="J208" s="42">
        <f>G208</f>
        <v>1.3946680650406051E-2</v>
      </c>
      <c r="K208" s="42"/>
      <c r="L208" s="42"/>
      <c r="O208" s="23"/>
      <c r="P208" s="42">
        <f>D$11+D$12*F208+D$13*F208^2</f>
        <v>8.8321972919885125E-2</v>
      </c>
      <c r="Q208" s="77">
        <f>+C208-15018.5</f>
        <v>30017.8842</v>
      </c>
      <c r="S208"/>
    </row>
    <row r="209" spans="1:21">
      <c r="A209" s="101" t="s">
        <v>68</v>
      </c>
      <c r="B209" s="43"/>
      <c r="C209" s="109">
        <v>45086.680999999997</v>
      </c>
      <c r="D209" s="109"/>
      <c r="E209" s="42">
        <f>(C209-C$7)/C$8</f>
        <v>-5232.9661789307884</v>
      </c>
      <c r="F209" s="42">
        <f>ROUND(2*E209,0)/2</f>
        <v>-5233</v>
      </c>
      <c r="G209" s="36"/>
      <c r="H209" s="42"/>
      <c r="I209" s="42"/>
      <c r="L209" s="95"/>
      <c r="M209" s="95"/>
      <c r="N209" s="95"/>
      <c r="O209" s="23"/>
      <c r="P209" s="42"/>
      <c r="Q209" s="77">
        <f>+C209-15018.5</f>
        <v>30068.180999999997</v>
      </c>
      <c r="S209" s="23" t="s">
        <v>2</v>
      </c>
      <c r="U209" s="95">
        <v>1.6200146084884182E-2</v>
      </c>
    </row>
    <row r="210" spans="1:21">
      <c r="A210" s="101" t="s">
        <v>68</v>
      </c>
      <c r="B210" s="43"/>
      <c r="C210" s="109">
        <v>45097.680999999997</v>
      </c>
      <c r="D210" s="109"/>
      <c r="E210" s="42">
        <f>(C210-C$7)/C$8</f>
        <v>-5210.0014624837204</v>
      </c>
      <c r="F210" s="42">
        <f>ROUND(2*E210,0)/2</f>
        <v>-5210</v>
      </c>
      <c r="G210" s="36"/>
      <c r="H210" s="42"/>
      <c r="I210" s="42"/>
      <c r="L210" s="95"/>
      <c r="M210" s="95"/>
      <c r="N210" s="95"/>
      <c r="O210" s="23"/>
      <c r="P210" s="42"/>
      <c r="Q210" s="77">
        <f>+C210-15018.5</f>
        <v>30079.180999999997</v>
      </c>
      <c r="S210" s="23" t="s">
        <v>2</v>
      </c>
      <c r="U210" s="95">
        <v>-7.0052338560344651E-4</v>
      </c>
    </row>
    <row r="211" spans="1:21">
      <c r="A211" s="101" t="s">
        <v>106</v>
      </c>
      <c r="B211" s="43"/>
      <c r="C211" s="109">
        <v>45101.341999999997</v>
      </c>
      <c r="D211" s="109"/>
      <c r="E211" s="42">
        <f>(C211-C$7)/C$8</f>
        <v>-5202.3583873098369</v>
      </c>
      <c r="F211" s="42">
        <f>ROUND(2*E211,0)/2</f>
        <v>-5202.5</v>
      </c>
      <c r="G211" s="36"/>
      <c r="H211" s="42"/>
      <c r="I211" s="42"/>
      <c r="J211" s="95"/>
      <c r="L211" s="95"/>
      <c r="M211" s="95"/>
      <c r="N211" s="95"/>
      <c r="O211" s="23"/>
      <c r="P211" s="42"/>
      <c r="Q211" s="77">
        <f>+C211-15018.5</f>
        <v>30082.841999999997</v>
      </c>
      <c r="S211" s="23" t="s">
        <v>2</v>
      </c>
      <c r="U211" s="95">
        <v>6.7831867003405932E-2</v>
      </c>
    </row>
    <row r="212" spans="1:21">
      <c r="A212" s="101" t="s">
        <v>107</v>
      </c>
      <c r="B212" s="43"/>
      <c r="C212" s="109">
        <v>45112.349000000002</v>
      </c>
      <c r="D212" s="109"/>
      <c r="E212" s="42">
        <f>(C212-C$7)/C$8</f>
        <v>-5179.3790569522916</v>
      </c>
      <c r="F212" s="42">
        <f>ROUND(2*E212,0)/2</f>
        <v>-5179.5</v>
      </c>
      <c r="G212" s="36"/>
      <c r="H212" s="42"/>
      <c r="I212" s="42"/>
      <c r="J212" s="95"/>
      <c r="L212" s="95"/>
      <c r="M212" s="95"/>
      <c r="N212" s="95"/>
      <c r="O212" s="23"/>
      <c r="P212" s="42"/>
      <c r="Q212" s="77">
        <f>+C212-15018.5</f>
        <v>30093.849000000002</v>
      </c>
      <c r="S212" s="23" t="s">
        <v>2</v>
      </c>
      <c r="U212" s="95">
        <v>5.7931197530706413E-2</v>
      </c>
    </row>
    <row r="213" spans="1:21">
      <c r="A213" s="101" t="s">
        <v>108</v>
      </c>
      <c r="B213" s="43"/>
      <c r="C213" s="109">
        <v>45262.69</v>
      </c>
      <c r="D213" s="109"/>
      <c r="E213" s="42">
        <f>(C213-C$7)/C$8</f>
        <v>-4865.5119264642262</v>
      </c>
      <c r="F213" s="42">
        <f>ROUND(2*E213,0)/2</f>
        <v>-4865.5</v>
      </c>
      <c r="G213" s="36"/>
      <c r="H213" s="42"/>
      <c r="I213" s="42"/>
      <c r="J213" s="95"/>
      <c r="L213" s="95"/>
      <c r="M213" s="95"/>
      <c r="N213" s="95"/>
      <c r="O213" s="23"/>
      <c r="P213" s="42"/>
      <c r="Q213" s="77">
        <f>+C213-15018.5</f>
        <v>30244.190000000002</v>
      </c>
      <c r="S213" s="23" t="s">
        <v>2</v>
      </c>
      <c r="U213" s="95">
        <v>-5.7127248583128676E-3</v>
      </c>
    </row>
    <row r="214" spans="1:21">
      <c r="A214" s="101" t="s">
        <v>109</v>
      </c>
      <c r="B214" s="43"/>
      <c r="C214" s="109">
        <v>45294.466</v>
      </c>
      <c r="D214" s="109"/>
      <c r="E214" s="42">
        <f>(C214-C$7)/C$8</f>
        <v>-4799.1731237531349</v>
      </c>
      <c r="F214" s="42">
        <f>ROUND(2*E214,0)/2</f>
        <v>-4799</v>
      </c>
      <c r="G214" s="36"/>
      <c r="H214" s="42"/>
      <c r="I214" s="42"/>
      <c r="J214" s="95"/>
      <c r="L214" s="95"/>
      <c r="M214" s="95"/>
      <c r="N214" s="95"/>
      <c r="O214" s="23"/>
      <c r="P214" s="42"/>
      <c r="Q214" s="77">
        <f>+C214-15018.5</f>
        <v>30275.966</v>
      </c>
      <c r="S214" s="23" t="s">
        <v>2</v>
      </c>
      <c r="U214" s="95">
        <v>-8.2925530077773146E-2</v>
      </c>
    </row>
    <row r="215" spans="1:21">
      <c r="A215" s="101" t="s">
        <v>109</v>
      </c>
      <c r="B215" s="43"/>
      <c r="C215" s="109">
        <v>45349.468999999997</v>
      </c>
      <c r="D215" s="109"/>
      <c r="E215" s="42">
        <f>(C215-C$7)/C$8</f>
        <v>-4684.3432784133138</v>
      </c>
      <c r="F215" s="42">
        <f>ROUND(2*E215,0)/2</f>
        <v>-4684.5</v>
      </c>
      <c r="G215" s="36"/>
      <c r="H215" s="42"/>
      <c r="I215" s="42"/>
      <c r="J215" s="95"/>
      <c r="L215" s="95"/>
      <c r="M215" s="95"/>
      <c r="N215" s="95"/>
      <c r="O215" s="23"/>
      <c r="P215" s="42"/>
      <c r="Q215" s="77">
        <f>+C215-15018.5</f>
        <v>30330.968999999997</v>
      </c>
      <c r="S215" s="23" t="s">
        <v>2</v>
      </c>
      <c r="U215" s="95">
        <v>7.5068963189551141E-2</v>
      </c>
    </row>
    <row r="216" spans="1:21">
      <c r="A216" s="101" t="s">
        <v>110</v>
      </c>
      <c r="B216" s="43"/>
      <c r="C216" s="109">
        <v>45370.260999999999</v>
      </c>
      <c r="D216" s="109"/>
      <c r="E216" s="42">
        <f>(C216-C$7)/C$8</f>
        <v>-4640.9357889253615</v>
      </c>
      <c r="F216" s="42">
        <f>ROUND(2*E216,0)/2</f>
        <v>-4641</v>
      </c>
      <c r="G216" s="36"/>
      <c r="H216" s="42"/>
      <c r="I216" s="42"/>
      <c r="J216" s="95"/>
      <c r="L216" s="95"/>
      <c r="M216" s="95"/>
      <c r="N216" s="95"/>
      <c r="O216" s="23"/>
      <c r="P216" s="42"/>
      <c r="Q216" s="77">
        <f>+C216-15018.5</f>
        <v>30351.760999999999</v>
      </c>
      <c r="S216" s="23" t="s">
        <v>2</v>
      </c>
      <c r="U216" s="95">
        <v>3.075682744383812E-2</v>
      </c>
    </row>
    <row r="217" spans="1:21">
      <c r="A217" s="101" t="s">
        <v>111</v>
      </c>
      <c r="B217" s="43"/>
      <c r="C217" s="109">
        <v>45370.262000000002</v>
      </c>
      <c r="D217" s="109"/>
      <c r="E217" s="42">
        <f>(C217-C$7)/C$8</f>
        <v>-4640.9337012238584</v>
      </c>
      <c r="F217" s="42">
        <f>ROUND(2*E217,0)/2</f>
        <v>-4641</v>
      </c>
      <c r="G217" s="36"/>
      <c r="H217" s="42"/>
      <c r="I217" s="42"/>
      <c r="J217" s="95"/>
      <c r="L217" s="95"/>
      <c r="M217" s="95"/>
      <c r="N217" s="95"/>
      <c r="O217" s="23"/>
      <c r="P217" s="42"/>
      <c r="Q217" s="77">
        <f>+C217-15018.5</f>
        <v>30351.762000000002</v>
      </c>
      <c r="S217" s="23" t="s">
        <v>2</v>
      </c>
      <c r="U217" s="95">
        <v>3.1756827447679825E-2</v>
      </c>
    </row>
    <row r="218" spans="1:21">
      <c r="A218" s="203" t="s">
        <v>601</v>
      </c>
      <c r="B218" s="205" t="s">
        <v>180</v>
      </c>
      <c r="C218" s="204">
        <v>45379.326999999997</v>
      </c>
      <c r="D218" s="109"/>
      <c r="E218" s="42">
        <f>(C218-C$7)/C$8</f>
        <v>-4622.0086871699896</v>
      </c>
      <c r="F218" s="42">
        <f>ROUND(2*E218,0)/2</f>
        <v>-4622</v>
      </c>
      <c r="G218" s="36">
        <f>C218-(C$7+C$8*F218)</f>
        <v>-4.1611169071984477E-3</v>
      </c>
      <c r="H218" s="42"/>
      <c r="I218" s="42">
        <f>G218</f>
        <v>-4.1611169071984477E-3</v>
      </c>
      <c r="J218" s="42"/>
      <c r="K218" s="42"/>
      <c r="L218" s="42"/>
      <c r="O218" s="23"/>
      <c r="P218" s="42">
        <f>D$11+D$12*F218+D$13*F218^2</f>
        <v>8.0302722952909536E-2</v>
      </c>
      <c r="Q218" s="77">
        <f>+C218-15018.5</f>
        <v>30360.826999999997</v>
      </c>
      <c r="S218"/>
    </row>
    <row r="219" spans="1:21">
      <c r="A219" s="101" t="s">
        <v>111</v>
      </c>
      <c r="B219" s="43"/>
      <c r="C219" s="109">
        <v>45380.296000000002</v>
      </c>
      <c r="D219" s="109"/>
      <c r="E219" s="42">
        <f>(C219-C$7)/C$8</f>
        <v>-4619.9857044211421</v>
      </c>
      <c r="F219" s="42">
        <f>ROUND(2*E219,0)/2</f>
        <v>-4620</v>
      </c>
      <c r="G219" s="36"/>
      <c r="H219" s="42"/>
      <c r="I219" s="42"/>
      <c r="J219" s="95"/>
      <c r="L219" s="95"/>
      <c r="M219" s="95"/>
      <c r="N219" s="95"/>
      <c r="O219" s="23"/>
      <c r="P219" s="42"/>
      <c r="Q219" s="77">
        <f>+C219-15018.5</f>
        <v>30361.796000000002</v>
      </c>
      <c r="S219" s="23" t="s">
        <v>2</v>
      </c>
      <c r="U219" s="95">
        <v>6.8475205334834754E-3</v>
      </c>
    </row>
    <row r="220" spans="1:21">
      <c r="A220" s="203" t="s">
        <v>369</v>
      </c>
      <c r="B220" s="205" t="s">
        <v>180</v>
      </c>
      <c r="C220" s="204">
        <v>45384.607199999999</v>
      </c>
      <c r="D220" s="109"/>
      <c r="E220" s="42">
        <f>(C220-C$7)/C$8</f>
        <v>-4610.9852057350954</v>
      </c>
      <c r="F220" s="42">
        <f>ROUND(2*E220,0)/2</f>
        <v>-4611</v>
      </c>
      <c r="G220" s="36">
        <f>C220-(C$7+C$8*F220)</f>
        <v>7.0863889995962381E-3</v>
      </c>
      <c r="H220" s="42"/>
      <c r="I220" s="42"/>
      <c r="J220" s="42">
        <f>G220</f>
        <v>7.0863889995962381E-3</v>
      </c>
      <c r="K220" s="42"/>
      <c r="L220" s="42"/>
      <c r="O220" s="23"/>
      <c r="P220" s="42">
        <f>D$11+D$12*F220+D$13*F220^2</f>
        <v>8.0182508352361029E-2</v>
      </c>
      <c r="Q220" s="77">
        <f>+C220-15018.5</f>
        <v>30366.107199999999</v>
      </c>
      <c r="S220"/>
    </row>
    <row r="221" spans="1:21">
      <c r="A221" s="203" t="s">
        <v>369</v>
      </c>
      <c r="B221" s="205" t="s">
        <v>180</v>
      </c>
      <c r="C221" s="204">
        <v>45384.608200000002</v>
      </c>
      <c r="D221" s="109"/>
      <c r="E221" s="42">
        <f>(C221-C$7)/C$8</f>
        <v>-4610.9831180335923</v>
      </c>
      <c r="F221" s="42">
        <f>ROUND(2*E221,0)/2</f>
        <v>-4611</v>
      </c>
      <c r="G221" s="36">
        <f>C221-(C$7+C$8*F221)</f>
        <v>8.0863890034379438E-3</v>
      </c>
      <c r="H221" s="42"/>
      <c r="I221" s="42"/>
      <c r="J221" s="42">
        <f>G221</f>
        <v>8.0863890034379438E-3</v>
      </c>
      <c r="K221" s="42"/>
      <c r="L221" s="42"/>
      <c r="O221" s="23"/>
      <c r="P221" s="42">
        <f>D$11+D$12*F221+D$13*F221^2</f>
        <v>8.0182508352361029E-2</v>
      </c>
      <c r="Q221" s="77">
        <f>+C221-15018.5</f>
        <v>30366.108200000002</v>
      </c>
      <c r="S221"/>
    </row>
    <row r="222" spans="1:21">
      <c r="A222" s="203" t="s">
        <v>369</v>
      </c>
      <c r="B222" s="205" t="s">
        <v>180</v>
      </c>
      <c r="C222" s="204">
        <v>45384.609100000001</v>
      </c>
      <c r="D222" s="109"/>
      <c r="E222" s="42">
        <f>(C222-C$7)/C$8</f>
        <v>-4610.9812391022479</v>
      </c>
      <c r="F222" s="42">
        <f>ROUND(2*E222,0)/2</f>
        <v>-4611</v>
      </c>
      <c r="G222" s="36">
        <f>C222-(C$7+C$8*F222)</f>
        <v>8.9863890025299042E-3</v>
      </c>
      <c r="H222" s="42"/>
      <c r="I222" s="42"/>
      <c r="J222" s="42">
        <f>G222</f>
        <v>8.9863890025299042E-3</v>
      </c>
      <c r="K222" s="42"/>
      <c r="L222" s="42"/>
      <c r="O222" s="23"/>
      <c r="P222" s="42">
        <f>D$11+D$12*F222+D$13*F222^2</f>
        <v>8.0182508352361029E-2</v>
      </c>
      <c r="Q222" s="77">
        <f>+C222-15018.5</f>
        <v>30366.109100000001</v>
      </c>
      <c r="S222"/>
    </row>
    <row r="223" spans="1:21">
      <c r="A223" s="203" t="s">
        <v>601</v>
      </c>
      <c r="B223" s="205" t="s">
        <v>180</v>
      </c>
      <c r="C223" s="204">
        <v>45399.45</v>
      </c>
      <c r="D223" s="109"/>
      <c r="E223" s="42">
        <f>(C223-C$7)/C$8</f>
        <v>-4579.9978699823214</v>
      </c>
      <c r="F223" s="42">
        <f>ROUND(2*E223,0)/2</f>
        <v>-4580</v>
      </c>
      <c r="G223" s="36">
        <f>C223-(C$7+C$8*F223)</f>
        <v>1.0202692719758488E-3</v>
      </c>
      <c r="H223" s="42"/>
      <c r="I223" s="42">
        <f>G223</f>
        <v>1.0202692719758488E-3</v>
      </c>
      <c r="J223" s="42"/>
      <c r="K223" s="42"/>
      <c r="L223" s="42"/>
      <c r="O223" s="23"/>
      <c r="P223" s="42">
        <f>D$11+D$12*F223+D$13*F223^2</f>
        <v>7.9844207931828781E-2</v>
      </c>
      <c r="Q223" s="77">
        <f>+C223-15018.5</f>
        <v>30380.949999999997</v>
      </c>
      <c r="S223"/>
    </row>
    <row r="224" spans="1:21">
      <c r="A224" s="101" t="s">
        <v>68</v>
      </c>
      <c r="B224" s="43"/>
      <c r="C224" s="109">
        <v>45399.593999999997</v>
      </c>
      <c r="D224" s="109"/>
      <c r="E224" s="42">
        <f>(C224-C$7)/C$8</f>
        <v>-4579.6972409670134</v>
      </c>
      <c r="F224" s="42">
        <f>ROUND(2*E224,0)/2</f>
        <v>-4579.5</v>
      </c>
      <c r="G224" s="36"/>
      <c r="H224" s="42"/>
      <c r="I224" s="42"/>
      <c r="L224" s="95"/>
      <c r="M224" s="95"/>
      <c r="N224" s="95"/>
      <c r="O224" s="23"/>
      <c r="P224" s="42"/>
      <c r="Q224" s="77">
        <f>+C224-15018.5</f>
        <v>30381.093999999997</v>
      </c>
      <c r="S224" s="23" t="s">
        <v>2</v>
      </c>
      <c r="U224" s="95">
        <v>-9.447757137240842E-2</v>
      </c>
    </row>
    <row r="225" spans="1:21">
      <c r="A225" s="203" t="s">
        <v>601</v>
      </c>
      <c r="B225" s="205" t="s">
        <v>180</v>
      </c>
      <c r="C225" s="204">
        <v>45400.417000000001</v>
      </c>
      <c r="D225" s="109"/>
      <c r="E225" s="42">
        <f>(C225-C$7)/C$8</f>
        <v>-4577.9790626364656</v>
      </c>
      <c r="F225" s="42">
        <f>ROUND(2*E225,0)/2</f>
        <v>-4578</v>
      </c>
      <c r="G225" s="36">
        <f>C225-(C$7+C$8*F225)</f>
        <v>1.0028906712250318E-2</v>
      </c>
      <c r="H225" s="42"/>
      <c r="I225" s="42">
        <f>G225</f>
        <v>1.0028906712250318E-2</v>
      </c>
      <c r="J225" s="42"/>
      <c r="K225" s="42"/>
      <c r="L225" s="42"/>
      <c r="O225" s="23"/>
      <c r="P225" s="42">
        <f>D$11+D$12*F225+D$13*F225^2</f>
        <v>7.9822406743366547E-2</v>
      </c>
      <c r="Q225" s="77">
        <f>+C225-15018.5</f>
        <v>30381.917000000001</v>
      </c>
      <c r="S225"/>
    </row>
    <row r="226" spans="1:21">
      <c r="A226" s="203" t="s">
        <v>601</v>
      </c>
      <c r="B226" s="205" t="s">
        <v>180</v>
      </c>
      <c r="C226" s="204">
        <v>45401.381999999998</v>
      </c>
      <c r="D226" s="109"/>
      <c r="E226" s="42">
        <f>(C226-C$7)/C$8</f>
        <v>-4575.9644306936161</v>
      </c>
      <c r="F226" s="42">
        <f>ROUND(2*E226,0)/2</f>
        <v>-4576</v>
      </c>
      <c r="G226" s="36">
        <f>C226-(C$7+C$8*F226)</f>
        <v>1.7037544144841377E-2</v>
      </c>
      <c r="H226" s="42"/>
      <c r="I226" s="42">
        <f>G226</f>
        <v>1.7037544144841377E-2</v>
      </c>
      <c r="J226" s="42"/>
      <c r="K226" s="42"/>
      <c r="L226" s="42"/>
      <c r="O226" s="23"/>
      <c r="P226" s="42">
        <f>D$11+D$12*F226+D$13*F226^2</f>
        <v>7.9800608542191662E-2</v>
      </c>
      <c r="Q226" s="77">
        <f>+C226-15018.5</f>
        <v>30382.881999999998</v>
      </c>
      <c r="S226"/>
    </row>
    <row r="227" spans="1:21">
      <c r="A227" s="203" t="s">
        <v>601</v>
      </c>
      <c r="B227" s="205" t="s">
        <v>180</v>
      </c>
      <c r="C227" s="204">
        <v>45402.337</v>
      </c>
      <c r="D227" s="109"/>
      <c r="E227" s="42">
        <f>(C227-C$7)/C$8</f>
        <v>-4573.9706757657086</v>
      </c>
      <c r="F227" s="42">
        <f>ROUND(2*E227,0)/2</f>
        <v>-4574</v>
      </c>
      <c r="G227" s="36">
        <f>C227-(C$7+C$8*F227)</f>
        <v>1.4046181582671124E-2</v>
      </c>
      <c r="H227" s="42"/>
      <c r="I227" s="42">
        <f>G227</f>
        <v>1.4046181582671124E-2</v>
      </c>
      <c r="J227" s="42"/>
      <c r="K227" s="42"/>
      <c r="L227" s="42"/>
      <c r="O227" s="23"/>
      <c r="P227" s="42">
        <f>D$11+D$12*F227+D$13*F227^2</f>
        <v>7.9778813328304096E-2</v>
      </c>
      <c r="Q227" s="77">
        <f>+C227-15018.5</f>
        <v>30383.837</v>
      </c>
      <c r="S227"/>
    </row>
    <row r="228" spans="1:21">
      <c r="A228" s="101" t="s">
        <v>111</v>
      </c>
      <c r="B228" s="43"/>
      <c r="C228" s="109">
        <v>45403.264000000003</v>
      </c>
      <c r="D228" s="109"/>
      <c r="E228" s="42">
        <f>(C228-C$7)/C$8</f>
        <v>-4572.0353764796619</v>
      </c>
      <c r="F228" s="42">
        <f>ROUND(2*E228,0)/2</f>
        <v>-4572</v>
      </c>
      <c r="G228" s="36"/>
      <c r="H228" s="42"/>
      <c r="I228" s="42"/>
      <c r="J228" s="95"/>
      <c r="L228" s="95"/>
      <c r="M228" s="95"/>
      <c r="N228" s="95"/>
      <c r="O228" s="23"/>
      <c r="P228" s="42"/>
      <c r="Q228" s="77">
        <f>+C228-15018.5</f>
        <v>30384.764000000003</v>
      </c>
      <c r="S228" s="23" t="s">
        <v>2</v>
      </c>
      <c r="U228" s="95">
        <v>-1.6945180977927521E-2</v>
      </c>
    </row>
    <row r="229" spans="1:21">
      <c r="A229" s="101" t="s">
        <v>111</v>
      </c>
      <c r="B229" s="43"/>
      <c r="C229" s="109">
        <v>45404.476999999999</v>
      </c>
      <c r="D229" s="109"/>
      <c r="E229" s="42">
        <f>(C229-C$7)/C$8</f>
        <v>-4569.5029945660071</v>
      </c>
      <c r="F229" s="42">
        <f>ROUND(2*E229,0)/2</f>
        <v>-4569.5</v>
      </c>
      <c r="G229" s="36"/>
      <c r="H229" s="42"/>
      <c r="I229" s="42"/>
      <c r="J229" s="95"/>
      <c r="L229" s="95"/>
      <c r="M229" s="95"/>
      <c r="N229" s="95"/>
      <c r="O229" s="23"/>
      <c r="P229" s="42"/>
      <c r="Q229" s="77">
        <f>+C229-15018.5</f>
        <v>30385.976999999999</v>
      </c>
      <c r="S229" s="23" t="s">
        <v>2</v>
      </c>
      <c r="U229" s="95">
        <v>-1.4343841830850579E-3</v>
      </c>
    </row>
    <row r="230" spans="1:21">
      <c r="A230" s="101" t="s">
        <v>68</v>
      </c>
      <c r="B230" s="43"/>
      <c r="C230" s="109">
        <v>45405.703000000001</v>
      </c>
      <c r="D230" s="109"/>
      <c r="E230" s="42">
        <f>(C230-C$7)/C$8</f>
        <v>-4566.943472532902</v>
      </c>
      <c r="F230" s="42">
        <f>ROUND(2*E230,0)/2</f>
        <v>-4567</v>
      </c>
      <c r="G230" s="36"/>
      <c r="H230" s="42"/>
      <c r="I230" s="42"/>
      <c r="L230" s="95"/>
      <c r="M230" s="95"/>
      <c r="N230" s="95"/>
      <c r="O230" s="23"/>
      <c r="P230" s="42"/>
      <c r="Q230" s="77">
        <f>+C230-15018.5</f>
        <v>30387.203000000001</v>
      </c>
      <c r="S230" s="23" t="s">
        <v>2</v>
      </c>
      <c r="U230" s="95">
        <v>2.7076412610767875E-2</v>
      </c>
    </row>
    <row r="231" spans="1:21">
      <c r="A231" s="101" t="s">
        <v>111</v>
      </c>
      <c r="B231" s="43"/>
      <c r="C231" s="109">
        <v>45409.366999999998</v>
      </c>
      <c r="D231" s="109"/>
      <c r="E231" s="42">
        <f>(C231-C$7)/C$8</f>
        <v>-4559.2941342545391</v>
      </c>
      <c r="F231" s="42">
        <f>ROUND(2*E231,0)/2</f>
        <v>-4559.5</v>
      </c>
      <c r="G231" s="36"/>
      <c r="H231" s="42"/>
      <c r="I231" s="42"/>
      <c r="J231" s="95"/>
      <c r="L231" s="95"/>
      <c r="M231" s="95"/>
      <c r="N231" s="95"/>
      <c r="O231" s="23"/>
      <c r="P231" s="42"/>
      <c r="Q231" s="77">
        <f>+C231-15018.5</f>
        <v>30390.866999999998</v>
      </c>
      <c r="S231" s="23" t="s">
        <v>2</v>
      </c>
      <c r="U231" s="95">
        <v>9.8608802996750455E-2</v>
      </c>
    </row>
    <row r="232" spans="1:21">
      <c r="A232" s="101" t="s">
        <v>111</v>
      </c>
      <c r="B232" s="43"/>
      <c r="C232" s="109">
        <v>45409.368999999999</v>
      </c>
      <c r="D232" s="109"/>
      <c r="E232" s="42">
        <f>(C232-C$7)/C$8</f>
        <v>-4559.2899588515475</v>
      </c>
      <c r="F232" s="42">
        <f>ROUND(2*E232,0)/2</f>
        <v>-4559.5</v>
      </c>
      <c r="G232" s="36"/>
      <c r="H232" s="42"/>
      <c r="I232" s="42"/>
      <c r="J232" s="95"/>
      <c r="L232" s="95"/>
      <c r="M232" s="95"/>
      <c r="N232" s="95"/>
      <c r="O232" s="23"/>
      <c r="P232" s="42"/>
      <c r="Q232" s="77">
        <f>+C232-15018.5</f>
        <v>30390.868999999999</v>
      </c>
      <c r="S232" s="23" t="s">
        <v>2</v>
      </c>
      <c r="U232" s="95">
        <v>0.10060880299715791</v>
      </c>
    </row>
    <row r="233" spans="1:21">
      <c r="A233" s="101" t="s">
        <v>111</v>
      </c>
      <c r="B233" s="43"/>
      <c r="C233" s="109">
        <v>45409.372000000003</v>
      </c>
      <c r="D233" s="109"/>
      <c r="E233" s="42">
        <f>(C233-C$7)/C$8</f>
        <v>-4559.2836957470527</v>
      </c>
      <c r="F233" s="42">
        <f>ROUND(2*E233,0)/2</f>
        <v>-4559.5</v>
      </c>
      <c r="G233" s="36"/>
      <c r="H233" s="42"/>
      <c r="I233" s="42"/>
      <c r="J233" s="95"/>
      <c r="L233" s="95"/>
      <c r="M233" s="95"/>
      <c r="N233" s="95"/>
      <c r="O233" s="23"/>
      <c r="P233" s="42"/>
      <c r="Q233" s="77">
        <f>+C233-15018.5</f>
        <v>30390.872000000003</v>
      </c>
      <c r="S233" s="23" t="s">
        <v>2</v>
      </c>
      <c r="U233" s="95">
        <v>0.10360880300140707</v>
      </c>
    </row>
    <row r="234" spans="1:21">
      <c r="A234" s="101" t="s">
        <v>68</v>
      </c>
      <c r="B234" s="43"/>
      <c r="C234" s="109">
        <v>45416.697999999997</v>
      </c>
      <c r="D234" s="109"/>
      <c r="E234" s="42">
        <f>(C234-C$7)/C$8</f>
        <v>-4543.9891945933186</v>
      </c>
      <c r="F234" s="42">
        <f>ROUND(2*E234,0)/2</f>
        <v>-4544</v>
      </c>
      <c r="G234" s="36"/>
      <c r="H234" s="42"/>
      <c r="I234" s="42"/>
      <c r="L234" s="95"/>
      <c r="M234" s="95"/>
      <c r="N234" s="95"/>
      <c r="O234" s="23"/>
      <c r="P234" s="42"/>
      <c r="Q234" s="77">
        <f>+C234-15018.5</f>
        <v>30398.197999999997</v>
      </c>
      <c r="S234" s="23" t="s">
        <v>2</v>
      </c>
      <c r="U234" s="95">
        <v>5.1757431356236339E-3</v>
      </c>
    </row>
    <row r="235" spans="1:21">
      <c r="A235" s="101" t="s">
        <v>114</v>
      </c>
      <c r="B235" s="43"/>
      <c r="C235" s="109">
        <v>45436.267</v>
      </c>
      <c r="D235" s="109"/>
      <c r="E235" s="42">
        <f>(C235-C$7)/C$8</f>
        <v>-4503.1349640339777</v>
      </c>
      <c r="F235" s="42">
        <f>ROUND(2*E235,0)/2</f>
        <v>-4503</v>
      </c>
      <c r="G235" s="36"/>
      <c r="H235" s="42"/>
      <c r="I235" s="42"/>
      <c r="J235" s="95"/>
      <c r="L235" s="95"/>
      <c r="M235" s="95"/>
      <c r="N235" s="95"/>
      <c r="O235" s="23"/>
      <c r="P235" s="42"/>
      <c r="Q235" s="77">
        <f>+C235-15018.5</f>
        <v>30417.767</v>
      </c>
      <c r="S235" s="23" t="s">
        <v>2</v>
      </c>
      <c r="U235" s="95">
        <v>-6.4647189406969119E-2</v>
      </c>
    </row>
    <row r="236" spans="1:21">
      <c r="A236" s="101" t="s">
        <v>115</v>
      </c>
      <c r="B236" s="43"/>
      <c r="C236" s="109">
        <v>45646.499000000003</v>
      </c>
      <c r="D236" s="109"/>
      <c r="E236" s="42">
        <f>(C236-C$7)/C$8</f>
        <v>-4064.2333032975989</v>
      </c>
      <c r="F236" s="42">
        <f>ROUND(2*E236,0)/2</f>
        <v>-4064</v>
      </c>
      <c r="G236" s="36"/>
      <c r="H236" s="42"/>
      <c r="I236" s="42"/>
      <c r="J236" s="95"/>
      <c r="L236" s="95"/>
      <c r="M236" s="95"/>
      <c r="N236" s="95"/>
      <c r="O236" s="23"/>
      <c r="P236" s="42"/>
      <c r="Q236" s="77">
        <f>+C236-15018.5</f>
        <v>30627.999000000003</v>
      </c>
      <c r="S236" s="23" t="s">
        <v>2</v>
      </c>
      <c r="U236" s="95">
        <v>-0.11175127197930124</v>
      </c>
    </row>
    <row r="237" spans="1:21">
      <c r="A237" s="203" t="s">
        <v>621</v>
      </c>
      <c r="B237" s="205" t="s">
        <v>180</v>
      </c>
      <c r="C237" s="204">
        <v>45674.41</v>
      </c>
      <c r="D237" s="109"/>
      <c r="E237" s="42">
        <f>(C237-C$7)/C$8</f>
        <v>-4005.9634668654053</v>
      </c>
      <c r="F237" s="42">
        <f>ROUND(2*E237,0)/2</f>
        <v>-4006</v>
      </c>
      <c r="G237" s="36">
        <f>C237-(C$7+C$8*F237)</f>
        <v>1.7499213696282823E-2</v>
      </c>
      <c r="H237" s="42"/>
      <c r="I237" s="42">
        <f>G237</f>
        <v>1.7499213696282823E-2</v>
      </c>
      <c r="J237" s="42"/>
      <c r="K237" s="42"/>
      <c r="L237" s="42"/>
      <c r="O237" s="23"/>
      <c r="P237" s="42">
        <f>D$11+D$12*F237+D$13*F237^2</f>
        <v>7.370986810261658E-2</v>
      </c>
      <c r="Q237" s="77">
        <f>+C237-15018.5</f>
        <v>30655.910000000003</v>
      </c>
      <c r="S237"/>
    </row>
    <row r="238" spans="1:21">
      <c r="A238" s="101" t="s">
        <v>116</v>
      </c>
      <c r="B238" s="43"/>
      <c r="C238" s="109">
        <v>45711.281999999999</v>
      </c>
      <c r="D238" s="109"/>
      <c r="E238" s="42">
        <f>(C238-C$7)/C$8</f>
        <v>-3928.9857373348409</v>
      </c>
      <c r="F238" s="42">
        <f>ROUND(2*E238,0)/2</f>
        <v>-3929</v>
      </c>
      <c r="G238" s="36"/>
      <c r="H238" s="42"/>
      <c r="I238" s="42"/>
      <c r="J238" s="95"/>
      <c r="L238" s="95"/>
      <c r="M238" s="95"/>
      <c r="N238" s="95"/>
      <c r="O238" s="23"/>
      <c r="P238" s="42"/>
      <c r="Q238" s="77">
        <f>+C238-15018.5</f>
        <v>30692.781999999999</v>
      </c>
      <c r="S238" s="23" t="s">
        <v>2</v>
      </c>
      <c r="U238" s="95">
        <v>6.8317550176288933E-3</v>
      </c>
    </row>
    <row r="239" spans="1:21">
      <c r="A239" s="203" t="s">
        <v>369</v>
      </c>
      <c r="B239" s="205" t="s">
        <v>180</v>
      </c>
      <c r="C239" s="204">
        <v>45743.372000000003</v>
      </c>
      <c r="D239" s="109"/>
      <c r="E239" s="42">
        <f>(C239-C$7)/C$8</f>
        <v>-3861.991396354249</v>
      </c>
      <c r="F239" s="42">
        <f>ROUND(2*E239,0)/2</f>
        <v>-3862</v>
      </c>
      <c r="G239" s="36">
        <f>C239-(C$7+C$8*F239)</f>
        <v>4.1211091593140736E-3</v>
      </c>
      <c r="H239" s="42"/>
      <c r="I239" s="42"/>
      <c r="J239" s="42">
        <f>G239</f>
        <v>4.1211091593140736E-3</v>
      </c>
      <c r="K239" s="42"/>
      <c r="L239" s="42"/>
      <c r="O239" s="23"/>
      <c r="P239" s="42">
        <f>D$11+D$12*F239+D$13*F239^2</f>
        <v>7.220954734521598E-2</v>
      </c>
      <c r="Q239" s="77">
        <f>+C239-15018.5</f>
        <v>30724.872000000003</v>
      </c>
      <c r="S239"/>
    </row>
    <row r="240" spans="1:21">
      <c r="A240" s="203" t="s">
        <v>369</v>
      </c>
      <c r="B240" s="205" t="s">
        <v>180</v>
      </c>
      <c r="C240" s="204">
        <v>45743.372100000001</v>
      </c>
      <c r="D240" s="109"/>
      <c r="E240" s="42">
        <f>(C240-C$7)/C$8</f>
        <v>-3861.9911875841049</v>
      </c>
      <c r="F240" s="42">
        <f>ROUND(2*E240,0)/2</f>
        <v>-3862</v>
      </c>
      <c r="G240" s="36">
        <f>C240-(C$7+C$8*F240)</f>
        <v>4.2211091567878611E-3</v>
      </c>
      <c r="H240" s="42"/>
      <c r="I240" s="42"/>
      <c r="J240" s="42">
        <f>G240</f>
        <v>4.2211091567878611E-3</v>
      </c>
      <c r="K240" s="42"/>
      <c r="L240" s="42"/>
      <c r="O240" s="23"/>
      <c r="P240" s="42">
        <f>D$11+D$12*F240+D$13*F240^2</f>
        <v>7.220954734521598E-2</v>
      </c>
      <c r="Q240" s="77">
        <f>+C240-15018.5</f>
        <v>30724.872100000001</v>
      </c>
      <c r="S240"/>
    </row>
    <row r="241" spans="1:21">
      <c r="A241" s="203" t="s">
        <v>369</v>
      </c>
      <c r="B241" s="205" t="s">
        <v>180</v>
      </c>
      <c r="C241" s="204">
        <v>45743.373500000002</v>
      </c>
      <c r="D241" s="109"/>
      <c r="E241" s="42">
        <f>(C241-C$7)/C$8</f>
        <v>-3861.9882648020093</v>
      </c>
      <c r="F241" s="42">
        <f>ROUND(2*E241,0)/2</f>
        <v>-3862</v>
      </c>
      <c r="G241" s="36">
        <f>C241-(C$7+C$8*F241)</f>
        <v>5.6211091578006744E-3</v>
      </c>
      <c r="H241" s="42"/>
      <c r="I241" s="42"/>
      <c r="J241" s="42">
        <f>G241</f>
        <v>5.6211091578006744E-3</v>
      </c>
      <c r="K241" s="42"/>
      <c r="L241" s="42"/>
      <c r="O241" s="23"/>
      <c r="P241" s="42">
        <f>D$11+D$12*F241+D$13*F241^2</f>
        <v>7.220954734521598E-2</v>
      </c>
      <c r="Q241" s="77">
        <f>+C241-15018.5</f>
        <v>30724.873500000002</v>
      </c>
      <c r="S241"/>
    </row>
    <row r="242" spans="1:21">
      <c r="A242" s="101" t="s">
        <v>68</v>
      </c>
      <c r="B242" s="43"/>
      <c r="C242" s="109">
        <v>45762.618000000002</v>
      </c>
      <c r="D242" s="109"/>
      <c r="E242" s="42">
        <f>(C242-C$7)/C$8</f>
        <v>-3821.8114933778616</v>
      </c>
      <c r="F242" s="42">
        <f>ROUND(2*E242,0)/2</f>
        <v>-3822</v>
      </c>
      <c r="G242" s="36"/>
      <c r="H242" s="42"/>
      <c r="I242" s="42"/>
      <c r="L242" s="95"/>
      <c r="M242" s="95"/>
      <c r="N242" s="95"/>
      <c r="O242" s="23"/>
      <c r="P242" s="42"/>
      <c r="Q242" s="77">
        <f>+C242-15018.5</f>
        <v>30744.118000000002</v>
      </c>
      <c r="S242" s="23" t="s">
        <v>2</v>
      </c>
      <c r="U242" s="95">
        <v>9.0293857894721441E-2</v>
      </c>
    </row>
    <row r="243" spans="1:21">
      <c r="A243" s="101" t="s">
        <v>68</v>
      </c>
      <c r="B243" s="43"/>
      <c r="C243" s="109">
        <v>45762.625</v>
      </c>
      <c r="D243" s="109"/>
      <c r="E243" s="42">
        <f>(C243-C$7)/C$8</f>
        <v>-3821.7968794673998</v>
      </c>
      <c r="F243" s="42">
        <f>ROUND(2*E243,0)/2</f>
        <v>-3822</v>
      </c>
      <c r="G243" s="36"/>
      <c r="H243" s="42"/>
      <c r="I243" s="42"/>
      <c r="L243" s="95"/>
      <c r="M243" s="95"/>
      <c r="N243" s="95"/>
      <c r="O243" s="23"/>
      <c r="P243" s="42"/>
      <c r="Q243" s="77">
        <f>+C243-15018.5</f>
        <v>30744.125</v>
      </c>
      <c r="S243" s="23" t="s">
        <v>2</v>
      </c>
      <c r="U243" s="95">
        <v>9.729385789250955E-2</v>
      </c>
    </row>
    <row r="244" spans="1:21">
      <c r="A244" s="101" t="s">
        <v>117</v>
      </c>
      <c r="B244" s="43"/>
      <c r="C244" s="109">
        <v>45766.279000000002</v>
      </c>
      <c r="D244" s="109"/>
      <c r="E244" s="42">
        <f>(C244-C$7)/C$8</f>
        <v>-3814.168418203978</v>
      </c>
      <c r="F244" s="42">
        <f>ROUND(2*E244,0)/2</f>
        <v>-3814</v>
      </c>
      <c r="G244" s="36"/>
      <c r="H244" s="42"/>
      <c r="I244" s="42"/>
      <c r="J244" s="95"/>
      <c r="L244" s="95"/>
      <c r="M244" s="95"/>
      <c r="N244" s="95"/>
      <c r="O244" s="23"/>
      <c r="P244" s="42"/>
      <c r="Q244" s="77">
        <f>+C244-15018.5</f>
        <v>30747.779000000002</v>
      </c>
      <c r="S244" s="23" t="s">
        <v>2</v>
      </c>
      <c r="U244" s="95">
        <v>-8.0671592353610322E-2</v>
      </c>
    </row>
    <row r="245" spans="1:21">
      <c r="A245" s="101" t="s">
        <v>117</v>
      </c>
      <c r="B245" s="43"/>
      <c r="C245" s="109">
        <v>45783.400999999998</v>
      </c>
      <c r="D245" s="109"/>
      <c r="E245" s="42">
        <f>(C245-C$7)/C$8</f>
        <v>-3778.4227932033773</v>
      </c>
      <c r="F245" s="42">
        <f>ROUND(2*E245,0)/2</f>
        <v>-3778.5</v>
      </c>
      <c r="G245" s="36"/>
      <c r="H245" s="42"/>
      <c r="I245" s="42"/>
      <c r="J245" s="95"/>
      <c r="L245" s="95"/>
      <c r="M245" s="95"/>
      <c r="N245" s="95"/>
      <c r="O245" s="23"/>
      <c r="P245" s="42"/>
      <c r="Q245" s="77">
        <f>+C245-15018.5</f>
        <v>30764.900999999998</v>
      </c>
      <c r="S245" s="23" t="s">
        <v>2</v>
      </c>
      <c r="U245" s="95">
        <v>3.6981722150812857E-2</v>
      </c>
    </row>
    <row r="246" spans="1:21">
      <c r="A246" s="101" t="s">
        <v>117</v>
      </c>
      <c r="B246" s="43"/>
      <c r="C246" s="109">
        <v>45783.402999999998</v>
      </c>
      <c r="D246" s="109"/>
      <c r="E246" s="42">
        <f>(C246-C$7)/C$8</f>
        <v>-3778.4186178003861</v>
      </c>
      <c r="F246" s="42">
        <f>ROUND(2*E246,0)/2</f>
        <v>-3778.5</v>
      </c>
      <c r="G246" s="36"/>
      <c r="H246" s="42"/>
      <c r="I246" s="42"/>
      <c r="J246" s="95"/>
      <c r="L246" s="95"/>
      <c r="M246" s="95"/>
      <c r="N246" s="95"/>
      <c r="O246" s="23"/>
      <c r="P246" s="42"/>
      <c r="Q246" s="77">
        <f>+C246-15018.5</f>
        <v>30764.902999999998</v>
      </c>
      <c r="S246" s="23" t="s">
        <v>2</v>
      </c>
      <c r="U246" s="95">
        <v>3.898172215122031E-2</v>
      </c>
    </row>
    <row r="247" spans="1:21">
      <c r="A247" s="101" t="s">
        <v>117</v>
      </c>
      <c r="B247" s="43"/>
      <c r="C247" s="109">
        <v>45805.402999999998</v>
      </c>
      <c r="D247" s="109"/>
      <c r="E247" s="42">
        <f>(C247-C$7)/C$8</f>
        <v>-3732.4891849062492</v>
      </c>
      <c r="F247" s="42">
        <f>ROUND(2*E247,0)/2</f>
        <v>-3732.5</v>
      </c>
      <c r="G247" s="36"/>
      <c r="H247" s="42"/>
      <c r="I247" s="42"/>
      <c r="J247" s="95"/>
      <c r="L247" s="95"/>
      <c r="M247" s="95"/>
      <c r="N247" s="95"/>
      <c r="O247" s="23"/>
      <c r="P247" s="42"/>
      <c r="Q247" s="77">
        <f>+C247-15018.5</f>
        <v>30786.902999999998</v>
      </c>
      <c r="S247" s="23" t="s">
        <v>2</v>
      </c>
      <c r="U247" s="95">
        <v>5.180383195693139E-3</v>
      </c>
    </row>
    <row r="248" spans="1:21">
      <c r="A248" s="101" t="s">
        <v>117</v>
      </c>
      <c r="B248" s="43"/>
      <c r="C248" s="109">
        <v>45805.406999999999</v>
      </c>
      <c r="D248" s="109"/>
      <c r="E248" s="42">
        <f>(C248-C$7)/C$8</f>
        <v>-3732.4808341002667</v>
      </c>
      <c r="F248" s="42">
        <f>ROUND(2*E248,0)/2</f>
        <v>-3732.5</v>
      </c>
      <c r="G248" s="36"/>
      <c r="H248" s="42"/>
      <c r="I248" s="42"/>
      <c r="J248" s="95"/>
      <c r="L248" s="95"/>
      <c r="M248" s="95"/>
      <c r="N248" s="95"/>
      <c r="O248" s="23"/>
      <c r="P248" s="42"/>
      <c r="Q248" s="77">
        <f>+C248-15018.5</f>
        <v>30786.906999999999</v>
      </c>
      <c r="S248" s="23" t="s">
        <v>2</v>
      </c>
      <c r="U248" s="95">
        <v>9.1803831965080462E-3</v>
      </c>
    </row>
    <row r="249" spans="1:21">
      <c r="A249" s="203" t="s">
        <v>633</v>
      </c>
      <c r="B249" s="205" t="s">
        <v>180</v>
      </c>
      <c r="C249" s="204">
        <v>45810.434000000001</v>
      </c>
      <c r="D249" s="109"/>
      <c r="E249" s="42">
        <f>(C249-C$7)/C$8</f>
        <v>-3721.985958683953</v>
      </c>
      <c r="F249" s="42">
        <f>ROUND(2*E249,0)/2</f>
        <v>-3722</v>
      </c>
      <c r="G249" s="36">
        <f>C249-(C$7+C$8*F249)</f>
        <v>6.7257297487230971E-3</v>
      </c>
      <c r="H249" s="42"/>
      <c r="I249" s="42"/>
      <c r="J249" s="42">
        <f>G249</f>
        <v>6.7257297487230971E-3</v>
      </c>
      <c r="K249" s="42"/>
      <c r="L249" s="42"/>
      <c r="O249" s="23"/>
      <c r="P249" s="42">
        <f>D$11+D$12*F249+D$13*F249^2</f>
        <v>7.0765748982456439E-2</v>
      </c>
      <c r="Q249" s="77">
        <f>+C249-15018.5</f>
        <v>30791.934000000001</v>
      </c>
      <c r="S249"/>
    </row>
    <row r="250" spans="1:21">
      <c r="A250" s="203" t="s">
        <v>638</v>
      </c>
      <c r="B250" s="205" t="s">
        <v>180</v>
      </c>
      <c r="C250" s="204">
        <v>45810.474000000002</v>
      </c>
      <c r="D250" s="109"/>
      <c r="E250" s="42">
        <f>(C250-C$7)/C$8</f>
        <v>-3721.9024506241435</v>
      </c>
      <c r="F250" s="42">
        <f>ROUND(2*E250,0)/2</f>
        <v>-3722</v>
      </c>
      <c r="G250" s="36">
        <f>C250-(C$7+C$8*F250)</f>
        <v>4.6725729749596212E-2</v>
      </c>
      <c r="H250" s="42"/>
      <c r="I250" s="42">
        <f>G250</f>
        <v>4.6725729749596212E-2</v>
      </c>
      <c r="J250" s="42"/>
      <c r="K250" s="42"/>
      <c r="L250" s="42"/>
      <c r="O250" s="23"/>
      <c r="P250" s="42">
        <f>D$11+D$12*F250+D$13*F250^2</f>
        <v>7.0765748982456439E-2</v>
      </c>
      <c r="Q250" s="77">
        <f>+C250-15018.5</f>
        <v>30791.974000000002</v>
      </c>
      <c r="S250"/>
    </row>
    <row r="251" spans="1:21">
      <c r="A251" s="101" t="s">
        <v>117</v>
      </c>
      <c r="B251" s="43"/>
      <c r="C251" s="109">
        <v>45816.398999999998</v>
      </c>
      <c r="D251" s="109"/>
      <c r="E251" s="42">
        <f>(C251-C$7)/C$8</f>
        <v>-3709.5328192651637</v>
      </c>
      <c r="F251" s="42">
        <f>ROUND(2*E251,0)/2</f>
        <v>-3709.5</v>
      </c>
      <c r="G251" s="36"/>
      <c r="H251" s="42"/>
      <c r="I251" s="42"/>
      <c r="J251" s="95"/>
      <c r="L251" s="95"/>
      <c r="M251" s="95"/>
      <c r="N251" s="95"/>
      <c r="O251" s="23"/>
      <c r="P251" s="42"/>
      <c r="Q251" s="77">
        <f>+C251-15018.5</f>
        <v>30797.898999999998</v>
      </c>
      <c r="S251" s="23" t="s">
        <v>2</v>
      </c>
      <c r="U251" s="95">
        <v>-1.5720286275609396E-2</v>
      </c>
    </row>
    <row r="252" spans="1:21">
      <c r="A252" s="101" t="s">
        <v>118</v>
      </c>
      <c r="B252" s="43"/>
      <c r="C252" s="109">
        <v>45816.402000000002</v>
      </c>
      <c r="D252" s="109"/>
      <c r="E252" s="42">
        <f>(C252-C$7)/C$8</f>
        <v>-3709.5265561606689</v>
      </c>
      <c r="F252" s="42">
        <f>ROUND(2*E252,0)/2</f>
        <v>-3709.5</v>
      </c>
      <c r="G252" s="36"/>
      <c r="H252" s="42"/>
      <c r="I252" s="42"/>
      <c r="J252" s="95"/>
      <c r="L252" s="95"/>
      <c r="M252" s="95"/>
      <c r="N252" s="95"/>
      <c r="O252" s="23"/>
      <c r="P252" s="42"/>
      <c r="Q252" s="77">
        <f>+C252-15018.5</f>
        <v>30797.902000000002</v>
      </c>
      <c r="S252" s="23" t="s">
        <v>2</v>
      </c>
      <c r="U252" s="95">
        <v>-1.2720286271360237E-2</v>
      </c>
    </row>
    <row r="253" spans="1:21">
      <c r="A253" s="101" t="s">
        <v>68</v>
      </c>
      <c r="B253" s="43"/>
      <c r="C253" s="109">
        <v>45817.618000000002</v>
      </c>
      <c r="D253" s="109"/>
      <c r="E253" s="42">
        <f>(C253-C$7)/C$8</f>
        <v>-3706.9879111425198</v>
      </c>
      <c r="F253" s="42">
        <f>ROUND(2*E253,0)/2</f>
        <v>-3707</v>
      </c>
      <c r="G253" s="36"/>
      <c r="H253" s="42"/>
      <c r="I253" s="42"/>
      <c r="L253" s="95"/>
      <c r="M253" s="95"/>
      <c r="N253" s="95"/>
      <c r="O253" s="23"/>
      <c r="P253" s="42"/>
      <c r="Q253" s="77">
        <f>+C253-15018.5</f>
        <v>30799.118000000002</v>
      </c>
      <c r="S253" s="23" t="s">
        <v>2</v>
      </c>
      <c r="U253" s="95">
        <v>5.7905105277313851E-3</v>
      </c>
    </row>
    <row r="254" spans="1:21">
      <c r="A254" s="101" t="s">
        <v>118</v>
      </c>
      <c r="B254" s="43"/>
      <c r="C254" s="109">
        <v>45817.637000000002</v>
      </c>
      <c r="D254" s="109"/>
      <c r="E254" s="42">
        <f>(C254-C$7)/C$8</f>
        <v>-3706.9482448141107</v>
      </c>
      <c r="F254" s="42">
        <f>ROUND(2*E254,0)/2</f>
        <v>-3707</v>
      </c>
      <c r="G254" s="36"/>
      <c r="H254" s="42"/>
      <c r="I254" s="42"/>
      <c r="J254" s="95"/>
      <c r="L254" s="95"/>
      <c r="M254" s="95"/>
      <c r="N254" s="95"/>
      <c r="O254" s="23"/>
      <c r="P254" s="42"/>
      <c r="Q254" s="77">
        <f>+C254-15018.5</f>
        <v>30799.137000000002</v>
      </c>
      <c r="S254" s="23" t="s">
        <v>2</v>
      </c>
      <c r="U254" s="95">
        <v>2.4790510527964216E-2</v>
      </c>
    </row>
    <row r="255" spans="1:21">
      <c r="A255" s="203" t="s">
        <v>638</v>
      </c>
      <c r="B255" s="205" t="s">
        <v>180</v>
      </c>
      <c r="C255" s="204">
        <v>45821.457000000002</v>
      </c>
      <c r="D255" s="109"/>
      <c r="E255" s="42">
        <f>(C255-C$7)/C$8</f>
        <v>-3698.973225102493</v>
      </c>
      <c r="F255" s="42">
        <f>ROUND(2*E255,0)/2</f>
        <v>-3699</v>
      </c>
      <c r="G255" s="36">
        <f>C255-(C$7+C$8*F255)</f>
        <v>1.2825060272007249E-2</v>
      </c>
      <c r="H255" s="42"/>
      <c r="I255" s="42">
        <f>G255</f>
        <v>1.2825060272007249E-2</v>
      </c>
      <c r="J255" s="42"/>
      <c r="K255" s="42"/>
      <c r="L255" s="42"/>
      <c r="O255" s="23"/>
      <c r="P255" s="42">
        <f>D$11+D$12*F255+D$13*F255^2</f>
        <v>7.0529953454672528E-2</v>
      </c>
      <c r="Q255" s="77">
        <f>+C255-15018.5</f>
        <v>30802.957000000002</v>
      </c>
      <c r="S255"/>
    </row>
    <row r="256" spans="1:21">
      <c r="A256" s="101" t="s">
        <v>68</v>
      </c>
      <c r="B256" s="43"/>
      <c r="C256" s="109">
        <v>45839.627999999997</v>
      </c>
      <c r="D256" s="109"/>
      <c r="E256" s="42">
        <f>(C256-C$7)/C$8</f>
        <v>-3661.0376012334418</v>
      </c>
      <c r="F256" s="42">
        <f>ROUND(2*E256,0)/2</f>
        <v>-3661</v>
      </c>
      <c r="G256" s="36"/>
      <c r="H256" s="42"/>
      <c r="I256" s="42"/>
      <c r="L256" s="95"/>
      <c r="M256" s="95"/>
      <c r="N256" s="95"/>
      <c r="O256" s="23"/>
      <c r="P256" s="42"/>
      <c r="Q256" s="77">
        <f>+C256-15018.5</f>
        <v>30821.127999999997</v>
      </c>
      <c r="S256" s="23" t="s">
        <v>2</v>
      </c>
      <c r="U256" s="95">
        <v>-1.8010828433034476E-2</v>
      </c>
    </row>
    <row r="257" spans="1:21">
      <c r="A257" s="101" t="s">
        <v>120</v>
      </c>
      <c r="B257" s="43"/>
      <c r="C257" s="109">
        <v>45871.396000000001</v>
      </c>
      <c r="D257" s="109"/>
      <c r="E257" s="42">
        <f>(C257-C$7)/C$8</f>
        <v>-3594.7155001343008</v>
      </c>
      <c r="F257" s="42">
        <f>ROUND(2*E257,0)/2</f>
        <v>-3594.5</v>
      </c>
      <c r="G257" s="36"/>
      <c r="H257" s="42"/>
      <c r="I257" s="42"/>
      <c r="J257" s="95"/>
      <c r="L257" s="95"/>
      <c r="M257" s="95"/>
      <c r="N257" s="95"/>
      <c r="O257" s="23"/>
      <c r="P257" s="42"/>
      <c r="Q257" s="77">
        <f>+C257-15018.5</f>
        <v>30852.896000000001</v>
      </c>
      <c r="S257" s="23" t="s">
        <v>2</v>
      </c>
      <c r="U257" s="95">
        <v>-0.10322363364684861</v>
      </c>
    </row>
    <row r="258" spans="1:21">
      <c r="A258" s="101" t="s">
        <v>121</v>
      </c>
      <c r="B258" s="43"/>
      <c r="C258" s="109">
        <v>46047.415999999997</v>
      </c>
      <c r="D258" s="109"/>
      <c r="E258" s="42">
        <f>(C258-C$7)/C$8</f>
        <v>-3227.238282951309</v>
      </c>
      <c r="F258" s="42">
        <f>ROUND(2*E258,0)/2</f>
        <v>-3227</v>
      </c>
      <c r="G258" s="36"/>
      <c r="H258" s="42"/>
      <c r="I258" s="42"/>
      <c r="J258" s="95"/>
      <c r="L258" s="95"/>
      <c r="M258" s="95"/>
      <c r="N258" s="95"/>
      <c r="O258" s="23"/>
      <c r="P258" s="42"/>
      <c r="Q258" s="77">
        <f>+C258-15018.5</f>
        <v>31028.915999999997</v>
      </c>
      <c r="S258" s="23" t="s">
        <v>2</v>
      </c>
      <c r="U258" s="95">
        <v>-0.1141365045987186</v>
      </c>
    </row>
    <row r="259" spans="1:21">
      <c r="A259" s="101" t="s">
        <v>122</v>
      </c>
      <c r="B259" s="43"/>
      <c r="C259" s="109">
        <v>46059.635999999999</v>
      </c>
      <c r="D259" s="109"/>
      <c r="E259" s="42">
        <f>(C259-C$7)/C$8</f>
        <v>-3201.726570680109</v>
      </c>
      <c r="F259" s="42">
        <f>ROUND(2*E259,0)/2</f>
        <v>-3201.5</v>
      </c>
      <c r="G259" s="36"/>
      <c r="H259" s="42"/>
      <c r="I259" s="42"/>
      <c r="J259" s="95"/>
      <c r="L259" s="95"/>
      <c r="M259" s="95"/>
      <c r="O259" s="23"/>
      <c r="P259" s="42"/>
      <c r="Q259" s="77">
        <f>+C259-15018.5</f>
        <v>31041.135999999999</v>
      </c>
      <c r="S259" s="23" t="s">
        <v>2</v>
      </c>
      <c r="U259" s="95">
        <v>-0.10852637727657566</v>
      </c>
    </row>
    <row r="260" spans="1:21">
      <c r="A260" s="101" t="s">
        <v>125</v>
      </c>
      <c r="B260" s="43"/>
      <c r="C260" s="109">
        <v>46118.322</v>
      </c>
      <c r="D260" s="109"/>
      <c r="E260" s="42">
        <f>(C260-C$7)/C$8</f>
        <v>-3079.2077207335005</v>
      </c>
      <c r="F260" s="42">
        <f>ROUND(2*E260,0)/2</f>
        <v>-3079</v>
      </c>
      <c r="G260" s="36"/>
      <c r="H260" s="42"/>
      <c r="I260" s="42"/>
      <c r="J260" s="95"/>
      <c r="L260" s="95"/>
      <c r="M260" s="95"/>
      <c r="N260" s="95"/>
      <c r="O260" s="23"/>
      <c r="P260" s="42"/>
      <c r="Q260" s="77">
        <f>+C260-15018.5</f>
        <v>31099.822</v>
      </c>
      <c r="S260" s="23" t="s">
        <v>2</v>
      </c>
      <c r="U260" s="95">
        <v>-9.9497334260377102E-2</v>
      </c>
    </row>
    <row r="261" spans="1:21">
      <c r="A261" s="101" t="s">
        <v>68</v>
      </c>
      <c r="B261" s="43"/>
      <c r="C261" s="109">
        <v>46120.754999999997</v>
      </c>
      <c r="D261" s="109"/>
      <c r="E261" s="42">
        <f>(C261-C$7)/C$8</f>
        <v>-3074.1283429957139</v>
      </c>
      <c r="F261" s="42">
        <f>ROUND(2*E261,0)/2</f>
        <v>-3074</v>
      </c>
      <c r="G261" s="36"/>
      <c r="H261" s="42"/>
      <c r="I261" s="42"/>
      <c r="L261" s="95"/>
      <c r="M261" s="95"/>
      <c r="N261" s="95"/>
      <c r="O261" s="23"/>
      <c r="P261" s="42"/>
      <c r="Q261" s="77">
        <f>+C261-15018.5</f>
        <v>31102.254999999997</v>
      </c>
      <c r="S261" s="23" t="s">
        <v>2</v>
      </c>
      <c r="U261" s="95">
        <v>-6.1475740672904067E-2</v>
      </c>
    </row>
    <row r="262" spans="1:21">
      <c r="A262" s="203" t="s">
        <v>643</v>
      </c>
      <c r="B262" s="205" t="s">
        <v>180</v>
      </c>
      <c r="C262" s="204">
        <v>46121.3</v>
      </c>
      <c r="D262" s="109"/>
      <c r="E262" s="42">
        <f>(C262-C$7)/C$8</f>
        <v>-3072.9905456808247</v>
      </c>
      <c r="F262" s="42">
        <f>ROUND(2*E262,0)/2</f>
        <v>-3073</v>
      </c>
      <c r="G262" s="36">
        <f>C262-(C$7+C$8*F262)</f>
        <v>4.52857805066742E-3</v>
      </c>
      <c r="H262" s="42"/>
      <c r="I262" s="42">
        <f>G262</f>
        <v>4.52857805066742E-3</v>
      </c>
      <c r="J262" s="42"/>
      <c r="K262" s="42"/>
      <c r="L262" s="42"/>
      <c r="O262" s="23"/>
      <c r="P262" s="42">
        <f>D$11+D$12*F262+D$13*F262^2</f>
        <v>6.426392145391964E-2</v>
      </c>
      <c r="Q262" s="77">
        <f>+C262-15018.5</f>
        <v>31102.800000000003</v>
      </c>
      <c r="S262"/>
    </row>
    <row r="263" spans="1:21">
      <c r="A263" s="101" t="s">
        <v>68</v>
      </c>
      <c r="B263" s="43"/>
      <c r="C263" s="109">
        <v>46125.648000000001</v>
      </c>
      <c r="D263" s="109"/>
      <c r="E263" s="42">
        <f>(C263-C$7)/C$8</f>
        <v>-3063.9132195797511</v>
      </c>
      <c r="F263" s="42">
        <f>ROUND(2*E263,0)/2</f>
        <v>-3064</v>
      </c>
      <c r="G263" s="36"/>
      <c r="H263" s="42"/>
      <c r="I263" s="42"/>
      <c r="L263" s="95"/>
      <c r="M263" s="95"/>
      <c r="N263" s="95"/>
      <c r="O263" s="23"/>
      <c r="P263" s="42"/>
      <c r="Q263" s="77">
        <f>+C263-15018.5</f>
        <v>31107.148000000001</v>
      </c>
      <c r="S263" s="23" t="s">
        <v>2</v>
      </c>
      <c r="U263" s="95">
        <v>4.1567446518456563E-2</v>
      </c>
    </row>
    <row r="264" spans="1:21">
      <c r="A264" s="101" t="s">
        <v>121</v>
      </c>
      <c r="B264" s="43"/>
      <c r="C264" s="109">
        <v>46168.430999999997</v>
      </c>
      <c r="D264" s="109"/>
      <c r="E264" s="42">
        <f>(C264-C$7)/C$8</f>
        <v>-2974.5950865111299</v>
      </c>
      <c r="F264" s="42">
        <f>ROUND(2*E264,0)/2</f>
        <v>-2974.5</v>
      </c>
      <c r="G264" s="36"/>
      <c r="H264" s="42"/>
      <c r="I264" s="42"/>
      <c r="J264" s="95"/>
      <c r="L264" s="95"/>
      <c r="M264" s="95"/>
      <c r="N264" s="95"/>
      <c r="O264" s="23"/>
      <c r="P264" s="42"/>
      <c r="Q264" s="77">
        <f>+C264-15018.5</f>
        <v>31149.930999999997</v>
      </c>
      <c r="S264" s="23" t="s">
        <v>2</v>
      </c>
      <c r="U264" s="95">
        <v>-4.5546028180979192E-2</v>
      </c>
    </row>
    <row r="265" spans="1:21">
      <c r="A265" s="203" t="s">
        <v>643</v>
      </c>
      <c r="B265" s="205" t="s">
        <v>180</v>
      </c>
      <c r="C265" s="204">
        <v>46175.43</v>
      </c>
      <c r="D265" s="109"/>
      <c r="E265" s="42">
        <f>(C265-C$7)/C$8</f>
        <v>-2959.9832637463019</v>
      </c>
      <c r="F265" s="42">
        <f>ROUND(2*E265,0)/2</f>
        <v>-2960</v>
      </c>
      <c r="G265" s="36">
        <f>C265-(C$7+C$8*F265)</f>
        <v>8.0165932449745014E-3</v>
      </c>
      <c r="H265" s="42"/>
      <c r="I265" s="42">
        <f>G265</f>
        <v>8.0165932449745014E-3</v>
      </c>
      <c r="J265" s="42"/>
      <c r="K265" s="42"/>
      <c r="L265" s="42"/>
      <c r="O265" s="23"/>
      <c r="P265" s="42">
        <f>D$11+D$12*F265+D$13*F265^2</f>
        <v>6.3164015035751211E-2</v>
      </c>
      <c r="Q265" s="77">
        <f>+C265-15018.5</f>
        <v>31156.93</v>
      </c>
      <c r="S265"/>
    </row>
    <row r="266" spans="1:21">
      <c r="A266" s="101" t="s">
        <v>125</v>
      </c>
      <c r="B266" s="43"/>
      <c r="C266" s="109">
        <v>46201.411999999997</v>
      </c>
      <c r="D266" s="109"/>
      <c r="E266" s="42">
        <f>(C266-C$7)/C$8</f>
        <v>-2905.7406034983342</v>
      </c>
      <c r="F266" s="42">
        <f>ROUND(2*E266,0)/2</f>
        <v>-2905.5</v>
      </c>
      <c r="G266" s="36"/>
      <c r="H266" s="42"/>
      <c r="I266" s="42"/>
      <c r="J266" s="95"/>
      <c r="L266" s="95"/>
      <c r="M266" s="95"/>
      <c r="N266" s="95"/>
      <c r="O266" s="23"/>
      <c r="P266" s="42"/>
      <c r="Q266" s="77">
        <f>+C266-15018.5</f>
        <v>31182.911999999997</v>
      </c>
      <c r="S266" s="23" t="s">
        <v>2</v>
      </c>
      <c r="U266" s="95">
        <v>-0.11524803659995086</v>
      </c>
    </row>
    <row r="267" spans="1:21">
      <c r="A267" s="203" t="s">
        <v>648</v>
      </c>
      <c r="B267" s="205" t="s">
        <v>180</v>
      </c>
      <c r="C267" s="204">
        <v>46219.51</v>
      </c>
      <c r="D267" s="109"/>
      <c r="E267" s="42">
        <f>(C267-C$7)/C$8</f>
        <v>-2867.9573818384097</v>
      </c>
      <c r="F267" s="42">
        <f>ROUND(2*E267,0)/2</f>
        <v>-2868</v>
      </c>
      <c r="G267" s="36">
        <f>C267-(C$7+C$8*F267)</f>
        <v>2.0413915342942346E-2</v>
      </c>
      <c r="H267" s="42"/>
      <c r="I267" s="42">
        <f>G267</f>
        <v>2.0413915342942346E-2</v>
      </c>
      <c r="J267" s="42"/>
      <c r="K267" s="42"/>
      <c r="L267" s="42"/>
      <c r="O267" s="23"/>
      <c r="P267" s="42">
        <f>D$11+D$12*F267+D$13*F267^2</f>
        <v>6.227555853491832E-2</v>
      </c>
      <c r="Q267" s="77">
        <f>+C267-15018.5</f>
        <v>31201.010000000002</v>
      </c>
      <c r="S267"/>
    </row>
    <row r="268" spans="1:21">
      <c r="A268" s="203" t="s">
        <v>648</v>
      </c>
      <c r="B268" s="205" t="s">
        <v>180</v>
      </c>
      <c r="C268" s="204">
        <v>46383.336000000003</v>
      </c>
      <c r="D268" s="109"/>
      <c r="E268" s="42">
        <f>(C268-C$7)/C$8</f>
        <v>-2525.9375966877324</v>
      </c>
      <c r="F268" s="42">
        <f>ROUND(2*E268,0)/2</f>
        <v>-2526</v>
      </c>
      <c r="G268" s="36">
        <f>C268-(C$7+C$8*F268)</f>
        <v>2.9890917074226309E-2</v>
      </c>
      <c r="H268" s="42"/>
      <c r="I268" s="42"/>
      <c r="J268" s="42">
        <f>G268</f>
        <v>2.9890917074226309E-2</v>
      </c>
      <c r="K268" s="42"/>
      <c r="L268" s="42"/>
      <c r="O268" s="23"/>
      <c r="P268" s="42">
        <f>D$11+D$12*F268+D$13*F268^2</f>
        <v>5.9028242699969598E-2</v>
      </c>
      <c r="Q268" s="77">
        <f>+C268-15018.5</f>
        <v>31364.836000000003</v>
      </c>
      <c r="S268"/>
    </row>
    <row r="269" spans="1:21">
      <c r="A269" s="101" t="s">
        <v>68</v>
      </c>
      <c r="B269" s="43"/>
      <c r="C269" s="109">
        <v>46494.788</v>
      </c>
      <c r="D269" s="109"/>
      <c r="E269" s="42">
        <f>(C269-C$7)/C$8</f>
        <v>-2293.2590896460406</v>
      </c>
      <c r="F269" s="42">
        <f>ROUND(2*E269,0)/2</f>
        <v>-2293.5</v>
      </c>
      <c r="G269" s="36"/>
      <c r="H269" s="42"/>
      <c r="I269" s="42"/>
      <c r="L269" s="95"/>
      <c r="M269" s="95"/>
      <c r="N269" s="95"/>
      <c r="O269" s="23"/>
      <c r="P269" s="42"/>
      <c r="Q269" s="77">
        <f>+C269-15018.5</f>
        <v>31476.288</v>
      </c>
      <c r="S269" s="23" t="s">
        <v>2</v>
      </c>
      <c r="U269" s="95">
        <v>0.11539501912193373</v>
      </c>
    </row>
    <row r="270" spans="1:21">
      <c r="A270" s="101" t="s">
        <v>127</v>
      </c>
      <c r="B270" s="43"/>
      <c r="C270" s="109">
        <v>46553.451999999997</v>
      </c>
      <c r="D270" s="109"/>
      <c r="E270" s="42">
        <f>(C270-C$7)/C$8</f>
        <v>-2170.7861691323355</v>
      </c>
      <c r="F270" s="42">
        <f>ROUND(2*E270,0)/2</f>
        <v>-2171</v>
      </c>
      <c r="G270" s="36"/>
      <c r="H270" s="42"/>
      <c r="I270" s="42"/>
      <c r="J270" s="95"/>
      <c r="L270" s="95"/>
      <c r="M270" s="95"/>
      <c r="O270" s="23"/>
      <c r="P270" s="42"/>
      <c r="Q270" s="77">
        <f>+C270-15018.5</f>
        <v>31534.951999999997</v>
      </c>
      <c r="S270" s="23" t="s">
        <v>2</v>
      </c>
      <c r="U270" s="95">
        <v>0.1024240621336503</v>
      </c>
    </row>
    <row r="271" spans="1:21">
      <c r="A271" s="101" t="s">
        <v>127</v>
      </c>
      <c r="B271" s="43"/>
      <c r="C271" s="109">
        <v>46553.457999999999</v>
      </c>
      <c r="D271" s="109"/>
      <c r="E271" s="42">
        <f>(C271-C$7)/C$8</f>
        <v>-2170.7736429233619</v>
      </c>
      <c r="F271" s="42">
        <f>ROUND(2*E271,0)/2</f>
        <v>-2171</v>
      </c>
      <c r="G271" s="36"/>
      <c r="H271" s="42"/>
      <c r="I271" s="42"/>
      <c r="J271" s="95"/>
      <c r="L271" s="95"/>
      <c r="M271" s="95"/>
      <c r="O271" s="23"/>
      <c r="P271" s="42"/>
      <c r="Q271" s="77">
        <f>+C271-15018.5</f>
        <v>31534.957999999999</v>
      </c>
      <c r="S271" s="23" t="s">
        <v>2</v>
      </c>
      <c r="U271" s="95">
        <v>0.10842406213487266</v>
      </c>
    </row>
    <row r="272" spans="1:21">
      <c r="A272" s="101" t="s">
        <v>127</v>
      </c>
      <c r="B272" s="43"/>
      <c r="C272" s="109">
        <v>46553.459000000003</v>
      </c>
      <c r="D272" s="109"/>
      <c r="E272" s="42">
        <f>(C272-C$7)/C$8</f>
        <v>-2170.7715552218588</v>
      </c>
      <c r="F272" s="42">
        <f>ROUND(2*E272,0)/2</f>
        <v>-2171</v>
      </c>
      <c r="G272" s="36"/>
      <c r="H272" s="42"/>
      <c r="I272" s="42"/>
      <c r="J272" s="95"/>
      <c r="L272" s="95"/>
      <c r="M272" s="95"/>
      <c r="O272" s="23"/>
      <c r="P272" s="42"/>
      <c r="Q272" s="77">
        <f>+C272-15018.5</f>
        <v>31534.959000000003</v>
      </c>
      <c r="S272" s="23" t="s">
        <v>2</v>
      </c>
      <c r="U272" s="95">
        <v>0.10942406213871436</v>
      </c>
    </row>
    <row r="273" spans="1:21">
      <c r="A273" s="101" t="s">
        <v>127</v>
      </c>
      <c r="B273" s="43"/>
      <c r="C273" s="109">
        <v>46553.46</v>
      </c>
      <c r="D273" s="109"/>
      <c r="E273" s="42">
        <f>(C273-C$7)/C$8</f>
        <v>-2170.7694675203707</v>
      </c>
      <c r="F273" s="42">
        <f>ROUND(2*E273,0)/2</f>
        <v>-2171</v>
      </c>
      <c r="G273" s="36"/>
      <c r="H273" s="42"/>
      <c r="I273" s="42"/>
      <c r="J273" s="95"/>
      <c r="L273" s="95"/>
      <c r="M273" s="95"/>
      <c r="O273" s="23"/>
      <c r="P273" s="42"/>
      <c r="Q273" s="77">
        <f>+C273-15018.5</f>
        <v>31534.959999999999</v>
      </c>
      <c r="S273" s="23" t="s">
        <v>2</v>
      </c>
      <c r="U273" s="95">
        <v>0.11042406213528011</v>
      </c>
    </row>
    <row r="274" spans="1:21">
      <c r="A274" s="101" t="s">
        <v>68</v>
      </c>
      <c r="B274" s="43"/>
      <c r="C274" s="109">
        <v>46560.79</v>
      </c>
      <c r="D274" s="109"/>
      <c r="E274" s="42">
        <f>(C274-C$7)/C$8</f>
        <v>-2155.4666155606387</v>
      </c>
      <c r="F274" s="42">
        <f>ROUND(2*E274,0)/2</f>
        <v>-2155.5</v>
      </c>
      <c r="G274" s="36"/>
      <c r="H274" s="42"/>
      <c r="I274" s="42"/>
      <c r="L274" s="95"/>
      <c r="M274" s="95"/>
      <c r="N274" s="95"/>
      <c r="O274" s="23"/>
      <c r="P274" s="42"/>
      <c r="Q274" s="77">
        <f>+C274-15018.5</f>
        <v>31542.29</v>
      </c>
      <c r="S274" s="23" t="s">
        <v>2</v>
      </c>
      <c r="U274" s="95">
        <v>1.599100227758754E-2</v>
      </c>
    </row>
    <row r="275" spans="1:21">
      <c r="A275" s="101" t="s">
        <v>128</v>
      </c>
      <c r="B275" s="43"/>
      <c r="C275" s="109">
        <v>46807.701000000001</v>
      </c>
      <c r="D275" s="109"/>
      <c r="E275" s="42">
        <f>(C275-C$7)/C$8</f>
        <v>-1639.9901516822654</v>
      </c>
      <c r="F275" s="42">
        <f>ROUND(2*E275,0)/2</f>
        <v>-1640</v>
      </c>
      <c r="G275" s="36"/>
      <c r="H275" s="42"/>
      <c r="I275" s="42"/>
      <c r="J275" s="95"/>
      <c r="L275" s="95"/>
      <c r="M275" s="95"/>
      <c r="N275" s="95"/>
      <c r="O275" s="23"/>
      <c r="P275" s="42"/>
      <c r="Q275" s="77">
        <f>+C275-15018.5</f>
        <v>31789.201000000001</v>
      </c>
      <c r="S275" s="23" t="s">
        <v>2</v>
      </c>
      <c r="U275" s="95">
        <v>4.717301664641127E-3</v>
      </c>
    </row>
    <row r="276" spans="1:21">
      <c r="A276" s="203" t="s">
        <v>369</v>
      </c>
      <c r="B276" s="205" t="s">
        <v>180</v>
      </c>
      <c r="C276" s="204">
        <v>46854.640099999997</v>
      </c>
      <c r="D276" s="109"/>
      <c r="E276" s="42">
        <f>(C276-C$7)/C$8</f>
        <v>-1541.9953224294932</v>
      </c>
      <c r="F276" s="42">
        <f>ROUND(2*E276,0)/2</f>
        <v>-1542</v>
      </c>
      <c r="G276" s="36">
        <f>C276-(C$7+C$8*F276)</f>
        <v>2.2405360723496415E-3</v>
      </c>
      <c r="H276" s="42"/>
      <c r="I276" s="42"/>
      <c r="J276" s="42">
        <f>G276</f>
        <v>2.2405360723496415E-3</v>
      </c>
      <c r="K276" s="42"/>
      <c r="L276" s="42"/>
      <c r="O276" s="23"/>
      <c r="P276" s="42">
        <f>D$11+D$12*F276+D$13*F276^2</f>
        <v>5.0172308957326411E-2</v>
      </c>
      <c r="Q276" s="77">
        <f>+C276-15018.5</f>
        <v>31836.140099999997</v>
      </c>
      <c r="S276"/>
    </row>
    <row r="277" spans="1:21">
      <c r="A277" s="101" t="s">
        <v>68</v>
      </c>
      <c r="B277" s="43"/>
      <c r="C277" s="109">
        <v>46868.805999999997</v>
      </c>
      <c r="D277" s="109"/>
      <c r="E277" s="42">
        <f>(C277-C$7)/C$8</f>
        <v>-1512.421151818809</v>
      </c>
      <c r="F277" s="42">
        <f>ROUND(2*E277,0)/2</f>
        <v>-1512.5</v>
      </c>
      <c r="G277" s="36"/>
      <c r="H277" s="42"/>
      <c r="I277" s="42"/>
      <c r="L277" s="95"/>
      <c r="M277" s="95"/>
      <c r="N277" s="95"/>
      <c r="O277" s="23"/>
      <c r="P277" s="42"/>
      <c r="Q277" s="77">
        <f>+C277-15018.5</f>
        <v>31850.305999999997</v>
      </c>
      <c r="S277" s="23" t="s">
        <v>2</v>
      </c>
      <c r="U277" s="95">
        <v>3.7767938265460543E-2</v>
      </c>
    </row>
    <row r="278" spans="1:21">
      <c r="A278" s="101" t="s">
        <v>68</v>
      </c>
      <c r="B278" s="43"/>
      <c r="C278" s="109">
        <v>46879.817999999999</v>
      </c>
      <c r="D278" s="109"/>
      <c r="E278" s="42">
        <f>(C278-C$7)/C$8</f>
        <v>-1489.4313829537932</v>
      </c>
      <c r="F278" s="42">
        <f>ROUND(2*E278,0)/2</f>
        <v>-1489.5</v>
      </c>
      <c r="G278" s="36"/>
      <c r="H278" s="42"/>
      <c r="I278" s="42"/>
      <c r="L278" s="95"/>
      <c r="M278" s="95"/>
      <c r="N278" s="95"/>
      <c r="O278" s="23"/>
      <c r="P278" s="42"/>
      <c r="Q278" s="77">
        <f>+C278-15018.5</f>
        <v>31861.317999999999</v>
      </c>
      <c r="S278" s="23" t="s">
        <v>2</v>
      </c>
      <c r="U278" s="95">
        <v>3.2867268797417637E-2</v>
      </c>
    </row>
    <row r="279" spans="1:21">
      <c r="A279" s="203" t="s">
        <v>659</v>
      </c>
      <c r="B279" s="205" t="s">
        <v>180</v>
      </c>
      <c r="C279" s="204">
        <v>46884.345999999998</v>
      </c>
      <c r="D279" s="109"/>
      <c r="E279" s="42">
        <f>(C279-C$7)/C$8</f>
        <v>-1479.9782705835851</v>
      </c>
      <c r="F279" s="42">
        <f>ROUND(2*E279,0)/2</f>
        <v>-1480</v>
      </c>
      <c r="G279" s="36">
        <f>C279-(C$7+C$8*F279)</f>
        <v>1.0408296620880719E-2</v>
      </c>
      <c r="H279" s="42"/>
      <c r="I279" s="42">
        <f>G279</f>
        <v>1.0408296620880719E-2</v>
      </c>
      <c r="J279" s="42"/>
      <c r="K279" s="42"/>
      <c r="L279" s="42"/>
      <c r="O279" s="23"/>
      <c r="P279" s="42">
        <f>D$11+D$12*F279+D$13*F279^2</f>
        <v>4.9638529576846134E-2</v>
      </c>
      <c r="Q279" s="77">
        <f>+C279-15018.5</f>
        <v>31865.845999999998</v>
      </c>
      <c r="S279"/>
    </row>
    <row r="280" spans="1:21">
      <c r="A280" s="101" t="s">
        <v>68</v>
      </c>
      <c r="B280" s="43"/>
      <c r="C280" s="109">
        <v>46895.705999999998</v>
      </c>
      <c r="D280" s="109"/>
      <c r="E280" s="42">
        <f>(C280-C$7)/C$8</f>
        <v>-1456.2619815982478</v>
      </c>
      <c r="F280" s="42">
        <f>ROUND(2*E280,0)/2</f>
        <v>-1456.5</v>
      </c>
      <c r="G280" s="42"/>
      <c r="H280" s="42"/>
      <c r="I280" s="42"/>
      <c r="L280" s="95"/>
      <c r="M280" s="95"/>
      <c r="N280" s="95"/>
      <c r="O280" s="23"/>
      <c r="P280" s="42"/>
      <c r="Q280" s="77">
        <f>+C280-15018.5</f>
        <v>31877.205999999998</v>
      </c>
      <c r="S280" s="23" t="s">
        <v>2</v>
      </c>
      <c r="U280" s="95">
        <v>0.11400978650635807</v>
      </c>
    </row>
    <row r="281" spans="1:21">
      <c r="A281" s="203" t="s">
        <v>664</v>
      </c>
      <c r="B281" s="205" t="s">
        <v>180</v>
      </c>
      <c r="C281" s="204">
        <v>46904.461000000003</v>
      </c>
      <c r="D281" s="109"/>
      <c r="E281" s="42">
        <f>(C281-C$7)/C$8</f>
        <v>-1437.9841550078668</v>
      </c>
      <c r="F281" s="42">
        <f>ROUND(2*E281,0)/2</f>
        <v>-1438</v>
      </c>
      <c r="G281" s="42">
        <f>C281-(C$7+C$8*F281)</f>
        <v>7.5896827984252013E-3</v>
      </c>
      <c r="H281" s="42"/>
      <c r="I281" s="42"/>
      <c r="J281" s="42">
        <f>G281</f>
        <v>7.5896827984252013E-3</v>
      </c>
      <c r="K281" s="42"/>
      <c r="L281" s="42"/>
      <c r="O281" s="23"/>
      <c r="P281" s="42">
        <f>D$11+D$12*F281+D$13*F281^2</f>
        <v>4.927856815217898E-2</v>
      </c>
      <c r="Q281" s="77">
        <f>+C281-15018.5</f>
        <v>31885.961000000003</v>
      </c>
      <c r="S281"/>
    </row>
    <row r="282" spans="1:21">
      <c r="A282" s="203" t="s">
        <v>659</v>
      </c>
      <c r="B282" s="205" t="s">
        <v>180</v>
      </c>
      <c r="C282" s="204">
        <v>46906.370999999999</v>
      </c>
      <c r="D282" s="109"/>
      <c r="E282" s="42">
        <f>(C282-C$7)/C$8</f>
        <v>-1433.9966451520656</v>
      </c>
      <c r="F282" s="42">
        <f>ROUND(2*E282,0)/2</f>
        <v>-1434</v>
      </c>
      <c r="G282" s="42">
        <f>C282-(C$7+C$8*F282)</f>
        <v>1.6069576740846969E-3</v>
      </c>
      <c r="H282" s="42"/>
      <c r="I282" s="42">
        <f>G282</f>
        <v>1.6069576740846969E-3</v>
      </c>
      <c r="J282" s="42"/>
      <c r="K282" s="42"/>
      <c r="L282" s="42"/>
      <c r="O282" s="23"/>
      <c r="P282" s="42">
        <f>D$11+D$12*F282+D$13*F282^2</f>
        <v>4.9244354819343153E-2</v>
      </c>
      <c r="Q282" s="77">
        <f>+C282-15018.5</f>
        <v>31887.870999999999</v>
      </c>
      <c r="S282"/>
    </row>
    <row r="283" spans="1:21">
      <c r="A283" s="101" t="s">
        <v>130</v>
      </c>
      <c r="B283" s="43"/>
      <c r="C283" s="109">
        <v>46910.374000000003</v>
      </c>
      <c r="D283" s="109"/>
      <c r="E283" s="42">
        <f>(C283-C$7)/C$8</f>
        <v>-1425.639576066819</v>
      </c>
      <c r="F283" s="42">
        <f>ROUND(2*E283,0)/2</f>
        <v>-1425.5</v>
      </c>
      <c r="G283" s="42"/>
      <c r="H283" s="42"/>
      <c r="I283" s="42"/>
      <c r="J283" s="95"/>
      <c r="K283" s="95"/>
      <c r="L283" s="95"/>
      <c r="M283" s="95"/>
      <c r="O283" s="23"/>
      <c r="P283" s="42"/>
      <c r="Q283" s="77">
        <f>+C283-15018.5</f>
        <v>31891.874000000003</v>
      </c>
      <c r="S283" s="23" t="s">
        <v>2</v>
      </c>
      <c r="U283" s="95">
        <v>-6.6856333214673214E-2</v>
      </c>
    </row>
    <row r="284" spans="1:21">
      <c r="A284" s="101" t="s">
        <v>130</v>
      </c>
      <c r="B284" s="43"/>
      <c r="C284" s="109">
        <v>46910.383999999998</v>
      </c>
      <c r="D284" s="109"/>
      <c r="E284" s="42">
        <f>(C284-C$7)/C$8</f>
        <v>-1425.6186990518781</v>
      </c>
      <c r="F284" s="42">
        <f>ROUND(2*E284,0)/2</f>
        <v>-1425.5</v>
      </c>
      <c r="G284" s="42"/>
      <c r="H284" s="42"/>
      <c r="I284" s="42"/>
      <c r="J284" s="95"/>
      <c r="K284" s="95"/>
      <c r="L284" s="95"/>
      <c r="M284" s="95"/>
      <c r="O284" s="23"/>
      <c r="P284" s="42"/>
      <c r="Q284" s="77">
        <f>+C284-15018.5</f>
        <v>31891.883999999998</v>
      </c>
      <c r="S284" s="23" t="s">
        <v>2</v>
      </c>
      <c r="U284" s="95">
        <v>-5.6856333219911903E-2</v>
      </c>
    </row>
    <row r="285" spans="1:21">
      <c r="A285" s="101" t="s">
        <v>68</v>
      </c>
      <c r="B285" s="43"/>
      <c r="C285" s="109">
        <v>46911.595000000001</v>
      </c>
      <c r="D285" s="109"/>
      <c r="E285" s="42">
        <f>(C285-C$7)/C$8</f>
        <v>-1423.0904925411992</v>
      </c>
      <c r="F285" s="42">
        <f>ROUND(2*E285,0)/2</f>
        <v>-1423</v>
      </c>
      <c r="G285" s="42"/>
      <c r="H285" s="42"/>
      <c r="I285" s="42"/>
      <c r="L285" s="95"/>
      <c r="M285" s="95"/>
      <c r="O285" s="23"/>
      <c r="P285" s="42"/>
      <c r="Q285" s="77">
        <f>+C285-15018.5</f>
        <v>31893.095000000001</v>
      </c>
      <c r="S285" s="23" t="s">
        <v>2</v>
      </c>
      <c r="U285" s="95">
        <v>-4.3345536425476894E-2</v>
      </c>
    </row>
    <row r="286" spans="1:21">
      <c r="A286" s="101" t="s">
        <v>130</v>
      </c>
      <c r="B286" s="43"/>
      <c r="C286" s="109">
        <v>46916.485999999997</v>
      </c>
      <c r="D286" s="109"/>
      <c r="E286" s="42">
        <f>(C286-C$7)/C$8</f>
        <v>-1412.8795445282428</v>
      </c>
      <c r="F286" s="42">
        <f>ROUND(2*E286,0)/2</f>
        <v>-1413</v>
      </c>
      <c r="G286" s="42"/>
      <c r="H286" s="42"/>
      <c r="I286" s="42"/>
      <c r="J286" s="95"/>
      <c r="K286" s="95"/>
      <c r="L286" s="95"/>
      <c r="M286" s="95"/>
      <c r="O286" s="23"/>
      <c r="P286" s="42"/>
      <c r="Q286" s="77">
        <f>+C286-15018.5</f>
        <v>31897.985999999997</v>
      </c>
      <c r="S286" s="23" t="s">
        <v>2</v>
      </c>
      <c r="U286" s="95">
        <v>5.7697650758200325E-2</v>
      </c>
    </row>
    <row r="287" spans="1:21">
      <c r="A287" s="203" t="s">
        <v>670</v>
      </c>
      <c r="B287" s="205" t="s">
        <v>180</v>
      </c>
      <c r="C287" s="204">
        <v>46941.337</v>
      </c>
      <c r="D287" s="109"/>
      <c r="E287" s="42">
        <f>(C287-C$7)/C$8</f>
        <v>-1360.99807467132</v>
      </c>
      <c r="F287" s="42">
        <f>ROUND(2*E287,0)/2</f>
        <v>-1361</v>
      </c>
      <c r="G287" s="42">
        <f>C287-(C$7+C$8*F287)</f>
        <v>9.222241205861792E-4</v>
      </c>
      <c r="H287" s="42"/>
      <c r="I287" s="42">
        <f>G287</f>
        <v>9.222241205861792E-4</v>
      </c>
      <c r="J287" s="42"/>
      <c r="K287" s="42"/>
      <c r="L287" s="42"/>
      <c r="O287" s="23"/>
      <c r="P287" s="42">
        <f>D$11+D$12*F287+D$13*F287^2</f>
        <v>4.8622060437851923E-2</v>
      </c>
      <c r="Q287" s="77">
        <f>+C287-15018.5</f>
        <v>31922.837</v>
      </c>
      <c r="S287"/>
    </row>
    <row r="288" spans="1:21">
      <c r="A288" s="203" t="s">
        <v>670</v>
      </c>
      <c r="B288" s="205" t="s">
        <v>180</v>
      </c>
      <c r="C288" s="204">
        <v>46952.358999999997</v>
      </c>
      <c r="D288" s="109"/>
      <c r="E288" s="42">
        <f>(C288-C$7)/C$8</f>
        <v>-1337.9874287913633</v>
      </c>
      <c r="F288" s="42">
        <f>ROUND(2*E288,0)/2</f>
        <v>-1338</v>
      </c>
      <c r="G288" s="42">
        <f>C288-(C$7+C$8*F288)</f>
        <v>6.0215546473045833E-3</v>
      </c>
      <c r="H288" s="42"/>
      <c r="I288" s="42">
        <f>G288</f>
        <v>6.0215546473045833E-3</v>
      </c>
      <c r="J288" s="42"/>
      <c r="K288" s="42"/>
      <c r="L288" s="42"/>
      <c r="O288" s="23"/>
      <c r="P288" s="42">
        <f>D$11+D$12*F288+D$13*F288^2</f>
        <v>4.842681957608333E-2</v>
      </c>
      <c r="Q288" s="77">
        <f>+C288-15018.5</f>
        <v>31933.858999999997</v>
      </c>
      <c r="S288"/>
    </row>
    <row r="289" spans="1:21">
      <c r="A289" s="101" t="s">
        <v>131</v>
      </c>
      <c r="B289" s="43"/>
      <c r="C289" s="109">
        <v>47169.506999999998</v>
      </c>
      <c r="D289" s="109"/>
      <c r="E289" s="42">
        <f>(C289-C$7)/C$8</f>
        <v>-884.64722451426928</v>
      </c>
      <c r="F289" s="42">
        <f>ROUND(2*E289,0)/2</f>
        <v>-884.5</v>
      </c>
      <c r="G289" s="42"/>
      <c r="H289" s="42"/>
      <c r="I289" s="42"/>
      <c r="J289" s="95"/>
      <c r="L289" s="95"/>
      <c r="M289" s="95"/>
      <c r="N289" s="95"/>
      <c r="O289" s="23"/>
      <c r="P289" s="42"/>
      <c r="Q289" s="77">
        <f>+C289-15018.5</f>
        <v>32151.006999999998</v>
      </c>
      <c r="S289" s="23" t="s">
        <v>2</v>
      </c>
      <c r="U289" s="95">
        <v>-7.0519906512345187E-2</v>
      </c>
    </row>
    <row r="290" spans="1:21">
      <c r="A290" s="101" t="s">
        <v>68</v>
      </c>
      <c r="B290" s="43"/>
      <c r="C290" s="109">
        <v>47170.726999999999</v>
      </c>
      <c r="D290" s="109"/>
      <c r="E290" s="42">
        <f>(C290-C$7)/C$8</f>
        <v>-882.10022869013744</v>
      </c>
      <c r="F290" s="42">
        <f>ROUND(2*E290,0)/2</f>
        <v>-882</v>
      </c>
      <c r="G290" s="42"/>
      <c r="H290" s="42"/>
      <c r="I290" s="42"/>
      <c r="K290" s="95"/>
      <c r="L290" s="95"/>
      <c r="M290" s="95"/>
      <c r="N290" s="95"/>
      <c r="O290" s="23"/>
      <c r="P290" s="42"/>
      <c r="Q290" s="77">
        <f>+C290-15018.5</f>
        <v>32152.226999999999</v>
      </c>
      <c r="S290" s="23" t="s">
        <v>2</v>
      </c>
      <c r="U290" s="95">
        <v>-4.8009109719714615E-2</v>
      </c>
    </row>
    <row r="291" spans="1:21">
      <c r="A291" s="101" t="s">
        <v>68</v>
      </c>
      <c r="B291" s="43"/>
      <c r="C291" s="109">
        <v>47197.616999999998</v>
      </c>
      <c r="D291" s="109"/>
      <c r="E291" s="42">
        <f>(C291-C$7)/C$8</f>
        <v>-825.96193548453232</v>
      </c>
      <c r="F291" s="42">
        <f>ROUND(2*E291,0)/2</f>
        <v>-826</v>
      </c>
      <c r="G291" s="42"/>
      <c r="H291" s="42"/>
      <c r="I291" s="42"/>
      <c r="K291" s="95"/>
      <c r="L291" s="95"/>
      <c r="M291" s="95"/>
      <c r="N291" s="95"/>
      <c r="O291" s="23"/>
      <c r="P291" s="42"/>
      <c r="Q291" s="77">
        <f>+C291-15018.5</f>
        <v>32179.116999999998</v>
      </c>
      <c r="S291" s="23" t="s">
        <v>2</v>
      </c>
      <c r="U291" s="95">
        <v>1.8232738519145641E-2</v>
      </c>
    </row>
    <row r="292" spans="1:21">
      <c r="A292" s="101" t="s">
        <v>68</v>
      </c>
      <c r="B292" s="43"/>
      <c r="C292" s="109">
        <v>47197.624000000003</v>
      </c>
      <c r="D292" s="109"/>
      <c r="E292" s="42">
        <f>(C292-C$7)/C$8</f>
        <v>-825.94732157405542</v>
      </c>
      <c r="F292" s="42">
        <f>ROUND(2*E292,0)/2</f>
        <v>-826</v>
      </c>
      <c r="G292" s="42"/>
      <c r="H292" s="42"/>
      <c r="I292" s="42"/>
      <c r="K292" s="95"/>
      <c r="L292" s="95"/>
      <c r="M292" s="95"/>
      <c r="N292" s="95"/>
      <c r="O292" s="23"/>
      <c r="P292" s="42"/>
      <c r="Q292" s="77">
        <f>+C292-15018.5</f>
        <v>32179.124000000003</v>
      </c>
      <c r="S292" s="23" t="s">
        <v>2</v>
      </c>
      <c r="U292" s="95">
        <v>2.5232738524209708E-2</v>
      </c>
    </row>
    <row r="293" spans="1:21">
      <c r="A293" s="203" t="s">
        <v>676</v>
      </c>
      <c r="B293" s="205" t="s">
        <v>180</v>
      </c>
      <c r="C293" s="204">
        <v>47202.402999999998</v>
      </c>
      <c r="D293" s="109"/>
      <c r="E293" s="42">
        <f>(C293-C$7)/C$8</f>
        <v>-815.97019612856229</v>
      </c>
      <c r="F293" s="42">
        <f>ROUND(2*E293,0)/2</f>
        <v>-816</v>
      </c>
      <c r="G293" s="42">
        <f>C293-(C$7+C$8*F293)</f>
        <v>1.4275925706897397E-2</v>
      </c>
      <c r="H293" s="42"/>
      <c r="I293" s="42">
        <f>G293</f>
        <v>1.4275925706897397E-2</v>
      </c>
      <c r="J293" s="42"/>
      <c r="K293" s="42"/>
      <c r="L293" s="42"/>
      <c r="O293" s="23"/>
      <c r="P293" s="42">
        <f>D$11+D$12*F293+D$13*F293^2</f>
        <v>4.4101932558930579E-2</v>
      </c>
      <c r="Q293" s="77">
        <f>+C293-15018.5</f>
        <v>32183.902999999998</v>
      </c>
      <c r="S293"/>
    </row>
    <row r="294" spans="1:21">
      <c r="A294" s="101" t="s">
        <v>68</v>
      </c>
      <c r="B294" s="43"/>
      <c r="C294" s="109">
        <v>47203.724000000002</v>
      </c>
      <c r="D294" s="109"/>
      <c r="E294" s="42">
        <f>(C294-C$7)/C$8</f>
        <v>-813.21234245341145</v>
      </c>
      <c r="F294" s="42">
        <f>ROUND(2*E294,0)/2</f>
        <v>-813</v>
      </c>
      <c r="G294" s="42"/>
      <c r="H294" s="42"/>
      <c r="I294" s="42"/>
      <c r="K294" s="95"/>
      <c r="L294" s="95"/>
      <c r="M294" s="95"/>
      <c r="N294" s="95"/>
      <c r="O294" s="23"/>
      <c r="P294" s="42"/>
      <c r="Q294" s="77">
        <f>+C294-15018.5</f>
        <v>32185.224000000002</v>
      </c>
      <c r="S294" s="23" t="s">
        <v>2</v>
      </c>
      <c r="U294" s="95">
        <v>-0.10171111813542666</v>
      </c>
    </row>
    <row r="295" spans="1:21">
      <c r="A295" s="203" t="s">
        <v>679</v>
      </c>
      <c r="B295" s="205" t="s">
        <v>180</v>
      </c>
      <c r="C295" s="204">
        <v>47205.277000000002</v>
      </c>
      <c r="D295" s="109"/>
      <c r="E295" s="42">
        <f>(C295-C$7)/C$8</f>
        <v>-809.97014203138474</v>
      </c>
      <c r="F295" s="42">
        <f>ROUND(2*E295,0)/2</f>
        <v>-810</v>
      </c>
      <c r="G295" s="42">
        <f>C295-(C$7+C$8*F295)</f>
        <v>1.4301838018582202E-2</v>
      </c>
      <c r="H295" s="42"/>
      <c r="I295" s="42">
        <f>G295</f>
        <v>1.4301838018582202E-2</v>
      </c>
      <c r="J295" s="42"/>
      <c r="K295" s="42"/>
      <c r="L295" s="42"/>
      <c r="O295" s="23"/>
      <c r="P295" s="42">
        <f>D$11+D$12*F295+D$13*F295^2</f>
        <v>4.405340417968983E-2</v>
      </c>
      <c r="Q295" s="77">
        <f>+C295-15018.5</f>
        <v>32186.777000000002</v>
      </c>
      <c r="S295"/>
    </row>
    <row r="296" spans="1:21">
      <c r="A296" s="207" t="s">
        <v>369</v>
      </c>
      <c r="B296" s="210" t="s">
        <v>180</v>
      </c>
      <c r="C296" s="214">
        <v>47227.293400000002</v>
      </c>
      <c r="D296" s="111"/>
      <c r="E296" s="42">
        <f>(C296-C$7)/C$8</f>
        <v>-764.00647083272588</v>
      </c>
      <c r="F296" s="42">
        <f>ROUND(2*E296,0)/2</f>
        <v>-764</v>
      </c>
      <c r="G296" s="42">
        <f>C296-(C$7+C$8*F296)</f>
        <v>-3.0995009292382747E-3</v>
      </c>
      <c r="H296" s="42"/>
      <c r="I296" s="42"/>
      <c r="J296" s="42">
        <f>G296</f>
        <v>-3.0995009292382747E-3</v>
      </c>
      <c r="K296" s="42"/>
      <c r="L296" s="42"/>
      <c r="O296" s="23"/>
      <c r="P296" s="42">
        <f>D$11+D$12*F296+D$13*F296^2</f>
        <v>4.3682246471090078E-2</v>
      </c>
      <c r="Q296" s="77">
        <f>+C296-15018.5</f>
        <v>32208.793400000002</v>
      </c>
      <c r="S296"/>
    </row>
    <row r="297" spans="1:21">
      <c r="A297" s="207" t="s">
        <v>676</v>
      </c>
      <c r="B297" s="210" t="s">
        <v>180</v>
      </c>
      <c r="C297" s="214">
        <v>47234.455999999998</v>
      </c>
      <c r="D297" s="111"/>
      <c r="E297" s="42">
        <f>(C297-C$7)/C$8</f>
        <v>-749.05310010330038</v>
      </c>
      <c r="F297" s="42">
        <f>ROUND(2*E297,0)/2</f>
        <v>-749</v>
      </c>
      <c r="G297" s="42">
        <f>C297-(C$7+C$8*F297)</f>
        <v>-2.5434720155317336E-2</v>
      </c>
      <c r="H297" s="42"/>
      <c r="I297" s="42">
        <f>G297</f>
        <v>-2.5434720155317336E-2</v>
      </c>
      <c r="J297" s="42"/>
      <c r="K297" s="42"/>
      <c r="L297" s="42"/>
      <c r="O297" s="23"/>
      <c r="P297" s="42">
        <f>D$11+D$12*F297+D$13*F297^2</f>
        <v>4.3561558454491958E-2</v>
      </c>
      <c r="Q297" s="77">
        <f>+C297-15018.5</f>
        <v>32215.955999999998</v>
      </c>
      <c r="S297"/>
    </row>
    <row r="298" spans="1:21">
      <c r="A298" s="102" t="s">
        <v>132</v>
      </c>
      <c r="B298" s="86"/>
      <c r="C298" s="111">
        <v>47235.498</v>
      </c>
      <c r="D298" s="111"/>
      <c r="E298" s="42">
        <f>(C298-C$7)/C$8</f>
        <v>-746.87771514531175</v>
      </c>
      <c r="F298" s="42">
        <f>ROUND(2*E298,0)/2</f>
        <v>-747</v>
      </c>
      <c r="G298" s="42"/>
      <c r="H298" s="42"/>
      <c r="I298" s="42"/>
      <c r="J298" s="95"/>
      <c r="L298" s="95"/>
      <c r="M298" s="95"/>
      <c r="N298" s="95"/>
      <c r="O298" s="23"/>
      <c r="P298" s="42"/>
      <c r="Q298" s="77">
        <f>+C298-15018.5</f>
        <v>32216.998</v>
      </c>
      <c r="S298" s="23" t="s">
        <v>2</v>
      </c>
      <c r="U298" s="95">
        <v>5.857391728204675E-2</v>
      </c>
    </row>
    <row r="299" spans="1:21">
      <c r="A299" s="102" t="s">
        <v>132</v>
      </c>
      <c r="B299" s="86"/>
      <c r="C299" s="111">
        <v>47262.411</v>
      </c>
      <c r="D299" s="111"/>
      <c r="E299" s="42">
        <f>(C299-C$7)/C$8</f>
        <v>-690.69140480531519</v>
      </c>
      <c r="F299" s="42">
        <f>ROUND(2*E299,0)/2</f>
        <v>-690.5</v>
      </c>
      <c r="G299" s="42"/>
      <c r="H299" s="42"/>
      <c r="I299" s="42"/>
      <c r="J299" s="95"/>
      <c r="L299" s="95"/>
      <c r="M299" s="95"/>
      <c r="N299" s="95"/>
      <c r="O299" s="23"/>
      <c r="P299" s="42"/>
      <c r="Q299" s="77">
        <f>+C299-15018.5</f>
        <v>32243.911</v>
      </c>
      <c r="S299" s="23" t="s">
        <v>2</v>
      </c>
      <c r="U299" s="95">
        <v>-9.1682075122662354E-2</v>
      </c>
    </row>
    <row r="300" spans="1:21">
      <c r="A300" s="207" t="s">
        <v>676</v>
      </c>
      <c r="B300" s="210" t="s">
        <v>180</v>
      </c>
      <c r="C300" s="214">
        <v>47270.404000000002</v>
      </c>
      <c r="D300" s="111"/>
      <c r="E300" s="42">
        <f>(C300-C$7)/C$8</f>
        <v>-674.00440675427262</v>
      </c>
      <c r="F300" s="42">
        <f>ROUND(2*E300,0)/2</f>
        <v>-674</v>
      </c>
      <c r="G300" s="42">
        <f>C300-(C$7+C$8*F300)</f>
        <v>-2.1108162618475035E-3</v>
      </c>
      <c r="H300" s="42"/>
      <c r="I300" s="42">
        <f>G300</f>
        <v>-2.1108162618475035E-3</v>
      </c>
      <c r="J300" s="42"/>
      <c r="K300" s="42"/>
      <c r="L300" s="42"/>
      <c r="O300" s="23"/>
      <c r="P300" s="42">
        <f>D$11+D$12*F300+D$13*F300^2</f>
        <v>4.2960638895188821E-2</v>
      </c>
      <c r="Q300" s="77">
        <f>+C300-15018.5</f>
        <v>32251.904000000002</v>
      </c>
      <c r="S300"/>
    </row>
    <row r="301" spans="1:21">
      <c r="A301" s="102" t="s">
        <v>132</v>
      </c>
      <c r="B301" s="86"/>
      <c r="C301" s="111">
        <v>47273.402000000002</v>
      </c>
      <c r="D301" s="111"/>
      <c r="E301" s="42">
        <f>(C301-C$7)/C$8</f>
        <v>-667.74547767169975</v>
      </c>
      <c r="F301" s="42">
        <f>ROUND(2*E301,0)/2</f>
        <v>-667.5</v>
      </c>
      <c r="G301" s="42"/>
      <c r="H301" s="42"/>
      <c r="I301" s="42"/>
      <c r="J301" s="95"/>
      <c r="L301" s="95"/>
      <c r="M301" s="95"/>
      <c r="N301" s="95"/>
      <c r="O301" s="23"/>
      <c r="P301" s="42"/>
      <c r="Q301" s="77">
        <f>+C301-15018.5</f>
        <v>32254.902000000002</v>
      </c>
      <c r="S301" s="23" t="s">
        <v>2</v>
      </c>
      <c r="U301" s="95">
        <v>-0.1175827445986215</v>
      </c>
    </row>
    <row r="302" spans="1:21">
      <c r="A302" s="102" t="s">
        <v>130</v>
      </c>
      <c r="B302" s="86"/>
      <c r="C302" s="111">
        <v>47295.411</v>
      </c>
      <c r="D302" s="111"/>
      <c r="E302" s="42">
        <f>(C302-C$7)/C$8</f>
        <v>-621.79725546410998</v>
      </c>
      <c r="F302" s="42">
        <f>ROUND(2*E302,0)/2</f>
        <v>-622</v>
      </c>
      <c r="G302" s="42"/>
      <c r="H302" s="42"/>
      <c r="I302" s="42"/>
      <c r="J302" s="95"/>
      <c r="L302" s="95"/>
      <c r="M302" s="95"/>
      <c r="O302" s="23"/>
      <c r="P302" s="42"/>
      <c r="Q302" s="77">
        <f>+C302-15018.5</f>
        <v>32276.911</v>
      </c>
      <c r="S302" s="23" t="s">
        <v>2</v>
      </c>
      <c r="U302" s="95">
        <v>9.7113757095939945E-2</v>
      </c>
    </row>
    <row r="303" spans="1:21">
      <c r="A303" s="207" t="s">
        <v>676</v>
      </c>
      <c r="B303" s="210" t="s">
        <v>180</v>
      </c>
      <c r="C303" s="214">
        <v>47304.423000000003</v>
      </c>
      <c r="D303" s="111"/>
      <c r="E303" s="42">
        <f>(C303-C$7)/C$8</f>
        <v>-602.98288958947023</v>
      </c>
      <c r="F303" s="42">
        <f>ROUND(2*E303,0)/2</f>
        <v>-603</v>
      </c>
      <c r="G303" s="42">
        <f>C303-(C$7+C$8*F303)</f>
        <v>8.1958127484540455E-3</v>
      </c>
      <c r="H303" s="42"/>
      <c r="I303" s="42">
        <f>G303</f>
        <v>8.1958127484540455E-3</v>
      </c>
      <c r="J303" s="42"/>
      <c r="K303" s="42"/>
      <c r="L303" s="42"/>
      <c r="O303" s="23"/>
      <c r="P303" s="42">
        <f>D$11+D$12*F303+D$13*F303^2</f>
        <v>4.2395639156610668E-2</v>
      </c>
      <c r="Q303" s="77">
        <f>+C303-15018.5</f>
        <v>32285.923000000003</v>
      </c>
      <c r="S303"/>
    </row>
    <row r="304" spans="1:21">
      <c r="A304" s="102" t="s">
        <v>132</v>
      </c>
      <c r="B304" s="86"/>
      <c r="C304" s="111">
        <v>47306.394999999997</v>
      </c>
      <c r="D304" s="111"/>
      <c r="E304" s="42">
        <f>(C304-C$7)/C$8</f>
        <v>-598.86594224097144</v>
      </c>
      <c r="F304" s="42">
        <f>ROUND(2*E304,0)/2</f>
        <v>-599</v>
      </c>
      <c r="G304" s="42"/>
      <c r="H304" s="42"/>
      <c r="I304" s="42"/>
      <c r="J304" s="95"/>
      <c r="L304" s="95"/>
      <c r="M304" s="95"/>
      <c r="N304" s="95"/>
      <c r="O304" s="23"/>
      <c r="P304" s="42"/>
      <c r="Q304" s="77">
        <f>+C304-15018.5</f>
        <v>32287.894999999997</v>
      </c>
      <c r="S304" s="23" t="s">
        <v>2</v>
      </c>
      <c r="U304" s="95">
        <v>6.4213087614916731E-2</v>
      </c>
    </row>
    <row r="305" spans="1:21">
      <c r="A305" s="102" t="s">
        <v>133</v>
      </c>
      <c r="B305" s="211"/>
      <c r="C305" s="180">
        <v>47516.65</v>
      </c>
      <c r="D305" s="180"/>
      <c r="E305" s="42">
        <f>(C305-C$7)/C$8</f>
        <v>-159.91626437020105</v>
      </c>
      <c r="F305" s="42">
        <f>ROUND(2*E305,0)/2</f>
        <v>-160</v>
      </c>
      <c r="G305" s="42"/>
      <c r="H305" s="42"/>
      <c r="I305" s="42"/>
      <c r="J305" s="95"/>
      <c r="L305" s="95"/>
      <c r="M305" s="95"/>
      <c r="N305" s="95"/>
      <c r="O305" s="23"/>
      <c r="P305" s="42"/>
      <c r="Q305" s="77">
        <f>+C305-15018.5</f>
        <v>32498.15</v>
      </c>
      <c r="S305" s="23" t="s">
        <v>2</v>
      </c>
      <c r="U305" s="95">
        <v>4.0109005043632351E-2</v>
      </c>
    </row>
    <row r="306" spans="1:21">
      <c r="A306" s="207" t="s">
        <v>695</v>
      </c>
      <c r="B306" s="210" t="s">
        <v>180</v>
      </c>
      <c r="C306" s="214">
        <v>47568.34</v>
      </c>
      <c r="D306" s="111"/>
      <c r="E306" s="42">
        <f>(C306-C$7)/C$8</f>
        <v>-52.002974083941751</v>
      </c>
      <c r="F306" s="42">
        <f>ROUND(2*E306,0)/2</f>
        <v>-52</v>
      </c>
      <c r="G306" s="42">
        <f>C306-(C$7+C$8*F306)</f>
        <v>-1.4245733618736267E-3</v>
      </c>
      <c r="H306" s="42"/>
      <c r="I306" s="42">
        <f>G306</f>
        <v>-1.4245733618736267E-3</v>
      </c>
      <c r="J306" s="42"/>
      <c r="K306" s="42"/>
      <c r="L306" s="42"/>
      <c r="O306" s="23"/>
      <c r="P306" s="42">
        <f>D$11+D$12*F306+D$13*F306^2</f>
        <v>3.8138899011713627E-2</v>
      </c>
      <c r="Q306" s="77">
        <f>+C306-15018.5</f>
        <v>32549.839999999997</v>
      </c>
      <c r="S306"/>
    </row>
    <row r="307" spans="1:21">
      <c r="A307" s="207" t="s">
        <v>698</v>
      </c>
      <c r="B307" s="210" t="s">
        <v>177</v>
      </c>
      <c r="C307" s="214">
        <v>47569.534</v>
      </c>
      <c r="D307" s="111"/>
      <c r="E307" s="42">
        <f>(C307-C$7)/C$8</f>
        <v>-49.510258498680678</v>
      </c>
      <c r="F307" s="42">
        <f>ROUND(2*E307,0)/2</f>
        <v>-49.5</v>
      </c>
      <c r="G307" s="42">
        <f>C307-(C$7+C$8*F307)</f>
        <v>-4.9137765672639944E-3</v>
      </c>
      <c r="H307" s="42"/>
      <c r="I307" s="42">
        <f>G307</f>
        <v>-4.9137765672639944E-3</v>
      </c>
      <c r="J307" s="42"/>
      <c r="K307" s="42"/>
      <c r="L307" s="42"/>
      <c r="O307" s="23"/>
      <c r="P307" s="42">
        <f>D$11+D$12*F307+D$13*F307^2</f>
        <v>3.8120102016052794E-2</v>
      </c>
      <c r="Q307" s="77">
        <f>+C307-15018.5</f>
        <v>32551.034</v>
      </c>
      <c r="S307"/>
    </row>
    <row r="308" spans="1:21">
      <c r="A308" s="207" t="s">
        <v>698</v>
      </c>
      <c r="B308" s="210" t="s">
        <v>180</v>
      </c>
      <c r="C308" s="214">
        <v>47587.506999999998</v>
      </c>
      <c r="D308" s="111"/>
      <c r="E308" s="42">
        <f>(C308-C$7)/C$8</f>
        <v>-11.987999525669983</v>
      </c>
      <c r="F308" s="42">
        <f>ROUND(2*E308,0)/2</f>
        <v>-12</v>
      </c>
      <c r="G308" s="42">
        <f>C308-(C$7+C$8*F308)</f>
        <v>5.7481753756292164E-3</v>
      </c>
      <c r="H308" s="42"/>
      <c r="I308" s="42">
        <f>G308</f>
        <v>5.7481753756292164E-3</v>
      </c>
      <c r="J308" s="42"/>
      <c r="K308" s="42"/>
      <c r="L308" s="42"/>
      <c r="O308" s="23"/>
      <c r="P308" s="42">
        <f>D$11+D$12*F308+D$13*F308^2</f>
        <v>3.7838707197515205E-2</v>
      </c>
      <c r="Q308" s="77">
        <f>+C308-15018.5</f>
        <v>32569.006999999998</v>
      </c>
      <c r="S308"/>
    </row>
    <row r="309" spans="1:21">
      <c r="A309" s="102" t="s">
        <v>134</v>
      </c>
      <c r="B309" s="211"/>
      <c r="C309" s="180">
        <v>47592.423000000003</v>
      </c>
      <c r="D309" s="180"/>
      <c r="E309" s="42">
        <f>(C309-C$7)/C$8</f>
        <v>-1.7248589753157522</v>
      </c>
      <c r="F309" s="42">
        <f>ROUND(2*E309,0)/2</f>
        <v>-1.5</v>
      </c>
      <c r="G309" s="42"/>
      <c r="H309" s="42"/>
      <c r="I309" s="42"/>
      <c r="J309" s="95"/>
      <c r="L309" s="95"/>
      <c r="M309" s="95"/>
      <c r="N309" s="95"/>
      <c r="O309" s="23"/>
      <c r="P309" s="42"/>
      <c r="Q309" s="77">
        <f>+C309-15018.5</f>
        <v>32573.923000000003</v>
      </c>
      <c r="S309" s="23" t="s">
        <v>2</v>
      </c>
      <c r="U309" s="95">
        <v>-0.10770647807657951</v>
      </c>
    </row>
    <row r="310" spans="1:21">
      <c r="A310" s="182" t="s">
        <v>11</v>
      </c>
      <c r="B310" s="209" t="s">
        <v>189</v>
      </c>
      <c r="C310" s="182">
        <v>47593.248899999999</v>
      </c>
      <c r="D310" s="182">
        <v>2.0000000000000001E-4</v>
      </c>
      <c r="E310" s="42">
        <f>(C310-C$7)/C$8</f>
        <v>-6.2631044792450579E-4</v>
      </c>
      <c r="F310" s="42">
        <f>ROUND(2*E310,0)/2</f>
        <v>0</v>
      </c>
      <c r="G310" s="42">
        <f>C310-(C$7+C$8*F310)</f>
        <v>-2.9999999969732016E-4</v>
      </c>
      <c r="H310" s="42"/>
      <c r="I310" s="42"/>
      <c r="J310" s="42">
        <f>G310</f>
        <v>-2.9999999969732016E-4</v>
      </c>
      <c r="M310" s="42"/>
      <c r="N310" s="42"/>
      <c r="O310" s="23"/>
      <c r="P310" s="42">
        <f>D$11+D$12*F310+D$13*F310^2</f>
        <v>3.7748882661667676E-2</v>
      </c>
      <c r="Q310" s="77">
        <f>+C310-15018.5</f>
        <v>32574.748899999999</v>
      </c>
      <c r="S310" s="23" t="s">
        <v>2</v>
      </c>
    </row>
    <row r="311" spans="1:21">
      <c r="A311" s="182" t="s">
        <v>11</v>
      </c>
      <c r="B311" s="209" t="s">
        <v>189</v>
      </c>
      <c r="C311" s="182">
        <v>47594.206700000002</v>
      </c>
      <c r="D311" s="182">
        <v>1E-4</v>
      </c>
      <c r="E311" s="42">
        <f>(C311-C$7)/C$8</f>
        <v>1.9989741816510513</v>
      </c>
      <c r="F311" s="42">
        <f>ROUND(2*E311,0)/2</f>
        <v>2</v>
      </c>
      <c r="G311" s="42">
        <f>C311-(C$7+C$8*F311)</f>
        <v>-4.9136255984194577E-4</v>
      </c>
      <c r="H311" s="42"/>
      <c r="I311" s="42"/>
      <c r="J311" s="42">
        <f>G311</f>
        <v>-4.9136255984194577E-4</v>
      </c>
      <c r="M311" s="42"/>
      <c r="N311" s="42"/>
      <c r="O311" s="23"/>
      <c r="P311" s="42">
        <f>D$11+D$12*F311+D$13*F311^2</f>
        <v>3.7733922361198755E-2</v>
      </c>
      <c r="Q311" s="77">
        <f>+C311-15018.5</f>
        <v>32575.706700000002</v>
      </c>
      <c r="S311" s="23" t="s">
        <v>2</v>
      </c>
    </row>
    <row r="312" spans="1:21">
      <c r="A312" s="102" t="s">
        <v>134</v>
      </c>
      <c r="B312" s="211"/>
      <c r="C312" s="180">
        <v>47597.31</v>
      </c>
      <c r="D312" s="180"/>
      <c r="E312" s="42">
        <f>(C312-C$7)/C$8</f>
        <v>8.4777382316580958</v>
      </c>
      <c r="F312" s="42">
        <f>ROUND(2*E312,0)/2</f>
        <v>8.5</v>
      </c>
      <c r="G312" s="42"/>
      <c r="H312" s="42"/>
      <c r="I312" s="42"/>
      <c r="J312" s="95"/>
      <c r="L312" s="95"/>
      <c r="M312" s="95"/>
      <c r="N312" s="95"/>
      <c r="O312" s="23"/>
      <c r="P312" s="42"/>
      <c r="Q312" s="77">
        <f>+C312-15018.5</f>
        <v>32578.809999999998</v>
      </c>
      <c r="S312" s="23" t="s">
        <v>2</v>
      </c>
      <c r="U312" s="95">
        <v>-1.0663290893717203E-2</v>
      </c>
    </row>
    <row r="313" spans="1:21">
      <c r="A313" s="102" t="s">
        <v>134</v>
      </c>
      <c r="B313" s="211"/>
      <c r="C313" s="180">
        <v>47597.315999999999</v>
      </c>
      <c r="D313" s="180"/>
      <c r="E313" s="42">
        <f>(C313-C$7)/C$8</f>
        <v>8.4902644406317762</v>
      </c>
      <c r="F313" s="42">
        <f>ROUND(2*E313,0)/2</f>
        <v>8.5</v>
      </c>
      <c r="G313" s="42"/>
      <c r="H313" s="42"/>
      <c r="I313" s="42"/>
      <c r="J313" s="95"/>
      <c r="L313" s="95"/>
      <c r="M313" s="95"/>
      <c r="N313" s="95"/>
      <c r="O313" s="23"/>
      <c r="P313" s="42"/>
      <c r="Q313" s="77">
        <f>+C313-15018.5</f>
        <v>32578.815999999999</v>
      </c>
      <c r="S313" s="23" t="s">
        <v>2</v>
      </c>
      <c r="U313" s="95">
        <v>-4.6632908924948424E-3</v>
      </c>
    </row>
    <row r="314" spans="1:21">
      <c r="A314" s="207" t="s">
        <v>698</v>
      </c>
      <c r="B314" s="210" t="s">
        <v>177</v>
      </c>
      <c r="C314" s="214">
        <v>47597.332999999999</v>
      </c>
      <c r="D314" s="111"/>
      <c r="E314" s="42">
        <f>(C314-C$7)/C$8</f>
        <v>8.5257553660496086</v>
      </c>
      <c r="F314" s="42">
        <f>ROUND(2*E314,0)/2</f>
        <v>8.5</v>
      </c>
      <c r="G314" s="42">
        <f>C314-(C$7+C$8*F314)</f>
        <v>1.2336709107330535E-2</v>
      </c>
      <c r="H314" s="42"/>
      <c r="I314" s="42">
        <f>G314</f>
        <v>1.2336709107330535E-2</v>
      </c>
      <c r="J314" s="42"/>
      <c r="K314" s="42"/>
      <c r="L314" s="42"/>
      <c r="O314" s="23"/>
      <c r="P314" s="42">
        <f>D$11+D$12*F314+D$13*F314^2</f>
        <v>3.7685322015627909E-2</v>
      </c>
      <c r="Q314" s="77">
        <f>+C314-15018.5</f>
        <v>32578.832999999999</v>
      </c>
      <c r="S314"/>
    </row>
    <row r="315" spans="1:21">
      <c r="A315" s="207" t="s">
        <v>698</v>
      </c>
      <c r="B315" s="210" t="s">
        <v>180</v>
      </c>
      <c r="C315" s="214">
        <v>47612.413999999997</v>
      </c>
      <c r="D315" s="111"/>
      <c r="E315" s="42">
        <f>(C315-C$7)/C$8</f>
        <v>40.010381614976865</v>
      </c>
      <c r="F315" s="42">
        <f>ROUND(2*E315,0)/2</f>
        <v>40</v>
      </c>
      <c r="G315" s="42">
        <f>C315-(C$7+C$8*F315)</f>
        <v>4.9727487421478145E-3</v>
      </c>
      <c r="H315" s="42"/>
      <c r="I315" s="42">
        <f>G315</f>
        <v>4.9727487421478145E-3</v>
      </c>
      <c r="J315" s="42"/>
      <c r="K315" s="42"/>
      <c r="L315" s="42"/>
      <c r="O315" s="23"/>
      <c r="P315" s="42">
        <f>D$11+D$12*F315+D$13*F315^2</f>
        <v>3.7450244236882584E-2</v>
      </c>
      <c r="Q315" s="77">
        <f>+C315-15018.5</f>
        <v>32593.913999999997</v>
      </c>
      <c r="S315"/>
    </row>
    <row r="316" spans="1:21">
      <c r="A316" s="182" t="s">
        <v>11</v>
      </c>
      <c r="B316" s="209" t="s">
        <v>189</v>
      </c>
      <c r="C316" s="182">
        <v>47616.239800000003</v>
      </c>
      <c r="D316" s="182">
        <v>5.0000000000000001E-4</v>
      </c>
      <c r="E316" s="42">
        <f>(C316-C$7)/C$8</f>
        <v>47.997509995279749</v>
      </c>
      <c r="F316" s="42">
        <f>ROUND(2*E316,0)/2</f>
        <v>48</v>
      </c>
      <c r="G316" s="42">
        <f>C316-(C$7+C$8*F316)</f>
        <v>-1.1927015075343661E-3</v>
      </c>
      <c r="H316" s="42"/>
      <c r="I316" s="42"/>
      <c r="J316" s="42">
        <f>G316</f>
        <v>-1.1927015075343661E-3</v>
      </c>
      <c r="M316" s="42"/>
      <c r="N316" s="42"/>
      <c r="O316" s="23"/>
      <c r="P316" s="42">
        <f>D$11+D$12*F316+D$13*F316^2</f>
        <v>3.7390659941717558E-2</v>
      </c>
      <c r="Q316" s="77">
        <f>+C316-15018.5</f>
        <v>32597.739800000003</v>
      </c>
      <c r="S316" s="23" t="s">
        <v>2</v>
      </c>
    </row>
    <row r="317" spans="1:21">
      <c r="A317" s="182" t="s">
        <v>11</v>
      </c>
      <c r="B317" s="209" t="s">
        <v>189</v>
      </c>
      <c r="C317" s="182">
        <v>47617.197800000002</v>
      </c>
      <c r="D317" s="182">
        <v>2.9999999999999997E-4</v>
      </c>
      <c r="E317" s="42">
        <f>(C317-C$7)/C$8</f>
        <v>49.997528027667215</v>
      </c>
      <c r="F317" s="42">
        <f>ROUND(2*E317,0)/2</f>
        <v>50</v>
      </c>
      <c r="G317" s="42">
        <f>C317-(C$7+C$8*F317)</f>
        <v>-1.1840640727314167E-3</v>
      </c>
      <c r="H317" s="42"/>
      <c r="I317" s="42"/>
      <c r="J317" s="42">
        <f>G317</f>
        <v>-1.1840640727314167E-3</v>
      </c>
      <c r="M317" s="42"/>
      <c r="N317" s="42"/>
      <c r="O317" s="23"/>
      <c r="P317" s="42">
        <f>D$11+D$12*F317+D$13*F317^2</f>
        <v>3.7375771336144642E-2</v>
      </c>
      <c r="Q317" s="77">
        <f>+C317-15018.5</f>
        <v>32598.697800000002</v>
      </c>
      <c r="S317" s="23" t="s">
        <v>2</v>
      </c>
    </row>
    <row r="318" spans="1:21">
      <c r="A318" s="182" t="s">
        <v>11</v>
      </c>
      <c r="B318" s="209" t="s">
        <v>189</v>
      </c>
      <c r="C318" s="182">
        <v>47618.155599999998</v>
      </c>
      <c r="D318" s="182">
        <v>2.9999999999999997E-4</v>
      </c>
      <c r="E318" s="42">
        <f>(C318-C$7)/C$8</f>
        <v>51.997128519751001</v>
      </c>
      <c r="F318" s="42">
        <f>ROUND(2*E318,0)/2</f>
        <v>52</v>
      </c>
      <c r="G318" s="42">
        <f>C318-(C$7+C$8*F318)</f>
        <v>-1.3754266401519999E-3</v>
      </c>
      <c r="H318" s="42"/>
      <c r="I318" s="42"/>
      <c r="J318" s="42">
        <f>G318</f>
        <v>-1.3754266401519999E-3</v>
      </c>
      <c r="M318" s="42"/>
      <c r="N318" s="42"/>
      <c r="O318" s="23"/>
      <c r="P318" s="42">
        <f>D$11+D$12*F318+D$13*F318^2</f>
        <v>3.7360885717859053E-2</v>
      </c>
      <c r="Q318" s="77">
        <f>+C318-15018.5</f>
        <v>32599.655599999998</v>
      </c>
      <c r="S318" s="23" t="s">
        <v>2</v>
      </c>
    </row>
    <row r="319" spans="1:21">
      <c r="A319" s="102" t="s">
        <v>68</v>
      </c>
      <c r="B319" s="211"/>
      <c r="C319" s="180">
        <v>47621.749000000003</v>
      </c>
      <c r="D319" s="180"/>
      <c r="E319" s="42">
        <f>(C319-C$7)/C$8</f>
        <v>59.499075072570555</v>
      </c>
      <c r="F319" s="42">
        <f>ROUND(2*E319,0)/2</f>
        <v>59.5</v>
      </c>
      <c r="G319" s="42"/>
      <c r="H319" s="42"/>
      <c r="I319" s="42"/>
      <c r="K319" s="95"/>
      <c r="L319" s="95"/>
      <c r="M319" s="95"/>
      <c r="N319" s="95"/>
      <c r="O319" s="23"/>
      <c r="P319" s="42"/>
      <c r="Q319" s="77">
        <f>+C319-15018.5</f>
        <v>32603.249000000003</v>
      </c>
      <c r="S319" s="23" t="s">
        <v>2</v>
      </c>
      <c r="U319" s="95">
        <v>-4.4303624599706382E-4</v>
      </c>
    </row>
    <row r="320" spans="1:21">
      <c r="A320" s="101" t="s">
        <v>135</v>
      </c>
      <c r="B320" s="173"/>
      <c r="C320" s="174">
        <v>47922.446000000004</v>
      </c>
      <c r="D320" s="174"/>
      <c r="E320" s="42">
        <f>(C320-C$7)/C$8</f>
        <v>687.26465157112784</v>
      </c>
      <c r="F320" s="42">
        <f>ROUND(2*E320,0)/2</f>
        <v>687.5</v>
      </c>
      <c r="G320" s="42"/>
      <c r="H320" s="42"/>
      <c r="I320" s="42"/>
      <c r="J320" s="95"/>
      <c r="L320" s="95"/>
      <c r="M320" s="95"/>
      <c r="N320" s="95"/>
      <c r="O320" s="23"/>
      <c r="P320" s="42"/>
      <c r="Q320" s="77">
        <f>+C320-15018.5</f>
        <v>32903.946000000004</v>
      </c>
      <c r="S320" s="3" t="s">
        <v>2</v>
      </c>
      <c r="U320" s="95">
        <v>-0.1127308810246177</v>
      </c>
    </row>
    <row r="321" spans="1:21">
      <c r="A321" s="207" t="s">
        <v>724</v>
      </c>
      <c r="B321" s="210" t="s">
        <v>177</v>
      </c>
      <c r="C321" s="214">
        <v>47928.332000000002</v>
      </c>
      <c r="D321" s="111"/>
      <c r="E321" s="42">
        <f>(C321-C$7)/C$8</f>
        <v>699.55286257180171</v>
      </c>
      <c r="F321" s="42">
        <f>ROUND(2*E321,0)/2</f>
        <v>699.5</v>
      </c>
      <c r="G321" s="42">
        <f>C321-(C$7+C$8*F321)</f>
        <v>2.532094359776238E-2</v>
      </c>
      <c r="H321" s="42"/>
      <c r="I321" s="42">
        <f>G321</f>
        <v>2.532094359776238E-2</v>
      </c>
      <c r="J321" s="42"/>
      <c r="K321" s="42"/>
      <c r="L321" s="42"/>
      <c r="O321" s="23"/>
      <c r="P321" s="42">
        <f>D$11+D$12*F321+D$13*F321^2</f>
        <v>3.2698705225666987E-2</v>
      </c>
      <c r="Q321" s="77">
        <f>+C321-15018.5</f>
        <v>32909.832000000002</v>
      </c>
    </row>
    <row r="322" spans="1:21">
      <c r="A322" s="216" t="s">
        <v>183</v>
      </c>
      <c r="B322" s="168"/>
      <c r="C322" s="181">
        <v>47944.352599999998</v>
      </c>
      <c r="D322" s="123"/>
      <c r="E322" s="42">
        <f>(C322-C$7)/C$8</f>
        <v>732.99909314560318</v>
      </c>
      <c r="F322" s="42">
        <f>ROUND(2*E322,0)/2</f>
        <v>733</v>
      </c>
      <c r="G322" s="42">
        <f>C322-(C$7+C$8*F322)</f>
        <v>-4.3437934073153883E-4</v>
      </c>
      <c r="H322" s="42"/>
      <c r="I322" s="42"/>
      <c r="J322" s="42">
        <f>G322</f>
        <v>-4.3437934073153883E-4</v>
      </c>
      <c r="M322" s="42"/>
      <c r="N322" s="42"/>
      <c r="O322" s="23"/>
      <c r="P322" s="42"/>
      <c r="Q322" s="77">
        <f>+C322-15018.5</f>
        <v>32925.852599999998</v>
      </c>
      <c r="S322" s="3" t="s">
        <v>2</v>
      </c>
    </row>
    <row r="323" spans="1:21">
      <c r="A323" s="102" t="s">
        <v>135</v>
      </c>
      <c r="B323" s="86"/>
      <c r="C323" s="111">
        <v>47944.451000000001</v>
      </c>
      <c r="D323" s="111"/>
      <c r="E323" s="42">
        <f>(C323-C$7)/C$8</f>
        <v>733.20452297273516</v>
      </c>
      <c r="F323" s="42">
        <f>ROUND(2*E323,0)/2</f>
        <v>733</v>
      </c>
      <c r="G323" s="42"/>
      <c r="H323" s="42"/>
      <c r="I323" s="42"/>
      <c r="J323" s="95"/>
      <c r="L323" s="95"/>
      <c r="M323" s="95"/>
      <c r="N323" s="95"/>
      <c r="O323" s="23"/>
      <c r="P323" s="42"/>
      <c r="Q323" s="77">
        <f>+C323-15018.5</f>
        <v>32925.951000000001</v>
      </c>
      <c r="S323" s="3" t="s">
        <v>2</v>
      </c>
      <c r="U323" s="95">
        <v>9.7965620661852881E-2</v>
      </c>
    </row>
    <row r="324" spans="1:21">
      <c r="A324" s="102" t="s">
        <v>136</v>
      </c>
      <c r="B324" s="86"/>
      <c r="C324" s="111">
        <v>47944.453000000001</v>
      </c>
      <c r="D324" s="111"/>
      <c r="E324" s="42">
        <f>(C324-C$7)/C$8</f>
        <v>733.20869837572639</v>
      </c>
      <c r="F324" s="42">
        <f>ROUND(2*E324,0)/2</f>
        <v>733</v>
      </c>
      <c r="G324" s="42"/>
      <c r="H324" s="42"/>
      <c r="I324" s="42"/>
      <c r="J324" s="95"/>
      <c r="K324" s="95"/>
      <c r="L324" s="95"/>
      <c r="M324" s="95"/>
      <c r="O324" s="23"/>
      <c r="P324" s="42"/>
      <c r="Q324" s="77">
        <f>+C324-15018.5</f>
        <v>32925.953000000001</v>
      </c>
      <c r="S324" s="3" t="s">
        <v>2</v>
      </c>
      <c r="U324" s="95">
        <v>9.9965620662260335E-2</v>
      </c>
    </row>
    <row r="325" spans="1:21">
      <c r="A325" s="102" t="s">
        <v>136</v>
      </c>
      <c r="B325" s="86"/>
      <c r="C325" s="111">
        <v>47944.468000000001</v>
      </c>
      <c r="D325" s="111"/>
      <c r="E325" s="42">
        <f>(C325-C$7)/C$8</f>
        <v>733.24001389815294</v>
      </c>
      <c r="F325" s="42">
        <f>ROUND(2*E325,0)/2</f>
        <v>733</v>
      </c>
      <c r="G325" s="42"/>
      <c r="H325" s="42"/>
      <c r="I325" s="42"/>
      <c r="J325" s="95"/>
      <c r="K325" s="95"/>
      <c r="L325" s="95"/>
      <c r="M325" s="95"/>
      <c r="O325" s="23"/>
      <c r="P325" s="42"/>
      <c r="Q325" s="77">
        <f>+C325-15018.5</f>
        <v>32925.968000000001</v>
      </c>
      <c r="S325" s="3" t="s">
        <v>2</v>
      </c>
      <c r="U325" s="95">
        <v>0.11496562066167826</v>
      </c>
    </row>
    <row r="326" spans="1:21">
      <c r="A326" s="207" t="s">
        <v>724</v>
      </c>
      <c r="B326" s="210" t="s">
        <v>180</v>
      </c>
      <c r="C326" s="214">
        <v>47954.425000000003</v>
      </c>
      <c r="D326" s="111"/>
      <c r="E326" s="42">
        <f>(C326-C$7)/C$8</f>
        <v>754.02725768574476</v>
      </c>
      <c r="F326" s="42">
        <f>ROUND(2*E326,0)/2</f>
        <v>754</v>
      </c>
      <c r="G326" s="42">
        <f>C326-(C$7+C$8*F326)</f>
        <v>1.3056313749984838E-2</v>
      </c>
      <c r="H326" s="42"/>
      <c r="I326" s="42">
        <f>G326</f>
        <v>1.3056313749984838E-2</v>
      </c>
      <c r="J326" s="42"/>
      <c r="K326" s="42"/>
      <c r="L326" s="42"/>
      <c r="O326" s="23"/>
      <c r="P326" s="42">
        <f>D$11+D$12*F326+D$13*F326^2</f>
        <v>3.2320576361920775E-2</v>
      </c>
      <c r="Q326" s="77">
        <f>+C326-15018.5</f>
        <v>32935.925000000003</v>
      </c>
    </row>
    <row r="327" spans="1:21">
      <c r="A327" s="101" t="s">
        <v>135</v>
      </c>
      <c r="B327" s="43"/>
      <c r="C327" s="109">
        <v>47955.445</v>
      </c>
      <c r="D327" s="109"/>
      <c r="E327" s="42">
        <f>(C327-C$7)/C$8</f>
        <v>756.15671321082982</v>
      </c>
      <c r="F327" s="42">
        <f>ROUND(2*E327,0)/2</f>
        <v>756</v>
      </c>
      <c r="G327" s="42"/>
      <c r="H327" s="42"/>
      <c r="I327" s="42"/>
      <c r="J327" s="95"/>
      <c r="L327" s="95"/>
      <c r="M327" s="95"/>
      <c r="N327" s="95"/>
      <c r="O327" s="3"/>
      <c r="P327" s="42"/>
      <c r="Q327" s="169">
        <f>+C327-15018.5</f>
        <v>32936.945</v>
      </c>
      <c r="S327" s="3" t="s">
        <v>2</v>
      </c>
      <c r="U327" s="95">
        <v>7.5064951190142892E-2</v>
      </c>
    </row>
    <row r="328" spans="1:21">
      <c r="A328" s="203" t="s">
        <v>369</v>
      </c>
      <c r="B328" s="205" t="s">
        <v>180</v>
      </c>
      <c r="C328" s="204">
        <v>47964.469899999996</v>
      </c>
      <c r="D328" s="109"/>
      <c r="E328" s="42">
        <f>(C328-C$7)/C$8</f>
        <v>774.99801043474542</v>
      </c>
      <c r="F328" s="42">
        <f>ROUND(2*E328,0)/2</f>
        <v>775</v>
      </c>
      <c r="G328" s="42">
        <f>C328-(C$7+C$8*F328)</f>
        <v>-9.5299316308228299E-4</v>
      </c>
      <c r="H328" s="42"/>
      <c r="I328" s="42"/>
      <c r="J328" s="42">
        <f>G328</f>
        <v>-9.5299316308228299E-4</v>
      </c>
      <c r="K328" s="42"/>
      <c r="L328" s="42"/>
      <c r="O328" s="23"/>
      <c r="P328" s="42">
        <f>D$11+D$12*F328+D$13*F328^2</f>
        <v>3.2175467374861801E-2</v>
      </c>
      <c r="Q328" s="77">
        <f>+C328-15018.5</f>
        <v>32945.969899999996</v>
      </c>
    </row>
    <row r="329" spans="1:21">
      <c r="A329" s="203" t="s">
        <v>369</v>
      </c>
      <c r="B329" s="205" t="s">
        <v>180</v>
      </c>
      <c r="C329" s="204">
        <v>47964.47</v>
      </c>
      <c r="D329" s="109"/>
      <c r="E329" s="42">
        <f>(C329-C$7)/C$8</f>
        <v>774.9982192049049</v>
      </c>
      <c r="F329" s="42">
        <f>ROUND(2*E329,0)/2</f>
        <v>775</v>
      </c>
      <c r="G329" s="42">
        <f>C329-(C$7+C$8*F329)</f>
        <v>-8.5299315833253786E-4</v>
      </c>
      <c r="H329" s="42"/>
      <c r="I329" s="42"/>
      <c r="J329" s="42">
        <f>G329</f>
        <v>-8.5299315833253786E-4</v>
      </c>
      <c r="K329" s="42"/>
      <c r="L329" s="42"/>
      <c r="O329" s="23"/>
      <c r="P329" s="42">
        <f>D$11+D$12*F329+D$13*F329^2</f>
        <v>3.2175467374861801E-2</v>
      </c>
      <c r="Q329" s="77">
        <f>+C329-15018.5</f>
        <v>32945.97</v>
      </c>
    </row>
    <row r="330" spans="1:21">
      <c r="A330" s="203" t="s">
        <v>369</v>
      </c>
      <c r="B330" s="205" t="s">
        <v>180</v>
      </c>
      <c r="C330" s="204">
        <v>47966.385699999999</v>
      </c>
      <c r="D330" s="109"/>
      <c r="E330" s="42">
        <f>(C330-C$7)/C$8</f>
        <v>778.99762895923186</v>
      </c>
      <c r="F330" s="42">
        <f>ROUND(2*E330,0)/2</f>
        <v>779</v>
      </c>
      <c r="G330" s="42">
        <f>C330-(C$7+C$8*F330)</f>
        <v>-1.1357182884239592E-3</v>
      </c>
      <c r="H330" s="42"/>
      <c r="I330" s="42"/>
      <c r="J330" s="42">
        <f>G330</f>
        <v>-1.1357182884239592E-3</v>
      </c>
      <c r="K330" s="42"/>
      <c r="L330" s="42"/>
      <c r="O330" s="23"/>
      <c r="P330" s="42">
        <f>D$11+D$12*F330+D$13*F330^2</f>
        <v>3.2147864908894611E-2</v>
      </c>
      <c r="Q330" s="77">
        <f>+C330-15018.5</f>
        <v>32947.885699999999</v>
      </c>
    </row>
    <row r="331" spans="1:21">
      <c r="A331" s="203" t="s">
        <v>369</v>
      </c>
      <c r="B331" s="205" t="s">
        <v>180</v>
      </c>
      <c r="C331" s="204">
        <v>47966.385799999996</v>
      </c>
      <c r="D331" s="109"/>
      <c r="E331" s="42">
        <f>(C331-C$7)/C$8</f>
        <v>778.9978377293761</v>
      </c>
      <c r="F331" s="42">
        <f>ROUND(2*E331,0)/2</f>
        <v>779</v>
      </c>
      <c r="G331" s="42">
        <f>C331-(C$7+C$8*F331)</f>
        <v>-1.0357182909501716E-3</v>
      </c>
      <c r="H331" s="42"/>
      <c r="I331" s="42"/>
      <c r="J331" s="42">
        <f>G331</f>
        <v>-1.0357182909501716E-3</v>
      </c>
      <c r="K331" s="42"/>
      <c r="L331" s="42"/>
      <c r="O331" s="23"/>
      <c r="P331" s="42">
        <f>D$11+D$12*F331+D$13*F331^2</f>
        <v>3.2147864908894611E-2</v>
      </c>
      <c r="Q331" s="77">
        <f>+C331-15018.5</f>
        <v>32947.885799999996</v>
      </c>
    </row>
    <row r="332" spans="1:21">
      <c r="A332" s="203" t="s">
        <v>724</v>
      </c>
      <c r="B332" s="205" t="s">
        <v>180</v>
      </c>
      <c r="C332" s="204">
        <v>47968.303999999996</v>
      </c>
      <c r="D332" s="109"/>
      <c r="E332" s="42">
        <f>(C332-C$7)/C$8</f>
        <v>783.00246673744596</v>
      </c>
      <c r="F332" s="42">
        <f>ROUND(2*E332,0)/2</f>
        <v>783</v>
      </c>
      <c r="G332" s="42">
        <f>C332-(C$7+C$8*F332)</f>
        <v>1.1815565812867135E-3</v>
      </c>
      <c r="H332" s="42"/>
      <c r="I332" s="42">
        <f>G332</f>
        <v>1.1815565812867135E-3</v>
      </c>
      <c r="J332" s="42"/>
      <c r="K332" s="42"/>
      <c r="L332" s="42"/>
      <c r="O332" s="23"/>
      <c r="P332" s="42">
        <f>D$11+D$12*F332+D$13*F332^2</f>
        <v>3.2120274392076764E-2</v>
      </c>
      <c r="Q332" s="77">
        <f>+C332-15018.5</f>
        <v>32949.803999999996</v>
      </c>
    </row>
    <row r="333" spans="1:21">
      <c r="A333" s="101" t="s">
        <v>137</v>
      </c>
      <c r="B333" s="43"/>
      <c r="C333" s="109">
        <v>48010.455999999998</v>
      </c>
      <c r="D333" s="109"/>
      <c r="E333" s="42">
        <f>(C333-C$7)/C$8</f>
        <v>871.00326016261602</v>
      </c>
      <c r="F333" s="42">
        <f>ROUND(2*E333,0)/2</f>
        <v>871</v>
      </c>
      <c r="G333" s="42"/>
      <c r="H333" s="42"/>
      <c r="I333" s="42"/>
      <c r="J333" s="95"/>
      <c r="L333" s="95"/>
      <c r="M333" s="95"/>
      <c r="N333" s="95"/>
      <c r="O333" s="23"/>
      <c r="P333" s="42"/>
      <c r="Q333" s="77">
        <f>+C333-15018.5</f>
        <v>32991.955999999998</v>
      </c>
      <c r="S333" s="3" t="s">
        <v>2</v>
      </c>
      <c r="U333" s="95">
        <v>1.5616038144798949E-3</v>
      </c>
    </row>
    <row r="334" spans="1:21">
      <c r="A334" s="207" t="s">
        <v>744</v>
      </c>
      <c r="B334" s="210" t="s">
        <v>180</v>
      </c>
      <c r="C334" s="214">
        <v>48011.413</v>
      </c>
      <c r="D334" s="111"/>
      <c r="E334" s="42">
        <f>(C334-C$7)/C$8</f>
        <v>873.00119049351542</v>
      </c>
      <c r="F334" s="42">
        <f>ROUND(2*E334,0)/2</f>
        <v>873</v>
      </c>
      <c r="G334" s="42">
        <f>C334-(C$7+C$8*F334)</f>
        <v>5.7024125271709636E-4</v>
      </c>
      <c r="H334" s="42"/>
      <c r="I334" s="42">
        <f>G334</f>
        <v>5.7024125271709636E-4</v>
      </c>
      <c r="J334" s="42"/>
      <c r="K334" s="42"/>
      <c r="L334" s="42"/>
      <c r="O334" s="23"/>
      <c r="P334" s="42">
        <f>D$11+D$12*F334+D$13*F334^2</f>
        <v>3.1502646820030074E-2</v>
      </c>
      <c r="Q334" s="77">
        <f>+C334-15018.5</f>
        <v>32992.913</v>
      </c>
    </row>
    <row r="335" spans="1:21">
      <c r="A335" s="102" t="s">
        <v>68</v>
      </c>
      <c r="B335" s="86"/>
      <c r="C335" s="111">
        <v>48033.667999999998</v>
      </c>
      <c r="D335" s="111"/>
      <c r="E335" s="42">
        <f>(C335-C$7)/C$8</f>
        <v>919.46298726891973</v>
      </c>
      <c r="F335" s="42">
        <f>ROUND(2*E335,0)/2</f>
        <v>919.5</v>
      </c>
      <c r="G335" s="42"/>
      <c r="H335" s="42"/>
      <c r="I335" s="42"/>
      <c r="K335" s="95"/>
      <c r="L335" s="95"/>
      <c r="M335" s="95"/>
      <c r="N335" s="95"/>
      <c r="O335" s="23"/>
      <c r="P335" s="42"/>
      <c r="Q335" s="77">
        <f>+C335-15018.5</f>
        <v>33015.167999999998</v>
      </c>
      <c r="S335" s="3" t="s">
        <v>2</v>
      </c>
      <c r="U335" s="95">
        <v>-1.7728938342770562E-2</v>
      </c>
    </row>
    <row r="336" spans="1:21">
      <c r="A336" s="207" t="s">
        <v>748</v>
      </c>
      <c r="B336" s="210" t="s">
        <v>180</v>
      </c>
      <c r="C336" s="214">
        <v>48189.595999999998</v>
      </c>
      <c r="D336" s="111"/>
      <c r="E336" s="42">
        <f>(C336-C$7)/C$8</f>
        <v>1244.9941060105996</v>
      </c>
      <c r="F336" s="42">
        <f>ROUND(2*E336,0)/2</f>
        <v>1245</v>
      </c>
      <c r="G336" s="42">
        <f>C336-(C$7+C$8*F336)</f>
        <v>-2.8231954711372964E-3</v>
      </c>
      <c r="H336" s="42"/>
      <c r="I336" s="42"/>
      <c r="J336" s="42">
        <f>G336</f>
        <v>-2.8231954711372964E-3</v>
      </c>
      <c r="K336" s="42"/>
      <c r="L336" s="42"/>
      <c r="O336" s="23"/>
      <c r="P336" s="42">
        <f>D$11+D$12*F336+D$13*F336^2</f>
        <v>2.9013962082685484E-2</v>
      </c>
      <c r="Q336" s="77">
        <f>+C336-15018.5</f>
        <v>33171.095999999998</v>
      </c>
    </row>
    <row r="337" spans="1:21">
      <c r="A337" s="102" t="s">
        <v>68</v>
      </c>
      <c r="B337" s="86"/>
      <c r="C337" s="111">
        <v>48297.694000000003</v>
      </c>
      <c r="D337" s="111"/>
      <c r="E337" s="42">
        <f>(C337-C$7)/C$8</f>
        <v>1470.6704622374473</v>
      </c>
      <c r="F337" s="42">
        <f>ROUND(2*E337,0)/2</f>
        <v>1470.5</v>
      </c>
      <c r="G337" s="42"/>
      <c r="H337" s="42"/>
      <c r="I337" s="42"/>
      <c r="K337" s="95"/>
      <c r="L337" s="95"/>
      <c r="M337" s="95"/>
      <c r="N337" s="95"/>
      <c r="O337" s="23"/>
      <c r="P337" s="42"/>
      <c r="Q337" s="77">
        <f>+C337-15018.5</f>
        <v>33279.194000000003</v>
      </c>
      <c r="S337" s="3" t="s">
        <v>2</v>
      </c>
      <c r="U337" s="95">
        <v>8.1650675558194052E-2</v>
      </c>
    </row>
    <row r="338" spans="1:21">
      <c r="A338" s="207" t="s">
        <v>751</v>
      </c>
      <c r="B338" s="210" t="s">
        <v>180</v>
      </c>
      <c r="C338" s="214">
        <v>48332.334199999998</v>
      </c>
      <c r="D338" s="111"/>
      <c r="E338" s="42">
        <f>(C338-C$7)/C$8</f>
        <v>1542.9888595710481</v>
      </c>
      <c r="F338" s="42">
        <f>ROUND(2*E338,0)/2</f>
        <v>1543</v>
      </c>
      <c r="G338" s="42">
        <f>C338-(C$7+C$8*F338)</f>
        <v>-5.3362173566711135E-3</v>
      </c>
      <c r="H338" s="42"/>
      <c r="I338" s="42"/>
      <c r="J338" s="42">
        <f>G338</f>
        <v>-5.3362173566711135E-3</v>
      </c>
      <c r="K338" s="42"/>
      <c r="L338" s="42"/>
      <c r="O338" s="23"/>
      <c r="P338" s="42">
        <f>D$11+D$12*F338+D$13*F338^2</f>
        <v>2.7094893511337259E-2</v>
      </c>
      <c r="Q338" s="77">
        <f>+C338-15018.5</f>
        <v>33313.834199999998</v>
      </c>
    </row>
    <row r="339" spans="1:21">
      <c r="A339" s="102" t="s">
        <v>139</v>
      </c>
      <c r="B339" s="86"/>
      <c r="C339" s="111">
        <v>48340.482000000004</v>
      </c>
      <c r="D339" s="111"/>
      <c r="E339" s="42">
        <f>(C339-C$7)/C$8</f>
        <v>1559.999033813554</v>
      </c>
      <c r="F339" s="42">
        <f>ROUND(2*E339,0)/2</f>
        <v>1560</v>
      </c>
      <c r="G339" s="42"/>
      <c r="H339" s="42"/>
      <c r="I339" s="42"/>
      <c r="J339" s="95"/>
      <c r="L339" s="95"/>
      <c r="M339" s="95"/>
      <c r="N339" s="95"/>
      <c r="O339" s="23"/>
      <c r="P339" s="42"/>
      <c r="Q339" s="77">
        <f>+C339-15018.5</f>
        <v>33321.982000000004</v>
      </c>
      <c r="S339" s="3" t="s">
        <v>2</v>
      </c>
      <c r="U339" s="95">
        <v>-4.6279913658509031E-4</v>
      </c>
    </row>
    <row r="340" spans="1:21">
      <c r="A340" s="102" t="s">
        <v>139</v>
      </c>
      <c r="B340" s="86"/>
      <c r="C340" s="111">
        <v>48356.362999999998</v>
      </c>
      <c r="D340" s="111"/>
      <c r="E340" s="42">
        <f>(C340-C$7)/C$8</f>
        <v>1593.1538212586227</v>
      </c>
      <c r="F340" s="42">
        <f>ROUND(2*E340,0)/2</f>
        <v>1593</v>
      </c>
      <c r="G340" s="42"/>
      <c r="H340" s="42"/>
      <c r="I340" s="42"/>
      <c r="J340" s="95"/>
      <c r="L340" s="95"/>
      <c r="M340" s="95"/>
      <c r="N340" s="95"/>
      <c r="O340" s="23"/>
      <c r="P340" s="42"/>
      <c r="Q340" s="77">
        <f>+C340-15018.5</f>
        <v>33337.862999999998</v>
      </c>
      <c r="S340" s="3" t="s">
        <v>2</v>
      </c>
      <c r="U340" s="95">
        <v>7.3679718567291275E-2</v>
      </c>
    </row>
    <row r="341" spans="1:21">
      <c r="A341" s="102" t="s">
        <v>139</v>
      </c>
      <c r="B341" s="86"/>
      <c r="C341" s="111">
        <v>48362.489000000001</v>
      </c>
      <c r="D341" s="111">
        <v>5.0000000000000001E-3</v>
      </c>
      <c r="E341" s="42">
        <f>(C341-C$7)/C$8</f>
        <v>1605.9430806181524</v>
      </c>
      <c r="F341" s="42">
        <f>ROUND(2*E341,0)/2</f>
        <v>1606</v>
      </c>
      <c r="G341" s="42"/>
      <c r="H341" s="42"/>
      <c r="I341" s="42"/>
      <c r="J341" s="95"/>
      <c r="L341" s="95"/>
      <c r="M341" s="95"/>
      <c r="N341" s="95"/>
      <c r="O341" s="23"/>
      <c r="P341" s="42"/>
      <c r="Q341" s="77">
        <f>+C341-15018.5</f>
        <v>33343.989000000001</v>
      </c>
      <c r="S341" s="3" t="s">
        <v>2</v>
      </c>
      <c r="U341" s="95">
        <v>-2.7264138087048195E-2</v>
      </c>
    </row>
    <row r="342" spans="1:21">
      <c r="A342" s="102" t="s">
        <v>140</v>
      </c>
      <c r="B342" s="86"/>
      <c r="C342" s="111">
        <v>48587.381000000001</v>
      </c>
      <c r="D342" s="111"/>
      <c r="E342" s="42">
        <f>(C342-C$7)/C$8</f>
        <v>2075.4504452739802</v>
      </c>
      <c r="F342" s="42">
        <f>ROUND(2*E342,0)/2</f>
        <v>2075.5</v>
      </c>
      <c r="G342" s="42"/>
      <c r="H342" s="42"/>
      <c r="I342" s="42"/>
      <c r="J342" s="95"/>
      <c r="L342" s="95"/>
      <c r="M342" s="95"/>
      <c r="N342" s="95"/>
      <c r="O342" s="23"/>
      <c r="P342" s="42"/>
      <c r="Q342" s="77">
        <f>+C342-15018.5</f>
        <v>33568.881000000001</v>
      </c>
      <c r="S342" s="3" t="s">
        <v>2</v>
      </c>
      <c r="U342" s="95">
        <v>-2.3736499751976226E-2</v>
      </c>
    </row>
    <row r="343" spans="1:21">
      <c r="A343" s="102" t="s">
        <v>141</v>
      </c>
      <c r="B343" s="86"/>
      <c r="C343" s="111">
        <v>48598.394999999997</v>
      </c>
      <c r="D343" s="111">
        <v>6.0000000000000001E-3</v>
      </c>
      <c r="E343" s="42">
        <f>(C343-C$7)/C$8</f>
        <v>2098.4443895419718</v>
      </c>
      <c r="F343" s="42">
        <f>ROUND(2*E343,0)/2</f>
        <v>2098.5</v>
      </c>
      <c r="G343" s="42"/>
      <c r="H343" s="42"/>
      <c r="I343" s="42"/>
      <c r="J343" s="95"/>
      <c r="L343" s="95"/>
      <c r="M343" s="95"/>
      <c r="N343" s="95"/>
      <c r="O343" s="23"/>
      <c r="P343" s="42"/>
      <c r="Q343" s="77">
        <f>+C343-15018.5</f>
        <v>33579.894999999997</v>
      </c>
      <c r="S343" s="3" t="s">
        <v>2</v>
      </c>
      <c r="U343" s="95">
        <v>-2.6637169226887636E-2</v>
      </c>
    </row>
    <row r="344" spans="1:21">
      <c r="A344" s="102" t="s">
        <v>140</v>
      </c>
      <c r="B344" s="86"/>
      <c r="C344" s="111">
        <v>48653.385000000002</v>
      </c>
      <c r="D344" s="111">
        <v>5.0000000000000001E-3</v>
      </c>
      <c r="E344" s="42">
        <f>(C344-C$7)/C$8</f>
        <v>2213.2470947623729</v>
      </c>
      <c r="F344" s="42">
        <f>ROUND(2*E344,0)/2</f>
        <v>2213</v>
      </c>
      <c r="G344" s="42"/>
      <c r="H344" s="42"/>
      <c r="I344" s="42"/>
      <c r="J344" s="95"/>
      <c r="L344" s="95"/>
      <c r="M344" s="95"/>
      <c r="N344" s="95"/>
      <c r="O344" s="23"/>
      <c r="P344" s="42"/>
      <c r="Q344" s="77">
        <f>+C344-15018.5</f>
        <v>33634.885000000002</v>
      </c>
      <c r="S344" s="3" t="s">
        <v>2</v>
      </c>
      <c r="U344" s="95">
        <v>0.11835732404142618</v>
      </c>
    </row>
    <row r="345" spans="1:21">
      <c r="A345" s="102" t="s">
        <v>142</v>
      </c>
      <c r="B345" s="86"/>
      <c r="C345" s="111">
        <v>48686.392999999996</v>
      </c>
      <c r="D345" s="111">
        <v>5.0000000000000001E-3</v>
      </c>
      <c r="E345" s="42">
        <f>(C345-C$7)/C$8</f>
        <v>2282.1579457155281</v>
      </c>
      <c r="F345" s="42">
        <f>ROUND(2*E345,0)/2</f>
        <v>2282</v>
      </c>
      <c r="G345" s="42"/>
      <c r="H345" s="42"/>
      <c r="I345" s="42"/>
      <c r="J345" s="95"/>
      <c r="L345" s="95"/>
      <c r="M345" s="95"/>
      <c r="N345" s="95"/>
      <c r="O345" s="23"/>
      <c r="P345" s="42"/>
      <c r="Q345" s="77">
        <f>+C345-15018.5</f>
        <v>33667.892999999996</v>
      </c>
      <c r="S345" s="3" t="s">
        <v>2</v>
      </c>
      <c r="U345" s="95">
        <v>7.5655315617041197E-2</v>
      </c>
    </row>
    <row r="346" spans="1:21">
      <c r="A346" s="207" t="s">
        <v>755</v>
      </c>
      <c r="B346" s="210" t="s">
        <v>180</v>
      </c>
      <c r="C346" s="214">
        <v>48720.343000000001</v>
      </c>
      <c r="D346" s="111"/>
      <c r="E346" s="42">
        <f>(C346-C$7)/C$8</f>
        <v>2353.0354114771708</v>
      </c>
      <c r="F346" s="42">
        <f>ROUND(2*E346,0)/2</f>
        <v>2353</v>
      </c>
      <c r="G346" s="42">
        <f>C346-(C$7+C$8*F346)</f>
        <v>1.696194463147549E-2</v>
      </c>
      <c r="H346" s="42"/>
      <c r="I346" s="42">
        <f>G346</f>
        <v>1.696194463147549E-2</v>
      </c>
      <c r="J346" s="42"/>
      <c r="K346" s="42"/>
      <c r="L346" s="42"/>
      <c r="O346" s="23"/>
      <c r="P346" s="42">
        <f>D$11+D$12*F346+D$13*F346^2</f>
        <v>2.2213762130114251E-2</v>
      </c>
      <c r="Q346" s="77">
        <f>+C346-15018.5</f>
        <v>33701.843000000001</v>
      </c>
    </row>
    <row r="347" spans="1:21">
      <c r="A347" s="207" t="s">
        <v>755</v>
      </c>
      <c r="B347" s="210" t="s">
        <v>180</v>
      </c>
      <c r="C347" s="214">
        <v>48753.377</v>
      </c>
      <c r="D347" s="111"/>
      <c r="E347" s="42">
        <f>(C347-C$7)/C$8</f>
        <v>2422.0005426692119</v>
      </c>
      <c r="F347" s="42">
        <f>ROUND(2*E347,0)/2</f>
        <v>2422</v>
      </c>
      <c r="G347" s="42">
        <f>C347-(C$7+C$8*F347)</f>
        <v>2.5993621238740161E-4</v>
      </c>
      <c r="H347" s="42"/>
      <c r="I347" s="42">
        <f>G347</f>
        <v>2.5993621238740161E-4</v>
      </c>
      <c r="J347" s="42"/>
      <c r="K347" s="42"/>
      <c r="L347" s="42"/>
      <c r="O347" s="23"/>
      <c r="P347" s="42">
        <f>D$11+D$12*F347+D$13*F347^2</f>
        <v>2.1820609794998207E-2</v>
      </c>
      <c r="Q347" s="77">
        <f>+C347-15018.5</f>
        <v>33734.877</v>
      </c>
    </row>
    <row r="348" spans="1:21">
      <c r="A348" s="102" t="s">
        <v>142</v>
      </c>
      <c r="B348" s="86"/>
      <c r="C348" s="111">
        <v>48763.391000000003</v>
      </c>
      <c r="D348" s="111">
        <v>4.0000000000000001E-3</v>
      </c>
      <c r="E348" s="42">
        <f>(C348-C$7)/C$8</f>
        <v>2442.9067854420305</v>
      </c>
      <c r="F348" s="42">
        <f>ROUND(2*E348,0)/2</f>
        <v>2443</v>
      </c>
      <c r="G348" s="42"/>
      <c r="H348" s="42"/>
      <c r="I348" s="42"/>
      <c r="J348" s="95"/>
      <c r="L348" s="95"/>
      <c r="M348" s="95"/>
      <c r="N348" s="95"/>
      <c r="O348" s="23"/>
      <c r="P348" s="42"/>
      <c r="Q348" s="77">
        <f>+C348-15018.5</f>
        <v>33744.891000000003</v>
      </c>
      <c r="S348" s="3" t="s">
        <v>2</v>
      </c>
      <c r="U348" s="95">
        <v>-4.4649370698607527E-2</v>
      </c>
    </row>
    <row r="349" spans="1:21">
      <c r="A349" s="207" t="s">
        <v>761</v>
      </c>
      <c r="B349" s="210" t="s">
        <v>180</v>
      </c>
      <c r="C349" s="214">
        <v>48918.623500000002</v>
      </c>
      <c r="D349" s="111"/>
      <c r="E349" s="42">
        <f>(C349-C$7)/C$8</f>
        <v>2766.985907793804</v>
      </c>
      <c r="F349" s="42">
        <f>ROUND(2*E349,0)/2</f>
        <v>2767</v>
      </c>
      <c r="G349" s="42">
        <f>C349-(C$7+C$8*F349)</f>
        <v>-6.7501059093046933E-3</v>
      </c>
      <c r="H349" s="42"/>
      <c r="I349" s="42"/>
      <c r="J349" s="42">
        <f>G349</f>
        <v>-6.7501059093046933E-3</v>
      </c>
      <c r="K349" s="42"/>
      <c r="L349" s="42"/>
      <c r="O349" s="23"/>
      <c r="P349" s="42">
        <f>D$11+D$12*F349+D$13*F349^2</f>
        <v>1.990818240064527E-2</v>
      </c>
      <c r="Q349" s="77">
        <f>+C349-15018.5</f>
        <v>33900.123500000002</v>
      </c>
    </row>
    <row r="350" spans="1:21">
      <c r="A350" s="207" t="s">
        <v>761</v>
      </c>
      <c r="B350" s="210" t="s">
        <v>180</v>
      </c>
      <c r="C350" s="214">
        <v>48919.581599999998</v>
      </c>
      <c r="D350" s="111"/>
      <c r="E350" s="42">
        <f>(C350-C$7)/C$8</f>
        <v>2768.9861345963354</v>
      </c>
      <c r="F350" s="42">
        <f>ROUND(2*E350,0)/2</f>
        <v>2769</v>
      </c>
      <c r="G350" s="42">
        <f>C350-(C$7+C$8*F350)</f>
        <v>-6.6414684770279564E-3</v>
      </c>
      <c r="H350" s="42"/>
      <c r="I350" s="42"/>
      <c r="J350" s="42">
        <f>G350</f>
        <v>-6.6414684770279564E-3</v>
      </c>
      <c r="K350" s="42"/>
      <c r="L350" s="42"/>
      <c r="O350" s="23"/>
      <c r="P350" s="42">
        <f>D$11+D$12*F350+D$13*F350^2</f>
        <v>1.9897355012201998E-2</v>
      </c>
      <c r="Q350" s="77">
        <f>+C350-15018.5</f>
        <v>33901.081599999998</v>
      </c>
    </row>
    <row r="351" spans="1:21">
      <c r="A351" s="102" t="s">
        <v>143</v>
      </c>
      <c r="B351" s="86"/>
      <c r="C351" s="111">
        <v>48940.635000000002</v>
      </c>
      <c r="D351" s="111">
        <v>3.0000000000000001E-3</v>
      </c>
      <c r="E351" s="42">
        <f>(C351-C$7)/C$8</f>
        <v>2812.9393492551367</v>
      </c>
      <c r="F351" s="42">
        <f>ROUND(2*E351,0)/2</f>
        <v>2813</v>
      </c>
      <c r="G351" s="42"/>
      <c r="H351" s="42"/>
      <c r="I351" s="42"/>
      <c r="J351" s="95"/>
      <c r="L351" s="95"/>
      <c r="M351" s="95"/>
      <c r="N351" s="95"/>
      <c r="O351" s="23"/>
      <c r="P351" s="42"/>
      <c r="Q351" s="77">
        <f>+C351-15018.5</f>
        <v>33922.135000000002</v>
      </c>
      <c r="S351" s="3" t="s">
        <v>2</v>
      </c>
      <c r="U351" s="95">
        <v>-2.9051444857032038E-2</v>
      </c>
    </row>
    <row r="352" spans="1:21">
      <c r="A352" s="102" t="s">
        <v>144</v>
      </c>
      <c r="B352" s="86"/>
      <c r="C352" s="111">
        <v>49005.415999999997</v>
      </c>
      <c r="D352" s="111">
        <v>5.0000000000000001E-3</v>
      </c>
      <c r="E352" s="42">
        <f>(C352-C$7)/C$8</f>
        <v>2948.182739814903</v>
      </c>
      <c r="F352" s="42">
        <f>ROUND(2*E352,0)/2</f>
        <v>2948</v>
      </c>
      <c r="G352" s="42"/>
      <c r="H352" s="42"/>
      <c r="I352" s="42"/>
      <c r="J352" s="95"/>
      <c r="L352" s="95"/>
      <c r="M352" s="95"/>
      <c r="N352" s="95"/>
      <c r="O352" s="23"/>
      <c r="P352" s="42"/>
      <c r="Q352" s="77">
        <f>+C352-15018.5</f>
        <v>33986.915999999997</v>
      </c>
      <c r="S352" s="3" t="s">
        <v>2</v>
      </c>
      <c r="U352" s="95">
        <v>8.7531582139490638E-2</v>
      </c>
    </row>
    <row r="353" spans="1:21">
      <c r="A353" s="102" t="s">
        <v>144</v>
      </c>
      <c r="B353" s="86"/>
      <c r="C353" s="111">
        <v>49043.303</v>
      </c>
      <c r="D353" s="111">
        <v>4.0000000000000001E-3</v>
      </c>
      <c r="E353" s="42">
        <f>(C353-C$7)/C$8</f>
        <v>3027.2794863630975</v>
      </c>
      <c r="F353" s="42">
        <f>ROUND(2*E353,0)/2</f>
        <v>3027.5</v>
      </c>
      <c r="G353" s="42"/>
      <c r="H353" s="42"/>
      <c r="I353" s="42"/>
      <c r="J353" s="95"/>
      <c r="L353" s="95"/>
      <c r="M353" s="95"/>
      <c r="N353" s="95"/>
      <c r="O353" s="23"/>
      <c r="P353" s="42"/>
      <c r="Q353" s="77">
        <f>+C353-15018.5</f>
        <v>34024.803</v>
      </c>
      <c r="S353" s="3" t="s">
        <v>2</v>
      </c>
      <c r="U353" s="95">
        <v>-0.10562507974100299</v>
      </c>
    </row>
    <row r="354" spans="1:21">
      <c r="A354" s="207" t="s">
        <v>1297</v>
      </c>
      <c r="B354" s="210" t="s">
        <v>180</v>
      </c>
      <c r="C354" s="214">
        <v>49055.618300000002</v>
      </c>
      <c r="D354" s="111"/>
      <c r="E354" s="42">
        <f>(C354-C$7)/C$8</f>
        <v>3052.9901565867908</v>
      </c>
      <c r="F354" s="42">
        <f>ROUND(2*E354,0)/2</f>
        <v>3053</v>
      </c>
      <c r="G354" s="42">
        <f>C354-(C$7+C$8*F354)</f>
        <v>-4.7149524179985747E-3</v>
      </c>
      <c r="H354" s="42"/>
      <c r="I354" s="42"/>
      <c r="J354" s="42">
        <f>G354</f>
        <v>-4.7149524179985747E-3</v>
      </c>
      <c r="N354" s="42"/>
      <c r="O354" s="23"/>
      <c r="P354" s="42">
        <f>D$11+D$12*F354+D$13*F354^2</f>
        <v>1.8390195781552626E-2</v>
      </c>
      <c r="Q354" s="77">
        <f>+C354-15018.5</f>
        <v>34037.118300000002</v>
      </c>
      <c r="S354" s="3" t="s">
        <v>2</v>
      </c>
    </row>
    <row r="355" spans="1:21">
      <c r="A355" s="102" t="s">
        <v>144</v>
      </c>
      <c r="B355" s="86"/>
      <c r="C355" s="111">
        <v>49060.421000000002</v>
      </c>
      <c r="D355" s="111">
        <v>5.0000000000000001E-3</v>
      </c>
      <c r="E355" s="42">
        <f>(C355-C$7)/C$8</f>
        <v>3063.0167605577308</v>
      </c>
      <c r="F355" s="42">
        <f>ROUND(2*E355,0)/2</f>
        <v>3063</v>
      </c>
      <c r="G355" s="42"/>
      <c r="H355" s="42"/>
      <c r="I355" s="42"/>
      <c r="J355" s="95"/>
      <c r="L355" s="95"/>
      <c r="M355" s="95"/>
      <c r="N355" s="95"/>
      <c r="O355" s="23"/>
      <c r="P355" s="42"/>
      <c r="Q355" s="77">
        <f>+C355-15018.5</f>
        <v>34041.921000000002</v>
      </c>
      <c r="S355" s="3" t="s">
        <v>2</v>
      </c>
      <c r="U355" s="95">
        <v>8.0282347698812373E-3</v>
      </c>
    </row>
    <row r="356" spans="1:21">
      <c r="A356" s="102" t="s">
        <v>144</v>
      </c>
      <c r="B356" s="86"/>
      <c r="C356" s="111">
        <v>49065.302000000003</v>
      </c>
      <c r="D356" s="111">
        <v>5.0000000000000001E-3</v>
      </c>
      <c r="E356" s="42">
        <f>(C356-C$7)/C$8</f>
        <v>3073.2068315557462</v>
      </c>
      <c r="F356" s="42">
        <f>ROUND(2*E356,0)/2</f>
        <v>3073</v>
      </c>
      <c r="G356" s="42"/>
      <c r="H356" s="42"/>
      <c r="I356" s="42"/>
      <c r="J356" s="95"/>
      <c r="L356" s="95"/>
      <c r="M356" s="95"/>
      <c r="N356" s="95"/>
      <c r="O356" s="23"/>
      <c r="P356" s="42"/>
      <c r="Q356" s="77">
        <f>+C356-15018.5</f>
        <v>34046.802000000003</v>
      </c>
      <c r="S356" s="3" t="s">
        <v>2</v>
      </c>
      <c r="U356" s="95">
        <v>9.9071421958797146E-2</v>
      </c>
    </row>
    <row r="357" spans="1:21">
      <c r="A357" s="101" t="s">
        <v>144</v>
      </c>
      <c r="B357" s="43"/>
      <c r="C357" s="109">
        <v>49065.313999999998</v>
      </c>
      <c r="D357" s="109">
        <v>3.0000000000000001E-3</v>
      </c>
      <c r="E357" s="42">
        <f>(C357-C$7)/C$8</f>
        <v>3073.2318839736781</v>
      </c>
      <c r="F357" s="42">
        <f>ROUND(2*E357,0)/2</f>
        <v>3073</v>
      </c>
      <c r="G357" s="42"/>
      <c r="H357" s="42"/>
      <c r="I357" s="42"/>
      <c r="J357" s="95"/>
      <c r="L357" s="95"/>
      <c r="M357" s="95"/>
      <c r="N357" s="95"/>
      <c r="O357" s="23"/>
      <c r="P357" s="42"/>
      <c r="Q357" s="77">
        <f>+C357-15018.5</f>
        <v>34046.813999999998</v>
      </c>
      <c r="S357" s="3" t="s">
        <v>2</v>
      </c>
      <c r="U357" s="95">
        <v>0.11107142195396591</v>
      </c>
    </row>
    <row r="358" spans="1:21">
      <c r="A358" s="102" t="s">
        <v>136</v>
      </c>
      <c r="B358" s="86"/>
      <c r="C358" s="111">
        <v>49066.531000000003</v>
      </c>
      <c r="D358" s="111"/>
      <c r="E358" s="42">
        <f>(C358-C$7)/C$8</f>
        <v>3075.7726166933307</v>
      </c>
      <c r="F358" s="42">
        <f>ROUND(2*E358,0)/2</f>
        <v>3076</v>
      </c>
      <c r="G358" s="42"/>
      <c r="H358" s="42"/>
      <c r="I358" s="42"/>
      <c r="J358" s="95"/>
      <c r="K358" s="95"/>
      <c r="L358" s="95"/>
      <c r="M358" s="95"/>
      <c r="O358" s="23"/>
      <c r="P358" s="42"/>
      <c r="Q358" s="77">
        <f>+C358-15018.5</f>
        <v>34048.031000000003</v>
      </c>
      <c r="S358" s="3" t="s">
        <v>2</v>
      </c>
      <c r="U358" s="95">
        <v>-0.10891562188771786</v>
      </c>
    </row>
    <row r="359" spans="1:21">
      <c r="A359" s="102" t="s">
        <v>136</v>
      </c>
      <c r="B359" s="86"/>
      <c r="C359" s="111">
        <v>49066.534</v>
      </c>
      <c r="D359" s="111"/>
      <c r="E359" s="42">
        <f>(C359-C$7)/C$8</f>
        <v>3075.7788797978101</v>
      </c>
      <c r="F359" s="42">
        <f>ROUND(2*E359,0)/2</f>
        <v>3076</v>
      </c>
      <c r="G359" s="42"/>
      <c r="H359" s="42"/>
      <c r="I359" s="42"/>
      <c r="J359" s="95"/>
      <c r="K359" s="95"/>
      <c r="L359" s="95"/>
      <c r="M359" s="95"/>
      <c r="O359" s="23"/>
      <c r="P359" s="42"/>
      <c r="Q359" s="77">
        <f>+C359-15018.5</f>
        <v>34048.034</v>
      </c>
      <c r="S359" s="3" t="s">
        <v>2</v>
      </c>
      <c r="U359" s="95">
        <v>-0.10591562189074466</v>
      </c>
    </row>
    <row r="360" spans="1:21">
      <c r="A360" s="102" t="s">
        <v>136</v>
      </c>
      <c r="B360" s="86"/>
      <c r="C360" s="111">
        <v>49066.542000000001</v>
      </c>
      <c r="D360" s="111"/>
      <c r="E360" s="42">
        <f>(C360-C$7)/C$8</f>
        <v>3075.795581409775</v>
      </c>
      <c r="F360" s="42">
        <f>ROUND(2*E360,0)/2</f>
        <v>3076</v>
      </c>
      <c r="G360" s="42"/>
      <c r="H360" s="42"/>
      <c r="I360" s="42"/>
      <c r="J360" s="95"/>
      <c r="K360" s="95"/>
      <c r="L360" s="95"/>
      <c r="M360" s="95"/>
      <c r="O360" s="23"/>
      <c r="P360" s="42"/>
      <c r="Q360" s="77">
        <f>+C360-15018.5</f>
        <v>34048.042000000001</v>
      </c>
      <c r="S360" s="3" t="s">
        <v>2</v>
      </c>
      <c r="U360" s="95">
        <v>-9.7915621889114846E-2</v>
      </c>
    </row>
    <row r="361" spans="1:21">
      <c r="A361" s="102" t="s">
        <v>145</v>
      </c>
      <c r="B361" s="86"/>
      <c r="C361" s="111">
        <v>49076.303</v>
      </c>
      <c r="D361" s="111">
        <v>4.0000000000000001E-3</v>
      </c>
      <c r="E361" s="42">
        <f>(C361-C$7)/C$8</f>
        <v>3096.1736357043023</v>
      </c>
      <c r="F361" s="42">
        <f>ROUND(2*E361,0)/2</f>
        <v>3096</v>
      </c>
      <c r="G361" s="42"/>
      <c r="H361" s="42"/>
      <c r="I361" s="42"/>
      <c r="J361" s="95"/>
      <c r="L361" s="95"/>
      <c r="M361" s="95"/>
      <c r="N361" s="95"/>
      <c r="O361" s="23"/>
      <c r="P361" s="42"/>
      <c r="Q361" s="77">
        <f>+C361-15018.5</f>
        <v>34057.803</v>
      </c>
      <c r="S361" s="3" t="s">
        <v>2</v>
      </c>
      <c r="U361" s="95">
        <v>8.3170752477599308E-2</v>
      </c>
    </row>
    <row r="362" spans="1:21">
      <c r="A362" s="102" t="s">
        <v>145</v>
      </c>
      <c r="B362" s="86"/>
      <c r="C362" s="111">
        <v>49137.415999999997</v>
      </c>
      <c r="D362" s="111">
        <v>5.0000000000000001E-3</v>
      </c>
      <c r="E362" s="42">
        <f>(C362-C$7)/C$8</f>
        <v>3223.7593371797238</v>
      </c>
      <c r="F362" s="42">
        <f>ROUND(2*E362,0)/2</f>
        <v>3224</v>
      </c>
      <c r="G362" s="42"/>
      <c r="H362" s="42"/>
      <c r="I362" s="42"/>
      <c r="J362" s="95"/>
      <c r="L362" s="95"/>
      <c r="M362" s="95"/>
      <c r="N362" s="95"/>
      <c r="O362" s="23"/>
      <c r="P362" s="42"/>
      <c r="Q362" s="77">
        <f>+C362-15018.5</f>
        <v>34118.915999999997</v>
      </c>
      <c r="S362" s="3" t="s">
        <v>2</v>
      </c>
      <c r="U362" s="95">
        <v>-0.1152764515572926</v>
      </c>
    </row>
    <row r="363" spans="1:21">
      <c r="A363" s="102" t="s">
        <v>146</v>
      </c>
      <c r="B363" s="86"/>
      <c r="C363" s="111">
        <v>49374.561999999998</v>
      </c>
      <c r="D363" s="111"/>
      <c r="E363" s="42">
        <f>(C363-C$7)/C$8</f>
        <v>3718.8493959575871</v>
      </c>
      <c r="F363" s="42">
        <f>ROUND(2*E363,0)/2</f>
        <v>3719</v>
      </c>
      <c r="G363" s="42"/>
      <c r="H363" s="42"/>
      <c r="I363" s="42"/>
      <c r="J363" s="95"/>
      <c r="L363" s="95"/>
      <c r="M363" s="95"/>
      <c r="N363" s="95"/>
      <c r="O363" s="23"/>
      <c r="P363" s="42"/>
      <c r="Q363" s="77">
        <f>+C363-15018.5</f>
        <v>34356.061999999998</v>
      </c>
      <c r="S363" s="3" t="s">
        <v>2</v>
      </c>
      <c r="U363" s="95">
        <v>-7.2138685900426935E-2</v>
      </c>
    </row>
    <row r="364" spans="1:21">
      <c r="A364" s="207" t="s">
        <v>777</v>
      </c>
      <c r="B364" s="210" t="s">
        <v>180</v>
      </c>
      <c r="C364" s="214">
        <v>49403.41</v>
      </c>
      <c r="D364" s="111"/>
      <c r="E364" s="42">
        <f>(C364-C$7)/C$8</f>
        <v>3779.0754086907832</v>
      </c>
      <c r="F364" s="42">
        <f>ROUND(2*E364,0)/2</f>
        <v>3779</v>
      </c>
      <c r="G364" s="42">
        <f>C364-(C$7+C$8*F364)</f>
        <v>3.6120437216595747E-2</v>
      </c>
      <c r="H364" s="42"/>
      <c r="I364" s="42">
        <f>G364</f>
        <v>3.6120437216595747E-2</v>
      </c>
      <c r="J364" s="42"/>
      <c r="K364" s="42"/>
      <c r="L364" s="42"/>
      <c r="O364" s="23"/>
      <c r="P364" s="42">
        <f>D$11+D$12*F364+D$13*F364^2</f>
        <v>1.4811194614491549E-2</v>
      </c>
      <c r="Q364" s="77">
        <f>+C364-15018.5</f>
        <v>34384.910000000003</v>
      </c>
    </row>
    <row r="365" spans="1:21">
      <c r="A365" s="207" t="s">
        <v>782</v>
      </c>
      <c r="B365" s="210" t="s">
        <v>180</v>
      </c>
      <c r="C365" s="214">
        <v>49403.427000000003</v>
      </c>
      <c r="D365" s="111"/>
      <c r="E365" s="42">
        <f>(C365-C$7)/C$8</f>
        <v>3779.1108996162011</v>
      </c>
      <c r="F365" s="42">
        <f>ROUND(2*E365,0)/2</f>
        <v>3779</v>
      </c>
      <c r="G365" s="42">
        <f>C365-(C$7+C$8*F365)</f>
        <v>5.3120437216421124E-2</v>
      </c>
      <c r="H365" s="42"/>
      <c r="I365" s="42">
        <f>G365</f>
        <v>5.3120437216421124E-2</v>
      </c>
      <c r="J365" s="42"/>
      <c r="K365" s="42"/>
      <c r="L365" s="42"/>
      <c r="O365" s="23"/>
      <c r="P365" s="42">
        <f>D$11+D$12*F365+D$13*F365^2</f>
        <v>1.4811194614491549E-2</v>
      </c>
      <c r="Q365" s="77">
        <f>+C365-15018.5</f>
        <v>34384.927000000003</v>
      </c>
    </row>
    <row r="366" spans="1:21">
      <c r="A366" s="215" t="s">
        <v>296</v>
      </c>
      <c r="B366" s="86"/>
      <c r="C366" s="111">
        <v>49433.542699999998</v>
      </c>
      <c r="D366" s="111"/>
      <c r="E366" s="42">
        <f>(C366-C$7)/C$8</f>
        <v>3841.9834915348247</v>
      </c>
      <c r="F366" s="42">
        <f>ROUND(2*E366,0)/2</f>
        <v>3842</v>
      </c>
      <c r="G366" s="42">
        <f>C366-(C$7+C$8*F366)</f>
        <v>-7.9074835230130702E-3</v>
      </c>
      <c r="H366" s="42"/>
      <c r="I366" s="42"/>
      <c r="J366" s="42"/>
      <c r="K366" s="42"/>
      <c r="L366" s="42"/>
      <c r="M366" s="42"/>
      <c r="O366" s="80"/>
      <c r="P366" s="42">
        <f>D$11+D$12*F366+D$13*F366^2</f>
        <v>1.4519181269487036E-2</v>
      </c>
      <c r="Q366">
        <f>+C366-15018.5</f>
        <v>34415.042699999998</v>
      </c>
    </row>
    <row r="367" spans="1:21">
      <c r="A367" s="215" t="s">
        <v>296</v>
      </c>
      <c r="B367" s="86"/>
      <c r="C367" s="111">
        <v>49433.543599999997</v>
      </c>
      <c r="D367" s="111"/>
      <c r="E367" s="42">
        <f>(C367-C$7)/C$8</f>
        <v>3841.9853704661682</v>
      </c>
      <c r="F367" s="42">
        <f>ROUND(2*E367,0)/2</f>
        <v>3842</v>
      </c>
      <c r="G367" s="42">
        <f>C367-(C$7+C$8*F367)</f>
        <v>-7.0074835239211097E-3</v>
      </c>
      <c r="H367" s="42"/>
      <c r="I367" s="42"/>
      <c r="J367" s="42">
        <f>G367</f>
        <v>-7.0074835239211097E-3</v>
      </c>
      <c r="K367" s="42"/>
      <c r="M367" s="42"/>
      <c r="O367" s="23"/>
      <c r="P367" s="42">
        <f>D$11+D$12*F367+D$13*F367^2</f>
        <v>1.4519181269487036E-2</v>
      </c>
      <c r="Q367" s="77">
        <f>+C367-15018.5</f>
        <v>34415.043599999997</v>
      </c>
    </row>
    <row r="368" spans="1:21">
      <c r="A368" s="215" t="s">
        <v>296</v>
      </c>
      <c r="B368" s="86"/>
      <c r="C368" s="111">
        <v>49436.416100000002</v>
      </c>
      <c r="D368" s="111"/>
      <c r="E368" s="42">
        <f>(C368-C$7)/C$8</f>
        <v>3847.9822930111063</v>
      </c>
      <c r="F368" s="42">
        <f>ROUND(2*E368,0)/2</f>
        <v>3848</v>
      </c>
      <c r="G368" s="42">
        <f>C368-(C$7+C$8*F368)</f>
        <v>-8.4815712107229047E-3</v>
      </c>
      <c r="H368" s="42"/>
      <c r="I368" s="42"/>
      <c r="J368" s="42">
        <f>G368</f>
        <v>-8.4815712107229047E-3</v>
      </c>
      <c r="K368" s="42"/>
      <c r="M368" s="42"/>
      <c r="O368" s="23"/>
      <c r="P368" s="42">
        <f>D$11+D$12*F368+D$13*F368^2</f>
        <v>1.4491525066844202E-2</v>
      </c>
      <c r="Q368" s="77">
        <f>+C368-15018.5</f>
        <v>34417.916100000002</v>
      </c>
    </row>
    <row r="369" spans="1:21">
      <c r="A369" s="95" t="s">
        <v>296</v>
      </c>
      <c r="B369" s="43"/>
      <c r="C369" s="109">
        <v>49436.417500000003</v>
      </c>
      <c r="D369" s="109"/>
      <c r="E369" s="42">
        <f>(C369-C$7)/C$8</f>
        <v>3847.9852157932014</v>
      </c>
      <c r="F369" s="42">
        <f>ROUND(2*E369,0)/2</f>
        <v>3848</v>
      </c>
      <c r="G369" s="42">
        <f>C369-(C$7+C$8*F369)</f>
        <v>-7.0815712097100914E-3</v>
      </c>
      <c r="H369" s="42"/>
      <c r="I369" s="42"/>
      <c r="J369" s="42">
        <f>G369</f>
        <v>-7.0815712097100914E-3</v>
      </c>
      <c r="K369" s="42"/>
      <c r="M369" s="42"/>
      <c r="O369" s="23"/>
      <c r="P369" s="42">
        <f>D$11+D$12*F369+D$13*F369^2</f>
        <v>1.4491525066844202E-2</v>
      </c>
      <c r="Q369" s="77">
        <f>+C369-15018.5</f>
        <v>34417.917500000003</v>
      </c>
    </row>
    <row r="370" spans="1:21">
      <c r="A370" s="101" t="s">
        <v>146</v>
      </c>
      <c r="B370" s="43"/>
      <c r="C370" s="109">
        <v>49439.328999999998</v>
      </c>
      <c r="D370" s="109"/>
      <c r="E370" s="42">
        <f>(C370-C$7)/C$8</f>
        <v>3854.0635586964304</v>
      </c>
      <c r="F370" s="42">
        <f>ROUND(2*E370,0)/2</f>
        <v>3854</v>
      </c>
      <c r="G370" s="42"/>
      <c r="H370" s="42"/>
      <c r="I370" s="42"/>
      <c r="J370" s="95"/>
      <c r="L370" s="95"/>
      <c r="M370" s="95"/>
      <c r="N370" s="95"/>
      <c r="O370" s="23"/>
      <c r="P370" s="42"/>
      <c r="Q370" s="77">
        <f>+C370-15018.5</f>
        <v>34420.828999999998</v>
      </c>
      <c r="S370" s="3" t="s">
        <v>2</v>
      </c>
      <c r="U370" s="95">
        <v>3.0444341100519523E-2</v>
      </c>
    </row>
    <row r="371" spans="1:21">
      <c r="A371" s="95" t="s">
        <v>296</v>
      </c>
      <c r="B371" s="43"/>
      <c r="C371" s="109">
        <v>49443.392999999996</v>
      </c>
      <c r="D371" s="109"/>
      <c r="E371" s="42">
        <f>(C371-C$7)/C$8</f>
        <v>3862.5479775728713</v>
      </c>
      <c r="F371" s="42">
        <f>ROUND(2*E371,0)/2</f>
        <v>3862.5</v>
      </c>
      <c r="G371" s="42">
        <f>C371-(C$7+C$8*F371)</f>
        <v>2.2981050205999054E-2</v>
      </c>
      <c r="H371" s="42"/>
      <c r="I371" s="42"/>
      <c r="J371" s="42">
        <f>G371</f>
        <v>2.2981050205999054E-2</v>
      </c>
      <c r="K371" s="42"/>
      <c r="M371" s="42"/>
      <c r="O371" s="23"/>
      <c r="P371" s="42">
        <f>D$11+D$12*F371+D$13*F371^2</f>
        <v>1.4424800240185661E-2</v>
      </c>
      <c r="Q371" s="77">
        <f>+C371-15018.5</f>
        <v>34424.892999999996</v>
      </c>
    </row>
    <row r="372" spans="1:21">
      <c r="A372" s="95" t="s">
        <v>296</v>
      </c>
      <c r="B372" s="43"/>
      <c r="C372" s="109">
        <v>49443.394999999997</v>
      </c>
      <c r="D372" s="109"/>
      <c r="E372" s="42">
        <f>(C372-C$7)/C$8</f>
        <v>3862.552152975863</v>
      </c>
      <c r="F372" s="42">
        <f>ROUND(2*E372,0)/2</f>
        <v>3862.5</v>
      </c>
      <c r="G372" s="42">
        <f>C372-(C$7+C$8*F372)</f>
        <v>2.4981050206406508E-2</v>
      </c>
      <c r="H372" s="42"/>
      <c r="I372" s="42"/>
      <c r="J372" s="42">
        <f>G372</f>
        <v>2.4981050206406508E-2</v>
      </c>
      <c r="K372" s="42"/>
      <c r="M372" s="42"/>
      <c r="O372" s="23"/>
      <c r="P372" s="42">
        <f>D$11+D$12*F372+D$13*F372^2</f>
        <v>1.4424800240185661E-2</v>
      </c>
      <c r="Q372" s="77">
        <f>+C372-15018.5</f>
        <v>34424.894999999997</v>
      </c>
    </row>
    <row r="373" spans="1:21">
      <c r="A373" s="101" t="s">
        <v>147</v>
      </c>
      <c r="B373" s="43"/>
      <c r="C373" s="109">
        <v>49677.678</v>
      </c>
      <c r="D373" s="109">
        <v>4.0000000000000001E-3</v>
      </c>
      <c r="E373" s="42">
        <f>(C373-C$7)/C$8</f>
        <v>4351.6651223730078</v>
      </c>
      <c r="F373" s="42">
        <f>ROUND(2*E373,0)/2</f>
        <v>4351.5</v>
      </c>
      <c r="G373" s="42"/>
      <c r="H373" s="42"/>
      <c r="I373" s="42"/>
      <c r="J373" s="95"/>
      <c r="L373" s="95"/>
      <c r="M373" s="95"/>
      <c r="N373" s="95"/>
      <c r="O373" s="23"/>
      <c r="P373" s="42"/>
      <c r="Q373" s="77">
        <f>+C373-15018.5</f>
        <v>34659.178</v>
      </c>
      <c r="S373" s="3" t="s">
        <v>2</v>
      </c>
      <c r="U373" s="95">
        <v>7.9092903557466343E-2</v>
      </c>
    </row>
    <row r="374" spans="1:21">
      <c r="A374" s="101" t="s">
        <v>147</v>
      </c>
      <c r="B374" s="43"/>
      <c r="C374" s="109">
        <v>49769.353999999999</v>
      </c>
      <c r="D374" s="109">
        <v>6.0000000000000001E-3</v>
      </c>
      <c r="E374" s="42">
        <f>(C374-C$7)/C$8</f>
        <v>4543.0572446458655</v>
      </c>
      <c r="F374" s="42">
        <f>ROUND(2*E374,0)/2</f>
        <v>4543</v>
      </c>
      <c r="G374" s="42"/>
      <c r="H374" s="42"/>
      <c r="I374" s="42"/>
      <c r="J374" s="95"/>
      <c r="L374" s="95"/>
      <c r="M374" s="95"/>
      <c r="N374" s="95"/>
      <c r="O374" s="23"/>
      <c r="P374" s="42"/>
      <c r="Q374" s="77">
        <f>+C374-15018.5</f>
        <v>34750.853999999999</v>
      </c>
      <c r="S374" s="3" t="s">
        <v>2</v>
      </c>
      <c r="U374" s="95">
        <v>2.7419938145612832E-2</v>
      </c>
    </row>
    <row r="375" spans="1:21">
      <c r="A375" s="101" t="s">
        <v>148</v>
      </c>
      <c r="B375" s="43"/>
      <c r="C375" s="109">
        <v>49769.357000000004</v>
      </c>
      <c r="D375" s="109">
        <v>2E-3</v>
      </c>
      <c r="E375" s="42">
        <f>(C375-C$7)/C$8</f>
        <v>4543.0635077503593</v>
      </c>
      <c r="F375" s="42">
        <f>ROUND(2*E375,0)/2</f>
        <v>4543</v>
      </c>
      <c r="G375" s="42"/>
      <c r="H375" s="42"/>
      <c r="I375" s="42"/>
      <c r="J375" s="95"/>
      <c r="L375" s="95"/>
      <c r="M375" s="95"/>
      <c r="N375" s="95"/>
      <c r="O375" s="23"/>
      <c r="P375" s="42"/>
      <c r="Q375" s="77">
        <f>+C375-15018.5</f>
        <v>34750.857000000004</v>
      </c>
      <c r="S375" s="3" t="s">
        <v>2</v>
      </c>
      <c r="U375" s="95">
        <v>3.0419938149861991E-2</v>
      </c>
    </row>
    <row r="376" spans="1:21">
      <c r="A376" s="203" t="s">
        <v>1297</v>
      </c>
      <c r="B376" s="205" t="s">
        <v>180</v>
      </c>
      <c r="C376" s="204">
        <v>49775.546900000001</v>
      </c>
      <c r="D376" s="109"/>
      <c r="E376" s="42">
        <f>(C376-C$7)/C$8</f>
        <v>4555.9861712354195</v>
      </c>
      <c r="F376" s="42">
        <f>ROUND(2*E376,0)/2</f>
        <v>4556</v>
      </c>
      <c r="G376" s="42">
        <f>C376-(C$7+C$8*F376)</f>
        <v>-6.6239185107406229E-3</v>
      </c>
      <c r="H376" s="42"/>
      <c r="I376" s="42"/>
      <c r="J376" s="42">
        <f>G376</f>
        <v>-6.6239185107406229E-3</v>
      </c>
      <c r="N376" s="42"/>
      <c r="O376" s="23"/>
      <c r="P376" s="42">
        <f>D$11+D$12*F376+D$13*F376^2</f>
        <v>1.1416856854294902E-2</v>
      </c>
      <c r="Q376" s="77">
        <f>+C376-15018.5</f>
        <v>34757.046900000001</v>
      </c>
      <c r="S376" s="3" t="s">
        <v>2</v>
      </c>
    </row>
    <row r="377" spans="1:21">
      <c r="A377" s="203" t="s">
        <v>777</v>
      </c>
      <c r="B377" s="205" t="s">
        <v>180</v>
      </c>
      <c r="C377" s="204">
        <v>49801.417999999998</v>
      </c>
      <c r="D377" s="109"/>
      <c r="E377" s="42">
        <f>(C377-C$7)/C$8</f>
        <v>4609.997305387571</v>
      </c>
      <c r="F377" s="42">
        <f>ROUND(2*E377,0)/2</f>
        <v>4610</v>
      </c>
      <c r="G377" s="42">
        <f>C377-(C$7+C$8*F377)</f>
        <v>-1.2907077179988846E-3</v>
      </c>
      <c r="H377" s="42"/>
      <c r="I377" s="42">
        <f>G377</f>
        <v>-1.2907077179988846E-3</v>
      </c>
      <c r="J377" s="42"/>
      <c r="K377" s="42"/>
      <c r="L377" s="42"/>
      <c r="O377" s="23"/>
      <c r="P377" s="42">
        <f>D$11+D$12*F377+D$13*F377^2</f>
        <v>1.1197713374211259E-2</v>
      </c>
      <c r="Q377" s="77">
        <f>+C377-15018.5</f>
        <v>34782.917999999998</v>
      </c>
    </row>
    <row r="378" spans="1:21">
      <c r="A378" s="101" t="s">
        <v>148</v>
      </c>
      <c r="B378" s="43"/>
      <c r="C378" s="109">
        <v>49813.35</v>
      </c>
      <c r="D378" s="109">
        <v>5.0000000000000001E-3</v>
      </c>
      <c r="E378" s="42">
        <f>(C378-C$7)/C$8</f>
        <v>4634.9077596281568</v>
      </c>
      <c r="F378" s="42">
        <f>ROUND(2*E378,0)/2</f>
        <v>4635</v>
      </c>
      <c r="G378" s="42"/>
      <c r="H378" s="42"/>
      <c r="I378" s="42"/>
      <c r="J378" s="95"/>
      <c r="L378" s="95"/>
      <c r="M378" s="95"/>
      <c r="N378" s="95"/>
      <c r="O378" s="23"/>
      <c r="P378" s="42"/>
      <c r="Q378" s="77">
        <f>+C378-15018.5</f>
        <v>34794.85</v>
      </c>
      <c r="S378" s="3" t="s">
        <v>2</v>
      </c>
      <c r="U378" s="95">
        <v>-4.4182739751704503E-2</v>
      </c>
    </row>
    <row r="379" spans="1:21">
      <c r="A379" s="203" t="s">
        <v>791</v>
      </c>
      <c r="B379" s="205" t="s">
        <v>180</v>
      </c>
      <c r="C379" s="204">
        <v>49813.381999999998</v>
      </c>
      <c r="D379" s="109"/>
      <c r="E379" s="42">
        <f>(C379-C$7)/C$8</f>
        <v>4634.9745660760009</v>
      </c>
      <c r="F379" s="42">
        <f>ROUND(2*E379,0)/2</f>
        <v>4635</v>
      </c>
      <c r="G379" s="42">
        <f>C379-(C$7+C$8*F379)</f>
        <v>-1.2182739752461202E-2</v>
      </c>
      <c r="H379" s="42"/>
      <c r="I379" s="42">
        <f>G379</f>
        <v>-1.2182739752461202E-2</v>
      </c>
      <c r="J379" s="42"/>
      <c r="K379" s="42"/>
      <c r="L379" s="42"/>
      <c r="O379" s="23"/>
      <c r="P379" s="42">
        <f>D$11+D$12*F379+D$13*F379^2</f>
        <v>1.1096995545918137E-2</v>
      </c>
      <c r="Q379" s="77">
        <f>+C379-15018.5</f>
        <v>34794.881999999998</v>
      </c>
    </row>
    <row r="380" spans="1:21">
      <c r="A380" s="203" t="s">
        <v>791</v>
      </c>
      <c r="B380" s="205" t="s">
        <v>180</v>
      </c>
      <c r="C380" s="204">
        <v>49836.379000000001</v>
      </c>
      <c r="D380" s="109"/>
      <c r="E380" s="42">
        <f>(C380-C$7)/C$8</f>
        <v>4682.9854373608468</v>
      </c>
      <c r="F380" s="42">
        <f>ROUND(2*E380,0)/2</f>
        <v>4683</v>
      </c>
      <c r="G380" s="42">
        <f>C380-(C$7+C$8*F380)</f>
        <v>-6.9754412616021E-3</v>
      </c>
      <c r="H380" s="42"/>
      <c r="I380" s="42">
        <f>G380</f>
        <v>-6.9754412616021E-3</v>
      </c>
      <c r="J380" s="42"/>
      <c r="K380" s="42"/>
      <c r="L380" s="42"/>
      <c r="O380" s="23"/>
      <c r="P380" s="42">
        <f>D$11+D$12*F380+D$13*F380^2</f>
        <v>1.0904925747447343E-2</v>
      </c>
      <c r="Q380" s="77">
        <f>+C380-15018.5</f>
        <v>34817.879000000001</v>
      </c>
    </row>
    <row r="381" spans="1:21">
      <c r="A381" s="101" t="s">
        <v>149</v>
      </c>
      <c r="B381" s="43"/>
      <c r="C381" s="109">
        <v>50110.374000000003</v>
      </c>
      <c r="D381" s="109">
        <v>4.0000000000000001E-3</v>
      </c>
      <c r="E381" s="42">
        <f>(C381-C$7)/C$8</f>
        <v>5255.005208534898</v>
      </c>
      <c r="F381" s="42">
        <f>ROUND(2*E381,0)/2</f>
        <v>5255</v>
      </c>
      <c r="G381" s="42"/>
      <c r="H381" s="42"/>
      <c r="I381" s="42"/>
      <c r="J381" s="95"/>
      <c r="L381" s="95"/>
      <c r="M381" s="95"/>
      <c r="N381" s="95"/>
      <c r="O381" s="23"/>
      <c r="P381" s="42"/>
      <c r="Q381" s="77">
        <f>+C381-15018.5</f>
        <v>35091.874000000003</v>
      </c>
      <c r="S381" s="3" t="s">
        <v>2</v>
      </c>
      <c r="U381" s="95">
        <v>2.4948657228378579E-3</v>
      </c>
    </row>
    <row r="382" spans="1:21">
      <c r="A382" s="101" t="s">
        <v>149</v>
      </c>
      <c r="B382" s="43"/>
      <c r="C382" s="109">
        <v>50148.28</v>
      </c>
      <c r="D382" s="109">
        <v>6.0000000000000001E-3</v>
      </c>
      <c r="E382" s="42">
        <f>(C382-C$7)/C$8</f>
        <v>5334.1416214114861</v>
      </c>
      <c r="F382" s="42">
        <f>ROUND(2*E382,0)/2</f>
        <v>5334</v>
      </c>
      <c r="G382" s="42"/>
      <c r="H382" s="42"/>
      <c r="I382" s="42"/>
      <c r="J382" s="95"/>
      <c r="L382" s="95"/>
      <c r="M382" s="95"/>
      <c r="N382" s="95"/>
      <c r="O382" s="23"/>
      <c r="P382" s="42"/>
      <c r="Q382" s="77">
        <f>+C382-15018.5</f>
        <v>35129.78</v>
      </c>
      <c r="S382" s="3" t="s">
        <v>2</v>
      </c>
      <c r="U382" s="95">
        <v>6.7836044479918201E-2</v>
      </c>
    </row>
    <row r="383" spans="1:21">
      <c r="A383" s="203" t="s">
        <v>796</v>
      </c>
      <c r="B383" s="205" t="s">
        <v>180</v>
      </c>
      <c r="C383" s="204">
        <v>50157.31</v>
      </c>
      <c r="D383" s="109"/>
      <c r="E383" s="42">
        <f>(C383-C$7)/C$8</f>
        <v>5352.9935659130315</v>
      </c>
      <c r="F383" s="42">
        <f>ROUND(2*E383,0)/2</f>
        <v>5353</v>
      </c>
      <c r="G383" s="42">
        <f>C383-(C$7+C$8*F383)</f>
        <v>-3.0818998711765744E-3</v>
      </c>
      <c r="H383" s="42"/>
      <c r="I383" s="42">
        <f>G383</f>
        <v>-3.0818998711765744E-3</v>
      </c>
      <c r="J383" s="42"/>
      <c r="K383" s="42"/>
      <c r="L383" s="42"/>
      <c r="O383" s="23"/>
      <c r="P383" s="42">
        <f>D$11+D$12*F383+D$13*F383^2</f>
        <v>8.403584532696684E-3</v>
      </c>
      <c r="Q383" s="77">
        <f>+C383-15018.5</f>
        <v>35138.81</v>
      </c>
    </row>
    <row r="384" spans="1:21">
      <c r="A384" s="203" t="s">
        <v>799</v>
      </c>
      <c r="B384" s="205" t="s">
        <v>180</v>
      </c>
      <c r="C384" s="204">
        <v>50188.436000000002</v>
      </c>
      <c r="D384" s="109"/>
      <c r="E384" s="42">
        <f>(C384-C$7)/C$8</f>
        <v>5417.9753626522624</v>
      </c>
      <c r="F384" s="42">
        <f>ROUND(2*E384,0)/2</f>
        <v>5418</v>
      </c>
      <c r="G384" s="42">
        <f>C384-(C$7+C$8*F384)</f>
        <v>-1.1801183165516704E-2</v>
      </c>
      <c r="H384" s="42"/>
      <c r="I384" s="42">
        <f>G384</f>
        <v>-1.1801183165516704E-2</v>
      </c>
      <c r="J384" s="42"/>
      <c r="K384" s="42"/>
      <c r="L384" s="42"/>
      <c r="O384" s="23"/>
      <c r="P384" s="42">
        <f>D$11+D$12*F384+D$13*F384^2</f>
        <v>8.1787568079585843E-3</v>
      </c>
      <c r="Q384" s="77">
        <f>+C384-15018.5</f>
        <v>35169.936000000002</v>
      </c>
    </row>
    <row r="385" spans="1:21">
      <c r="A385" s="203" t="s">
        <v>799</v>
      </c>
      <c r="B385" s="205" t="s">
        <v>180</v>
      </c>
      <c r="C385" s="204">
        <v>50190.366000000002</v>
      </c>
      <c r="D385" s="109"/>
      <c r="E385" s="42">
        <f>(C385-C$7)/C$8</f>
        <v>5422.004626537976</v>
      </c>
      <c r="F385" s="42">
        <f>ROUND(2*E385,0)/2</f>
        <v>5422</v>
      </c>
      <c r="G385" s="42">
        <f>C385-(C$7+C$8*F385)</f>
        <v>2.2160917069413699E-3</v>
      </c>
      <c r="H385" s="42"/>
      <c r="I385" s="42">
        <f>G385</f>
        <v>2.2160917069413699E-3</v>
      </c>
      <c r="J385" s="42"/>
      <c r="K385" s="42"/>
      <c r="L385" s="42"/>
      <c r="O385" s="23"/>
      <c r="P385" s="42">
        <f>D$11+D$12*F385+D$13*F385^2</f>
        <v>8.1650243170800062E-3</v>
      </c>
      <c r="Q385" s="77">
        <f>+C385-15018.5</f>
        <v>35171.866000000002</v>
      </c>
    </row>
    <row r="386" spans="1:21">
      <c r="A386" s="101" t="s">
        <v>150</v>
      </c>
      <c r="B386" s="43"/>
      <c r="C386" s="109">
        <v>50209.387999999999</v>
      </c>
      <c r="D386" s="109">
        <v>4.0000000000000001E-3</v>
      </c>
      <c r="E386" s="42">
        <f>(C386-C$7)/C$8</f>
        <v>5461.716884379437</v>
      </c>
      <c r="F386" s="42">
        <f>ROUND(2*E386,0)/2</f>
        <v>5461.5</v>
      </c>
      <c r="G386" s="42"/>
      <c r="H386" s="42"/>
      <c r="I386" s="42"/>
      <c r="J386" s="95"/>
      <c r="L386" s="95"/>
      <c r="M386" s="95"/>
      <c r="N386" s="95"/>
      <c r="O386" s="23"/>
      <c r="P386" s="42"/>
      <c r="Q386" s="77">
        <f>+C386-15018.5</f>
        <v>35190.887999999999</v>
      </c>
      <c r="S386" s="3" t="s">
        <v>2</v>
      </c>
      <c r="U386" s="95">
        <v>0.10388668108498678</v>
      </c>
    </row>
    <row r="387" spans="1:21">
      <c r="A387" s="203" t="s">
        <v>799</v>
      </c>
      <c r="B387" s="205" t="s">
        <v>180</v>
      </c>
      <c r="C387" s="204">
        <v>50234.428</v>
      </c>
      <c r="D387" s="109"/>
      <c r="E387" s="42">
        <f>(C387-C$7)/C$8</f>
        <v>5513.9929298189472</v>
      </c>
      <c r="F387" s="42">
        <f>ROUND(2*E387,0)/2</f>
        <v>5514</v>
      </c>
      <c r="G387" s="42">
        <f>C387-(C$7+C$8*F387)</f>
        <v>-3.3865861914819106E-3</v>
      </c>
      <c r="H387" s="42"/>
      <c r="I387" s="42">
        <f>G387</f>
        <v>-3.3865861914819106E-3</v>
      </c>
      <c r="J387" s="42"/>
      <c r="K387" s="42"/>
      <c r="L387" s="42"/>
      <c r="O387" s="23"/>
      <c r="P387" s="42">
        <f>D$11+D$12*F387+D$13*F387^2</f>
        <v>7.8524749920887479E-3</v>
      </c>
      <c r="Q387" s="77">
        <f>+C387-15018.5</f>
        <v>35215.928</v>
      </c>
    </row>
    <row r="388" spans="1:21">
      <c r="A388" s="101" t="s">
        <v>151</v>
      </c>
      <c r="B388" s="43"/>
      <c r="C388" s="109">
        <v>50397.616999999998</v>
      </c>
      <c r="D388" s="109">
        <v>4.0000000000000001E-3</v>
      </c>
      <c r="E388" s="42">
        <f>(C388-C$7)/C$8</f>
        <v>5854.6828491171846</v>
      </c>
      <c r="F388" s="42">
        <f>ROUND(2*E388,0)/2</f>
        <v>5854.5</v>
      </c>
      <c r="G388" s="42"/>
      <c r="H388" s="42"/>
      <c r="I388" s="42"/>
      <c r="J388" s="95"/>
      <c r="L388" s="95"/>
      <c r="M388" s="95"/>
      <c r="N388" s="95"/>
      <c r="O388" s="23"/>
      <c r="P388" s="42"/>
      <c r="Q388" s="77">
        <f>+C388-15018.5</f>
        <v>35379.116999999998</v>
      </c>
      <c r="S388" s="3" t="s">
        <v>2</v>
      </c>
      <c r="U388" s="95">
        <v>8.7583937456656713E-2</v>
      </c>
    </row>
    <row r="389" spans="1:21">
      <c r="A389" s="104" t="s">
        <v>12</v>
      </c>
      <c r="B389" s="39" t="s">
        <v>180</v>
      </c>
      <c r="C389" s="113">
        <v>50422.675000000003</v>
      </c>
      <c r="D389" s="114">
        <v>1E-4</v>
      </c>
      <c r="E389" s="42">
        <f>(C389-C$7)/C$8</f>
        <v>5906.9964731836162</v>
      </c>
      <c r="F389" s="42">
        <f>ROUND(2*E389,0)/2</f>
        <v>5907</v>
      </c>
      <c r="G389" s="42">
        <f>C389-(C$7+C$8*F389)</f>
        <v>-1.6893298161448911E-3</v>
      </c>
      <c r="H389" s="42"/>
      <c r="I389" s="42"/>
      <c r="J389" s="42">
        <f>G389</f>
        <v>-1.6893298161448911E-3</v>
      </c>
      <c r="M389" s="42"/>
      <c r="N389" s="42"/>
      <c r="O389" s="23"/>
      <c r="P389" s="42"/>
      <c r="Q389" s="77">
        <f>+C389-15018.5</f>
        <v>35404.175000000003</v>
      </c>
      <c r="S389" s="3" t="s">
        <v>2</v>
      </c>
    </row>
    <row r="390" spans="1:21">
      <c r="A390" s="203" t="s">
        <v>811</v>
      </c>
      <c r="B390" s="205" t="s">
        <v>180</v>
      </c>
      <c r="C390" s="204">
        <v>50448.540399999998</v>
      </c>
      <c r="D390" s="109"/>
      <c r="E390" s="42">
        <f>(C390-C$7)/C$8</f>
        <v>5960.9957074372423</v>
      </c>
      <c r="F390" s="42">
        <f>ROUND(2*E390,0)/2</f>
        <v>5961</v>
      </c>
      <c r="G390" s="42">
        <f>C390-(C$7+C$8*F390)</f>
        <v>-2.0561190249281935E-3</v>
      </c>
      <c r="H390" s="42"/>
      <c r="I390" s="42"/>
      <c r="J390" s="42">
        <f>G390</f>
        <v>-2.0561190249281935E-3</v>
      </c>
      <c r="K390" s="42"/>
      <c r="L390" s="42"/>
      <c r="O390" s="23"/>
      <c r="P390" s="42">
        <f>D$11+D$12*F390+D$13*F390^2</f>
        <v>6.423859958048693E-3</v>
      </c>
      <c r="Q390" s="77">
        <f>+C390-15018.5</f>
        <v>35430.040399999998</v>
      </c>
    </row>
    <row r="391" spans="1:21">
      <c r="A391" s="101" t="s">
        <v>151</v>
      </c>
      <c r="B391" s="43"/>
      <c r="C391" s="109">
        <v>50517.4</v>
      </c>
      <c r="D391" s="109">
        <v>2E-3</v>
      </c>
      <c r="E391" s="42">
        <f>(C391-C$7)/C$8</f>
        <v>6104.7539973152998</v>
      </c>
      <c r="F391" s="42">
        <f>ROUND(2*E391,0)/2</f>
        <v>6105</v>
      </c>
      <c r="G391" s="42"/>
      <c r="H391" s="42"/>
      <c r="I391" s="42"/>
      <c r="J391" s="95"/>
      <c r="L391" s="95"/>
      <c r="M391" s="95"/>
      <c r="N391" s="95"/>
      <c r="O391" s="23"/>
      <c r="P391" s="42"/>
      <c r="Q391" s="77">
        <f>+C391-15018.5</f>
        <v>35498.9</v>
      </c>
      <c r="S391" s="3" t="s">
        <v>2</v>
      </c>
      <c r="U391" s="95">
        <v>-0.11783422355802031</v>
      </c>
    </row>
    <row r="392" spans="1:21">
      <c r="A392" s="101" t="s">
        <v>151</v>
      </c>
      <c r="B392" s="43"/>
      <c r="C392" s="109">
        <v>50517.402000000002</v>
      </c>
      <c r="D392" s="109">
        <v>7.0000000000000001E-3</v>
      </c>
      <c r="E392" s="42">
        <f>(C392-C$7)/C$8</f>
        <v>6104.7581727182906</v>
      </c>
      <c r="F392" s="42">
        <f>ROUND(2*E392,0)/2</f>
        <v>6105</v>
      </c>
      <c r="G392" s="42"/>
      <c r="H392" s="42"/>
      <c r="I392" s="42"/>
      <c r="J392" s="95"/>
      <c r="L392" s="95"/>
      <c r="M392" s="95"/>
      <c r="N392" s="95"/>
      <c r="O392" s="23"/>
      <c r="P392" s="42"/>
      <c r="Q392" s="77">
        <f>+C392-15018.5</f>
        <v>35498.902000000002</v>
      </c>
      <c r="S392" s="3" t="s">
        <v>2</v>
      </c>
      <c r="U392" s="95">
        <v>-0.11583422355761286</v>
      </c>
    </row>
    <row r="393" spans="1:21">
      <c r="A393" s="101" t="s">
        <v>152</v>
      </c>
      <c r="B393" s="43"/>
      <c r="C393" s="109">
        <v>50517.404999999999</v>
      </c>
      <c r="D393" s="109"/>
      <c r="E393" s="42">
        <f>(C393-C$7)/C$8</f>
        <v>6104.7644358227699</v>
      </c>
      <c r="F393" s="42">
        <f>ROUND(2*E393,0)/2</f>
        <v>6105</v>
      </c>
      <c r="G393" s="42"/>
      <c r="H393" s="42"/>
      <c r="I393" s="42"/>
      <c r="J393" s="95"/>
      <c r="L393" s="95"/>
      <c r="M393" s="95"/>
      <c r="O393" s="23"/>
      <c r="P393" s="42"/>
      <c r="Q393" s="77">
        <f>+C393-15018.5</f>
        <v>35498.904999999999</v>
      </c>
      <c r="S393" s="3" t="s">
        <v>2</v>
      </c>
      <c r="U393" s="95">
        <v>-0.11283422356063966</v>
      </c>
    </row>
    <row r="394" spans="1:21">
      <c r="A394" s="203" t="s">
        <v>814</v>
      </c>
      <c r="B394" s="205" t="s">
        <v>180</v>
      </c>
      <c r="C394" s="204">
        <v>50519.434000000001</v>
      </c>
      <c r="D394" s="109"/>
      <c r="E394" s="42">
        <f>(C394-C$7)/C$8</f>
        <v>6109.0003821565115</v>
      </c>
      <c r="F394" s="42">
        <f>ROUND(2*E394,0)/2</f>
        <v>6109</v>
      </c>
      <c r="G394" s="42">
        <f>C394-(C$7+C$8*F394)</f>
        <v>1.8305132107343525E-4</v>
      </c>
      <c r="H394" s="42"/>
      <c r="I394" s="42">
        <f>G394</f>
        <v>1.8305132107343525E-4</v>
      </c>
      <c r="J394" s="42"/>
      <c r="K394" s="42"/>
      <c r="L394" s="42"/>
      <c r="O394" s="23"/>
      <c r="P394" s="42">
        <f>D$11+D$12*F394+D$13*F394^2</f>
        <v>5.9837335188110997E-3</v>
      </c>
      <c r="Q394" s="77">
        <f>+C394-15018.5</f>
        <v>35500.934000000001</v>
      </c>
    </row>
    <row r="395" spans="1:21">
      <c r="A395" s="203" t="s">
        <v>814</v>
      </c>
      <c r="B395" s="205" t="s">
        <v>180</v>
      </c>
      <c r="C395" s="204">
        <v>50520.39</v>
      </c>
      <c r="D395" s="109"/>
      <c r="E395" s="42">
        <f>(C395-C$7)/C$8</f>
        <v>6110.9962247859075</v>
      </c>
      <c r="F395" s="42">
        <f>ROUND(2*E395,0)/2</f>
        <v>6111</v>
      </c>
      <c r="G395" s="42">
        <f>C395-(C$7+C$8*F395)</f>
        <v>-1.808311244531069E-3</v>
      </c>
      <c r="H395" s="42"/>
      <c r="I395" s="42">
        <f>G395</f>
        <v>-1.808311244531069E-3</v>
      </c>
      <c r="J395" s="42"/>
      <c r="K395" s="42"/>
      <c r="L395" s="42"/>
      <c r="O395" s="23"/>
      <c r="P395" s="42">
        <f>D$11+D$12*F395+D$13*F395^2</f>
        <v>5.9778978875018058E-3</v>
      </c>
      <c r="Q395" s="77">
        <f>+C395-15018.5</f>
        <v>35501.89</v>
      </c>
    </row>
    <row r="396" spans="1:21">
      <c r="A396" s="203" t="s">
        <v>819</v>
      </c>
      <c r="B396" s="205" t="s">
        <v>180</v>
      </c>
      <c r="C396" s="204">
        <v>50555.35</v>
      </c>
      <c r="D396" s="109"/>
      <c r="E396" s="42">
        <f>(C396-C$7)/C$8</f>
        <v>6183.9822690576793</v>
      </c>
      <c r="F396" s="42">
        <f>ROUND(2*E396,0)/2</f>
        <v>6184</v>
      </c>
      <c r="G396" s="42">
        <f>C396-(C$7+C$8*F396)</f>
        <v>-8.4930447992519476E-3</v>
      </c>
      <c r="H396" s="42"/>
      <c r="I396" s="42">
        <f>G396</f>
        <v>-8.4930447992519476E-3</v>
      </c>
      <c r="J396" s="42"/>
      <c r="K396" s="42"/>
      <c r="L396" s="42"/>
      <c r="O396" s="23"/>
      <c r="P396" s="42">
        <f>D$11+D$12*F396+D$13*F396^2</f>
        <v>5.7669417694813877E-3</v>
      </c>
      <c r="Q396" s="77">
        <f>+C396-15018.5</f>
        <v>35536.85</v>
      </c>
    </row>
    <row r="397" spans="1:21">
      <c r="A397" s="203" t="s">
        <v>819</v>
      </c>
      <c r="B397" s="205" t="s">
        <v>180</v>
      </c>
      <c r="C397" s="204">
        <v>50577.379000000001</v>
      </c>
      <c r="D397" s="109"/>
      <c r="E397" s="42">
        <f>(C397-C$7)/C$8</f>
        <v>6229.9722452951819</v>
      </c>
      <c r="F397" s="42">
        <f>ROUND(2*E397,0)/2</f>
        <v>6230</v>
      </c>
      <c r="G397" s="42">
        <f>C397-(C$7+C$8*F397)</f>
        <v>-1.3294383745233063E-2</v>
      </c>
      <c r="H397" s="42"/>
      <c r="I397" s="42">
        <f>G397</f>
        <v>-1.3294383745233063E-2</v>
      </c>
      <c r="J397" s="42"/>
      <c r="K397" s="42"/>
      <c r="L397" s="42"/>
      <c r="O397" s="23"/>
      <c r="P397" s="42">
        <f>D$11+D$12*F397+D$13*F397^2</f>
        <v>5.636054568387984E-3</v>
      </c>
      <c r="Q397" s="77">
        <f>+C397-15018.5</f>
        <v>35558.879000000001</v>
      </c>
    </row>
    <row r="398" spans="1:21">
      <c r="A398" s="203" t="s">
        <v>825</v>
      </c>
      <c r="B398" s="205" t="s">
        <v>180</v>
      </c>
      <c r="C398" s="204">
        <v>50582.654999999999</v>
      </c>
      <c r="D398" s="109"/>
      <c r="E398" s="42">
        <f>(C398-C$7)/C$8</f>
        <v>6240.9869583837899</v>
      </c>
      <c r="F398" s="42">
        <f>ROUND(2*E398,0)/2</f>
        <v>6241</v>
      </c>
      <c r="G398" s="42">
        <f>C398-(C$7+C$8*F398)</f>
        <v>-6.2468778414768167E-3</v>
      </c>
      <c r="H398" s="42"/>
      <c r="I398" s="42">
        <f>G398</f>
        <v>-6.2468778414768167E-3</v>
      </c>
      <c r="J398" s="42"/>
      <c r="K398" s="42"/>
      <c r="L398" s="42"/>
      <c r="O398" s="23"/>
      <c r="P398" s="42">
        <f>D$11+D$12*F398+D$13*F398^2</f>
        <v>5.6049895837277913E-3</v>
      </c>
      <c r="Q398" s="77">
        <f>+C398-15018.5</f>
        <v>35564.154999999999</v>
      </c>
    </row>
    <row r="399" spans="1:21">
      <c r="A399" s="183" t="s">
        <v>315</v>
      </c>
      <c r="B399" s="184" t="s">
        <v>180</v>
      </c>
      <c r="C399" s="185">
        <v>50582.654999999999</v>
      </c>
      <c r="D399" s="185"/>
      <c r="E399" s="42">
        <f>(C399-C$7)/C$8</f>
        <v>6240.9869583837899</v>
      </c>
      <c r="F399" s="42">
        <f>ROUND(2*E399,0)/2</f>
        <v>6241</v>
      </c>
      <c r="G399" s="42">
        <f>C399-(C$7+C$8*F399)</f>
        <v>-6.2468778414768167E-3</v>
      </c>
      <c r="H399" s="42"/>
      <c r="I399" s="42"/>
      <c r="J399" s="42">
        <f>G399</f>
        <v>-6.2468778414768167E-3</v>
      </c>
      <c r="K399" s="42"/>
      <c r="M399" s="42"/>
      <c r="O399" s="23"/>
      <c r="P399" s="42">
        <f>D$11+D$12*F399+D$13*F399^2</f>
        <v>5.6049895837277913E-3</v>
      </c>
      <c r="Q399" s="77">
        <f>+C399-15018.5</f>
        <v>35564.154999999999</v>
      </c>
    </row>
    <row r="400" spans="1:21">
      <c r="A400" s="203" t="s">
        <v>819</v>
      </c>
      <c r="B400" s="205" t="s">
        <v>180</v>
      </c>
      <c r="C400" s="204">
        <v>50598.455999999998</v>
      </c>
      <c r="D400" s="109"/>
      <c r="E400" s="42">
        <f>(C400-C$7)/C$8</f>
        <v>6273.9747297092545</v>
      </c>
      <c r="F400" s="42">
        <f>ROUND(2*E400,0)/2</f>
        <v>6274</v>
      </c>
      <c r="G400" s="42">
        <f>C400-(C$7+C$8*F400)</f>
        <v>-1.2104360132070724E-2</v>
      </c>
      <c r="H400" s="42"/>
      <c r="I400" s="42">
        <f>G400</f>
        <v>-1.2104360132070724E-2</v>
      </c>
      <c r="J400" s="42"/>
      <c r="K400" s="42"/>
      <c r="L400" s="42"/>
      <c r="O400" s="23"/>
      <c r="P400" s="42">
        <f>D$11+D$12*F400+D$13*F400^2</f>
        <v>5.5123368223982012E-3</v>
      </c>
      <c r="Q400" s="77">
        <f>+C400-15018.5</f>
        <v>35579.955999999998</v>
      </c>
    </row>
    <row r="401" spans="1:21">
      <c r="A401" s="101" t="s">
        <v>153</v>
      </c>
      <c r="B401" s="43"/>
      <c r="C401" s="109">
        <v>50605.406999999999</v>
      </c>
      <c r="D401" s="109">
        <v>4.0000000000000001E-3</v>
      </c>
      <c r="E401" s="42">
        <f>(C401-C$7)/C$8</f>
        <v>6288.4863428023091</v>
      </c>
      <c r="F401" s="42">
        <f>ROUND(2*E401,0)/2</f>
        <v>6288.5</v>
      </c>
      <c r="G401" s="42"/>
      <c r="H401" s="42"/>
      <c r="I401" s="42"/>
      <c r="J401" s="95"/>
      <c r="L401" s="95"/>
      <c r="M401" s="95"/>
      <c r="N401" s="95"/>
      <c r="O401" s="23"/>
      <c r="P401" s="42"/>
      <c r="Q401" s="77">
        <f>+C401-15018.5</f>
        <v>35586.906999999999</v>
      </c>
      <c r="S401" s="3" t="s">
        <v>2</v>
      </c>
      <c r="U401" s="95">
        <v>-6.5417387158959173E-3</v>
      </c>
    </row>
    <row r="402" spans="1:21">
      <c r="A402" s="203" t="s">
        <v>830</v>
      </c>
      <c r="B402" s="205" t="s">
        <v>180</v>
      </c>
      <c r="C402" s="204">
        <v>50862.396999999997</v>
      </c>
      <c r="D402" s="109"/>
      <c r="E402" s="42">
        <f>(C402-C$7)/C$8</f>
        <v>6825.004750050678</v>
      </c>
      <c r="F402" s="42">
        <f>ROUND(2*E402,0)/2</f>
        <v>6825</v>
      </c>
      <c r="G402" s="42">
        <f>C402-(C$7+C$8*F402)</f>
        <v>2.2752537624910474E-3</v>
      </c>
      <c r="H402" s="42"/>
      <c r="I402" s="42">
        <f>G402</f>
        <v>2.2752537624910474E-3</v>
      </c>
      <c r="J402" s="42"/>
      <c r="K402" s="42"/>
      <c r="L402" s="42"/>
      <c r="O402" s="23"/>
      <c r="P402" s="42">
        <f>D$11+D$12*F402+D$13*F402^2</f>
        <v>4.0854741325456953E-3</v>
      </c>
      <c r="Q402" s="77">
        <f>+C402-15018.5</f>
        <v>35843.896999999997</v>
      </c>
    </row>
    <row r="403" spans="1:21">
      <c r="A403" s="203" t="s">
        <v>830</v>
      </c>
      <c r="B403" s="205" t="s">
        <v>180</v>
      </c>
      <c r="C403" s="204">
        <v>50875.328000000001</v>
      </c>
      <c r="D403" s="109"/>
      <c r="E403" s="42">
        <f>(C403-C$7)/C$8</f>
        <v>6852.0008180849627</v>
      </c>
      <c r="F403" s="42">
        <f>ROUND(2*E403,0)/2</f>
        <v>6852</v>
      </c>
      <c r="G403" s="42">
        <f>C403-(C$7+C$8*F403)</f>
        <v>3.918591610272415E-4</v>
      </c>
      <c r="H403" s="42"/>
      <c r="I403" s="42">
        <f>G403</f>
        <v>3.918591610272415E-4</v>
      </c>
      <c r="J403" s="42"/>
      <c r="K403" s="42"/>
      <c r="L403" s="42"/>
      <c r="O403" s="23"/>
      <c r="P403" s="42">
        <f>D$11+D$12*F403+D$13*F403^2</f>
        <v>4.0213827219209401E-3</v>
      </c>
      <c r="Q403" s="77">
        <f>+C403-15018.5</f>
        <v>35856.828000000001</v>
      </c>
    </row>
    <row r="404" spans="1:21">
      <c r="A404" s="203" t="s">
        <v>836</v>
      </c>
      <c r="B404" s="205" t="s">
        <v>180</v>
      </c>
      <c r="C404" s="204">
        <v>50891.129000000001</v>
      </c>
      <c r="D404" s="109"/>
      <c r="E404" s="42">
        <f>(C404-C$7)/C$8</f>
        <v>6884.9885894104282</v>
      </c>
      <c r="F404" s="42">
        <f>ROUND(2*E404,0)/2</f>
        <v>6885</v>
      </c>
      <c r="G404" s="42">
        <f>C404-(C$7+C$8*F404)</f>
        <v>-5.4656231222907081E-3</v>
      </c>
      <c r="H404" s="42"/>
      <c r="I404" s="42"/>
      <c r="J404" s="42"/>
      <c r="K404" s="42">
        <f>G404</f>
        <v>-5.4656231222907081E-3</v>
      </c>
      <c r="L404" s="42"/>
      <c r="N404" s="42"/>
      <c r="O404" s="23"/>
      <c r="P404" s="42">
        <f>D$11+D$12*F404+D$13*F404^2</f>
        <v>3.9437881292167937E-3</v>
      </c>
      <c r="Q404" s="77">
        <f>+C404-15018.5</f>
        <v>35872.629000000001</v>
      </c>
    </row>
    <row r="405" spans="1:21">
      <c r="A405" s="101" t="s">
        <v>154</v>
      </c>
      <c r="B405" s="43"/>
      <c r="C405" s="109">
        <v>50902.42</v>
      </c>
      <c r="D405" s="109">
        <v>8.0000000000000002E-3</v>
      </c>
      <c r="E405" s="42">
        <f>(C405-C$7)/C$8</f>
        <v>6908.5608269925906</v>
      </c>
      <c r="F405" s="42">
        <f>ROUND(2*E405,0)/2</f>
        <v>6908.5</v>
      </c>
      <c r="G405" s="42"/>
      <c r="H405" s="42"/>
      <c r="I405" s="42"/>
      <c r="J405" s="95"/>
      <c r="L405" s="95"/>
      <c r="M405" s="95"/>
      <c r="N405" s="95"/>
      <c r="O405" s="23"/>
      <c r="P405" s="42"/>
      <c r="Q405" s="77">
        <f>+C405-15018.5</f>
        <v>35883.919999999998</v>
      </c>
      <c r="S405" s="3" t="s">
        <v>2</v>
      </c>
      <c r="U405" s="95">
        <v>2.9135866760043427E-2</v>
      </c>
    </row>
    <row r="406" spans="1:21">
      <c r="A406" s="101" t="s">
        <v>154</v>
      </c>
      <c r="B406" s="43"/>
      <c r="C406" s="109">
        <v>50918.322999999997</v>
      </c>
      <c r="D406" s="109">
        <v>3.0000000000000001E-3</v>
      </c>
      <c r="E406" s="42">
        <f>(C406-C$7)/C$8</f>
        <v>6941.7615438705634</v>
      </c>
      <c r="F406" s="42">
        <f>ROUND(2*E406,0)/2</f>
        <v>6942</v>
      </c>
      <c r="G406" s="42"/>
      <c r="H406" s="42"/>
      <c r="I406" s="42"/>
      <c r="J406" s="95"/>
      <c r="L406" s="95"/>
      <c r="M406" s="95"/>
      <c r="N406" s="95"/>
      <c r="O406" s="23"/>
      <c r="P406" s="42"/>
      <c r="Q406" s="77">
        <f>+C406-15018.5</f>
        <v>35899.822999999997</v>
      </c>
      <c r="S406" s="3" t="s">
        <v>2</v>
      </c>
      <c r="U406" s="95">
        <v>-0.11421945617621532</v>
      </c>
    </row>
    <row r="407" spans="1:21">
      <c r="A407" s="101" t="s">
        <v>156</v>
      </c>
      <c r="B407" s="43"/>
      <c r="C407" s="109">
        <v>50941.536999999997</v>
      </c>
      <c r="D407" s="109">
        <v>5.0000000000000001E-3</v>
      </c>
      <c r="E407" s="42">
        <f>(C407-C$7)/C$8</f>
        <v>6990.2254463798581</v>
      </c>
      <c r="F407" s="42">
        <f>ROUND(2*E407,0)/2</f>
        <v>6990</v>
      </c>
      <c r="G407" s="42"/>
      <c r="H407" s="42"/>
      <c r="I407" s="42"/>
      <c r="J407" s="95"/>
      <c r="L407" s="95"/>
      <c r="M407" s="95"/>
      <c r="N407" s="95"/>
      <c r="O407" s="23"/>
      <c r="P407" s="42"/>
      <c r="Q407" s="77">
        <f>+C407-15018.5</f>
        <v>35923.036999999997</v>
      </c>
      <c r="S407" s="3" t="s">
        <v>2</v>
      </c>
      <c r="U407" s="95">
        <v>0.10798784231155878</v>
      </c>
    </row>
    <row r="408" spans="1:21">
      <c r="A408" s="104" t="s">
        <v>13</v>
      </c>
      <c r="B408" s="39" t="s">
        <v>180</v>
      </c>
      <c r="C408" s="177">
        <v>51130.635600000001</v>
      </c>
      <c r="D408" s="114">
        <v>6.0000000000000002E-5</v>
      </c>
      <c r="E408" s="42">
        <f>(C408-C$7)/C$8</f>
        <v>7385.0068763378322</v>
      </c>
      <c r="F408" s="42">
        <f>ROUND(2*E408,0)/2</f>
        <v>7385</v>
      </c>
      <c r="G408" s="42">
        <f>C408-(C$7+C$8*F408)</f>
        <v>3.2937361247604713E-3</v>
      </c>
      <c r="H408" s="42"/>
      <c r="I408" s="42"/>
      <c r="J408" s="42">
        <f>G408</f>
        <v>3.2937361247604713E-3</v>
      </c>
      <c r="M408" s="42"/>
      <c r="N408" s="42"/>
      <c r="O408" s="23"/>
      <c r="P408" s="42">
        <f>D$11+D$12*F408+D$13*F408^2</f>
        <v>2.8676264914754973E-3</v>
      </c>
      <c r="Q408" s="77">
        <f>+C408-15018.5</f>
        <v>36112.135600000001</v>
      </c>
      <c r="S408" s="3" t="s">
        <v>2</v>
      </c>
    </row>
    <row r="409" spans="1:21">
      <c r="A409" s="104" t="s">
        <v>13</v>
      </c>
      <c r="B409" s="39" t="s">
        <v>180</v>
      </c>
      <c r="C409" s="177">
        <v>51130.635690000003</v>
      </c>
      <c r="D409" s="114">
        <v>8.0000000000000007E-5</v>
      </c>
      <c r="E409" s="42">
        <f>(C409-C$7)/C$8</f>
        <v>7385.0070642309702</v>
      </c>
      <c r="F409" s="42">
        <f>ROUND(2*E409,0)/2</f>
        <v>7385</v>
      </c>
      <c r="G409" s="42">
        <f>C409-(C$7+C$8*F409)</f>
        <v>3.3837361261248589E-3</v>
      </c>
      <c r="H409" s="42"/>
      <c r="I409" s="42"/>
      <c r="J409" s="42">
        <f>G409</f>
        <v>3.3837361261248589E-3</v>
      </c>
      <c r="M409" s="42"/>
      <c r="N409" s="42"/>
      <c r="O409" s="23"/>
      <c r="P409" s="42">
        <f>D$11+D$12*F409+D$13*F409^2</f>
        <v>2.8676264914754973E-3</v>
      </c>
      <c r="Q409" s="77">
        <f>+C409-15018.5</f>
        <v>36112.135690000003</v>
      </c>
      <c r="S409" s="3" t="s">
        <v>2</v>
      </c>
    </row>
    <row r="410" spans="1:21">
      <c r="A410" s="104" t="s">
        <v>13</v>
      </c>
      <c r="B410" s="39" t="s">
        <v>180</v>
      </c>
      <c r="C410" s="177">
        <v>51130.635880000002</v>
      </c>
      <c r="D410" s="114">
        <v>9.0000000000000006E-5</v>
      </c>
      <c r="E410" s="42">
        <f>(C410-C$7)/C$8</f>
        <v>7385.0074608942514</v>
      </c>
      <c r="F410" s="42">
        <f>ROUND(2*E410,0)/2</f>
        <v>7385</v>
      </c>
      <c r="G410" s="42">
        <f>C410-(C$7+C$8*F410)</f>
        <v>3.5737361249630339E-3</v>
      </c>
      <c r="H410" s="42"/>
      <c r="I410" s="42"/>
      <c r="J410" s="42">
        <f>G410</f>
        <v>3.5737361249630339E-3</v>
      </c>
      <c r="M410" s="42"/>
      <c r="N410" s="42"/>
      <c r="O410" s="23"/>
      <c r="P410" s="42">
        <f>D$11+D$12*F410+D$13*F410^2</f>
        <v>2.8676264914754973E-3</v>
      </c>
      <c r="Q410" s="77">
        <f>+C410-15018.5</f>
        <v>36112.135880000002</v>
      </c>
    </row>
    <row r="411" spans="1:21">
      <c r="A411" s="104" t="s">
        <v>13</v>
      </c>
      <c r="B411" s="39" t="s">
        <v>180</v>
      </c>
      <c r="C411" s="177">
        <v>51141.651140000002</v>
      </c>
      <c r="D411" s="114">
        <v>6.0000000000000002E-5</v>
      </c>
      <c r="E411" s="42">
        <f>(C411-C$7)/C$8</f>
        <v>7408.0040356661366</v>
      </c>
      <c r="F411" s="42">
        <f>ROUND(2*E411,0)/2</f>
        <v>7408</v>
      </c>
      <c r="G411" s="42">
        <f>C411-(C$7+C$8*F411)</f>
        <v>1.9330666473251767E-3</v>
      </c>
      <c r="H411" s="42"/>
      <c r="I411" s="42"/>
      <c r="J411" s="42">
        <f>G411</f>
        <v>1.9330666473251767E-3</v>
      </c>
      <c r="M411" s="42"/>
      <c r="N411" s="42"/>
      <c r="O411" s="23"/>
      <c r="P411" s="42">
        <f>D$11+D$12*F411+D$13*F411^2</f>
        <v>2.8226148160559565E-3</v>
      </c>
      <c r="Q411" s="77">
        <f>+C411-15018.5</f>
        <v>36123.151140000002</v>
      </c>
      <c r="S411" s="3" t="s">
        <v>2</v>
      </c>
    </row>
    <row r="412" spans="1:21">
      <c r="A412" s="104" t="s">
        <v>13</v>
      </c>
      <c r="B412" s="39" t="s">
        <v>180</v>
      </c>
      <c r="C412" s="177">
        <v>51141.651409999999</v>
      </c>
      <c r="D412" s="114">
        <v>4.0000000000000003E-5</v>
      </c>
      <c r="E412" s="42">
        <f>(C412-C$7)/C$8</f>
        <v>7408.0045993455342</v>
      </c>
      <c r="F412" s="42">
        <f>ROUND(2*E412,0)/2</f>
        <v>7408</v>
      </c>
      <c r="G412" s="42">
        <f>C412-(C$7+C$8*F412)</f>
        <v>2.2030666441423818E-3</v>
      </c>
      <c r="H412" s="42"/>
      <c r="I412" s="42"/>
      <c r="J412" s="42">
        <f>G412</f>
        <v>2.2030666441423818E-3</v>
      </c>
      <c r="M412" s="42"/>
      <c r="N412" s="42"/>
      <c r="O412" s="23"/>
      <c r="P412" s="42">
        <f>D$11+D$12*F412+D$13*F412^2</f>
        <v>2.8226148160559565E-3</v>
      </c>
      <c r="Q412" s="77">
        <f>+C412-15018.5</f>
        <v>36123.151409999999</v>
      </c>
      <c r="S412" s="3" t="s">
        <v>2</v>
      </c>
    </row>
    <row r="413" spans="1:21">
      <c r="A413" s="104" t="s">
        <v>13</v>
      </c>
      <c r="B413" s="39" t="s">
        <v>180</v>
      </c>
      <c r="C413" s="177">
        <v>51141.651510000003</v>
      </c>
      <c r="D413" s="114">
        <v>4.0000000000000003E-5</v>
      </c>
      <c r="E413" s="42">
        <f>(C413-C$7)/C$8</f>
        <v>7408.0048081156929</v>
      </c>
      <c r="F413" s="42">
        <f>ROUND(2*E413,0)/2</f>
        <v>7408</v>
      </c>
      <c r="G413" s="42">
        <f>C413-(C$7+C$8*F413)</f>
        <v>2.303066648892127E-3</v>
      </c>
      <c r="H413" s="42"/>
      <c r="I413" s="42"/>
      <c r="J413" s="42">
        <f>G413</f>
        <v>2.303066648892127E-3</v>
      </c>
      <c r="M413" s="42"/>
      <c r="N413" s="42"/>
      <c r="O413" s="23"/>
      <c r="P413" s="42">
        <f>D$11+D$12*F413+D$13*F413^2</f>
        <v>2.8226148160559565E-3</v>
      </c>
      <c r="Q413" s="77">
        <f>+C413-15018.5</f>
        <v>36123.151510000003</v>
      </c>
      <c r="S413" s="3" t="s">
        <v>2</v>
      </c>
    </row>
    <row r="414" spans="1:21">
      <c r="A414" s="104" t="s">
        <v>13</v>
      </c>
      <c r="B414" s="39" t="s">
        <v>177</v>
      </c>
      <c r="C414" s="177">
        <v>51150.5072</v>
      </c>
      <c r="D414" s="114">
        <v>1E-3</v>
      </c>
      <c r="E414" s="42">
        <f>(C414-C$7)/C$8</f>
        <v>7426.4928453696084</v>
      </c>
      <c r="F414" s="42">
        <f>ROUND(2*E414,0)/2</f>
        <v>7426.5</v>
      </c>
      <c r="G414" s="42">
        <f>C414-(C$7+C$8*F414)</f>
        <v>-3.4270370597369038E-3</v>
      </c>
      <c r="H414" s="42"/>
      <c r="I414" s="42"/>
      <c r="J414" s="42">
        <f>G414</f>
        <v>-3.4270370597369038E-3</v>
      </c>
      <c r="M414" s="42"/>
      <c r="N414" s="42"/>
      <c r="O414" s="23"/>
      <c r="P414" s="42">
        <f>D$11+D$12*F414+D$13*F414^2</f>
        <v>2.7866964590149909E-3</v>
      </c>
      <c r="Q414" s="77">
        <f>+C414-15018.5</f>
        <v>36132.0072</v>
      </c>
      <c r="S414" s="3" t="s">
        <v>2</v>
      </c>
    </row>
    <row r="415" spans="1:21">
      <c r="A415" s="104" t="s">
        <v>13</v>
      </c>
      <c r="B415" s="39" t="s">
        <v>177</v>
      </c>
      <c r="C415" s="177">
        <v>51150.508900000001</v>
      </c>
      <c r="D415" s="114">
        <v>5.9999999999999995E-4</v>
      </c>
      <c r="E415" s="42">
        <f>(C415-C$7)/C$8</f>
        <v>7426.4963944621513</v>
      </c>
      <c r="F415" s="42">
        <f>ROUND(2*E415,0)/2</f>
        <v>7426.5</v>
      </c>
      <c r="G415" s="42">
        <f>C415-(C$7+C$8*F415)</f>
        <v>-1.7270370590267703E-3</v>
      </c>
      <c r="H415" s="42"/>
      <c r="I415" s="42"/>
      <c r="J415" s="42">
        <f>G415</f>
        <v>-1.7270370590267703E-3</v>
      </c>
      <c r="M415" s="42"/>
      <c r="N415" s="42"/>
      <c r="O415" s="23"/>
      <c r="P415" s="42">
        <f>D$11+D$12*F415+D$13*F415^2</f>
        <v>2.7866964590149909E-3</v>
      </c>
      <c r="Q415" s="77">
        <f>+C415-15018.5</f>
        <v>36132.008900000001</v>
      </c>
      <c r="S415" s="3" t="s">
        <v>2</v>
      </c>
    </row>
    <row r="416" spans="1:21">
      <c r="A416" s="104" t="s">
        <v>13</v>
      </c>
      <c r="B416" s="39" t="s">
        <v>177</v>
      </c>
      <c r="C416" s="177">
        <v>51150.51</v>
      </c>
      <c r="D416" s="114">
        <v>5.0000000000000001E-4</v>
      </c>
      <c r="E416" s="42">
        <f>(C416-C$7)/C$8</f>
        <v>7426.4986909337986</v>
      </c>
      <c r="F416" s="42">
        <f>ROUND(2*E416,0)/2</f>
        <v>7426.5</v>
      </c>
      <c r="G416" s="42">
        <f>C416-(C$7+C$8*F416)</f>
        <v>-6.2703705771127716E-4</v>
      </c>
      <c r="H416" s="42"/>
      <c r="I416" s="42"/>
      <c r="J416" s="42">
        <f>G416</f>
        <v>-6.2703705771127716E-4</v>
      </c>
      <c r="M416" s="42"/>
      <c r="N416" s="42"/>
      <c r="O416" s="23"/>
      <c r="P416" s="42">
        <f>D$11+D$12*F416+D$13*F416^2</f>
        <v>2.7866964590149909E-3</v>
      </c>
      <c r="Q416" s="77">
        <f>+C416-15018.5</f>
        <v>36132.01</v>
      </c>
      <c r="S416" s="3" t="s">
        <v>2</v>
      </c>
    </row>
    <row r="417" spans="1:21">
      <c r="A417" s="104" t="s">
        <v>13</v>
      </c>
      <c r="B417" s="39" t="s">
        <v>180</v>
      </c>
      <c r="C417" s="177">
        <v>51158.4162</v>
      </c>
      <c r="D417" s="114">
        <v>4.0000000000000003E-5</v>
      </c>
      <c r="E417" s="42">
        <f>(C417-C$7)/C$8</f>
        <v>7443.0044764950499</v>
      </c>
      <c r="F417" s="42">
        <f>ROUND(2*E417,0)/2</f>
        <v>7443</v>
      </c>
      <c r="G417" s="42">
        <f>C417-(C$7+C$8*F417)</f>
        <v>2.1442217985168099E-3</v>
      </c>
      <c r="H417" s="42"/>
      <c r="I417" s="42"/>
      <c r="J417" s="42">
        <f>G417</f>
        <v>2.1442217985168099E-3</v>
      </c>
      <c r="M417" s="42"/>
      <c r="N417" s="42"/>
      <c r="O417" s="23"/>
      <c r="P417" s="42">
        <f>D$11+D$12*F417+D$13*F417^2</f>
        <v>2.7548768124044561E-3</v>
      </c>
      <c r="Q417" s="77">
        <f>+C417-15018.5</f>
        <v>36139.9162</v>
      </c>
      <c r="S417" s="3" t="s">
        <v>2</v>
      </c>
    </row>
    <row r="418" spans="1:21">
      <c r="A418" s="104" t="s">
        <v>13</v>
      </c>
      <c r="B418" s="39" t="s">
        <v>180</v>
      </c>
      <c r="C418" s="177">
        <v>51158.416469999996</v>
      </c>
      <c r="D418" s="114">
        <v>4.0000000000000003E-5</v>
      </c>
      <c r="E418" s="42">
        <f>(C418-C$7)/C$8</f>
        <v>7443.0050401744465</v>
      </c>
      <c r="F418" s="42">
        <f>ROUND(2*E418,0)/2</f>
        <v>7443</v>
      </c>
      <c r="G418" s="42">
        <f>C418-(C$7+C$8*F418)</f>
        <v>2.414221795334015E-3</v>
      </c>
      <c r="H418" s="42"/>
      <c r="I418" s="42"/>
      <c r="J418" s="42">
        <f>G418</f>
        <v>2.414221795334015E-3</v>
      </c>
      <c r="M418" s="42"/>
      <c r="N418" s="42"/>
      <c r="O418" s="23"/>
      <c r="P418" s="42">
        <f>D$11+D$12*F418+D$13*F418^2</f>
        <v>2.7548768124044561E-3</v>
      </c>
      <c r="Q418" s="77">
        <f>+C418-15018.5</f>
        <v>36139.916469999996</v>
      </c>
      <c r="S418" s="3" t="s">
        <v>2</v>
      </c>
    </row>
    <row r="419" spans="1:21">
      <c r="A419" s="104" t="s">
        <v>13</v>
      </c>
      <c r="B419" s="39" t="s">
        <v>180</v>
      </c>
      <c r="C419" s="177">
        <v>51158.416539999998</v>
      </c>
      <c r="D419" s="114">
        <v>5.0000000000000002E-5</v>
      </c>
      <c r="E419" s="42">
        <f>(C419-C$7)/C$8</f>
        <v>7443.005186313555</v>
      </c>
      <c r="F419" s="42">
        <f>ROUND(2*E419,0)/2</f>
        <v>7443</v>
      </c>
      <c r="G419" s="42">
        <f>C419-(C$7+C$8*F419)</f>
        <v>2.4842217972036451E-3</v>
      </c>
      <c r="H419" s="42"/>
      <c r="I419" s="42"/>
      <c r="J419" s="42">
        <f>G419</f>
        <v>2.4842217972036451E-3</v>
      </c>
      <c r="M419" s="42"/>
      <c r="N419" s="42"/>
      <c r="O419" s="23"/>
      <c r="P419" s="42">
        <f>D$11+D$12*F419+D$13*F419^2</f>
        <v>2.7548768124044561E-3</v>
      </c>
      <c r="Q419" s="77">
        <f>+C419-15018.5</f>
        <v>36139.916539999998</v>
      </c>
      <c r="S419" s="3" t="s">
        <v>2</v>
      </c>
    </row>
    <row r="420" spans="1:21">
      <c r="A420" s="104" t="s">
        <v>13</v>
      </c>
      <c r="B420" s="39" t="s">
        <v>177</v>
      </c>
      <c r="C420" s="177">
        <v>51158.650500000003</v>
      </c>
      <c r="D420" s="114">
        <v>1.1999999999999999E-3</v>
      </c>
      <c r="E420" s="42">
        <f>(C420-C$7)/C$8</f>
        <v>7443.4936249553793</v>
      </c>
      <c r="F420" s="42">
        <f>ROUND(2*E420,0)/2</f>
        <v>7443.5</v>
      </c>
      <c r="G420" s="42">
        <f>C420-(C$7+C$8*F420)</f>
        <v>-3.0536188423866406E-3</v>
      </c>
      <c r="H420" s="42"/>
      <c r="I420" s="42"/>
      <c r="J420" s="42">
        <f>G420</f>
        <v>-3.0536188423866406E-3</v>
      </c>
      <c r="M420" s="42"/>
      <c r="N420" s="42"/>
      <c r="O420" s="23"/>
      <c r="P420" s="42">
        <f>D$11+D$12*F420+D$13*F420^2</f>
        <v>2.7539157546817745E-3</v>
      </c>
      <c r="Q420" s="77">
        <f>+C420-15018.5</f>
        <v>36140.150500000003</v>
      </c>
      <c r="S420" s="3" t="s">
        <v>2</v>
      </c>
    </row>
    <row r="421" spans="1:21">
      <c r="A421" s="104" t="s">
        <v>13</v>
      </c>
      <c r="B421" s="39" t="s">
        <v>177</v>
      </c>
      <c r="C421" s="177">
        <v>51158.652300000002</v>
      </c>
      <c r="D421" s="114">
        <v>1E-3</v>
      </c>
      <c r="E421" s="42">
        <f>(C421-C$7)/C$8</f>
        <v>7443.4973828180673</v>
      </c>
      <c r="F421" s="42">
        <f>ROUND(2*E421,0)/2</f>
        <v>7443.5</v>
      </c>
      <c r="G421" s="42">
        <f>C421-(C$7+C$8*F421)</f>
        <v>-1.2536188442027196E-3</v>
      </c>
      <c r="H421" s="42"/>
      <c r="I421" s="42"/>
      <c r="J421" s="42">
        <f>G421</f>
        <v>-1.2536188442027196E-3</v>
      </c>
      <c r="M421" s="42"/>
      <c r="N421" s="42"/>
      <c r="O421" s="23"/>
      <c r="P421" s="42">
        <f>D$11+D$12*F421+D$13*F421^2</f>
        <v>2.7539157546817745E-3</v>
      </c>
      <c r="Q421" s="77">
        <f>+C421-15018.5</f>
        <v>36140.152300000002</v>
      </c>
      <c r="S421" s="3" t="s">
        <v>2</v>
      </c>
      <c r="U421" s="42">
        <f>G421</f>
        <v>-1.2536188442027196E-3</v>
      </c>
    </row>
    <row r="422" spans="1:21">
      <c r="A422" s="104" t="s">
        <v>13</v>
      </c>
      <c r="B422" s="39" t="s">
        <v>177</v>
      </c>
      <c r="C422" s="177">
        <v>51158.654600000002</v>
      </c>
      <c r="D422" s="114">
        <v>2.0000000000000001E-4</v>
      </c>
      <c r="E422" s="42">
        <f>(C422-C$7)/C$8</f>
        <v>7443.5021845315068</v>
      </c>
      <c r="F422" s="42">
        <f>ROUND(2*E422,0)/2</f>
        <v>7443.5</v>
      </c>
      <c r="G422" s="42">
        <f>C422-(C$7+C$8*F422)</f>
        <v>1.0463811559020542E-3</v>
      </c>
      <c r="H422" s="42"/>
      <c r="I422" s="42"/>
      <c r="J422" s="42">
        <f>G422</f>
        <v>1.0463811559020542E-3</v>
      </c>
      <c r="M422" s="42"/>
      <c r="N422" s="42"/>
      <c r="O422" s="23"/>
      <c r="P422" s="42">
        <f>D$11+D$12*F422+D$13*F422^2</f>
        <v>2.7539157546817745E-3</v>
      </c>
      <c r="Q422" s="77">
        <f>+C422-15018.5</f>
        <v>36140.154600000002</v>
      </c>
      <c r="S422" s="3" t="s">
        <v>2</v>
      </c>
    </row>
    <row r="423" spans="1:21">
      <c r="A423" s="104" t="s">
        <v>13</v>
      </c>
      <c r="B423" s="39" t="s">
        <v>180</v>
      </c>
      <c r="C423" s="177">
        <v>51177.575510000002</v>
      </c>
      <c r="D423" s="114">
        <v>3.0000000000000001E-5</v>
      </c>
      <c r="E423" s="42">
        <f>(C423-C$7)/C$8</f>
        <v>7483.0033966288265</v>
      </c>
      <c r="F423" s="42">
        <f>ROUND(2*E423,0)/2</f>
        <v>7483</v>
      </c>
      <c r="G423" s="42">
        <f>C423-(C$7+C$8*F423)</f>
        <v>1.6269705374725163E-3</v>
      </c>
      <c r="H423" s="42"/>
      <c r="I423" s="42"/>
      <c r="J423" s="42">
        <f>G423</f>
        <v>1.6269705374725163E-3</v>
      </c>
      <c r="M423" s="42"/>
      <c r="N423" s="42"/>
      <c r="O423" s="23"/>
      <c r="P423" s="42">
        <f>D$11+D$12*F423+D$13*F423^2</f>
        <v>2.6785821838384398E-3</v>
      </c>
      <c r="Q423" s="77">
        <f>+C423-15018.5</f>
        <v>36159.075510000002</v>
      </c>
      <c r="S423" s="3" t="s">
        <v>2</v>
      </c>
    </row>
    <row r="424" spans="1:21">
      <c r="A424" s="104" t="s">
        <v>13</v>
      </c>
      <c r="B424" s="39" t="s">
        <v>180</v>
      </c>
      <c r="C424" s="177">
        <v>51177.575700000001</v>
      </c>
      <c r="D424" s="114">
        <v>8.0000000000000007E-5</v>
      </c>
      <c r="E424" s="42">
        <f>(C424-C$7)/C$8</f>
        <v>7483.0037932921077</v>
      </c>
      <c r="F424" s="42">
        <f>ROUND(2*E424,0)/2</f>
        <v>7483</v>
      </c>
      <c r="G424" s="42">
        <f>C424-(C$7+C$8*F424)</f>
        <v>1.8169705363106914E-3</v>
      </c>
      <c r="H424" s="42"/>
      <c r="I424" s="42"/>
      <c r="J424" s="42">
        <f>G424</f>
        <v>1.8169705363106914E-3</v>
      </c>
      <c r="M424" s="42"/>
      <c r="N424" s="42"/>
      <c r="O424" s="23"/>
      <c r="P424" s="42">
        <f>D$11+D$12*F424+D$13*F424^2</f>
        <v>2.6785821838384398E-3</v>
      </c>
      <c r="Q424" s="77">
        <f>+C424-15018.5</f>
        <v>36159.075700000001</v>
      </c>
      <c r="S424" s="3" t="s">
        <v>2</v>
      </c>
    </row>
    <row r="425" spans="1:21">
      <c r="A425" s="104" t="s">
        <v>13</v>
      </c>
      <c r="B425" s="39" t="s">
        <v>180</v>
      </c>
      <c r="C425" s="177">
        <v>51177.575790000003</v>
      </c>
      <c r="D425" s="114">
        <v>8.0000000000000007E-5</v>
      </c>
      <c r="E425" s="42">
        <f>(C425-C$7)/C$8</f>
        <v>7483.0039811852457</v>
      </c>
      <c r="F425" s="42">
        <f>ROUND(2*E425,0)/2</f>
        <v>7483</v>
      </c>
      <c r="G425" s="42">
        <f>C425-(C$7+C$8*F425)</f>
        <v>1.906970537675079E-3</v>
      </c>
      <c r="H425" s="42"/>
      <c r="I425" s="42"/>
      <c r="J425" s="42">
        <f>G425</f>
        <v>1.906970537675079E-3</v>
      </c>
      <c r="M425" s="42"/>
      <c r="N425" s="42"/>
      <c r="O425" s="23"/>
      <c r="P425" s="42">
        <f>D$11+D$12*F425+D$13*F425^2</f>
        <v>2.6785821838384398E-3</v>
      </c>
      <c r="Q425" s="77">
        <f>+C425-15018.5</f>
        <v>36159.075790000003</v>
      </c>
      <c r="S425" s="3" t="s">
        <v>2</v>
      </c>
      <c r="U425" s="95">
        <v>1.9492192666803021E-2</v>
      </c>
    </row>
    <row r="426" spans="1:21">
      <c r="A426" s="104" t="s">
        <v>13</v>
      </c>
      <c r="B426" s="39" t="s">
        <v>180</v>
      </c>
      <c r="C426" s="177">
        <v>51183.324350000003</v>
      </c>
      <c r="D426" s="114">
        <v>2.2000000000000001E-4</v>
      </c>
      <c r="E426" s="42">
        <f>(C426-C$7)/C$8</f>
        <v>7495.0052584924233</v>
      </c>
      <c r="F426" s="42">
        <f>ROUND(2*E426,0)/2</f>
        <v>7495</v>
      </c>
      <c r="G426" s="42">
        <f>C426-(C$7+C$8*F426)</f>
        <v>2.5187951614498161E-3</v>
      </c>
      <c r="H426" s="42"/>
      <c r="I426" s="42"/>
      <c r="J426" s="42">
        <f>G426</f>
        <v>2.5187951614498161E-3</v>
      </c>
      <c r="M426" s="42"/>
      <c r="N426" s="42"/>
      <c r="O426" s="23"/>
      <c r="P426" s="42">
        <f>D$11+D$12*F426+D$13*F426^2</f>
        <v>2.6559268036806354E-3</v>
      </c>
      <c r="Q426" s="77">
        <f>+C426-15018.5</f>
        <v>36164.824350000003</v>
      </c>
      <c r="S426" s="3" t="s">
        <v>2</v>
      </c>
    </row>
    <row r="427" spans="1:21">
      <c r="A427" s="104" t="s">
        <v>13</v>
      </c>
      <c r="B427" s="39" t="s">
        <v>180</v>
      </c>
      <c r="C427" s="177">
        <v>51183.3246</v>
      </c>
      <c r="D427" s="114">
        <v>1.2E-4</v>
      </c>
      <c r="E427" s="42">
        <f>(C427-C$7)/C$8</f>
        <v>7495.0057804177914</v>
      </c>
      <c r="F427" s="42">
        <f>ROUND(2*E427,0)/2</f>
        <v>7495</v>
      </c>
      <c r="G427" s="42">
        <f>C427-(C$7+C$8*F427)</f>
        <v>2.7687951587722637E-3</v>
      </c>
      <c r="H427" s="42"/>
      <c r="I427" s="42"/>
      <c r="J427" s="42">
        <f>G427</f>
        <v>2.7687951587722637E-3</v>
      </c>
      <c r="M427" s="42"/>
      <c r="N427" s="42"/>
      <c r="O427" s="23"/>
      <c r="P427" s="42">
        <f>D$11+D$12*F427+D$13*F427^2</f>
        <v>2.6559268036806354E-3</v>
      </c>
      <c r="Q427" s="77">
        <f>+C427-15018.5</f>
        <v>36164.8246</v>
      </c>
      <c r="S427" s="3" t="s">
        <v>2</v>
      </c>
    </row>
    <row r="428" spans="1:21">
      <c r="A428" s="104" t="s">
        <v>13</v>
      </c>
      <c r="B428" s="39" t="s">
        <v>180</v>
      </c>
      <c r="C428" s="177">
        <v>51183.326110000002</v>
      </c>
      <c r="D428" s="114">
        <v>1.4999999999999999E-4</v>
      </c>
      <c r="E428" s="42">
        <f>(C428-C$7)/C$8</f>
        <v>7495.0089328470531</v>
      </c>
      <c r="F428" s="42">
        <f>ROUND(2*E428,0)/2</f>
        <v>7495</v>
      </c>
      <c r="G428" s="42">
        <f>C428-(C$7+C$8*F428)</f>
        <v>4.2787951606442221E-3</v>
      </c>
      <c r="H428" s="42"/>
      <c r="I428" s="42"/>
      <c r="J428" s="42">
        <f>G428</f>
        <v>4.2787951606442221E-3</v>
      </c>
      <c r="M428" s="42"/>
      <c r="N428" s="42"/>
      <c r="O428" s="23"/>
      <c r="P428" s="42">
        <f>D$11+D$12*F428+D$13*F428^2</f>
        <v>2.6559268036806354E-3</v>
      </c>
      <c r="Q428" s="77">
        <f>+C428-15018.5</f>
        <v>36164.826110000002</v>
      </c>
      <c r="S428" s="3" t="s">
        <v>2</v>
      </c>
    </row>
    <row r="429" spans="1:21">
      <c r="A429" s="104" t="s">
        <v>13</v>
      </c>
      <c r="B429" s="39" t="s">
        <v>180</v>
      </c>
      <c r="C429" s="177">
        <v>51200.567770000001</v>
      </c>
      <c r="D429" s="114">
        <v>5.0000000000000002E-5</v>
      </c>
      <c r="E429" s="42">
        <f>(C429-C$7)/C$8</f>
        <v>7531.0043722085766</v>
      </c>
      <c r="F429" s="42">
        <f>ROUND(2*E429,0)/2</f>
        <v>7531</v>
      </c>
      <c r="G429" s="42">
        <f>C429-(C$7+C$8*F429)</f>
        <v>2.094269024382811E-3</v>
      </c>
      <c r="H429" s="42"/>
      <c r="I429" s="42"/>
      <c r="J429" s="42">
        <f>G429</f>
        <v>2.094269024382811E-3</v>
      </c>
      <c r="M429" s="42"/>
      <c r="N429" s="42"/>
      <c r="O429" s="23"/>
      <c r="P429" s="42">
        <f>D$11+D$12*F429+D$13*F429^2</f>
        <v>2.588605917271225E-3</v>
      </c>
      <c r="Q429" s="77">
        <f>+C429-15018.5</f>
        <v>36182.067770000001</v>
      </c>
      <c r="S429" s="3" t="s">
        <v>2</v>
      </c>
    </row>
    <row r="430" spans="1:21">
      <c r="A430" s="104" t="s">
        <v>13</v>
      </c>
      <c r="B430" s="39" t="s">
        <v>180</v>
      </c>
      <c r="C430" s="177">
        <v>51200.567790000001</v>
      </c>
      <c r="D430" s="114">
        <v>1.2999999999999999E-4</v>
      </c>
      <c r="E430" s="42">
        <f>(C430-C$7)/C$8</f>
        <v>7531.0044139626052</v>
      </c>
      <c r="F430" s="42">
        <f>ROUND(2*E430,0)/2</f>
        <v>7531</v>
      </c>
      <c r="G430" s="42">
        <f>C430-(C$7+C$8*F430)</f>
        <v>2.1142690238775685E-3</v>
      </c>
      <c r="H430" s="42"/>
      <c r="I430" s="42"/>
      <c r="J430" s="42">
        <f>G430</f>
        <v>2.1142690238775685E-3</v>
      </c>
      <c r="M430" s="42"/>
      <c r="N430" s="42"/>
      <c r="O430" s="23"/>
      <c r="P430" s="42">
        <f>D$11+D$12*F430+D$13*F430^2</f>
        <v>2.588605917271225E-3</v>
      </c>
      <c r="Q430" s="77">
        <f>+C430-15018.5</f>
        <v>36182.067790000001</v>
      </c>
      <c r="S430" s="3" t="s">
        <v>2</v>
      </c>
    </row>
    <row r="431" spans="1:21">
      <c r="A431" s="104" t="s">
        <v>13</v>
      </c>
      <c r="B431" s="39" t="s">
        <v>180</v>
      </c>
      <c r="C431" s="177">
        <v>51200.568200000002</v>
      </c>
      <c r="D431" s="114">
        <v>2.9999999999999997E-4</v>
      </c>
      <c r="E431" s="42">
        <f>(C431-C$7)/C$8</f>
        <v>7531.0052699202197</v>
      </c>
      <c r="F431" s="42">
        <f>ROUND(2*E431,0)/2</f>
        <v>7531</v>
      </c>
      <c r="G431" s="42">
        <f>C431-(C$7+C$8*F431)</f>
        <v>2.5242690244340338E-3</v>
      </c>
      <c r="H431" s="42"/>
      <c r="I431" s="42"/>
      <c r="J431" s="42">
        <f>G431</f>
        <v>2.5242690244340338E-3</v>
      </c>
      <c r="M431" s="42"/>
      <c r="N431" s="42"/>
      <c r="O431" s="23"/>
      <c r="P431" s="42">
        <f>D$11+D$12*F431+D$13*F431^2</f>
        <v>2.588605917271225E-3</v>
      </c>
      <c r="Q431" s="77">
        <f>+C431-15018.5</f>
        <v>36182.068200000002</v>
      </c>
      <c r="S431" s="3" t="s">
        <v>2</v>
      </c>
    </row>
    <row r="432" spans="1:21">
      <c r="A432" s="101" t="s">
        <v>13</v>
      </c>
      <c r="B432" s="43"/>
      <c r="C432" s="178">
        <v>51203.44184</v>
      </c>
      <c r="D432" s="109"/>
      <c r="E432" s="42">
        <f>(C432-C$7)/C$8</f>
        <v>7537.0045724448473</v>
      </c>
      <c r="F432" s="42">
        <f>ROUND(2*E432,0)/2</f>
        <v>7537</v>
      </c>
      <c r="G432" s="42">
        <f>C432-(C$7+C$8*F432)</f>
        <v>2.190181337937247E-3</v>
      </c>
      <c r="H432" s="42"/>
      <c r="I432" s="42"/>
      <c r="J432" s="42">
        <f>G432</f>
        <v>2.190181337937247E-3</v>
      </c>
      <c r="M432" s="42"/>
      <c r="N432" s="42"/>
      <c r="O432" s="23"/>
      <c r="P432" s="42">
        <f>D$11+D$12*F432+D$13*F432^2</f>
        <v>2.5774798690873166E-3</v>
      </c>
      <c r="Q432" s="77">
        <f>+C432-15018.5</f>
        <v>36184.94184</v>
      </c>
      <c r="S432" s="3" t="s">
        <v>2</v>
      </c>
    </row>
    <row r="433" spans="1:21">
      <c r="A433" s="101" t="s">
        <v>13</v>
      </c>
      <c r="B433" s="43"/>
      <c r="C433" s="178">
        <v>51203.441870000002</v>
      </c>
      <c r="D433" s="109"/>
      <c r="E433" s="42">
        <f>(C433-C$7)/C$8</f>
        <v>7537.0046350758985</v>
      </c>
      <c r="F433" s="42">
        <f>ROUND(2*E433,0)/2</f>
        <v>7537</v>
      </c>
      <c r="G433" s="42">
        <f>C433-(C$7+C$8*F433)</f>
        <v>2.2201813408173621E-3</v>
      </c>
      <c r="H433" s="42"/>
      <c r="I433" s="42"/>
      <c r="J433" s="42">
        <f>G433</f>
        <v>2.2201813408173621E-3</v>
      </c>
      <c r="M433" s="42"/>
      <c r="N433" s="42"/>
      <c r="O433" s="23"/>
      <c r="P433" s="42">
        <f>D$11+D$12*F433+D$13*F433^2</f>
        <v>2.5774798690873166E-3</v>
      </c>
      <c r="Q433" s="77">
        <f>+C433-15018.5</f>
        <v>36184.941870000002</v>
      </c>
      <c r="S433" s="3" t="s">
        <v>2</v>
      </c>
    </row>
    <row r="434" spans="1:21">
      <c r="A434" s="101" t="s">
        <v>13</v>
      </c>
      <c r="B434" s="43"/>
      <c r="C434" s="178">
        <v>51203.442060000001</v>
      </c>
      <c r="D434" s="109"/>
      <c r="E434" s="42">
        <f>(C434-C$7)/C$8</f>
        <v>7537.0050317391797</v>
      </c>
      <c r="F434" s="42">
        <f>ROUND(2*E434,0)/2</f>
        <v>7537</v>
      </c>
      <c r="G434" s="42">
        <f>C434-(C$7+C$8*F434)</f>
        <v>2.4101813396555372E-3</v>
      </c>
      <c r="H434" s="42"/>
      <c r="I434" s="42"/>
      <c r="J434" s="42">
        <f>G434</f>
        <v>2.4101813396555372E-3</v>
      </c>
      <c r="M434" s="42"/>
      <c r="N434" s="42"/>
      <c r="O434" s="23"/>
      <c r="P434" s="42">
        <f>D$11+D$12*F434+D$13*F434^2</f>
        <v>2.5774798690873166E-3</v>
      </c>
      <c r="Q434" s="77">
        <f>+C434-15018.5</f>
        <v>36184.942060000001</v>
      </c>
      <c r="S434" s="3" t="s">
        <v>2</v>
      </c>
    </row>
    <row r="435" spans="1:21">
      <c r="A435" s="101" t="s">
        <v>13</v>
      </c>
      <c r="B435" s="43"/>
      <c r="C435" s="179">
        <v>51237.4496</v>
      </c>
      <c r="D435" s="109"/>
      <c r="E435" s="42">
        <f>(C435-C$7)/C$8</f>
        <v>7608.0026238448445</v>
      </c>
      <c r="F435" s="42">
        <f>ROUND(2*E435,0)/2</f>
        <v>7608</v>
      </c>
      <c r="G435" s="42">
        <f>C435-(C$7+C$8*F435)</f>
        <v>1.2568103484227322E-3</v>
      </c>
      <c r="H435" s="42"/>
      <c r="I435" s="42"/>
      <c r="J435" s="42">
        <f>G435</f>
        <v>1.2568103484227322E-3</v>
      </c>
      <c r="M435" s="42"/>
      <c r="N435" s="42"/>
      <c r="O435" s="23"/>
      <c r="P435" s="42">
        <f>D$11+D$12*F435+D$13*F435^2</f>
        <v>2.4478630697258759E-3</v>
      </c>
      <c r="Q435" s="77">
        <f>+C435-15018.5</f>
        <v>36218.9496</v>
      </c>
      <c r="S435" s="3" t="s">
        <v>2</v>
      </c>
    </row>
    <row r="436" spans="1:21">
      <c r="A436" s="101" t="s">
        <v>13</v>
      </c>
      <c r="B436" s="43"/>
      <c r="C436" s="179">
        <v>51237.450799999999</v>
      </c>
      <c r="D436" s="109"/>
      <c r="E436" s="42">
        <f>(C436-C$7)/C$8</f>
        <v>7608.0051290866359</v>
      </c>
      <c r="F436" s="42">
        <f>ROUND(2*E436,0)/2</f>
        <v>7608</v>
      </c>
      <c r="G436" s="42">
        <f>C436-(C$7+C$8*F436)</f>
        <v>2.4568103472120129E-3</v>
      </c>
      <c r="H436" s="42"/>
      <c r="I436" s="42"/>
      <c r="J436" s="42">
        <f>G436</f>
        <v>2.4568103472120129E-3</v>
      </c>
      <c r="M436" s="42"/>
      <c r="N436" s="42"/>
      <c r="O436" s="23"/>
      <c r="P436" s="42">
        <f>D$11+D$12*F436+D$13*F436^2</f>
        <v>2.4478630697258759E-3</v>
      </c>
      <c r="Q436" s="77">
        <f>+C436-15018.5</f>
        <v>36218.950799999999</v>
      </c>
      <c r="S436" s="3" t="s">
        <v>2</v>
      </c>
    </row>
    <row r="437" spans="1:21">
      <c r="A437" s="101" t="s">
        <v>13</v>
      </c>
      <c r="B437" s="43"/>
      <c r="C437" s="178">
        <v>51250.383249999999</v>
      </c>
      <c r="D437" s="109"/>
      <c r="E437" s="42">
        <f>(C437-C$7)/C$8</f>
        <v>7635.0042242880809</v>
      </c>
      <c r="F437" s="42">
        <f>ROUND(2*E437,0)/2</f>
        <v>7635</v>
      </c>
      <c r="G437" s="42">
        <f>C437-(C$7+C$8*F437)</f>
        <v>2.0234157491358928E-3</v>
      </c>
      <c r="H437" s="42"/>
      <c r="I437" s="42"/>
      <c r="J437" s="42">
        <f>G437</f>
        <v>2.0234157491358928E-3</v>
      </c>
      <c r="M437" s="42"/>
      <c r="N437" s="42"/>
      <c r="O437" s="23"/>
      <c r="P437" s="42">
        <f>D$11+D$12*F437+D$13*F437^2</f>
        <v>2.3995602194795546E-3</v>
      </c>
      <c r="Q437" s="77">
        <f>+C437-15018.5</f>
        <v>36231.883249999999</v>
      </c>
      <c r="S437" s="3" t="s">
        <v>2</v>
      </c>
    </row>
    <row r="438" spans="1:21">
      <c r="A438" s="101" t="s">
        <v>13</v>
      </c>
      <c r="B438" s="43"/>
      <c r="C438" s="178">
        <v>51250.383679999999</v>
      </c>
      <c r="D438" s="109"/>
      <c r="E438" s="42">
        <f>(C438-C$7)/C$8</f>
        <v>7635.005121999724</v>
      </c>
      <c r="F438" s="42">
        <f>ROUND(2*E438,0)/2</f>
        <v>7635</v>
      </c>
      <c r="G438" s="42">
        <f>C438-(C$7+C$8*F438)</f>
        <v>2.4534157491871156E-3</v>
      </c>
      <c r="H438" s="42"/>
      <c r="I438" s="42"/>
      <c r="J438" s="42">
        <f>G438</f>
        <v>2.4534157491871156E-3</v>
      </c>
      <c r="M438" s="42"/>
      <c r="N438" s="42"/>
      <c r="O438" s="23"/>
      <c r="P438" s="42">
        <f>D$11+D$12*F438+D$13*F438^2</f>
        <v>2.3995602194795546E-3</v>
      </c>
      <c r="Q438" s="77">
        <f>+C438-15018.5</f>
        <v>36231.883679999999</v>
      </c>
    </row>
    <row r="439" spans="1:21">
      <c r="A439" s="101" t="s">
        <v>13</v>
      </c>
      <c r="B439" s="48"/>
      <c r="C439" s="178">
        <v>51250.383800000003</v>
      </c>
      <c r="D439" s="109"/>
      <c r="E439" s="42">
        <f>(C439-C$7)/C$8</f>
        <v>7635.0053725239122</v>
      </c>
      <c r="F439" s="42">
        <f>ROUND(2*E439,0)/2</f>
        <v>7635</v>
      </c>
      <c r="G439" s="42">
        <f>C439-(C$7+C$8*F439)</f>
        <v>2.5734157534316182E-3</v>
      </c>
      <c r="H439" s="42"/>
      <c r="I439" s="42"/>
      <c r="J439" s="42">
        <f>G439</f>
        <v>2.5734157534316182E-3</v>
      </c>
      <c r="M439" s="42"/>
      <c r="N439" s="42"/>
      <c r="O439" s="23"/>
      <c r="P439" s="42">
        <f>D$11+D$12*F439+D$13*F439^2</f>
        <v>2.3995602194795546E-3</v>
      </c>
      <c r="Q439" s="77">
        <f>+C439-15018.5</f>
        <v>36231.883800000003</v>
      </c>
    </row>
    <row r="440" spans="1:21">
      <c r="A440" s="101" t="s">
        <v>44</v>
      </c>
      <c r="B440" s="48"/>
      <c r="C440" s="174">
        <v>51254.694499999998</v>
      </c>
      <c r="D440" s="109"/>
      <c r="E440" s="42">
        <f>(C440-C$7)/C$8</f>
        <v>7644.0048273592083</v>
      </c>
      <c r="F440" s="42">
        <f>ROUND(2*E440,0)/2</f>
        <v>7644</v>
      </c>
      <c r="G440" s="42">
        <f>C440-(C$7+C$8*F440)</f>
        <v>2.3122842103475705E-3</v>
      </c>
      <c r="H440" s="42"/>
      <c r="I440" s="42"/>
      <c r="J440" s="42"/>
      <c r="K440" s="42">
        <f>G440</f>
        <v>2.3122842103475705E-3</v>
      </c>
      <c r="M440" s="42"/>
      <c r="N440" s="42"/>
      <c r="O440" s="23"/>
      <c r="P440" s="42">
        <f>D$11+D$12*F440+D$13*F440^2</f>
        <v>2.3835802545344523E-3</v>
      </c>
      <c r="Q440" s="77">
        <f>+C440-15018.5</f>
        <v>36236.194499999998</v>
      </c>
      <c r="S440" s="3" t="s">
        <v>2</v>
      </c>
      <c r="U440" s="95">
        <v>1.0347026400268078E-2</v>
      </c>
    </row>
    <row r="441" spans="1:21">
      <c r="A441" s="104" t="s">
        <v>13</v>
      </c>
      <c r="B441" s="39" t="s">
        <v>177</v>
      </c>
      <c r="C441" s="177">
        <v>51256.371899999998</v>
      </c>
      <c r="D441" s="114">
        <v>2.9999999999999997E-4</v>
      </c>
      <c r="E441" s="42">
        <f>(C441-C$7)/C$8</f>
        <v>7647.5067378472377</v>
      </c>
      <c r="F441" s="42">
        <f>ROUND(2*E441,0)/2</f>
        <v>7647.5</v>
      </c>
      <c r="G441" s="42">
        <f>C441-(C$7+C$8*F441)</f>
        <v>3.2273997276206501E-3</v>
      </c>
      <c r="H441" s="42"/>
      <c r="I441" s="42"/>
      <c r="J441" s="42">
        <f>G441</f>
        <v>3.2273997276206501E-3</v>
      </c>
      <c r="M441" s="42"/>
      <c r="N441" s="42"/>
      <c r="O441" s="23"/>
      <c r="P441" s="42">
        <f>D$11+D$12*F441+D$13*F441^2</f>
        <v>2.3773821604500672E-3</v>
      </c>
      <c r="Q441" s="77">
        <f>+C441-15018.5</f>
        <v>36237.871899999998</v>
      </c>
      <c r="S441" s="3" t="s">
        <v>2</v>
      </c>
    </row>
    <row r="442" spans="1:21">
      <c r="A442" s="104" t="s">
        <v>13</v>
      </c>
      <c r="B442" s="39" t="s">
        <v>177</v>
      </c>
      <c r="C442" s="177">
        <v>51256.373399999997</v>
      </c>
      <c r="D442" s="114">
        <v>4.0000000000000002E-4</v>
      </c>
      <c r="E442" s="42">
        <f>(C442-C$7)/C$8</f>
        <v>7647.5098693994769</v>
      </c>
      <c r="F442" s="42">
        <f>ROUND(2*E442,0)/2</f>
        <v>7647.5</v>
      </c>
      <c r="G442" s="42">
        <f>C442-(C$7+C$8*F442)</f>
        <v>4.7273997261072509E-3</v>
      </c>
      <c r="H442" s="42"/>
      <c r="I442" s="42"/>
      <c r="J442" s="42">
        <f>G442</f>
        <v>4.7273997261072509E-3</v>
      </c>
      <c r="M442" s="42"/>
      <c r="N442" s="42"/>
      <c r="O442" s="23"/>
      <c r="P442" s="42">
        <f>D$11+D$12*F442+D$13*F442^2</f>
        <v>2.3773821604500672E-3</v>
      </c>
      <c r="Q442" s="77">
        <f>+C442-15018.5</f>
        <v>36237.873399999997</v>
      </c>
      <c r="S442" s="3" t="s">
        <v>2</v>
      </c>
    </row>
    <row r="443" spans="1:21">
      <c r="A443" s="101" t="s">
        <v>159</v>
      </c>
      <c r="B443" s="48"/>
      <c r="C443" s="174">
        <v>51270.34</v>
      </c>
      <c r="D443" s="109">
        <v>5.0000000000000001E-3</v>
      </c>
      <c r="E443" s="42">
        <f>(C443-C$7)/C$8</f>
        <v>7676.66796110217</v>
      </c>
      <c r="F443" s="42">
        <f>ROUND(2*E443,0)/2</f>
        <v>7676.5</v>
      </c>
      <c r="G443" s="42"/>
      <c r="H443" s="42"/>
      <c r="I443" s="42"/>
      <c r="J443" s="95"/>
      <c r="L443" s="95"/>
      <c r="M443" s="95"/>
      <c r="N443" s="95"/>
      <c r="O443" s="23"/>
      <c r="P443" s="42">
        <f>D$11+D$12*F443+D$13*F443^2</f>
        <v>2.3263784635398563E-3</v>
      </c>
      <c r="Q443" s="77">
        <f>+C443-15018.5</f>
        <v>36251.839999999997</v>
      </c>
      <c r="S443" s="3" t="s">
        <v>2</v>
      </c>
      <c r="U443" s="95">
        <v>8.0452642563614063E-2</v>
      </c>
    </row>
    <row r="444" spans="1:21">
      <c r="A444" s="104" t="s">
        <v>13</v>
      </c>
      <c r="B444" s="39" t="s">
        <v>180</v>
      </c>
      <c r="C444" s="177">
        <v>51273.375379999998</v>
      </c>
      <c r="D444" s="114">
        <v>1.6000000000000001E-4</v>
      </c>
      <c r="E444" s="42">
        <f>(C444-C$7)/C$8</f>
        <v>7683.0049284666356</v>
      </c>
      <c r="F444" s="42">
        <f>ROUND(2*E444,0)/2</f>
        <v>7683</v>
      </c>
      <c r="G444" s="42">
        <f>C444-(C$7+C$8*F444)</f>
        <v>2.360714235692285E-3</v>
      </c>
      <c r="H444" s="42"/>
      <c r="I444" s="42"/>
      <c r="J444" s="42">
        <f>G444</f>
        <v>2.360714235692285E-3</v>
      </c>
      <c r="M444" s="42"/>
      <c r="N444" s="42"/>
      <c r="O444" s="23"/>
      <c r="P444" s="42">
        <f>D$11+D$12*F444+D$13*F444^2</f>
        <v>2.3150327650083118E-3</v>
      </c>
      <c r="Q444" s="77">
        <f>+C444-15018.5</f>
        <v>36254.875379999998</v>
      </c>
      <c r="S444" s="3" t="s">
        <v>2</v>
      </c>
    </row>
    <row r="445" spans="1:21">
      <c r="A445" s="104" t="s">
        <v>13</v>
      </c>
      <c r="B445" s="39" t="s">
        <v>180</v>
      </c>
      <c r="C445" s="177">
        <v>51273.375699999997</v>
      </c>
      <c r="D445" s="114">
        <v>1E-3</v>
      </c>
      <c r="E445" s="42">
        <f>(C445-C$7)/C$8</f>
        <v>7683.005596531113</v>
      </c>
      <c r="F445" s="42">
        <f>ROUND(2*E445,0)/2</f>
        <v>7683</v>
      </c>
      <c r="G445" s="42">
        <f>C445-(C$7+C$8*F445)</f>
        <v>2.6807142348843627E-3</v>
      </c>
      <c r="H445" s="42"/>
      <c r="I445" s="42"/>
      <c r="J445" s="42">
        <f>G445</f>
        <v>2.6807142348843627E-3</v>
      </c>
      <c r="M445" s="42"/>
      <c r="N445" s="42"/>
      <c r="O445" s="23"/>
      <c r="P445" s="42">
        <f>D$11+D$12*F445+D$13*F445^2</f>
        <v>2.3150327650083118E-3</v>
      </c>
      <c r="Q445" s="77">
        <f>+C445-15018.5</f>
        <v>36254.875699999997</v>
      </c>
      <c r="S445" s="3" t="s">
        <v>2</v>
      </c>
    </row>
    <row r="446" spans="1:21">
      <c r="A446" s="104" t="s">
        <v>13</v>
      </c>
      <c r="B446" s="39" t="s">
        <v>180</v>
      </c>
      <c r="C446" s="177">
        <v>51274.333339999997</v>
      </c>
      <c r="D446" s="114">
        <v>2.7999999999999998E-4</v>
      </c>
      <c r="E446" s="42">
        <f>(C446-C$7)/C$8</f>
        <v>7685.0048629909661</v>
      </c>
      <c r="F446" s="42">
        <f>ROUND(2*E446,0)/2</f>
        <v>7685</v>
      </c>
      <c r="G446" s="42">
        <f>C446-(C$7+C$8*F446)</f>
        <v>2.3293516715057194E-3</v>
      </c>
      <c r="H446" s="42"/>
      <c r="I446" s="42"/>
      <c r="J446" s="42">
        <f>G446</f>
        <v>2.3293516715057194E-3</v>
      </c>
      <c r="M446" s="42"/>
      <c r="N446" s="42"/>
      <c r="O446" s="23"/>
      <c r="P446" s="42">
        <f>D$11+D$12*F446+D$13*F446^2</f>
        <v>2.3115481288303492E-3</v>
      </c>
      <c r="Q446" s="77">
        <f>+C446-15018.5</f>
        <v>36255.833339999997</v>
      </c>
      <c r="S446" s="3" t="s">
        <v>2</v>
      </c>
    </row>
    <row r="447" spans="1:21">
      <c r="A447" s="104" t="s">
        <v>13</v>
      </c>
      <c r="B447" s="39" t="s">
        <v>180</v>
      </c>
      <c r="C447" s="177">
        <v>51274.333570000003</v>
      </c>
      <c r="D447" s="114">
        <v>2.5000000000000001E-4</v>
      </c>
      <c r="E447" s="42">
        <f>(C447-C$7)/C$8</f>
        <v>7685.0053431623201</v>
      </c>
      <c r="F447" s="42">
        <f>ROUND(2*E447,0)/2</f>
        <v>7685</v>
      </c>
      <c r="G447" s="42">
        <f>C447-(C$7+C$8*F447)</f>
        <v>2.5593516766093671E-3</v>
      </c>
      <c r="H447" s="42"/>
      <c r="I447" s="42"/>
      <c r="J447" s="42">
        <f>G447</f>
        <v>2.5593516766093671E-3</v>
      </c>
      <c r="M447" s="42"/>
      <c r="N447" s="42"/>
      <c r="O447" s="23"/>
      <c r="P447" s="42">
        <f>D$11+D$12*F447+D$13*F447^2</f>
        <v>2.3115481288303492E-3</v>
      </c>
      <c r="Q447" s="77">
        <f>+C447-15018.5</f>
        <v>36255.833570000003</v>
      </c>
      <c r="S447" s="3" t="s">
        <v>2</v>
      </c>
    </row>
    <row r="448" spans="1:21">
      <c r="A448" s="104" t="s">
        <v>13</v>
      </c>
      <c r="B448" s="39" t="s">
        <v>180</v>
      </c>
      <c r="C448" s="177">
        <v>51274.334210000001</v>
      </c>
      <c r="D448" s="114">
        <v>2.5999999999999998E-4</v>
      </c>
      <c r="E448" s="42">
        <f>(C448-C$7)/C$8</f>
        <v>7685.0066792912739</v>
      </c>
      <c r="F448" s="42">
        <f>ROUND(2*E448,0)/2</f>
        <v>7685</v>
      </c>
      <c r="G448" s="42">
        <f>C448-(C$7+C$8*F448)</f>
        <v>3.1993516749935225E-3</v>
      </c>
      <c r="H448" s="42"/>
      <c r="I448" s="42"/>
      <c r="J448" s="42">
        <f>G448</f>
        <v>3.1993516749935225E-3</v>
      </c>
      <c r="M448" s="42"/>
      <c r="N448" s="42"/>
      <c r="O448" s="23"/>
      <c r="P448" s="42">
        <f>D$11+D$12*F448+D$13*F448^2</f>
        <v>2.3115481288303492E-3</v>
      </c>
      <c r="Q448" s="77">
        <f>+C448-15018.5</f>
        <v>36255.834210000001</v>
      </c>
      <c r="S448" s="3" t="s">
        <v>2</v>
      </c>
    </row>
    <row r="449" spans="1:21">
      <c r="A449" s="104" t="s">
        <v>13</v>
      </c>
      <c r="B449" s="39" t="s">
        <v>177</v>
      </c>
      <c r="C449" s="177">
        <v>51278.410400000001</v>
      </c>
      <c r="D449" s="114">
        <v>8.9999999999999998E-4</v>
      </c>
      <c r="E449" s="42">
        <f>(C449-C$7)/C$8</f>
        <v>7693.5165472489434</v>
      </c>
      <c r="F449" s="42">
        <f>ROUND(2*E449,0)/2</f>
        <v>7693.5</v>
      </c>
      <c r="G449" s="42">
        <f>C449-(C$7+C$8*F449)</f>
        <v>7.9260607817559503E-3</v>
      </c>
      <c r="H449" s="42"/>
      <c r="I449" s="42"/>
      <c r="J449" s="42">
        <f>G449</f>
        <v>7.9260607817559503E-3</v>
      </c>
      <c r="M449" s="42"/>
      <c r="N449" s="42"/>
      <c r="O449" s="23"/>
      <c r="P449" s="42">
        <f>D$11+D$12*F449+D$13*F449^2</f>
        <v>2.2967717519982896E-3</v>
      </c>
      <c r="Q449" s="77">
        <f>+C449-15018.5</f>
        <v>36259.910400000001</v>
      </c>
      <c r="S449" s="3" t="s">
        <v>2</v>
      </c>
    </row>
    <row r="450" spans="1:21">
      <c r="A450" s="104" t="s">
        <v>13</v>
      </c>
      <c r="B450" s="39" t="s">
        <v>177</v>
      </c>
      <c r="C450" s="177">
        <v>51278.411800000002</v>
      </c>
      <c r="D450" s="114">
        <v>2E-3</v>
      </c>
      <c r="E450" s="42">
        <f>(C450-C$7)/C$8</f>
        <v>7693.5194700310394</v>
      </c>
      <c r="F450" s="42">
        <f>ROUND(2*E450,0)/2</f>
        <v>7693.5</v>
      </c>
      <c r="G450" s="42">
        <f>C450-(C$7+C$8*F450)</f>
        <v>9.3260607827687636E-3</v>
      </c>
      <c r="H450" s="42"/>
      <c r="I450" s="42"/>
      <c r="J450" s="42">
        <f>G450</f>
        <v>9.3260607827687636E-3</v>
      </c>
      <c r="M450" s="42"/>
      <c r="N450" s="42"/>
      <c r="O450" s="23"/>
      <c r="P450" s="42">
        <f>D$11+D$12*F450+D$13*F450^2</f>
        <v>2.2967717519982896E-3</v>
      </c>
      <c r="Q450" s="77">
        <f>+C450-15018.5</f>
        <v>36259.911800000002</v>
      </c>
      <c r="S450" s="3" t="s">
        <v>2</v>
      </c>
    </row>
    <row r="451" spans="1:21">
      <c r="A451" s="104" t="s">
        <v>13</v>
      </c>
      <c r="B451" s="39" t="s">
        <v>177</v>
      </c>
      <c r="C451" s="177">
        <v>51278.412100000001</v>
      </c>
      <c r="D451" s="114">
        <v>8.9999999999999998E-4</v>
      </c>
      <c r="E451" s="42">
        <f>(C451-C$7)/C$8</f>
        <v>7693.5200963414873</v>
      </c>
      <c r="F451" s="42">
        <f>ROUND(2*E451,0)/2</f>
        <v>7693.5</v>
      </c>
      <c r="G451" s="42">
        <f>C451-(C$7+C$8*F451)</f>
        <v>9.6260607824660838E-3</v>
      </c>
      <c r="H451" s="42"/>
      <c r="I451" s="42"/>
      <c r="J451" s="42">
        <f>G451</f>
        <v>9.6260607824660838E-3</v>
      </c>
      <c r="M451" s="42"/>
      <c r="N451" s="42"/>
      <c r="O451" s="23"/>
      <c r="P451" s="42">
        <f>D$11+D$12*F451+D$13*F451^2</f>
        <v>2.2967717519982896E-3</v>
      </c>
      <c r="Q451" s="77">
        <f>+C451-15018.5</f>
        <v>36259.912100000001</v>
      </c>
    </row>
    <row r="452" spans="1:21">
      <c r="A452" s="203" t="s">
        <v>811</v>
      </c>
      <c r="B452" s="205" t="s">
        <v>180</v>
      </c>
      <c r="C452" s="204">
        <v>51317.415999999997</v>
      </c>
      <c r="D452" s="109"/>
      <c r="E452" s="42">
        <f>(C452-C$7)/C$8</f>
        <v>7774.9485966896436</v>
      </c>
      <c r="F452" s="42">
        <f>ROUND(2*E452,0)/2</f>
        <v>7775</v>
      </c>
      <c r="G452" s="42">
        <f>C452-(C$7+C$8*F452)</f>
        <v>-2.462196366104763E-2</v>
      </c>
      <c r="H452" s="42"/>
      <c r="I452" s="42"/>
      <c r="J452" s="42">
        <f>G452</f>
        <v>-2.462196366104763E-2</v>
      </c>
      <c r="K452" s="42"/>
      <c r="L452" s="42"/>
      <c r="O452" s="23"/>
      <c r="P452" s="42">
        <f>D$11+D$12*F452+D$13*F452^2</f>
        <v>2.1578313432117496E-3</v>
      </c>
      <c r="Q452" s="77">
        <f>+C452-15018.5</f>
        <v>36298.915999999997</v>
      </c>
    </row>
    <row r="453" spans="1:21">
      <c r="A453" s="49" t="s">
        <v>28</v>
      </c>
      <c r="B453" s="48" t="s">
        <v>180</v>
      </c>
      <c r="C453" s="174">
        <v>51572.747199999998</v>
      </c>
      <c r="D453" s="109">
        <v>2.4000000000000001E-4</v>
      </c>
      <c r="E453" s="42">
        <f>(C453-C$7)/C$8</f>
        <v>8308.0039246977994</v>
      </c>
      <c r="F453" s="42">
        <f>ROUND(2*E453,0)/2</f>
        <v>8308</v>
      </c>
      <c r="G453" s="42">
        <f>C453-(C$7+C$8*F453)</f>
        <v>1.8799132958520204E-3</v>
      </c>
      <c r="H453" s="42"/>
      <c r="I453" s="42"/>
      <c r="J453" s="42"/>
      <c r="K453" s="42">
        <f>G453</f>
        <v>1.8799132958520204E-3</v>
      </c>
      <c r="M453" s="42"/>
      <c r="N453" s="42"/>
      <c r="O453" s="23"/>
      <c r="P453" s="42">
        <f>D$11+D$12*F453+D$13*F453^2</f>
        <v>1.3714808350696224E-3</v>
      </c>
      <c r="Q453" s="77">
        <f>+C453-15018.5</f>
        <v>36554.247199999998</v>
      </c>
    </row>
    <row r="454" spans="1:21">
      <c r="A454" s="42" t="s">
        <v>44</v>
      </c>
      <c r="B454" s="48"/>
      <c r="C454" s="174">
        <v>51625.917300000001</v>
      </c>
      <c r="D454" s="109"/>
      <c r="E454" s="42">
        <f>(C454-C$7)/C$8</f>
        <v>8419.0072219671038</v>
      </c>
      <c r="F454" s="42">
        <f>ROUND(2*E454,0)/2</f>
        <v>8419</v>
      </c>
      <c r="G454" s="42">
        <f>C454-(C$7+C$8*F454)</f>
        <v>3.4592910524224862E-3</v>
      </c>
      <c r="H454" s="42"/>
      <c r="I454" s="42"/>
      <c r="J454" s="42"/>
      <c r="K454" s="42">
        <f>G454</f>
        <v>3.4592910524224862E-3</v>
      </c>
      <c r="M454" s="42"/>
      <c r="N454" s="42"/>
      <c r="O454" s="23"/>
      <c r="P454" s="42">
        <f>D$11+D$12*F454+D$13*F454^2</f>
        <v>1.2344121905603807E-3</v>
      </c>
      <c r="Q454" s="77">
        <f>+C454-15018.5</f>
        <v>36607.417300000001</v>
      </c>
      <c r="S454" s="3" t="s">
        <v>2</v>
      </c>
      <c r="U454" s="95">
        <v>2.6932205444609281E-2</v>
      </c>
    </row>
    <row r="455" spans="1:21">
      <c r="A455" s="42" t="s">
        <v>44</v>
      </c>
      <c r="B455" s="48"/>
      <c r="C455" s="174">
        <v>51630.707399999999</v>
      </c>
      <c r="D455" s="109"/>
      <c r="E455" s="42">
        <f>(C455-C$7)/C$8</f>
        <v>8429.0075208992002</v>
      </c>
      <c r="F455" s="42">
        <f>ROUND(2*E455,0)/2</f>
        <v>8429</v>
      </c>
      <c r="G455" s="42">
        <f>C455-(C$7+C$8*F455)</f>
        <v>3.6024782384629361E-3</v>
      </c>
      <c r="H455" s="42"/>
      <c r="I455" s="42"/>
      <c r="J455" s="42"/>
      <c r="K455" s="42">
        <f>G455</f>
        <v>3.6024782384629361E-3</v>
      </c>
      <c r="M455" s="42"/>
      <c r="N455" s="42"/>
      <c r="O455" s="23"/>
      <c r="P455" s="42">
        <f>D$11+D$12*F455+D$13*F455^2</f>
        <v>1.2225154912371902E-3</v>
      </c>
      <c r="Q455" s="77">
        <f>+C455-15018.5</f>
        <v>36612.207399999999</v>
      </c>
    </row>
    <row r="456" spans="1:21">
      <c r="A456" s="45" t="s">
        <v>42</v>
      </c>
      <c r="B456" s="39" t="s">
        <v>180</v>
      </c>
      <c r="C456" s="104">
        <v>51919.542099999999</v>
      </c>
      <c r="D456" s="45">
        <v>2.0000000000000001E-4</v>
      </c>
      <c r="E456" s="42">
        <f>(C456-C$7)/C$8</f>
        <v>9032.0081559513874</v>
      </c>
      <c r="F456" s="42">
        <f>ROUND(2*E456,0)/2</f>
        <v>9032</v>
      </c>
      <c r="G456" s="42">
        <f>C456-(C$7+C$8*F456)</f>
        <v>3.9066654935595579E-3</v>
      </c>
      <c r="H456" s="42"/>
      <c r="I456" s="42"/>
      <c r="J456" s="42">
        <f>G456</f>
        <v>3.9066654935595579E-3</v>
      </c>
      <c r="M456" s="42"/>
      <c r="N456" s="42"/>
      <c r="O456" s="23"/>
      <c r="P456" s="42">
        <f>D$11+D$12*F456+D$13*F456^2</f>
        <v>6.4317175987347805E-4</v>
      </c>
      <c r="Q456" s="77">
        <f>+C456-15018.5</f>
        <v>36901.042099999999</v>
      </c>
    </row>
    <row r="457" spans="1:21">
      <c r="A457" s="42" t="s">
        <v>42</v>
      </c>
      <c r="B457" s="48" t="s">
        <v>180</v>
      </c>
      <c r="C457" s="174">
        <v>51919.542829999999</v>
      </c>
      <c r="D457" s="109">
        <v>2.0000000000000001E-4</v>
      </c>
      <c r="E457" s="42">
        <f>(C457-C$7)/C$8</f>
        <v>9032.0096799734783</v>
      </c>
      <c r="F457" s="42">
        <f>ROUND(2*E457,0)/2</f>
        <v>9032</v>
      </c>
      <c r="G457" s="42">
        <f>C457-(C$7+C$8*F457)</f>
        <v>4.6366654933081008E-3</v>
      </c>
      <c r="H457" s="42"/>
      <c r="I457" s="42"/>
      <c r="J457" s="42">
        <f>G457</f>
        <v>4.6366654933081008E-3</v>
      </c>
      <c r="M457" s="42"/>
      <c r="N457" s="42"/>
      <c r="O457" s="23"/>
      <c r="P457" s="42">
        <f>D$11+D$12*F457+D$13*F457^2</f>
        <v>6.4317175987347805E-4</v>
      </c>
      <c r="Q457" s="77">
        <f>+C457-15018.5</f>
        <v>36901.042829999999</v>
      </c>
    </row>
    <row r="458" spans="1:21">
      <c r="A458" s="203" t="s">
        <v>962</v>
      </c>
      <c r="B458" s="205" t="s">
        <v>180</v>
      </c>
      <c r="C458" s="204">
        <v>51999.531300000002</v>
      </c>
      <c r="D458" s="109"/>
      <c r="E458" s="42">
        <f>(C458-C$7)/C$8</f>
        <v>9199.0017283902907</v>
      </c>
      <c r="F458" s="42">
        <f>ROUND(2*E458,0)/2</f>
        <v>9199</v>
      </c>
      <c r="G458" s="42">
        <f>C458-(C$7+C$8*F458)</f>
        <v>8.2789148291340098E-4</v>
      </c>
      <c r="H458" s="42"/>
      <c r="I458" s="42">
        <f>G458</f>
        <v>8.2789148291340098E-4</v>
      </c>
      <c r="J458" s="42"/>
      <c r="K458" s="42"/>
      <c r="L458" s="42"/>
      <c r="O458" s="23"/>
      <c r="P458" s="42">
        <f>D$11+D$12*F458+D$13*F458^2</f>
        <v>5.3074023989995583E-4</v>
      </c>
      <c r="Q458" s="77">
        <f>+C458-15018.5</f>
        <v>36981.031300000002</v>
      </c>
    </row>
    <row r="459" spans="1:21">
      <c r="A459" s="45" t="s">
        <v>184</v>
      </c>
      <c r="B459" s="39" t="s">
        <v>180</v>
      </c>
      <c r="C459" s="177">
        <v>52251.484199999999</v>
      </c>
      <c r="D459" s="116">
        <v>4.0000000000000002E-4</v>
      </c>
      <c r="E459" s="42">
        <f>(C459-C$7)/C$8</f>
        <v>9725.0041744372447</v>
      </c>
      <c r="F459" s="42">
        <f>ROUND(2*E459,0)/2</f>
        <v>9725</v>
      </c>
      <c r="G459" s="42">
        <f>C459-(C$7+C$8*F459)</f>
        <v>1.9995374095742591E-3</v>
      </c>
      <c r="H459" s="42"/>
      <c r="I459" s="42"/>
      <c r="J459" s="42">
        <f>G459</f>
        <v>1.9995374095742591E-3</v>
      </c>
      <c r="M459" s="42"/>
      <c r="N459" s="42"/>
      <c r="O459" s="23"/>
      <c r="P459" s="42">
        <f>D$11+D$12*F459+D$13*F459^2</f>
        <v>3.127296146360134E-4</v>
      </c>
      <c r="Q459" s="77">
        <f>+C459-15018.5</f>
        <v>37232.984199999999</v>
      </c>
    </row>
    <row r="460" spans="1:21">
      <c r="A460" s="45" t="s">
        <v>184</v>
      </c>
      <c r="B460" s="39" t="s">
        <v>177</v>
      </c>
      <c r="C460" s="177">
        <v>52278.553</v>
      </c>
      <c r="D460" s="116">
        <v>1E-3</v>
      </c>
      <c r="E460" s="42">
        <f>(C460-C$7)/C$8</f>
        <v>9781.5157486701919</v>
      </c>
      <c r="F460" s="42">
        <f>ROUND(2*E460,0)/2</f>
        <v>9781.5</v>
      </c>
      <c r="G460" s="42">
        <f>C460-(C$7+C$8*F460)</f>
        <v>7.5435450053191744E-3</v>
      </c>
      <c r="H460" s="42"/>
      <c r="I460" s="42"/>
      <c r="J460" s="42">
        <f>G460</f>
        <v>7.5435450053191744E-3</v>
      </c>
      <c r="M460" s="42"/>
      <c r="N460" s="42"/>
      <c r="O460" s="23"/>
      <c r="P460" s="42">
        <f>D$11+D$12*F460+D$13*F460^2</f>
        <v>3.0160154355034913E-4</v>
      </c>
      <c r="Q460" s="77">
        <f>+C460-15018.5</f>
        <v>37260.053</v>
      </c>
    </row>
    <row r="461" spans="1:21">
      <c r="A461" s="45" t="s">
        <v>184</v>
      </c>
      <c r="B461" s="39" t="s">
        <v>180</v>
      </c>
      <c r="C461" s="177">
        <v>52311.360000000001</v>
      </c>
      <c r="D461" s="116">
        <v>2.9999999999999997E-4</v>
      </c>
      <c r="E461" s="42">
        <f>(C461-C$7)/C$8</f>
        <v>9850.0069716228281</v>
      </c>
      <c r="F461" s="42">
        <f>ROUND(2*E461,0)/2</f>
        <v>9850</v>
      </c>
      <c r="G461" s="42">
        <f>C461-(C$7+C$8*F461)</f>
        <v>3.339377224619966E-3</v>
      </c>
      <c r="H461" s="42"/>
      <c r="I461" s="42"/>
      <c r="J461" s="42">
        <f>G461</f>
        <v>3.339377224619966E-3</v>
      </c>
      <c r="M461" s="42"/>
      <c r="N461" s="42"/>
      <c r="O461" s="23"/>
      <c r="P461" s="42">
        <f>D$11+D$12*F461+D$13*F461^2</f>
        <v>2.9130731931424625E-4</v>
      </c>
      <c r="Q461" s="77">
        <f>+C461-15018.5</f>
        <v>37292.86</v>
      </c>
    </row>
    <row r="462" spans="1:21">
      <c r="A462" s="45" t="s">
        <v>184</v>
      </c>
      <c r="B462" s="39" t="s">
        <v>177</v>
      </c>
      <c r="C462" s="177">
        <v>52311.602800000001</v>
      </c>
      <c r="D462" s="116">
        <v>8.0000000000000004E-4</v>
      </c>
      <c r="E462" s="42">
        <f>(C462-C$7)/C$8</f>
        <v>9850.5138655458595</v>
      </c>
      <c r="F462" s="42">
        <f>ROUND(2*E462,0)/2</f>
        <v>9850.5</v>
      </c>
      <c r="G462" s="42">
        <f>C462-(C$7+C$8*F462)</f>
        <v>6.6415365872671828E-3</v>
      </c>
      <c r="H462" s="42"/>
      <c r="I462" s="42"/>
      <c r="J462" s="42">
        <f>G462</f>
        <v>6.6415365872671828E-3</v>
      </c>
      <c r="M462" s="42"/>
      <c r="N462" s="42"/>
      <c r="O462" s="23"/>
      <c r="P462" s="42">
        <f>D$11+D$12*F462+D$13*F462^2</f>
        <v>2.9124506166799263E-4</v>
      </c>
      <c r="Q462" s="77">
        <f>+C462-15018.5</f>
        <v>37293.102800000001</v>
      </c>
    </row>
    <row r="463" spans="1:21">
      <c r="A463" s="45" t="s">
        <v>184</v>
      </c>
      <c r="B463" s="39" t="s">
        <v>180</v>
      </c>
      <c r="C463" s="177">
        <v>52322.377699999997</v>
      </c>
      <c r="D463" s="116">
        <v>1E-4</v>
      </c>
      <c r="E463" s="42">
        <f>(C463-C$7)/C$8</f>
        <v>9873.0086403863552</v>
      </c>
      <c r="F463" s="42">
        <f>ROUND(2*E463,0)/2</f>
        <v>9873</v>
      </c>
      <c r="G463" s="42">
        <f>C463-(C$7+C$8*F463)</f>
        <v>4.1387077508261427E-3</v>
      </c>
      <c r="H463" s="42"/>
      <c r="I463" s="42"/>
      <c r="J463" s="42">
        <f>G463</f>
        <v>4.1387077508261427E-3</v>
      </c>
      <c r="M463" s="42"/>
      <c r="N463" s="42"/>
      <c r="O463" s="23"/>
      <c r="P463" s="42">
        <f>D$11+D$12*F463+D$13*F463^2</f>
        <v>2.8863670773537214E-4</v>
      </c>
      <c r="Q463" s="77">
        <f>+C463-15018.5</f>
        <v>37303.877699999997</v>
      </c>
    </row>
    <row r="464" spans="1:21">
      <c r="A464" s="45" t="s">
        <v>184</v>
      </c>
      <c r="B464" s="39" t="s">
        <v>177</v>
      </c>
      <c r="C464" s="177">
        <v>52322.6132</v>
      </c>
      <c r="D464" s="116">
        <v>1E-4</v>
      </c>
      <c r="E464" s="42">
        <f>(C464-C$7)/C$8</f>
        <v>9873.5002940884769</v>
      </c>
      <c r="F464" s="42">
        <f>ROUND(2*E464,0)/2</f>
        <v>9873.5</v>
      </c>
      <c r="G464" s="42">
        <f>C464-(C$7+C$8*F464)</f>
        <v>1.4086710871197283E-4</v>
      </c>
      <c r="H464" s="42"/>
      <c r="I464" s="42"/>
      <c r="J464" s="42">
        <f>G464</f>
        <v>1.4086710871197283E-4</v>
      </c>
      <c r="M464" s="42"/>
      <c r="N464" s="42"/>
      <c r="O464" s="23"/>
      <c r="P464" s="42">
        <f>D$11+D$12*F464+D$13*F464^2</f>
        <v>2.8858303854018691E-4</v>
      </c>
      <c r="Q464" s="77">
        <f>+C464-15018.5</f>
        <v>37304.1132</v>
      </c>
    </row>
    <row r="465" spans="1:21">
      <c r="A465" s="45" t="s">
        <v>184</v>
      </c>
      <c r="B465" s="39" t="s">
        <v>177</v>
      </c>
      <c r="C465" s="177">
        <v>52351.353900000002</v>
      </c>
      <c r="D465" s="116">
        <v>8.0000000000000004E-4</v>
      </c>
      <c r="E465" s="42">
        <f>(C465-C$7)/C$8</f>
        <v>9933.5022964512318</v>
      </c>
      <c r="F465" s="42">
        <f>ROUND(2*E465,0)/2</f>
        <v>9933.5</v>
      </c>
      <c r="G465" s="42">
        <f>C465-(C$7+C$8*F465)</f>
        <v>1.0999902224284597E-3</v>
      </c>
      <c r="H465" s="42"/>
      <c r="I465" s="42"/>
      <c r="J465" s="42">
        <f>G465</f>
        <v>1.0999902224284597E-3</v>
      </c>
      <c r="M465" s="42"/>
      <c r="N465" s="42"/>
      <c r="O465" s="23"/>
      <c r="P465" s="42">
        <f>D$11+D$12*F465+D$13*F465^2</f>
        <v>2.8349821674572562E-4</v>
      </c>
      <c r="Q465" s="77">
        <f>+C465-15018.5</f>
        <v>37332.853900000002</v>
      </c>
    </row>
    <row r="466" spans="1:21">
      <c r="A466" s="45" t="s">
        <v>184</v>
      </c>
      <c r="B466" s="39" t="s">
        <v>180</v>
      </c>
      <c r="C466" s="177">
        <v>52351.595099999999</v>
      </c>
      <c r="D466" s="116">
        <v>2.0000000000000001E-4</v>
      </c>
      <c r="E466" s="42">
        <f>(C466-C$7)/C$8</f>
        <v>9934.0058500518644</v>
      </c>
      <c r="F466" s="42">
        <f>ROUND(2*E466,0)/2</f>
        <v>9934</v>
      </c>
      <c r="G466" s="42">
        <f>C466-(C$7+C$8*F466)</f>
        <v>2.8021495745633729E-3</v>
      </c>
      <c r="H466" s="42"/>
      <c r="I466" s="42"/>
      <c r="J466" s="42">
        <f>G466</f>
        <v>2.8021495745633729E-3</v>
      </c>
      <c r="M466" s="42"/>
      <c r="N466" s="42"/>
      <c r="O466" s="23"/>
      <c r="P466" s="42">
        <f>D$11+D$12*F466+D$13*F466^2</f>
        <v>2.8346713891099634E-4</v>
      </c>
      <c r="Q466" s="77">
        <f>+C466-15018.5</f>
        <v>37333.095099999999</v>
      </c>
    </row>
    <row r="467" spans="1:21">
      <c r="A467" s="45" t="s">
        <v>185</v>
      </c>
      <c r="B467" s="50"/>
      <c r="C467" s="172">
        <v>52368.359400000001</v>
      </c>
      <c r="D467" s="116">
        <v>2.0000000000000001E-4</v>
      </c>
      <c r="E467" s="42">
        <f>(C467-C$7)/C$8</f>
        <v>9969.004704227651</v>
      </c>
      <c r="F467" s="42">
        <f>ROUND(2*E467,0)/2</f>
        <v>9969</v>
      </c>
      <c r="G467" s="42">
        <f>C467-(C$7+C$8*F467)</f>
        <v>2.2533047304023057E-3</v>
      </c>
      <c r="H467" s="42"/>
      <c r="I467" s="42"/>
      <c r="J467" s="42">
        <f>G467</f>
        <v>2.2533047304023057E-3</v>
      </c>
      <c r="M467" s="42"/>
      <c r="N467" s="42"/>
      <c r="O467" s="23"/>
      <c r="P467" s="42">
        <f>D$11+D$12*F467+D$13*F467^2</f>
        <v>2.8175565354423421E-4</v>
      </c>
      <c r="Q467" s="77">
        <f>+C467-15018.5</f>
        <v>37349.859400000001</v>
      </c>
    </row>
    <row r="468" spans="1:21">
      <c r="A468" s="45" t="s">
        <v>185</v>
      </c>
      <c r="B468" s="50"/>
      <c r="C468" s="172">
        <v>52376.503299999997</v>
      </c>
      <c r="D468" s="116">
        <v>2.0000000000000001E-4</v>
      </c>
      <c r="E468" s="42">
        <f>(C468-C$7)/C$8</f>
        <v>9986.0067364343031</v>
      </c>
      <c r="F468" s="42">
        <f>ROUND(2*E468,0)/2</f>
        <v>9986</v>
      </c>
      <c r="G468" s="42">
        <f>C468-(C$7+C$8*F468)</f>
        <v>3.2267229398712516E-3</v>
      </c>
      <c r="H468" s="42"/>
      <c r="I468" s="42"/>
      <c r="J468" s="42">
        <f>G468</f>
        <v>3.2267229398712516E-3</v>
      </c>
      <c r="M468" s="42"/>
      <c r="N468" s="42"/>
      <c r="O468" s="23"/>
      <c r="P468" s="42">
        <f>D$11+D$12*F468+D$13*F468^2</f>
        <v>2.8125445590212322E-4</v>
      </c>
      <c r="Q468" s="77">
        <f>+C468-15018.5</f>
        <v>37358.003299999997</v>
      </c>
    </row>
    <row r="469" spans="1:21">
      <c r="A469" s="49" t="s">
        <v>178</v>
      </c>
      <c r="B469" s="48"/>
      <c r="C469" s="174">
        <v>52559.958299999998</v>
      </c>
      <c r="D469" s="109">
        <v>1E-4</v>
      </c>
      <c r="E469" s="42">
        <f>(C469-C$7)/C$8</f>
        <v>10369.006014234028</v>
      </c>
      <c r="F469" s="42">
        <f>ROUND(2*E469,0)/2</f>
        <v>10369</v>
      </c>
      <c r="G469" s="42">
        <f>C469-(C$7+C$8*F469)</f>
        <v>2.8807921262341551E-3</v>
      </c>
      <c r="H469" s="42"/>
      <c r="I469" s="42"/>
      <c r="J469" s="42"/>
      <c r="K469" s="42">
        <f>G469</f>
        <v>2.8807921262341551E-3</v>
      </c>
      <c r="M469" s="42"/>
      <c r="N469" s="42"/>
      <c r="O469" s="23"/>
      <c r="P469" s="42">
        <f>D$11+D$12*F469+D$13*F469^2</f>
        <v>3.2716932028079709E-4</v>
      </c>
      <c r="Q469" s="77">
        <f>+C469-15018.5</f>
        <v>37541.458299999998</v>
      </c>
    </row>
    <row r="470" spans="1:21">
      <c r="A470" s="183" t="s">
        <v>315</v>
      </c>
      <c r="B470" s="184" t="s">
        <v>180</v>
      </c>
      <c r="C470" s="185">
        <v>52608.817300000002</v>
      </c>
      <c r="D470" s="185">
        <v>2.9999999999999997E-4</v>
      </c>
      <c r="E470" s="42">
        <f>(C470-C$7)/C$8</f>
        <v>10471.009021587428</v>
      </c>
      <c r="F470" s="42">
        <f>ROUND(2*E470,0)/2</f>
        <v>10471</v>
      </c>
      <c r="G470" s="42">
        <f>C470-(C$7+C$8*F470)</f>
        <v>4.3213014141656458E-3</v>
      </c>
      <c r="H470" s="42"/>
      <c r="I470" s="42"/>
      <c r="J470" s="42">
        <f>G470</f>
        <v>4.3213014141656458E-3</v>
      </c>
      <c r="K470" s="42"/>
      <c r="M470" s="42"/>
      <c r="O470" s="23"/>
      <c r="P470" s="42">
        <f>D$11+D$12*F470+D$13*F470^2</f>
        <v>3.5786993787553789E-4</v>
      </c>
      <c r="Q470" s="77">
        <f>+C470-15018.5</f>
        <v>37590.317300000002</v>
      </c>
    </row>
    <row r="471" spans="1:21">
      <c r="A471" s="203" t="s">
        <v>1006</v>
      </c>
      <c r="B471" s="205" t="s">
        <v>180</v>
      </c>
      <c r="C471" s="204">
        <v>52613.130700000002</v>
      </c>
      <c r="D471" s="109"/>
      <c r="E471" s="42">
        <f>(C471-C$7)/C$8</f>
        <v>10480.01411321677</v>
      </c>
      <c r="F471" s="42">
        <f>ROUND(2*E471,0)/2</f>
        <v>10480</v>
      </c>
      <c r="G471" s="42">
        <f>C471-(C$7+C$8*F471)</f>
        <v>6.7601698829093948E-3</v>
      </c>
      <c r="H471" s="42"/>
      <c r="I471" s="42"/>
      <c r="J471" s="42"/>
      <c r="K471" s="42">
        <f>G471</f>
        <v>6.7601698829093948E-3</v>
      </c>
      <c r="L471" s="42"/>
      <c r="N471" s="42"/>
      <c r="O471" s="23"/>
      <c r="P471" s="42">
        <f>D$11+D$12*F471+D$13*F471^2</f>
        <v>3.6095185340435931E-4</v>
      </c>
      <c r="Q471" s="77">
        <f>+C471-15018.5</f>
        <v>37594.630700000002</v>
      </c>
    </row>
    <row r="472" spans="1:21">
      <c r="A472" s="45" t="s">
        <v>10</v>
      </c>
      <c r="B472" s="39" t="s">
        <v>305</v>
      </c>
      <c r="C472" s="104">
        <v>52622.309000000001</v>
      </c>
      <c r="D472" s="45">
        <v>4.0000000000000001E-3</v>
      </c>
      <c r="E472" s="42">
        <f>(C472-C$7)/C$8</f>
        <v>10499.175663850054</v>
      </c>
      <c r="F472" s="42">
        <f>ROUND(2*E472,0)/2</f>
        <v>10499</v>
      </c>
      <c r="G472" s="42">
        <f>C472-(C$7+C$8*F472)</f>
        <v>8.4142225532559678E-2</v>
      </c>
      <c r="H472" s="42"/>
      <c r="I472" s="42">
        <f>G472</f>
        <v>8.4142225532559678E-2</v>
      </c>
      <c r="J472" s="42"/>
      <c r="K472" s="42"/>
      <c r="M472" s="42"/>
      <c r="N472" s="42"/>
      <c r="O472" s="23"/>
      <c r="P472" s="42">
        <f>D$11+D$12*F472+D$13*F472^2</f>
        <v>3.676567741284012E-4</v>
      </c>
      <c r="Q472" s="77">
        <f>+C472-15018.5</f>
        <v>37603.809000000001</v>
      </c>
    </row>
    <row r="473" spans="1:21">
      <c r="A473" s="42" t="s">
        <v>179</v>
      </c>
      <c r="B473" s="48" t="s">
        <v>180</v>
      </c>
      <c r="C473" s="174">
        <v>52693.598599999998</v>
      </c>
      <c r="D473" s="109">
        <v>2.0000000000000001E-4</v>
      </c>
      <c r="E473" s="42">
        <f>(C473-C$7)/C$8</f>
        <v>10648.007068361403</v>
      </c>
      <c r="F473" s="42">
        <f>ROUND(2*E473,0)/2</f>
        <v>10648</v>
      </c>
      <c r="G473" s="42">
        <f>C473-(C$7+C$8*F473)</f>
        <v>3.3857145899673924E-3</v>
      </c>
      <c r="H473" s="42"/>
      <c r="I473" s="42"/>
      <c r="J473" s="42"/>
      <c r="K473" s="42">
        <f>G473</f>
        <v>3.3857145899673924E-3</v>
      </c>
      <c r="M473" s="42"/>
      <c r="N473" s="42"/>
      <c r="O473" s="23"/>
      <c r="P473" s="42">
        <f>D$11+D$12*F473+D$13*F473^2</f>
        <v>4.295846902935066E-4</v>
      </c>
      <c r="Q473" s="77">
        <f>+C473-15018.5</f>
        <v>37675.098599999998</v>
      </c>
    </row>
    <row r="474" spans="1:21">
      <c r="A474" s="45" t="s">
        <v>186</v>
      </c>
      <c r="B474" s="50" t="s">
        <v>177</v>
      </c>
      <c r="C474" s="177">
        <v>52694.333200000001</v>
      </c>
      <c r="D474" s="116">
        <v>3.5000000000000001E-3</v>
      </c>
      <c r="E474" s="42">
        <f>(C474-C$7)/C$8</f>
        <v>10649.540693879775</v>
      </c>
      <c r="F474" s="42">
        <f>ROUND(2*E474,0)/2</f>
        <v>10649.5</v>
      </c>
      <c r="G474" s="42"/>
      <c r="H474" s="42"/>
      <c r="I474" s="42"/>
      <c r="J474" s="42"/>
      <c r="K474" s="42">
        <f>G474</f>
        <v>0</v>
      </c>
      <c r="M474" s="42"/>
      <c r="N474" s="42"/>
      <c r="O474" s="23"/>
      <c r="P474" s="42">
        <f>D$11+D$12*F474+D$13*F474^2</f>
        <v>4.3029242320557354E-4</v>
      </c>
      <c r="Q474" s="77">
        <f>+C474-15018.5</f>
        <v>37675.833200000001</v>
      </c>
    </row>
    <row r="475" spans="1:21">
      <c r="A475" s="45" t="s">
        <v>186</v>
      </c>
      <c r="B475" s="50" t="s">
        <v>180</v>
      </c>
      <c r="C475" s="177">
        <v>52694.557999999997</v>
      </c>
      <c r="D475" s="116">
        <v>6.9999999999999999E-4</v>
      </c>
      <c r="E475" s="42">
        <f>(C475-C$7)/C$8</f>
        <v>10650.010009175887</v>
      </c>
      <c r="F475" s="42">
        <f>ROUND(2*E475,0)/2</f>
        <v>10650</v>
      </c>
      <c r="G475" s="42">
        <f>C475-(C$7+C$8*F475)</f>
        <v>4.7943520257831551E-3</v>
      </c>
      <c r="H475" s="42"/>
      <c r="I475" s="42"/>
      <c r="J475" s="42"/>
      <c r="K475" s="42">
        <f>G475</f>
        <v>4.7943520257831551E-3</v>
      </c>
      <c r="M475" s="42"/>
      <c r="N475" s="42"/>
      <c r="O475" s="23"/>
      <c r="P475" s="42">
        <f>D$11+D$12*F475+D$13*F475^2</f>
        <v>4.3052870758718276E-4</v>
      </c>
      <c r="Q475" s="77">
        <f>+C475-15018.5</f>
        <v>37676.057999999997</v>
      </c>
      <c r="S475" s="3" t="s">
        <v>2</v>
      </c>
      <c r="U475" s="42"/>
    </row>
    <row r="476" spans="1:21">
      <c r="A476" s="42" t="s">
        <v>199</v>
      </c>
      <c r="B476" s="212" t="s">
        <v>180</v>
      </c>
      <c r="C476" s="174">
        <v>52695.515500000001</v>
      </c>
      <c r="D476" s="109">
        <v>1E-4</v>
      </c>
      <c r="E476" s="42">
        <f>(C476-C$7)/C$8</f>
        <v>10652.008983357537</v>
      </c>
      <c r="F476" s="42">
        <f>ROUND(2*E476,0)/2</f>
        <v>10652</v>
      </c>
      <c r="G476" s="42">
        <f>C476-(C$7+C$8*F476)</f>
        <v>4.3029894659412093E-3</v>
      </c>
      <c r="H476" s="42"/>
      <c r="I476" s="42"/>
      <c r="J476" s="42"/>
      <c r="K476" s="42">
        <f>G476</f>
        <v>4.3029894659412093E-3</v>
      </c>
      <c r="M476" s="42"/>
      <c r="N476" s="42"/>
      <c r="O476" s="23"/>
      <c r="P476" s="42">
        <f>D$11+D$12*F476+D$13*F476^2</f>
        <v>4.3147571216820696E-4</v>
      </c>
      <c r="Q476" s="77">
        <f>+C476-15018.5</f>
        <v>37677.015500000001</v>
      </c>
      <c r="S476" s="3" t="s">
        <v>2</v>
      </c>
    </row>
    <row r="477" spans="1:21">
      <c r="A477" s="42" t="s">
        <v>199</v>
      </c>
      <c r="B477" s="212" t="s">
        <v>177</v>
      </c>
      <c r="C477" s="174">
        <v>52697.430999999997</v>
      </c>
      <c r="D477" s="109">
        <v>1E-4</v>
      </c>
      <c r="E477" s="42">
        <f>(C477-C$7)/C$8</f>
        <v>10656.007975571561</v>
      </c>
      <c r="F477" s="42">
        <f>ROUND(2*E477,0)/2</f>
        <v>10656</v>
      </c>
      <c r="G477" s="42">
        <f>C477-(C$7+C$8*F477)</f>
        <v>3.8202643336262554E-3</v>
      </c>
      <c r="H477" s="42"/>
      <c r="I477" s="42"/>
      <c r="J477" s="42"/>
      <c r="K477" s="42">
        <f>G477</f>
        <v>3.8202643336262554E-3</v>
      </c>
      <c r="M477" s="42"/>
      <c r="N477" s="42"/>
      <c r="O477" s="23"/>
      <c r="P477" s="42">
        <f>D$11+D$12*F477+D$13*F477^2</f>
        <v>4.3337868319223705E-4</v>
      </c>
      <c r="Q477" s="77">
        <f>+C477-15018.5</f>
        <v>37678.930999999997</v>
      </c>
    </row>
    <row r="478" spans="1:21">
      <c r="A478" s="42" t="s">
        <v>199</v>
      </c>
      <c r="B478" s="212" t="s">
        <v>180</v>
      </c>
      <c r="C478" s="174">
        <v>52697.631999999998</v>
      </c>
      <c r="D478" s="109">
        <v>1E-4</v>
      </c>
      <c r="E478" s="42">
        <f>(C478-C$7)/C$8</f>
        <v>10656.427603572096</v>
      </c>
      <c r="F478" s="42">
        <f>ROUND(2*E478,0)/2</f>
        <v>10656.5</v>
      </c>
      <c r="G478" s="42">
        <f>C478-(C$7+C$8*F478)</f>
        <v>-3.4677576302783564E-2</v>
      </c>
      <c r="H478" s="42"/>
      <c r="I478" s="42"/>
      <c r="J478" s="42"/>
      <c r="K478" s="42">
        <f>G478</f>
        <v>-3.4677576302783564E-2</v>
      </c>
      <c r="M478" s="42"/>
      <c r="N478" s="42"/>
      <c r="O478" s="23"/>
      <c r="P478" s="42">
        <f>D$11+D$12*F478+D$13*F478^2</f>
        <v>4.336173947447966E-4</v>
      </c>
      <c r="Q478" s="77">
        <f>+C478-15018.5</f>
        <v>37679.131999999998</v>
      </c>
      <c r="S478" s="3" t="s">
        <v>2</v>
      </c>
    </row>
    <row r="479" spans="1:21">
      <c r="A479" s="38" t="s">
        <v>199</v>
      </c>
      <c r="B479" s="175" t="s">
        <v>180</v>
      </c>
      <c r="C479" s="177">
        <v>52706.532500000001</v>
      </c>
      <c r="D479" s="114">
        <v>1E-4</v>
      </c>
      <c r="E479" s="42">
        <f>(C479-C$7)/C$8</f>
        <v>10675.009190730023</v>
      </c>
      <c r="F479" s="42">
        <f>ROUND(2*E479,0)/2</f>
        <v>10675</v>
      </c>
      <c r="G479" s="42">
        <f>C479-(C$7+C$8*F479)</f>
        <v>4.4023199880030006E-3</v>
      </c>
      <c r="H479" s="42"/>
      <c r="I479" s="42"/>
      <c r="J479" s="42"/>
      <c r="K479" s="42">
        <f>G479</f>
        <v>4.4023199880030006E-3</v>
      </c>
      <c r="M479" s="42"/>
      <c r="N479" s="42"/>
      <c r="O479" s="23"/>
      <c r="P479" s="42">
        <f>D$11+D$12*F479+D$13*F479^2</f>
        <v>4.425809761269342E-4</v>
      </c>
      <c r="Q479" s="77">
        <f>+C479-15018.5</f>
        <v>37688.032500000001</v>
      </c>
      <c r="S479" s="3" t="s">
        <v>2</v>
      </c>
    </row>
    <row r="480" spans="1:21">
      <c r="A480" s="42" t="s">
        <v>176</v>
      </c>
      <c r="B480" s="48" t="s">
        <v>177</v>
      </c>
      <c r="C480" s="174">
        <v>52707.210200000001</v>
      </c>
      <c r="D480" s="109">
        <v>1.1000000000000001E-3</v>
      </c>
      <c r="E480" s="42">
        <f>(C480-C$7)/C$8</f>
        <v>10676.424026033314</v>
      </c>
      <c r="F480" s="42">
        <f>ROUND(2*E480,0)/2</f>
        <v>10676.5</v>
      </c>
      <c r="G480" s="42">
        <f>C480-(C$7+C$8*F480)</f>
        <v>-3.6391201931110118E-2</v>
      </c>
      <c r="H480" s="42"/>
      <c r="I480" s="42"/>
      <c r="J480" s="42"/>
      <c r="K480" s="42">
        <f>G480</f>
        <v>-3.6391201931110118E-2</v>
      </c>
      <c r="M480" s="42"/>
      <c r="N480" s="42"/>
      <c r="O480" s="23"/>
      <c r="P480" s="42">
        <f>D$11+D$12*F480+D$13*F480^2</f>
        <v>4.433189553232561E-4</v>
      </c>
      <c r="Q480" s="77">
        <f>+C480-15018.5</f>
        <v>37688.710200000001</v>
      </c>
    </row>
    <row r="481" spans="1:19">
      <c r="A481" s="43" t="s">
        <v>202</v>
      </c>
      <c r="B481" s="175" t="s">
        <v>180</v>
      </c>
      <c r="C481" s="177">
        <v>52726.169300000001</v>
      </c>
      <c r="D481" s="114">
        <v>1E-4</v>
      </c>
      <c r="E481" s="42">
        <f>(C481-C$7)/C$8</f>
        <v>10716.004967450732</v>
      </c>
      <c r="F481" s="42">
        <f>ROUND(2*E481,0)/2</f>
        <v>10716</v>
      </c>
      <c r="G481" s="42">
        <f>C481-(C$7+C$8*F481)</f>
        <v>2.3793874497641809E-3</v>
      </c>
      <c r="H481" s="42"/>
      <c r="I481" s="42"/>
      <c r="J481" s="42"/>
      <c r="K481" s="42">
        <f>G481</f>
        <v>2.3793874497641809E-3</v>
      </c>
      <c r="M481" s="42"/>
      <c r="N481" s="42"/>
      <c r="O481" s="23"/>
      <c r="P481" s="42">
        <f>D$11+D$12*F481+D$13*F481^2</f>
        <v>4.6335714647262327E-4</v>
      </c>
      <c r="Q481" s="77">
        <f>+C481-15018.5</f>
        <v>37707.669300000001</v>
      </c>
      <c r="S481" s="3" t="s">
        <v>2</v>
      </c>
    </row>
    <row r="482" spans="1:19">
      <c r="A482" s="45" t="s">
        <v>186</v>
      </c>
      <c r="B482" s="50" t="s">
        <v>180</v>
      </c>
      <c r="C482" s="177">
        <v>52979.555999999997</v>
      </c>
      <c r="D482" s="116">
        <v>2E-3</v>
      </c>
      <c r="E482" s="42">
        <f>(C482-C$7)/C$8</f>
        <v>11245.000759901486</v>
      </c>
      <c r="F482" s="42">
        <f>ROUND(2*E482,0)/2</f>
        <v>11245</v>
      </c>
      <c r="G482" s="42">
        <f>C482-(C$7+C$8*F482)</f>
        <v>3.6398952943272889E-4</v>
      </c>
      <c r="H482" s="42"/>
      <c r="I482" s="42"/>
      <c r="J482" s="42"/>
      <c r="K482" s="42">
        <f>G482</f>
        <v>3.6398952943272889E-4</v>
      </c>
      <c r="M482" s="42"/>
      <c r="N482" s="42"/>
      <c r="O482" s="23"/>
      <c r="P482" s="42">
        <f>D$11+D$12*F482+D$13*F482^2</f>
        <v>8.4401501122016026E-4</v>
      </c>
      <c r="Q482" s="77">
        <f>+C482-15018.5</f>
        <v>37961.055999999997</v>
      </c>
    </row>
    <row r="483" spans="1:19">
      <c r="A483" s="203" t="s">
        <v>1047</v>
      </c>
      <c r="B483" s="205" t="s">
        <v>180</v>
      </c>
      <c r="C483" s="204">
        <v>52985.3053</v>
      </c>
      <c r="D483" s="109"/>
      <c r="E483" s="42">
        <f>(C483-C$7)/C$8</f>
        <v>11257.003582107776</v>
      </c>
      <c r="F483" s="42">
        <f>ROUND(2*E483,0)/2</f>
        <v>11257</v>
      </c>
      <c r="G483" s="42">
        <f>C483-(C$7+C$8*F483)</f>
        <v>1.7158141563413665E-3</v>
      </c>
      <c r="H483" s="42"/>
      <c r="I483" s="42"/>
      <c r="J483" s="42"/>
      <c r="K483" s="42">
        <f>G483</f>
        <v>1.7158141563413665E-3</v>
      </c>
      <c r="L483" s="42"/>
      <c r="N483" s="42"/>
      <c r="O483" s="23"/>
      <c r="P483" s="42">
        <f>D$11+D$12*F483+D$13*F483^2</f>
        <v>8.5507415590622277E-4</v>
      </c>
      <c r="Q483" s="77">
        <f>+C483-15018.5</f>
        <v>37966.8053</v>
      </c>
    </row>
    <row r="484" spans="1:19">
      <c r="A484" s="38" t="s">
        <v>197</v>
      </c>
      <c r="B484" s="175"/>
      <c r="C484" s="172">
        <v>53082.542500000003</v>
      </c>
      <c r="D484" s="116">
        <v>1E-4</v>
      </c>
      <c r="E484" s="42">
        <f>(C484-C$7)/C$8</f>
        <v>11460.005829935681</v>
      </c>
      <c r="F484" s="42">
        <f>ROUND(2*E484,0)/2</f>
        <v>11460</v>
      </c>
      <c r="G484" s="42">
        <f>C484-(C$7+C$8*F484)</f>
        <v>2.7925140166189522E-3</v>
      </c>
      <c r="H484" s="42"/>
      <c r="I484" s="42"/>
      <c r="J484" s="42">
        <f>G484</f>
        <v>2.7925140166189522E-3</v>
      </c>
      <c r="M484" s="42"/>
      <c r="N484" s="42"/>
      <c r="O484" s="23"/>
      <c r="P484" s="42">
        <f>D$11+D$12*F484+D$13*F484^2</f>
        <v>1.0584555396365436E-3</v>
      </c>
      <c r="Q484" s="77">
        <f>+C484-15018.5</f>
        <v>38064.042500000003</v>
      </c>
    </row>
    <row r="485" spans="1:19">
      <c r="A485" s="38" t="s">
        <v>188</v>
      </c>
      <c r="B485" s="206"/>
      <c r="C485" s="172">
        <v>53096.433400000002</v>
      </c>
      <c r="D485" s="116">
        <v>2.7000000000000001E-3</v>
      </c>
      <c r="E485" s="42">
        <f>(C485-C$7)/C$8</f>
        <v>11489.005882635185</v>
      </c>
      <c r="F485" s="42">
        <f>ROUND(2*E485,0)/2</f>
        <v>11489</v>
      </c>
      <c r="G485" s="42">
        <f>C485-(C$7+C$8*F485)</f>
        <v>2.8177568456158042E-3</v>
      </c>
      <c r="H485" s="42"/>
      <c r="I485" s="42"/>
      <c r="J485" s="42">
        <f>G485</f>
        <v>2.8177568456158042E-3</v>
      </c>
      <c r="M485" s="42"/>
      <c r="N485" s="42"/>
      <c r="O485" s="23"/>
      <c r="P485" s="42">
        <f>D$11+D$12*F485+D$13*F485^2</f>
        <v>1.0900223316739066E-3</v>
      </c>
      <c r="Q485" s="77">
        <f>+C485-15018.5</f>
        <v>38077.933400000002</v>
      </c>
    </row>
    <row r="486" spans="1:19">
      <c r="A486" s="45" t="s">
        <v>187</v>
      </c>
      <c r="B486" s="48"/>
      <c r="C486" s="174">
        <v>53112.240899999997</v>
      </c>
      <c r="D486" s="109">
        <v>2.0000000000000001E-4</v>
      </c>
      <c r="E486" s="42">
        <f>(C486-C$7)/C$8</f>
        <v>11522.007224020361</v>
      </c>
      <c r="F486" s="42">
        <f>ROUND(2*E486,0)/2</f>
        <v>11522</v>
      </c>
      <c r="G486" s="42">
        <f>C486-(C$7+C$8*F486)</f>
        <v>3.460274550889153E-3</v>
      </c>
      <c r="H486" s="42"/>
      <c r="I486" s="42"/>
      <c r="J486" s="42"/>
      <c r="K486" s="42">
        <f>G486</f>
        <v>3.460274550889153E-3</v>
      </c>
      <c r="L486" s="42"/>
      <c r="M486" s="42"/>
      <c r="N486" s="42"/>
      <c r="O486" s="23"/>
      <c r="P486" s="42">
        <f>D$11+D$12*F486+D$13*F486^2</f>
        <v>1.1267071627277872E-3</v>
      </c>
      <c r="Q486" s="77">
        <f>+C486-15018.5</f>
        <v>38093.740899999997</v>
      </c>
    </row>
    <row r="487" spans="1:19">
      <c r="A487" s="43" t="s">
        <v>202</v>
      </c>
      <c r="B487" s="175" t="s">
        <v>180</v>
      </c>
      <c r="C487" s="177">
        <v>53328.267599999999</v>
      </c>
      <c r="D487" s="114">
        <v>1E-4</v>
      </c>
      <c r="E487" s="42">
        <f>(C487-C$7)/C$8</f>
        <v>11973.006488610903</v>
      </c>
      <c r="F487" s="42">
        <f>ROUND(2*E487,0)/2</f>
        <v>11973</v>
      </c>
      <c r="G487" s="42">
        <f>C487-(C$7+C$8*F487)</f>
        <v>3.1080166008905508E-3</v>
      </c>
      <c r="H487" s="42"/>
      <c r="I487" s="42"/>
      <c r="J487" s="42"/>
      <c r="K487" s="42">
        <f>G487</f>
        <v>3.1080166008905508E-3</v>
      </c>
      <c r="L487" s="42"/>
      <c r="M487" s="42"/>
      <c r="N487" s="42"/>
      <c r="O487" s="23"/>
      <c r="P487" s="42">
        <f>D$11+D$12*F487+D$13*F487^2</f>
        <v>1.7095761489974992E-3</v>
      </c>
      <c r="Q487" s="77">
        <f>+C487-15018.5</f>
        <v>38309.767599999999</v>
      </c>
      <c r="S487" s="3" t="s">
        <v>2</v>
      </c>
    </row>
    <row r="488" spans="1:19">
      <c r="A488" s="49" t="s">
        <v>198</v>
      </c>
      <c r="B488" s="48" t="s">
        <v>180</v>
      </c>
      <c r="C488" s="109">
        <v>53372.8148</v>
      </c>
      <c r="D488" s="109">
        <v>1E-4</v>
      </c>
      <c r="E488" s="42">
        <f>(C488-C$7)/C$8</f>
        <v>12066.007744657345</v>
      </c>
      <c r="F488" s="42">
        <f>ROUND(2*E488,0)/2</f>
        <v>12066</v>
      </c>
      <c r="G488" s="42">
        <f>C488-(C$7+C$8*F488)</f>
        <v>3.7096574233146384E-3</v>
      </c>
      <c r="H488" s="42"/>
      <c r="I488" s="42"/>
      <c r="J488" s="42"/>
      <c r="K488" s="42">
        <f>G488</f>
        <v>3.7096574233146384E-3</v>
      </c>
      <c r="L488" s="42"/>
      <c r="M488" s="42"/>
      <c r="N488" s="42"/>
      <c r="O488" s="23"/>
      <c r="P488" s="42">
        <f>D$11+D$12*F488+D$13*F488^2</f>
        <v>1.8486602501534763E-3</v>
      </c>
      <c r="Q488" s="77">
        <f>+C488-15018.5</f>
        <v>38354.3148</v>
      </c>
      <c r="S488" s="3" t="s">
        <v>2</v>
      </c>
    </row>
    <row r="489" spans="1:19">
      <c r="A489" s="38" t="s">
        <v>199</v>
      </c>
      <c r="B489" s="175" t="s">
        <v>177</v>
      </c>
      <c r="C489" s="114">
        <v>53399.6394</v>
      </c>
      <c r="D489" s="114">
        <v>1E-4</v>
      </c>
      <c r="E489" s="42">
        <f>(C489-C$7)/C$8</f>
        <v>12122.009502185167</v>
      </c>
      <c r="F489" s="42">
        <f>ROUND(2*E489,0)/2</f>
        <v>12122</v>
      </c>
      <c r="G489" s="42">
        <f>C489-(C$7+C$8*F489)</f>
        <v>4.5515056553995237E-3</v>
      </c>
      <c r="H489" s="42"/>
      <c r="I489" s="42"/>
      <c r="J489" s="42"/>
      <c r="K489" s="42">
        <f>G489</f>
        <v>4.5515056553995237E-3</v>
      </c>
      <c r="L489" s="42"/>
      <c r="M489" s="42"/>
      <c r="N489" s="42"/>
      <c r="O489" s="23"/>
      <c r="P489" s="42">
        <f>D$11+D$12*F489+D$13*F489^2</f>
        <v>1.9355255571295929E-3</v>
      </c>
      <c r="Q489" s="77">
        <f>+C489-15018.5</f>
        <v>38381.1394</v>
      </c>
      <c r="S489" s="3" t="s">
        <v>2</v>
      </c>
    </row>
    <row r="490" spans="1:19">
      <c r="A490" s="45" t="s">
        <v>306</v>
      </c>
      <c r="B490" s="39" t="s">
        <v>180</v>
      </c>
      <c r="C490" s="45">
        <v>53405.866099999999</v>
      </c>
      <c r="D490" s="45">
        <v>2.0000000000000001E-4</v>
      </c>
      <c r="E490" s="42">
        <f>(C490-C$7)/C$8</f>
        <v>12135.008993085252</v>
      </c>
      <c r="F490" s="42">
        <f>ROUND(2*E490,0)/2</f>
        <v>12135</v>
      </c>
      <c r="G490" s="42">
        <f>C490-(C$7+C$8*F490)</f>
        <v>4.30764899647329E-3</v>
      </c>
      <c r="H490" s="42"/>
      <c r="I490" s="42"/>
      <c r="J490" s="42"/>
      <c r="K490" s="42">
        <f>G490</f>
        <v>4.30764899647329E-3</v>
      </c>
      <c r="L490" s="42"/>
      <c r="M490" s="42"/>
      <c r="N490" s="42"/>
      <c r="O490" s="23"/>
      <c r="P490" s="42">
        <f>D$11+D$12*F490+D$13*F490^2</f>
        <v>1.9560256672698645E-3</v>
      </c>
      <c r="Q490" s="77">
        <f>+C490-15018.5</f>
        <v>38387.366099999999</v>
      </c>
      <c r="S490" s="3" t="s">
        <v>2</v>
      </c>
    </row>
    <row r="491" spans="1:19">
      <c r="A491" s="203" t="s">
        <v>1086</v>
      </c>
      <c r="B491" s="205" t="s">
        <v>180</v>
      </c>
      <c r="C491" s="204">
        <v>53434.125399999997</v>
      </c>
      <c r="D491" s="109"/>
      <c r="E491" s="42">
        <f>(C491-C$7)/C$8</f>
        <v>12194.005975948216</v>
      </c>
      <c r="F491" s="42">
        <f>ROUND(2*E491,0)/2</f>
        <v>12194</v>
      </c>
      <c r="G491" s="42">
        <f>C491-(C$7+C$8*F491)</f>
        <v>2.8624533879337832E-3</v>
      </c>
      <c r="H491" s="42"/>
      <c r="I491" s="42"/>
      <c r="J491" s="42"/>
      <c r="K491" s="42">
        <f>G491</f>
        <v>2.8624533879337832E-3</v>
      </c>
      <c r="L491" s="42"/>
      <c r="N491" s="42"/>
      <c r="O491" s="23"/>
      <c r="P491" s="42">
        <f>D$11+D$12*F491+D$13*F491^2</f>
        <v>2.050650878249731E-3</v>
      </c>
      <c r="Q491" s="77">
        <f>+C491-15018.5</f>
        <v>38415.625399999997</v>
      </c>
    </row>
    <row r="492" spans="1:19">
      <c r="A492" s="38" t="s">
        <v>197</v>
      </c>
      <c r="B492" s="175"/>
      <c r="C492" s="172">
        <v>53461.429199999999</v>
      </c>
      <c r="D492" s="116">
        <v>7.0000000000000001E-3</v>
      </c>
      <c r="E492" s="42">
        <f>(C492-C$7)/C$8</f>
        <v>12251.008160032534</v>
      </c>
      <c r="F492" s="42">
        <f>ROUND(2*E492,0)/2</f>
        <v>12251</v>
      </c>
      <c r="G492" s="42">
        <f>C492-(C$7+C$8*F492)</f>
        <v>3.9086203396436758E-3</v>
      </c>
      <c r="H492" s="42"/>
      <c r="I492" s="42"/>
      <c r="J492" s="42">
        <f>G492</f>
        <v>3.9086203396436758E-3</v>
      </c>
      <c r="M492" s="42"/>
      <c r="N492" s="42"/>
      <c r="O492" s="23"/>
      <c r="P492" s="42">
        <f>D$11+D$12*F492+D$13*F492^2</f>
        <v>2.1445374479400828E-3</v>
      </c>
      <c r="Q492" s="77">
        <f>+C492-15018.5</f>
        <v>38442.929199999999</v>
      </c>
    </row>
    <row r="493" spans="1:19">
      <c r="A493" s="45" t="s">
        <v>306</v>
      </c>
      <c r="B493" s="39" t="s">
        <v>180</v>
      </c>
      <c r="C493" s="45">
        <v>53501.662900000003</v>
      </c>
      <c r="D493" s="45">
        <v>2.0000000000000001E-4</v>
      </c>
      <c r="E493" s="42">
        <f>(C493-C$7)/C$8</f>
        <v>12335.004115679489</v>
      </c>
      <c r="F493" s="42">
        <f>ROUND(2*E493,0)/2</f>
        <v>12335</v>
      </c>
      <c r="G493" s="42">
        <f>C493-(C$7+C$8*F493)</f>
        <v>1.9713927031261846E-3</v>
      </c>
      <c r="H493" s="42"/>
      <c r="I493" s="42"/>
      <c r="J493" s="42"/>
      <c r="K493" s="42">
        <f>G493</f>
        <v>1.9713927031261846E-3</v>
      </c>
      <c r="L493" s="42"/>
      <c r="M493" s="42"/>
      <c r="N493" s="42"/>
      <c r="O493" s="23"/>
      <c r="P493" s="42">
        <f>D$11+D$12*F493+D$13*F493^2</f>
        <v>2.2873192821702137E-3</v>
      </c>
      <c r="Q493" s="77">
        <f>+C493-15018.5</f>
        <v>38483.162900000003</v>
      </c>
      <c r="S493" s="3" t="s">
        <v>2</v>
      </c>
    </row>
    <row r="494" spans="1:19">
      <c r="A494" s="43" t="s">
        <v>202</v>
      </c>
      <c r="B494" s="175" t="s">
        <v>180</v>
      </c>
      <c r="C494" s="114">
        <v>53683.199099999998</v>
      </c>
      <c r="D494" s="114">
        <v>2.0000000000000001E-4</v>
      </c>
      <c r="E494" s="42">
        <f>(C494-C$7)/C$8</f>
        <v>12713.997511850233</v>
      </c>
      <c r="F494" s="42">
        <f>ROUND(2*E494,0)/2</f>
        <v>12714</v>
      </c>
      <c r="G494" s="42">
        <f>C494-(C$7+C$8*F494)</f>
        <v>-1.1918129894183949E-3</v>
      </c>
      <c r="H494" s="42"/>
      <c r="I494" s="42"/>
      <c r="J494" s="42"/>
      <c r="K494" s="42">
        <f>G494</f>
        <v>-1.1918129894183949E-3</v>
      </c>
      <c r="L494" s="42"/>
      <c r="M494" s="42"/>
      <c r="N494" s="42"/>
      <c r="O494" s="23"/>
      <c r="P494" s="42">
        <f>D$11+D$12*F494+D$13*F494^2</f>
        <v>2.9970623473703009E-3</v>
      </c>
      <c r="Q494" s="77">
        <f>+C494-15018.5</f>
        <v>38664.699099999998</v>
      </c>
      <c r="S494" s="3" t="s">
        <v>2</v>
      </c>
    </row>
    <row r="495" spans="1:19">
      <c r="A495" s="45" t="s">
        <v>210</v>
      </c>
      <c r="B495" s="175" t="s">
        <v>180</v>
      </c>
      <c r="C495" s="176">
        <v>53817.803200000002</v>
      </c>
      <c r="D495" s="176">
        <v>1E-3</v>
      </c>
      <c r="E495" s="42">
        <f>(C495-C$7)/C$8</f>
        <v>12995.010692678681</v>
      </c>
      <c r="F495" s="42">
        <f>ROUND(2*E495,0)/2</f>
        <v>12995</v>
      </c>
      <c r="G495" s="42">
        <f>C495-(C$7+C$8*F495)</f>
        <v>5.12174690811662E-3</v>
      </c>
      <c r="H495" s="42"/>
      <c r="I495" s="42"/>
      <c r="J495" s="42"/>
      <c r="K495" s="42">
        <f>G495</f>
        <v>5.12174690811662E-3</v>
      </c>
      <c r="L495" s="42"/>
      <c r="M495" s="42"/>
      <c r="N495" s="42"/>
      <c r="O495" s="23"/>
      <c r="P495" s="42">
        <f>D$11+D$12*F495+D$13*F495^2</f>
        <v>3.5925362476404987E-3</v>
      </c>
      <c r="Q495" s="77">
        <f>+C495-15018.5</f>
        <v>38799.303200000002</v>
      </c>
      <c r="S495" s="3" t="s">
        <v>2</v>
      </c>
    </row>
    <row r="496" spans="1:19">
      <c r="A496" s="45" t="s">
        <v>210</v>
      </c>
      <c r="B496" s="175" t="s">
        <v>177</v>
      </c>
      <c r="C496" s="176">
        <v>53818.037700000001</v>
      </c>
      <c r="D496" s="176">
        <v>2.0999999999999999E-3</v>
      </c>
      <c r="E496" s="42">
        <f>(C496-C$7)/C$8</f>
        <v>12995.5002586793</v>
      </c>
      <c r="F496" s="42">
        <f>ROUND(2*E496,0)/2</f>
        <v>12995.5</v>
      </c>
      <c r="G496" s="42">
        <f>C496-(C$7+C$8*F496)</f>
        <v>1.2390626943670213E-4</v>
      </c>
      <c r="H496" s="42"/>
      <c r="I496" s="42"/>
      <c r="J496" s="42"/>
      <c r="K496" s="42">
        <f>G496</f>
        <v>1.2390626943670213E-4</v>
      </c>
      <c r="L496" s="42"/>
      <c r="M496" s="42"/>
      <c r="N496" s="42"/>
      <c r="O496" s="23"/>
      <c r="P496" s="42">
        <f>D$11+D$12*F496+D$13*F496^2</f>
        <v>3.5936483673271458E-3</v>
      </c>
      <c r="Q496" s="77">
        <f>+C496-15018.5</f>
        <v>38799.537700000001</v>
      </c>
      <c r="S496" s="3" t="s">
        <v>2</v>
      </c>
    </row>
    <row r="497" spans="1:19">
      <c r="A497" s="45" t="s">
        <v>209</v>
      </c>
      <c r="B497" s="50" t="s">
        <v>177</v>
      </c>
      <c r="C497" s="44">
        <v>53833.371099999997</v>
      </c>
      <c r="D497" s="44">
        <v>1E-4</v>
      </c>
      <c r="E497" s="42">
        <f>(C497-C$7)/C$8</f>
        <v>13027.511820785609</v>
      </c>
      <c r="F497" s="42">
        <f>ROUND(2*E497,0)/2</f>
        <v>13027.5</v>
      </c>
      <c r="G497" s="42">
        <f>C497-(C$7+C$8*F497)</f>
        <v>5.662105257215444E-3</v>
      </c>
      <c r="H497" s="42"/>
      <c r="I497" s="42"/>
      <c r="J497" s="42"/>
      <c r="K497" s="42">
        <f>G497</f>
        <v>5.662105257215444E-3</v>
      </c>
      <c r="L497" s="42"/>
      <c r="M497" s="42"/>
      <c r="N497" s="42"/>
      <c r="O497" s="23"/>
      <c r="P497" s="42">
        <f>D$11+D$12*F497+D$13*F497^2</f>
        <v>3.6652123746258036E-3</v>
      </c>
      <c r="Q497" s="77">
        <f>+C497-15018.5</f>
        <v>38814.871099999997</v>
      </c>
      <c r="S497" s="3" t="s">
        <v>2</v>
      </c>
    </row>
    <row r="498" spans="1:19">
      <c r="A498" s="45" t="s">
        <v>209</v>
      </c>
      <c r="B498" s="50" t="s">
        <v>177</v>
      </c>
      <c r="C498" s="44">
        <v>53834.3295</v>
      </c>
      <c r="D498" s="44">
        <v>1E-4</v>
      </c>
      <c r="E498" s="42">
        <f>(C498-C$7)/C$8</f>
        <v>13029.512673898604</v>
      </c>
      <c r="F498" s="42">
        <f>ROUND(2*E498,0)/2</f>
        <v>13029.5</v>
      </c>
      <c r="G498" s="42">
        <f>C498-(C$7+C$8*F498)</f>
        <v>6.0707426964654587E-3</v>
      </c>
      <c r="H498" s="42"/>
      <c r="I498" s="42"/>
      <c r="J498" s="42"/>
      <c r="K498" s="42">
        <f>G498</f>
        <v>6.0707426964654587E-3</v>
      </c>
      <c r="L498" s="42"/>
      <c r="M498" s="42"/>
      <c r="N498" s="42"/>
      <c r="O498" s="23"/>
      <c r="P498" s="42">
        <f>D$11+D$12*F498+D$13*F498^2</f>
        <v>3.6697105170242911E-3</v>
      </c>
      <c r="Q498" s="77">
        <f>+C498-15018.5</f>
        <v>38815.8295</v>
      </c>
      <c r="S498" s="3" t="s">
        <v>2</v>
      </c>
    </row>
    <row r="499" spans="1:19">
      <c r="A499" s="208" t="s">
        <v>214</v>
      </c>
      <c r="B499" s="213" t="s">
        <v>180</v>
      </c>
      <c r="C499" s="208">
        <v>53848.456919999997</v>
      </c>
      <c r="D499" s="208" t="s">
        <v>215</v>
      </c>
      <c r="E499" s="42">
        <f>(C499-C$7)/C$8</f>
        <v>13059.006509755745</v>
      </c>
      <c r="F499" s="42">
        <f>ROUND(2*E499,0)/2</f>
        <v>13059</v>
      </c>
      <c r="G499" s="42">
        <f>C499-(C$7+C$8*F499)</f>
        <v>3.118144886684604E-3</v>
      </c>
      <c r="H499" s="42"/>
      <c r="I499" s="42"/>
      <c r="J499" s="42"/>
      <c r="K499" s="42">
        <f>G499</f>
        <v>3.118144886684604E-3</v>
      </c>
      <c r="M499" s="42"/>
      <c r="O499" s="23"/>
      <c r="P499" s="42">
        <f>D$11+D$12*F499+D$13*F499^2</f>
        <v>3.7364051094964656E-3</v>
      </c>
      <c r="Q499" s="77">
        <f>+C499-15018.5</f>
        <v>38829.956919999997</v>
      </c>
    </row>
    <row r="500" spans="1:19">
      <c r="A500" s="203" t="s">
        <v>1299</v>
      </c>
      <c r="B500" s="205" t="s">
        <v>180</v>
      </c>
      <c r="C500" s="204">
        <v>54076.939200000001</v>
      </c>
      <c r="D500" s="109"/>
      <c r="E500" s="42">
        <f>(C500-C$7)/C$8</f>
        <v>13536.009307335726</v>
      </c>
      <c r="F500" s="42">
        <f>ROUND(2*E500,0)/2</f>
        <v>13536</v>
      </c>
      <c r="G500" s="42">
        <f>C500-(C$7+C$8*F500)</f>
        <v>4.4581736146938056E-3</v>
      </c>
      <c r="H500" s="42"/>
      <c r="I500" s="42"/>
      <c r="J500" s="42"/>
      <c r="K500" s="42">
        <f>G500</f>
        <v>4.4581736146938056E-3</v>
      </c>
      <c r="L500" s="42"/>
      <c r="N500" s="42"/>
      <c r="O500" s="23"/>
      <c r="P500" s="42">
        <f>D$11+D$12*F500+D$13*F500^2</f>
        <v>4.9050390214384759E-3</v>
      </c>
      <c r="Q500" s="77">
        <f>+C500-15018.5</f>
        <v>39058.439200000001</v>
      </c>
      <c r="S500" s="3" t="s">
        <v>2</v>
      </c>
    </row>
    <row r="501" spans="1:19">
      <c r="A501" s="224" t="s">
        <v>0</v>
      </c>
      <c r="B501" s="226" t="s">
        <v>180</v>
      </c>
      <c r="C501" s="224">
        <v>54134.898000000001</v>
      </c>
      <c r="D501" s="224">
        <v>1E-4</v>
      </c>
      <c r="E501" s="42">
        <f>(C501-C$7)/C$8</f>
        <v>13657.00998075503</v>
      </c>
      <c r="F501" s="42">
        <f>ROUND(2*E501,0)/2</f>
        <v>13657</v>
      </c>
      <c r="G501" s="42">
        <f>C501-(C$7+C$8*F501)</f>
        <v>4.780738556291908E-3</v>
      </c>
      <c r="H501" s="42"/>
      <c r="I501" s="42"/>
      <c r="J501" s="42"/>
      <c r="K501" s="42">
        <f>G501</f>
        <v>4.780738556291908E-3</v>
      </c>
      <c r="L501" s="42"/>
      <c r="N501" s="42"/>
      <c r="O501" s="23">
        <f ca="1">C$11+C$12*F501</f>
        <v>8.0040496944798079E-3</v>
      </c>
      <c r="P501" s="42">
        <f>D$11+D$12*F501+D$13*F501^2</f>
        <v>5.228504207508769E-3</v>
      </c>
      <c r="Q501" s="77">
        <f>+C501-15018.5</f>
        <v>39116.398000000001</v>
      </c>
    </row>
    <row r="502" spans="1:19">
      <c r="A502" s="203" t="s">
        <v>1299</v>
      </c>
      <c r="B502" s="205" t="s">
        <v>180</v>
      </c>
      <c r="C502" s="204">
        <v>54173.698900000003</v>
      </c>
      <c r="D502" s="109"/>
      <c r="E502" s="42">
        <f>(C502-C$7)/C$8</f>
        <v>13738.014677699677</v>
      </c>
      <c r="F502" s="42">
        <f>ROUND(2*E502,0)/2</f>
        <v>13738</v>
      </c>
      <c r="G502" s="42">
        <f>C502-(C$7+C$8*F502)</f>
        <v>7.0305547560565174E-3</v>
      </c>
      <c r="H502" s="42"/>
      <c r="I502" s="42"/>
      <c r="J502" s="42"/>
      <c r="K502" s="42">
        <f>G502</f>
        <v>7.0305547560565174E-3</v>
      </c>
      <c r="L502" s="42"/>
      <c r="N502" s="42"/>
      <c r="O502" s="23"/>
      <c r="P502" s="42">
        <f>D$11+D$12*F502+D$13*F502^2</f>
        <v>5.4511485029742901E-3</v>
      </c>
      <c r="Q502" s="77">
        <f>+C502-15018.5</f>
        <v>39155.198900000003</v>
      </c>
      <c r="S502" s="3" t="s">
        <v>2</v>
      </c>
    </row>
    <row r="503" spans="1:19">
      <c r="A503" s="114" t="s">
        <v>211</v>
      </c>
      <c r="B503" s="175"/>
      <c r="C503" s="114">
        <v>54192.3796</v>
      </c>
      <c r="D503" s="114">
        <v>8.0000000000000004E-4</v>
      </c>
      <c r="E503" s="42">
        <f>(C503-C$7)/C$8</f>
        <v>13777.01440302083</v>
      </c>
      <c r="F503" s="42">
        <f>ROUND(2*E503,0)/2</f>
        <v>13777</v>
      </c>
      <c r="G503" s="42">
        <f>C503-(C$7+C$8*F503)</f>
        <v>6.8989847786724567E-3</v>
      </c>
      <c r="H503" s="42"/>
      <c r="I503" s="42"/>
      <c r="J503" s="42">
        <f>G503</f>
        <v>6.8989847786724567E-3</v>
      </c>
      <c r="M503" s="42"/>
      <c r="N503" s="42"/>
      <c r="O503" s="23"/>
      <c r="P503" s="42">
        <f>D$11+D$12*F503+D$13*F503^2</f>
        <v>5.5600951712884428E-3</v>
      </c>
      <c r="Q503" s="77">
        <f>+C503-15018.5</f>
        <v>39173.8796</v>
      </c>
    </row>
    <row r="504" spans="1:19">
      <c r="A504" s="224" t="s">
        <v>0</v>
      </c>
      <c r="B504" s="226" t="s">
        <v>180</v>
      </c>
      <c r="C504" s="224">
        <v>54196.690600000002</v>
      </c>
      <c r="D504" s="224">
        <v>1E-4</v>
      </c>
      <c r="E504" s="42">
        <f>(C504-C$7)/C$8</f>
        <v>13786.014484166588</v>
      </c>
      <c r="F504" s="42">
        <f>ROUND(2*E504,0)/2</f>
        <v>13786</v>
      </c>
      <c r="G504" s="42">
        <f>C504-(C$7+C$8*F504)</f>
        <v>6.9378532425616868E-3</v>
      </c>
      <c r="H504" s="42"/>
      <c r="I504" s="42"/>
      <c r="J504" s="42"/>
      <c r="K504" s="42">
        <f>G504</f>
        <v>6.9378532425616868E-3</v>
      </c>
      <c r="L504" s="42"/>
      <c r="N504" s="42"/>
      <c r="O504" s="23">
        <f ca="1">C$11+C$12*F504</f>
        <v>8.1017190066187492E-3</v>
      </c>
      <c r="P504" s="42">
        <f>D$11+D$12*F504+D$13*F504^2</f>
        <v>5.5853980236461598E-3</v>
      </c>
      <c r="Q504" s="77">
        <f>+C504-15018.5</f>
        <v>39178.190600000002</v>
      </c>
    </row>
    <row r="505" spans="1:19">
      <c r="A505" s="114" t="s">
        <v>211</v>
      </c>
      <c r="B505" s="48" t="s">
        <v>177</v>
      </c>
      <c r="C505" s="114">
        <v>54197.408499999998</v>
      </c>
      <c r="D505" s="114">
        <v>1.1999999999999999E-3</v>
      </c>
      <c r="E505" s="42">
        <f>(C505-C$7)/C$8</f>
        <v>13787.513245069975</v>
      </c>
      <c r="F505" s="42">
        <f>ROUND(2*E505,0)/2</f>
        <v>13787.5</v>
      </c>
      <c r="G505" s="42">
        <f>C505-(C$7+C$8*F505)</f>
        <v>6.3443313192692585E-3</v>
      </c>
      <c r="H505" s="42"/>
      <c r="I505" s="42"/>
      <c r="J505" s="42">
        <f>G505</f>
        <v>6.3443313192692585E-3</v>
      </c>
      <c r="M505" s="42"/>
      <c r="N505" s="42"/>
      <c r="O505" s="23"/>
      <c r="P505" s="42">
        <f>D$11+D$12*F505+D$13*F505^2</f>
        <v>5.5896210469277147E-3</v>
      </c>
      <c r="Q505" s="77">
        <f>+C505-15018.5</f>
        <v>39178.908499999998</v>
      </c>
    </row>
    <row r="506" spans="1:19">
      <c r="A506" s="45" t="s">
        <v>307</v>
      </c>
      <c r="B506" s="39" t="s">
        <v>180</v>
      </c>
      <c r="C506" s="45">
        <v>54442.896399999998</v>
      </c>
      <c r="D506" s="45">
        <v>1E-4</v>
      </c>
      <c r="E506" s="42">
        <f>(C506-C$7)/C$8</f>
        <v>14300.018700950546</v>
      </c>
      <c r="F506" s="42">
        <f>ROUND(2*E506,0)/2</f>
        <v>14300</v>
      </c>
      <c r="G506" s="42">
        <f>C506-(C$7+C$8*F506)</f>
        <v>8.9576745449448936E-3</v>
      </c>
      <c r="H506" s="42"/>
      <c r="I506" s="42"/>
      <c r="J506" s="42"/>
      <c r="K506" s="42">
        <f>G506</f>
        <v>8.9576745449448936E-3</v>
      </c>
      <c r="L506" s="42"/>
      <c r="M506" s="42"/>
      <c r="N506" s="42"/>
      <c r="O506" s="23"/>
      <c r="P506" s="42">
        <f>D$11+D$12*F506+D$13*F506^2</f>
        <v>7.1308531055158664E-3</v>
      </c>
      <c r="Q506" s="77">
        <f>+C506-15018.5</f>
        <v>39424.396399999998</v>
      </c>
      <c r="S506" s="3" t="s">
        <v>2</v>
      </c>
    </row>
    <row r="507" spans="1:19">
      <c r="A507" s="114" t="s">
        <v>216</v>
      </c>
      <c r="B507" s="48" t="s">
        <v>180</v>
      </c>
      <c r="C507" s="114">
        <v>54521.450140000001</v>
      </c>
      <c r="D507" s="114">
        <v>2.0000000000000001E-4</v>
      </c>
      <c r="E507" s="42">
        <f>(C507-C$7)/C$8</f>
        <v>14464.015461401166</v>
      </c>
      <c r="F507" s="42">
        <f>ROUND(2*E507,0)/2</f>
        <v>14464</v>
      </c>
      <c r="G507" s="42">
        <f>C507-(C$7+C$8*F507)</f>
        <v>7.4059443868463859E-3</v>
      </c>
      <c r="H507" s="42"/>
      <c r="I507" s="42"/>
      <c r="J507" s="42"/>
      <c r="K507" s="42">
        <f>G507</f>
        <v>7.4059443868463859E-3</v>
      </c>
      <c r="M507" s="42"/>
      <c r="O507" s="23"/>
      <c r="P507" s="42">
        <f>D$11+D$12*F507+D$13*F507^2</f>
        <v>7.6654758118244043E-3</v>
      </c>
      <c r="Q507" s="77">
        <f>+C507-15018.5</f>
        <v>39502.950140000001</v>
      </c>
    </row>
    <row r="508" spans="1:19">
      <c r="A508" s="114" t="s">
        <v>216</v>
      </c>
      <c r="B508" s="48" t="s">
        <v>180</v>
      </c>
      <c r="C508" s="114">
        <v>54521.450340000003</v>
      </c>
      <c r="D508" s="114">
        <v>2.0000000000000001E-4</v>
      </c>
      <c r="E508" s="42">
        <f>(C508-C$7)/C$8</f>
        <v>14464.015878941469</v>
      </c>
      <c r="F508" s="42">
        <f>ROUND(2*E508,0)/2</f>
        <v>14464</v>
      </c>
      <c r="G508" s="42">
        <f>C508-(C$7+C$8*F508)</f>
        <v>7.6059443890699185E-3</v>
      </c>
      <c r="H508" s="42"/>
      <c r="I508" s="42"/>
      <c r="J508" s="42"/>
      <c r="K508" s="42">
        <f>G508</f>
        <v>7.6059443890699185E-3</v>
      </c>
      <c r="M508" s="42"/>
      <c r="O508" s="23"/>
      <c r="P508" s="42">
        <f>D$11+D$12*F508+D$13*F508^2</f>
        <v>7.6654758118244043E-3</v>
      </c>
      <c r="Q508" s="77">
        <f>+C508-15018.5</f>
        <v>39502.950340000003</v>
      </c>
    </row>
    <row r="509" spans="1:19">
      <c r="A509" s="114" t="s">
        <v>216</v>
      </c>
      <c r="B509" s="48" t="s">
        <v>180</v>
      </c>
      <c r="C509" s="114">
        <v>54521.450340000003</v>
      </c>
      <c r="D509" s="114">
        <v>2.0000000000000001E-4</v>
      </c>
      <c r="E509" s="42">
        <f>(C509-C$7)/C$8</f>
        <v>14464.015878941469</v>
      </c>
      <c r="F509" s="42">
        <f>ROUND(2*E509,0)/2</f>
        <v>14464</v>
      </c>
      <c r="G509" s="42">
        <f>C509-(C$7+C$8*F509)</f>
        <v>7.6059443890699185E-3</v>
      </c>
      <c r="H509" s="42"/>
      <c r="I509" s="42"/>
      <c r="J509" s="42"/>
      <c r="K509" s="42">
        <f>G509</f>
        <v>7.6059443890699185E-3</v>
      </c>
      <c r="M509" s="42"/>
      <c r="O509" s="23"/>
      <c r="P509" s="42">
        <f>D$11+D$12*F509+D$13*F509^2</f>
        <v>7.6654758118244043E-3</v>
      </c>
      <c r="Q509" s="77">
        <f>+C509-15018.5</f>
        <v>39502.950340000003</v>
      </c>
    </row>
    <row r="510" spans="1:19">
      <c r="A510" s="45" t="s">
        <v>308</v>
      </c>
      <c r="B510" s="39" t="s">
        <v>180</v>
      </c>
      <c r="C510" s="45">
        <v>54556.418599999997</v>
      </c>
      <c r="D510" s="45">
        <v>1E-4</v>
      </c>
      <c r="E510" s="42">
        <f>(C510-C$7)/C$8</f>
        <v>14537.019167627581</v>
      </c>
      <c r="F510" s="42">
        <f>ROUND(2*E510,0)/2</f>
        <v>14537</v>
      </c>
      <c r="G510" s="42">
        <f>C510-(C$7+C$8*F510)</f>
        <v>9.181210829410702E-3</v>
      </c>
      <c r="H510" s="42"/>
      <c r="I510" s="42"/>
      <c r="J510" s="42"/>
      <c r="K510" s="42">
        <f>G510</f>
        <v>9.181210829410702E-3</v>
      </c>
      <c r="L510" s="42"/>
      <c r="M510" s="42"/>
      <c r="N510" s="42"/>
      <c r="O510" s="23"/>
      <c r="P510" s="42">
        <f>D$11+D$12*F510+D$13*F510^2</f>
        <v>7.9099084962919314E-3</v>
      </c>
      <c r="Q510" s="77">
        <f>+C510-15018.5</f>
        <v>39537.918599999997</v>
      </c>
      <c r="S510" s="3" t="s">
        <v>2</v>
      </c>
    </row>
    <row r="511" spans="1:19">
      <c r="A511" s="176" t="s">
        <v>213</v>
      </c>
      <c r="B511" s="175" t="s">
        <v>177</v>
      </c>
      <c r="C511" s="176">
        <v>54594.5</v>
      </c>
      <c r="D511" s="176">
        <v>1E-4</v>
      </c>
      <c r="E511" s="42">
        <f>(C511-C$7)/C$8</f>
        <v>14616.52176334644</v>
      </c>
      <c r="F511" s="42">
        <f>ROUND(2*E511,0)/2</f>
        <v>14616.5</v>
      </c>
      <c r="G511" s="42">
        <f>C511-(C$7+C$8*F511)</f>
        <v>1.0424548956507351E-2</v>
      </c>
      <c r="H511" s="42"/>
      <c r="I511" s="42"/>
      <c r="J511" s="42">
        <f>G511</f>
        <v>1.0424548956507351E-2</v>
      </c>
      <c r="M511" s="42"/>
      <c r="N511" s="42"/>
      <c r="O511" s="23"/>
      <c r="P511" s="42">
        <f>D$11+D$12*F511+D$13*F511^2</f>
        <v>8.1806328754568253E-3</v>
      </c>
      <c r="Q511" s="77">
        <f>+C511-15018.5</f>
        <v>39576</v>
      </c>
    </row>
    <row r="512" spans="1:19">
      <c r="A512" s="114" t="s">
        <v>212</v>
      </c>
      <c r="B512" s="48" t="s">
        <v>180</v>
      </c>
      <c r="C512" s="114">
        <v>54842.856899999999</v>
      </c>
      <c r="D512" s="114">
        <v>2.9999999999999997E-4</v>
      </c>
      <c r="E512" s="42">
        <f>(C512-C$7)/C$8</f>
        <v>15135.016834816704</v>
      </c>
      <c r="F512" s="42">
        <f>ROUND(2*E512,0)/2</f>
        <v>15135</v>
      </c>
      <c r="G512" s="42">
        <f>C512-(C$7+C$8*F512)</f>
        <v>8.0638044964871369E-3</v>
      </c>
      <c r="H512" s="42"/>
      <c r="I512" s="42"/>
      <c r="J512" s="42"/>
      <c r="K512" s="42">
        <f>G512</f>
        <v>8.0638044964871369E-3</v>
      </c>
      <c r="L512" s="42"/>
      <c r="M512" s="42"/>
      <c r="N512" s="42"/>
      <c r="O512" s="23"/>
      <c r="P512" s="42">
        <f>D$11+D$12*F512+D$13*F512^2</f>
        <v>1.0062081590762204E-2</v>
      </c>
      <c r="Q512" s="77">
        <f>+C512-15018.5</f>
        <v>39824.356899999999</v>
      </c>
      <c r="S512" s="3" t="s">
        <v>2</v>
      </c>
    </row>
    <row r="513" spans="1:19">
      <c r="A513" s="203" t="s">
        <v>1176</v>
      </c>
      <c r="B513" s="205" t="s">
        <v>180</v>
      </c>
      <c r="C513" s="204">
        <v>54906.087699999996</v>
      </c>
      <c r="D513" s="109"/>
      <c r="E513" s="42">
        <f>(C513-C$7)/C$8</f>
        <v>15267.023870518635</v>
      </c>
      <c r="F513" s="42">
        <f>ROUND(2*E513,0)/2</f>
        <v>15267</v>
      </c>
      <c r="G513" s="42">
        <f>C513-(C$7+C$8*F513)</f>
        <v>1.143387533375062E-2</v>
      </c>
      <c r="H513" s="42"/>
      <c r="I513" s="42"/>
      <c r="J513" s="42"/>
      <c r="K513" s="42">
        <f>G513</f>
        <v>1.143387533375062E-2</v>
      </c>
      <c r="L513" s="42"/>
      <c r="N513" s="42"/>
      <c r="O513" s="23">
        <f ca="1">C$11+C$12*F513</f>
        <v>9.2230232800898405E-3</v>
      </c>
      <c r="P513" s="42">
        <f>D$11+D$12*F513+D$13*F513^2</f>
        <v>1.0573125086207238E-2</v>
      </c>
      <c r="Q513" s="77">
        <f>+C513-15018.5</f>
        <v>39887.587699999996</v>
      </c>
    </row>
    <row r="514" spans="1:19">
      <c r="A514" s="45" t="s">
        <v>309</v>
      </c>
      <c r="B514" s="39" t="s">
        <v>180</v>
      </c>
      <c r="C514" s="45">
        <v>54922.3724</v>
      </c>
      <c r="D514" s="45">
        <v>1.2999999999999999E-3</v>
      </c>
      <c r="E514" s="42">
        <f>(C514-C$7)/C$8</f>
        <v>15301.021463057332</v>
      </c>
      <c r="F514" s="42">
        <f>ROUND(2*E514,0)/2</f>
        <v>15301</v>
      </c>
      <c r="G514" s="42">
        <f>C514-(C$7+C$8*F514)</f>
        <v>1.0280711765517481E-2</v>
      </c>
      <c r="H514" s="42"/>
      <c r="I514" s="42"/>
      <c r="J514" s="42">
        <f>G514</f>
        <v>1.0280711765517481E-2</v>
      </c>
      <c r="M514" s="42"/>
      <c r="N514" s="42"/>
      <c r="O514" s="23">
        <f ca="1">C$11+C$12*F514</f>
        <v>9.248765579413282E-3</v>
      </c>
      <c r="P514" s="42">
        <f>D$11+D$12*F514+D$13*F514^2</f>
        <v>1.0706865032914306E-2</v>
      </c>
      <c r="Q514" s="77">
        <f>+C514-15018.5</f>
        <v>39903.8724</v>
      </c>
    </row>
    <row r="515" spans="1:19">
      <c r="A515" s="45" t="s">
        <v>309</v>
      </c>
      <c r="B515" s="39" t="s">
        <v>177</v>
      </c>
      <c r="C515" s="45">
        <v>54922.613100000002</v>
      </c>
      <c r="D515" s="45">
        <v>1.6999999999999999E-3</v>
      </c>
      <c r="E515" s="42">
        <f>(C515-C$7)/C$8</f>
        <v>15301.523972807227</v>
      </c>
      <c r="F515" s="42">
        <f>ROUND(2*E515,0)/2</f>
        <v>15301.5</v>
      </c>
      <c r="G515" s="42">
        <f>C515-(C$7+C$8*F515)</f>
        <v>1.1482871130283456E-2</v>
      </c>
      <c r="H515" s="42"/>
      <c r="I515" s="42"/>
      <c r="J515" s="42">
        <f>G515</f>
        <v>1.1482871130283456E-2</v>
      </c>
      <c r="M515" s="42"/>
      <c r="N515" s="42"/>
      <c r="O515" s="23">
        <f ca="1">C$11+C$12*F515</f>
        <v>9.2491441426386274E-3</v>
      </c>
      <c r="P515" s="42">
        <f>D$11+D$12*F515+D$13*F515^2</f>
        <v>1.0708838238174784E-2</v>
      </c>
      <c r="Q515" s="77">
        <f>+C515-15018.5</f>
        <v>39904.113100000002</v>
      </c>
    </row>
    <row r="516" spans="1:19">
      <c r="A516" s="49" t="s">
        <v>295</v>
      </c>
      <c r="B516" s="43"/>
      <c r="C516" s="109">
        <v>55166.902999999998</v>
      </c>
      <c r="D516" s="109">
        <v>1E-3</v>
      </c>
      <c r="E516" s="42">
        <f>(C516-C$7)/C$8</f>
        <v>15811.528362296554</v>
      </c>
      <c r="F516" s="42">
        <f>ROUND(2*E516,0)/2</f>
        <v>15811.5</v>
      </c>
      <c r="G516" s="42">
        <f>C516-(C$7+C$8*F516)</f>
        <v>1.3585417560534552E-2</v>
      </c>
      <c r="H516" s="42"/>
      <c r="I516" s="42"/>
      <c r="J516" s="42"/>
      <c r="K516" s="42">
        <f>G516</f>
        <v>1.3585417560534552E-2</v>
      </c>
      <c r="L516" s="42"/>
      <c r="M516" s="42"/>
      <c r="N516" s="42"/>
      <c r="O516" s="23">
        <f ca="1">C$11+C$12*F516</f>
        <v>9.6352786324902517E-3</v>
      </c>
      <c r="P516" s="42">
        <f>D$11+D$12*F516+D$13*F516^2</f>
        <v>1.2818727003067978E-2</v>
      </c>
      <c r="Q516" s="77">
        <f>+C516-15018.5</f>
        <v>40148.402999999998</v>
      </c>
      <c r="S516" s="3" t="s">
        <v>2</v>
      </c>
    </row>
    <row r="517" spans="1:19">
      <c r="A517" s="203" t="s">
        <v>1176</v>
      </c>
      <c r="B517" s="205" t="s">
        <v>180</v>
      </c>
      <c r="C517" s="204">
        <v>55187.258000000002</v>
      </c>
      <c r="D517" s="109"/>
      <c r="E517" s="42">
        <f>(C517-C$7)/C$8</f>
        <v>15854.023526231114</v>
      </c>
      <c r="F517" s="42">
        <f>ROUND(2*E517,0)/2</f>
        <v>15854</v>
      </c>
      <c r="G517" s="42">
        <f>C517-(C$7+C$8*F517)</f>
        <v>1.1268963098700624E-2</v>
      </c>
      <c r="H517" s="42"/>
      <c r="I517" s="42"/>
      <c r="J517" s="42"/>
      <c r="K517" s="42">
        <f>G517</f>
        <v>1.1268963098700624E-2</v>
      </c>
      <c r="L517" s="42"/>
      <c r="N517" s="42"/>
      <c r="O517" s="23">
        <f ca="1">C$11+C$12*F517</f>
        <v>9.6674565066445541E-3</v>
      </c>
      <c r="P517" s="42">
        <f>D$11+D$12*F517+D$13*F517^2</f>
        <v>1.3003319221896015E-2</v>
      </c>
      <c r="Q517" s="77">
        <f>+C517-15018.5</f>
        <v>40168.758000000002</v>
      </c>
    </row>
    <row r="518" spans="1:19">
      <c r="A518" s="45" t="s">
        <v>297</v>
      </c>
      <c r="B518" s="39" t="s">
        <v>177</v>
      </c>
      <c r="C518" s="45">
        <v>55201.868999999999</v>
      </c>
      <c r="D518" s="45">
        <v>6.9999999999999999E-4</v>
      </c>
      <c r="E518" s="42">
        <f>(C518-C$7)/C$8</f>
        <v>15884.5269327773</v>
      </c>
      <c r="F518" s="42">
        <f>ROUND(2*E518,0)/2</f>
        <v>15884.5</v>
      </c>
      <c r="G518" s="42">
        <f>C518-(C$7+C$8*F518)</f>
        <v>1.2900684014311992E-2</v>
      </c>
      <c r="H518" s="42"/>
      <c r="I518" s="42"/>
      <c r="J518" s="42"/>
      <c r="K518" s="42">
        <f>G518</f>
        <v>1.2900684014311992E-2</v>
      </c>
      <c r="L518" s="42"/>
      <c r="M518" s="42"/>
      <c r="N518" s="42"/>
      <c r="O518" s="23">
        <f ca="1">C$11+C$12*F518</f>
        <v>9.6905488633905832E-3</v>
      </c>
      <c r="P518" s="42">
        <f>D$11+D$12*F518+D$13*F518^2</f>
        <v>1.3136622684225635E-2</v>
      </c>
      <c r="Q518" s="77">
        <f>+C518-15018.5</f>
        <v>40183.368999999999</v>
      </c>
      <c r="S518" s="3" t="s">
        <v>2</v>
      </c>
    </row>
    <row r="519" spans="1:19">
      <c r="A519" s="206" t="s">
        <v>304</v>
      </c>
      <c r="B519" s="175" t="s">
        <v>177</v>
      </c>
      <c r="C519" s="176">
        <v>55213.368699999999</v>
      </c>
      <c r="D519" s="176">
        <v>2.9999999999999997E-4</v>
      </c>
      <c r="E519" s="42">
        <f>(C519-C$7)/C$8</f>
        <v>15908.534873661516</v>
      </c>
      <c r="F519" s="42">
        <f>ROUND(2*E519,0)/2</f>
        <v>15908.5</v>
      </c>
      <c r="G519" s="42">
        <f>C519-(C$7+C$8*F519)</f>
        <v>1.6704333254892845E-2</v>
      </c>
      <c r="H519" s="42"/>
      <c r="I519" s="42"/>
      <c r="J519" s="42"/>
      <c r="K519" s="42">
        <f>G519</f>
        <v>1.6704333254892845E-2</v>
      </c>
      <c r="L519" s="42"/>
      <c r="M519" s="42"/>
      <c r="N519" s="42"/>
      <c r="O519" s="23">
        <f ca="1">C$11+C$12*F519</f>
        <v>9.7087198982071295E-3</v>
      </c>
      <c r="P519" s="42">
        <f>D$11+D$12*F519+D$13*F519^2</f>
        <v>1.3242005633439399E-2</v>
      </c>
      <c r="Q519" s="77">
        <f>+C519-15018.5</f>
        <v>40194.868699999999</v>
      </c>
      <c r="S519" s="3" t="s">
        <v>2</v>
      </c>
    </row>
    <row r="520" spans="1:19">
      <c r="A520" s="206" t="s">
        <v>304</v>
      </c>
      <c r="B520" s="175" t="s">
        <v>180</v>
      </c>
      <c r="C520" s="176">
        <v>55232.283799999997</v>
      </c>
      <c r="D520" s="176">
        <v>2.0000000000000001E-4</v>
      </c>
      <c r="E520" s="42">
        <f>(C520-C$7)/C$8</f>
        <v>15948.023956213143</v>
      </c>
      <c r="F520" s="42">
        <f>ROUND(2*E520,0)/2</f>
        <v>15948</v>
      </c>
      <c r="G520" s="42">
        <f>C520-(C$7+C$8*F520)</f>
        <v>1.1474922634079121E-2</v>
      </c>
      <c r="H520" s="42"/>
      <c r="I520" s="42"/>
      <c r="J520" s="42"/>
      <c r="K520" s="42">
        <f>G520</f>
        <v>1.1474922634079121E-2</v>
      </c>
      <c r="L520" s="42"/>
      <c r="M520" s="42"/>
      <c r="N520" s="42"/>
      <c r="O520" s="23">
        <f ca="1">C$11+C$12*F520</f>
        <v>9.7386263930093631E-3</v>
      </c>
      <c r="P520" s="42">
        <f>D$11+D$12*F520+D$13*F520^2</f>
        <v>1.3416385011952123E-2</v>
      </c>
      <c r="Q520" s="77">
        <f>+C520-15018.5</f>
        <v>40213.783799999997</v>
      </c>
      <c r="S520" s="3" t="s">
        <v>2</v>
      </c>
    </row>
    <row r="521" spans="1:19">
      <c r="A521" s="206" t="s">
        <v>304</v>
      </c>
      <c r="B521" s="175" t="s">
        <v>177</v>
      </c>
      <c r="C521" s="176">
        <v>55278.5124</v>
      </c>
      <c r="D521" s="176">
        <v>8.0000000000000004E-4</v>
      </c>
      <c r="E521" s="42">
        <f>(C521-C$7)/C$8</f>
        <v>16044.535473553597</v>
      </c>
      <c r="F521" s="42">
        <f>ROUND(2*E521,0)/2</f>
        <v>16044.5</v>
      </c>
      <c r="G521" s="42">
        <f>C521-(C$7+C$8*F521)</f>
        <v>1.6991678974591196E-2</v>
      </c>
      <c r="H521" s="42"/>
      <c r="I521" s="42"/>
      <c r="J521" s="42"/>
      <c r="K521" s="42">
        <f>G521</f>
        <v>1.6991678974591196E-2</v>
      </c>
      <c r="L521" s="42"/>
      <c r="M521" s="42"/>
      <c r="N521" s="42"/>
      <c r="O521" s="23">
        <f ca="1">C$11+C$12*F521</f>
        <v>9.8116890955008973E-3</v>
      </c>
      <c r="P521" s="42">
        <f>D$11+D$12*F521+D$13*F521^2</f>
        <v>1.3847301100530743E-2</v>
      </c>
      <c r="Q521" s="77">
        <f>+C521-15018.5</f>
        <v>40260.0124</v>
      </c>
      <c r="S521" s="3" t="s">
        <v>2</v>
      </c>
    </row>
    <row r="522" spans="1:19">
      <c r="A522" s="45" t="s">
        <v>310</v>
      </c>
      <c r="B522" s="39" t="s">
        <v>177</v>
      </c>
      <c r="C522" s="45">
        <v>55314.436699999998</v>
      </c>
      <c r="D522" s="45">
        <v>1E-3</v>
      </c>
      <c r="E522" s="42">
        <f>(C522-C$7)/C$8</f>
        <v>16119.534688377178</v>
      </c>
      <c r="F522" s="42">
        <f>ROUND(2*E522,0)/2</f>
        <v>16119.5</v>
      </c>
      <c r="G522" s="42">
        <f>C522-(C$7+C$8*F522)</f>
        <v>1.6615582855592947E-2</v>
      </c>
      <c r="H522" s="42"/>
      <c r="I522" s="42"/>
      <c r="J522" s="42">
        <f>G522</f>
        <v>1.6615582855592947E-2</v>
      </c>
      <c r="M522" s="42"/>
      <c r="N522" s="42"/>
      <c r="O522" s="23">
        <f ca="1">C$11+C$12*F522</f>
        <v>9.8684735793026068E-3</v>
      </c>
      <c r="P522" s="42">
        <f>D$11+D$12*F522+D$13*F522^2</f>
        <v>1.4187012975579991E-2</v>
      </c>
      <c r="Q522" s="77">
        <f>+C522-15018.5</f>
        <v>40295.936699999998</v>
      </c>
    </row>
    <row r="523" spans="1:19">
      <c r="A523" s="206" t="s">
        <v>304</v>
      </c>
      <c r="B523" s="175" t="s">
        <v>180</v>
      </c>
      <c r="C523" s="176">
        <v>55476.573100000001</v>
      </c>
      <c r="D523" s="176">
        <v>1E-4</v>
      </c>
      <c r="E523" s="42">
        <f>(C523-C$7)/C$8</f>
        <v>16458.02709308159</v>
      </c>
      <c r="F523" s="42">
        <f>ROUND(2*E523,0)/2</f>
        <v>16458</v>
      </c>
      <c r="G523" s="42">
        <f>C523-(C$7+C$8*F523)</f>
        <v>1.2977469072211534E-2</v>
      </c>
      <c r="H523" s="42"/>
      <c r="I523" s="42"/>
      <c r="J523" s="42"/>
      <c r="K523" s="42">
        <f>G523</f>
        <v>1.2977469072211534E-2</v>
      </c>
      <c r="L523" s="42"/>
      <c r="M523" s="42"/>
      <c r="N523" s="42"/>
      <c r="O523" s="23">
        <f ca="1">C$11+C$12*F523</f>
        <v>1.0124760882860989E-2</v>
      </c>
      <c r="P523" s="42">
        <f>D$11+D$12*F523+D$13*F523^2</f>
        <v>1.5772512137621805E-2</v>
      </c>
      <c r="Q523" s="77">
        <f>+C523-15018.5</f>
        <v>40458.073100000001</v>
      </c>
      <c r="S523" s="3" t="s">
        <v>2</v>
      </c>
    </row>
    <row r="524" spans="1:19">
      <c r="A524" s="206" t="s">
        <v>304</v>
      </c>
      <c r="B524" s="175" t="s">
        <v>177</v>
      </c>
      <c r="C524" s="176">
        <v>55481.599099999999</v>
      </c>
      <c r="D524" s="176">
        <v>8.0000000000000004E-4</v>
      </c>
      <c r="E524" s="42">
        <f>(C524-C$7)/C$8</f>
        <v>16468.519880796401</v>
      </c>
      <c r="F524" s="42">
        <f>ROUND(2*E524,0)/2</f>
        <v>16468.5</v>
      </c>
      <c r="G524" s="42">
        <f>C524-(C$7+C$8*F524)</f>
        <v>9.5228156205848791E-3</v>
      </c>
      <c r="H524" s="42"/>
      <c r="I524" s="42"/>
      <c r="J524" s="42"/>
      <c r="K524" s="42">
        <f>G524</f>
        <v>9.5228156205848791E-3</v>
      </c>
      <c r="L524" s="42"/>
      <c r="M524" s="42"/>
      <c r="N524" s="42"/>
      <c r="O524" s="23">
        <f ca="1">C$11+C$12*F524</f>
        <v>1.0132710710593228E-2</v>
      </c>
      <c r="P524" s="42">
        <f>D$11+D$12*F524+D$13*F524^2</f>
        <v>1.5823061421280246E-2</v>
      </c>
      <c r="Q524" s="77">
        <f>+C524-15018.5</f>
        <v>40463.099099999999</v>
      </c>
      <c r="S524" s="3" t="s">
        <v>2</v>
      </c>
    </row>
    <row r="525" spans="1:19">
      <c r="A525" s="49" t="s">
        <v>303</v>
      </c>
      <c r="B525" s="43"/>
      <c r="C525" s="109">
        <v>55520.878599999996</v>
      </c>
      <c r="D525" s="109">
        <v>2.9999999999999997E-4</v>
      </c>
      <c r="E525" s="42">
        <f>(C525-C$7)/C$8</f>
        <v>16550.523751676632</v>
      </c>
      <c r="F525" s="42">
        <f>ROUND(2*E525,0)/2</f>
        <v>16550.5</v>
      </c>
      <c r="G525" s="42">
        <f>C525-(C$7+C$8*F525)</f>
        <v>1.1376950533303898E-2</v>
      </c>
      <c r="H525" s="42"/>
      <c r="I525" s="42"/>
      <c r="J525" s="42"/>
      <c r="K525" s="42">
        <f>G525</f>
        <v>1.1376950533303898E-2</v>
      </c>
      <c r="L525" s="42"/>
      <c r="M525" s="42"/>
      <c r="N525" s="42"/>
      <c r="O525" s="23">
        <f ca="1">C$11+C$12*F525</f>
        <v>1.0194795079549764E-2</v>
      </c>
      <c r="P525" s="42">
        <f>D$11+D$12*F525+D$13*F525^2</f>
        <v>1.6220659577368152E-2</v>
      </c>
      <c r="Q525" s="77">
        <f>+C525-15018.5</f>
        <v>40502.378599999996</v>
      </c>
      <c r="S525" s="3" t="s">
        <v>2</v>
      </c>
    </row>
    <row r="526" spans="1:19">
      <c r="A526" s="45" t="s">
        <v>311</v>
      </c>
      <c r="B526" s="39" t="s">
        <v>180</v>
      </c>
      <c r="C526" s="45">
        <v>55583.869700000003</v>
      </c>
      <c r="D526" s="45">
        <v>4.0000000000000002E-4</v>
      </c>
      <c r="E526" s="42">
        <f>(C526-C$7)/C$8</f>
        <v>16682.030365330185</v>
      </c>
      <c r="F526" s="42">
        <f>ROUND(2*E526,0)/2</f>
        <v>16682</v>
      </c>
      <c r="G526" s="42">
        <f>C526-(C$7+C$8*F526)</f>
        <v>1.4544862016919069E-2</v>
      </c>
      <c r="H526" s="42"/>
      <c r="I526" s="42"/>
      <c r="J526" s="42"/>
      <c r="K526" s="42">
        <f>G526</f>
        <v>1.4544862016919069E-2</v>
      </c>
      <c r="L526" s="42"/>
      <c r="M526" s="42"/>
      <c r="N526" s="42"/>
      <c r="O526" s="23">
        <f ca="1">C$11+C$12*F526</f>
        <v>1.0294357207815429E-2</v>
      </c>
      <c r="P526" s="42">
        <f>D$11+D$12*F526+D$13*F526^2</f>
        <v>1.6868754859347204E-2</v>
      </c>
      <c r="Q526" s="77">
        <f>+C526-15018.5</f>
        <v>40565.369700000003</v>
      </c>
      <c r="S526" s="3" t="s">
        <v>2</v>
      </c>
    </row>
    <row r="527" spans="1:19">
      <c r="A527" s="43" t="s">
        <v>314</v>
      </c>
      <c r="B527" s="175" t="s">
        <v>180</v>
      </c>
      <c r="C527" s="176">
        <v>55630.331899999997</v>
      </c>
      <c r="D527" s="176">
        <v>2.9999999999999997E-4</v>
      </c>
      <c r="E527" s="42">
        <f>(C527-C$7)/C$8</f>
        <v>16779.029569739901</v>
      </c>
      <c r="F527" s="42">
        <f>ROUND(2*E527,0)/2</f>
        <v>16779</v>
      </c>
      <c r="G527" s="42">
        <f>C527-(C$7+C$8*F527)</f>
        <v>1.416377770510735E-2</v>
      </c>
      <c r="H527" s="42"/>
      <c r="I527" s="42"/>
      <c r="J527" s="42"/>
      <c r="K527" s="42">
        <f>G527</f>
        <v>1.416377770510735E-2</v>
      </c>
      <c r="L527" s="42"/>
      <c r="M527" s="42"/>
      <c r="N527" s="42"/>
      <c r="O527" s="23">
        <f ca="1">C$11+C$12*F527</f>
        <v>1.0367798473532306E-2</v>
      </c>
      <c r="P527" s="42">
        <f>D$11+D$12*F527+D$13*F527^2</f>
        <v>1.7355094005092275E-2</v>
      </c>
      <c r="Q527" s="77">
        <f>+C527-15018.5</f>
        <v>40611.831899999997</v>
      </c>
      <c r="S527" s="3" t="s">
        <v>2</v>
      </c>
    </row>
    <row r="528" spans="1:19">
      <c r="A528" s="43" t="s">
        <v>316</v>
      </c>
      <c r="B528" s="48" t="s">
        <v>177</v>
      </c>
      <c r="C528" s="114">
        <v>55643.502999999997</v>
      </c>
      <c r="D528" s="114">
        <v>4.0000000000000002E-4</v>
      </c>
      <c r="E528" s="42">
        <f>(C528-C$7)/C$8</f>
        <v>16806.526894903171</v>
      </c>
      <c r="F528" s="42">
        <f>ROUND(2*E528,0)/2</f>
        <v>16806.5</v>
      </c>
      <c r="G528" s="42">
        <f>C528-(C$7+C$8*F528)</f>
        <v>1.2882542469014879E-2</v>
      </c>
      <c r="H528" s="42"/>
      <c r="I528" s="42"/>
      <c r="J528" s="42">
        <f>G528</f>
        <v>1.2882542469014879E-2</v>
      </c>
      <c r="M528" s="42"/>
      <c r="N528" s="42"/>
      <c r="O528" s="23">
        <f ca="1">C$11+C$12*F528</f>
        <v>1.0388619450926267E-2</v>
      </c>
      <c r="P528" s="42">
        <f>D$11+D$12*F528+D$13*F528^2</f>
        <v>1.7494252125439758E-2</v>
      </c>
      <c r="Q528" s="77">
        <f>+C528-15018.5</f>
        <v>40625.002999999997</v>
      </c>
    </row>
    <row r="529" spans="1:19">
      <c r="A529" s="45" t="s">
        <v>311</v>
      </c>
      <c r="B529" s="39" t="s">
        <v>180</v>
      </c>
      <c r="C529" s="45">
        <v>55656.676800000001</v>
      </c>
      <c r="D529" s="45">
        <v>8.0000000000000004E-4</v>
      </c>
      <c r="E529" s="42">
        <f>(C529-C$7)/C$8</f>
        <v>16834.029856860489</v>
      </c>
      <c r="F529" s="42">
        <f>ROUND(2*E529,0)/2</f>
        <v>16834</v>
      </c>
      <c r="G529" s="42">
        <f>C529-(C$7+C$8*F529)</f>
        <v>1.430130723019829E-2</v>
      </c>
      <c r="H529" s="42"/>
      <c r="I529" s="42"/>
      <c r="J529" s="42"/>
      <c r="K529" s="42">
        <f>G529</f>
        <v>1.430130723019829E-2</v>
      </c>
      <c r="L529" s="42"/>
      <c r="M529" s="42"/>
      <c r="N529" s="42"/>
      <c r="O529" s="23">
        <f ca="1">C$11+C$12*F529</f>
        <v>1.0409440428320225E-2</v>
      </c>
      <c r="P529" s="42">
        <f>D$11+D$12*F529+D$13*F529^2</f>
        <v>1.7633975029798687E-2</v>
      </c>
      <c r="Q529" s="77">
        <f>+C529-15018.5</f>
        <v>40638.176800000001</v>
      </c>
      <c r="S529" s="3" t="s">
        <v>2</v>
      </c>
    </row>
    <row r="530" spans="1:19">
      <c r="A530" s="45" t="s">
        <v>312</v>
      </c>
      <c r="B530" s="39" t="s">
        <v>180</v>
      </c>
      <c r="C530" s="45">
        <v>55674.399799999999</v>
      </c>
      <c r="D530" s="45">
        <v>4.0000000000000002E-4</v>
      </c>
      <c r="E530" s="42">
        <f>(C530-C$7)/C$8</f>
        <v>16871.0301904597</v>
      </c>
      <c r="F530" s="42">
        <f>ROUND(2*E530,0)/2</f>
        <v>16871</v>
      </c>
      <c r="G530" s="42">
        <f>C530-(C$7+C$8*F530)</f>
        <v>1.4461099810432643E-2</v>
      </c>
      <c r="H530" s="42"/>
      <c r="I530" s="42"/>
      <c r="J530" s="42">
        <f>G530</f>
        <v>1.4461099810432643E-2</v>
      </c>
      <c r="M530" s="42"/>
      <c r="N530" s="42"/>
      <c r="O530" s="23">
        <f ca="1">C$11+C$12*F530</f>
        <v>1.0437454106995736E-2</v>
      </c>
      <c r="P530" s="42">
        <f>D$11+D$12*F530+D$13*F530^2</f>
        <v>1.7822856991725158E-2</v>
      </c>
      <c r="Q530" s="77">
        <f>+C530-15018.5</f>
        <v>40655.899799999999</v>
      </c>
    </row>
    <row r="531" spans="1:19">
      <c r="A531" s="114" t="s">
        <v>313</v>
      </c>
      <c r="B531" s="48" t="s">
        <v>180</v>
      </c>
      <c r="C531" s="114">
        <v>55937.846799999999</v>
      </c>
      <c r="D531" s="114">
        <v>5.9999999999999995E-4</v>
      </c>
      <c r="E531" s="42">
        <f>(C531-C$7)/C$8</f>
        <v>17421.028886262502</v>
      </c>
      <c r="F531" s="42">
        <f>ROUND(2*E531,0)/2</f>
        <v>17421</v>
      </c>
      <c r="G531" s="42">
        <f>C531-(C$7+C$8*F531)</f>
        <v>1.3836394988175016E-2</v>
      </c>
      <c r="H531" s="42"/>
      <c r="I531" s="42"/>
      <c r="J531" s="42"/>
      <c r="K531" s="42">
        <f>G531</f>
        <v>1.3836394988175016E-2</v>
      </c>
      <c r="L531" s="42"/>
      <c r="M531" s="42"/>
      <c r="N531" s="42"/>
      <c r="O531" s="23">
        <f ca="1">C$11+C$12*F531</f>
        <v>1.0853873654874941E-2</v>
      </c>
      <c r="P531" s="42">
        <f>D$11+D$12*F531+D$13*F531^2</f>
        <v>2.0751117545617828E-2</v>
      </c>
      <c r="Q531" s="77">
        <f>+C531-15018.5</f>
        <v>40919.346799999999</v>
      </c>
      <c r="S531" s="3" t="s">
        <v>2</v>
      </c>
    </row>
    <row r="532" spans="1:19">
      <c r="A532" s="203" t="s">
        <v>1300</v>
      </c>
      <c r="B532" s="205" t="s">
        <v>180</v>
      </c>
      <c r="C532" s="204">
        <v>56004.428500000002</v>
      </c>
      <c r="D532" s="109"/>
      <c r="E532" s="42">
        <f>(C532-C$7)/C$8</f>
        <v>17560.031600904669</v>
      </c>
      <c r="F532" s="42">
        <f>ROUND(2*E532,0)/2</f>
        <v>17560</v>
      </c>
      <c r="G532" s="42">
        <f>C532-(C$7+C$8*F532)</f>
        <v>1.5136696863919497E-2</v>
      </c>
      <c r="H532" s="42"/>
      <c r="I532" s="42"/>
      <c r="J532" s="42"/>
      <c r="K532" s="42">
        <f>G532</f>
        <v>1.5136696863919497E-2</v>
      </c>
      <c r="L532" s="42"/>
      <c r="N532" s="42"/>
      <c r="O532" s="23">
        <f ca="1">C$11+C$12*F532</f>
        <v>1.0959114231520775E-2</v>
      </c>
      <c r="P532" s="42">
        <f>D$11+D$12*F532+D$13*F532^2</f>
        <v>2.1526930786137904E-2</v>
      </c>
      <c r="Q532" s="77">
        <f>+C532-15018.5</f>
        <v>40985.928500000002</v>
      </c>
      <c r="S532" s="3" t="s">
        <v>2</v>
      </c>
    </row>
    <row r="533" spans="1:19">
      <c r="A533" s="114" t="s">
        <v>313</v>
      </c>
      <c r="B533" s="48" t="s">
        <v>180</v>
      </c>
      <c r="C533" s="114">
        <v>56021.672500000001</v>
      </c>
      <c r="D533" s="114">
        <v>1.6999999999999999E-3</v>
      </c>
      <c r="E533" s="42">
        <f>(C533-C$7)/C$8</f>
        <v>17596.031925487689</v>
      </c>
      <c r="F533" s="42">
        <f>ROUND(2*E533,0)/2</f>
        <v>17596</v>
      </c>
      <c r="G533" s="42">
        <f>C533-(C$7+C$8*F533)</f>
        <v>1.5292170726752374E-2</v>
      </c>
      <c r="H533" s="42"/>
      <c r="I533" s="42"/>
      <c r="J533" s="42"/>
      <c r="K533" s="42">
        <f>G533</f>
        <v>1.5292170726752374E-2</v>
      </c>
      <c r="L533" s="42"/>
      <c r="M533" s="42"/>
      <c r="N533" s="42"/>
      <c r="O533" s="23">
        <f ca="1">C$11+C$12*F533</f>
        <v>1.0986370783745595E-2</v>
      </c>
      <c r="P533" s="42">
        <f>D$11+D$12*F533+D$13*F533^2</f>
        <v>2.1730213322817382E-2</v>
      </c>
      <c r="Q533" s="77">
        <f>+C533-15018.5</f>
        <v>41003.172500000001</v>
      </c>
      <c r="S533" s="3" t="s">
        <v>2</v>
      </c>
    </row>
    <row r="534" spans="1:19">
      <c r="A534" s="43" t="s">
        <v>314</v>
      </c>
      <c r="B534" s="175" t="s">
        <v>180</v>
      </c>
      <c r="C534" s="176">
        <v>56028.376499999998</v>
      </c>
      <c r="D534" s="176">
        <v>2.0000000000000001E-4</v>
      </c>
      <c r="E534" s="42">
        <f>(C534-C$7)/C$8</f>
        <v>17610.027876311426</v>
      </c>
      <c r="F534" s="42">
        <f>ROUND(2*E534,0)/2</f>
        <v>17610</v>
      </c>
      <c r="G534" s="42">
        <f>C534-(C$7+C$8*F534)</f>
        <v>1.3352632784517482E-2</v>
      </c>
      <c r="H534" s="42"/>
      <c r="I534" s="42"/>
      <c r="J534" s="42"/>
      <c r="K534" s="42">
        <f>G534</f>
        <v>1.3352632784517482E-2</v>
      </c>
      <c r="L534" s="42"/>
      <c r="M534" s="42"/>
      <c r="N534" s="42"/>
      <c r="O534" s="23">
        <f ca="1">C$11+C$12*F534</f>
        <v>1.0996970554055248E-2</v>
      </c>
      <c r="P534" s="42">
        <f>D$11+D$12*F534+D$13*F534^2</f>
        <v>2.1809529030278843E-2</v>
      </c>
      <c r="Q534" s="77">
        <f>+C534-15018.5</f>
        <v>41009.876499999998</v>
      </c>
      <c r="S534" s="3" t="s">
        <v>2</v>
      </c>
    </row>
    <row r="535" spans="1:19">
      <c r="A535" s="49" t="s">
        <v>318</v>
      </c>
      <c r="B535" s="43"/>
      <c r="C535" s="109">
        <v>56357.6878</v>
      </c>
      <c r="D535" s="109">
        <v>4.0000000000000002E-4</v>
      </c>
      <c r="E535" s="42">
        <f>(C535-C$7)/C$8</f>
        <v>18297.531569703744</v>
      </c>
      <c r="F535" s="42">
        <f>ROUND(2*E535,0)/2</f>
        <v>18297.5</v>
      </c>
      <c r="G535" s="42">
        <f>C535-(C$7+C$8*F535)</f>
        <v>1.5121751755941659E-2</v>
      </c>
      <c r="H535" s="42"/>
      <c r="I535" s="42"/>
      <c r="J535" s="42"/>
      <c r="K535" s="42">
        <f>G535</f>
        <v>1.5121751755941659E-2</v>
      </c>
      <c r="L535" s="42"/>
      <c r="M535" s="42"/>
      <c r="N535" s="42"/>
      <c r="O535" s="23">
        <f ca="1">C$11+C$12*F535</f>
        <v>1.1517494988904253E-2</v>
      </c>
      <c r="P535" s="42">
        <f>D$11+D$12*F535+D$13*F535^2</f>
        <v>2.5884585891057021E-2</v>
      </c>
      <c r="Q535" s="77">
        <f>+C535-15018.5</f>
        <v>41339.1878</v>
      </c>
      <c r="S535" s="3" t="s">
        <v>2</v>
      </c>
    </row>
    <row r="536" spans="1:19">
      <c r="A536" s="114" t="s">
        <v>317</v>
      </c>
      <c r="B536" s="48" t="s">
        <v>180</v>
      </c>
      <c r="C536" s="114">
        <v>56408.463600000003</v>
      </c>
      <c r="D536" s="114">
        <v>3.2000000000000002E-3</v>
      </c>
      <c r="E536" s="42">
        <f>(C536-C$7)/C$8</f>
        <v>18403.53628328312</v>
      </c>
      <c r="F536" s="42">
        <f>ROUND(2*E536,0)/2</f>
        <v>18403.5</v>
      </c>
      <c r="G536" s="42">
        <f>C536-(C$7+C$8*F536)</f>
        <v>1.7379535915097222E-2</v>
      </c>
      <c r="H536" s="42"/>
      <c r="I536" s="42"/>
      <c r="J536" s="42">
        <f>G536</f>
        <v>1.7379535915097222E-2</v>
      </c>
      <c r="M536" s="42"/>
      <c r="N536" s="42"/>
      <c r="O536" s="23">
        <f ca="1">C$11+C$12*F536</f>
        <v>1.1597750392677336E-2</v>
      </c>
      <c r="P536" s="42">
        <f>D$11+D$12*F536+D$13*F536^2</f>
        <v>2.654429353265772E-2</v>
      </c>
      <c r="Q536" s="77">
        <f>+C536-15018.5</f>
        <v>41389.963600000003</v>
      </c>
    </row>
    <row r="537" spans="1:19">
      <c r="A537" s="203" t="s">
        <v>1275</v>
      </c>
      <c r="B537" s="205" t="s">
        <v>177</v>
      </c>
      <c r="C537" s="204">
        <v>56408.463600000003</v>
      </c>
      <c r="D537" s="109"/>
      <c r="E537" s="42">
        <f>(C537-C$7)/C$8</f>
        <v>18403.53628328312</v>
      </c>
      <c r="F537" s="42">
        <f>ROUND(2*E537,0)/2</f>
        <v>18403.5</v>
      </c>
      <c r="G537" s="42">
        <f>C537-(C$7+C$8*F537)</f>
        <v>1.7379535915097222E-2</v>
      </c>
      <c r="H537" s="42"/>
      <c r="I537" s="42"/>
      <c r="J537" s="42">
        <f>G537</f>
        <v>1.7379535915097222E-2</v>
      </c>
      <c r="K537" s="42"/>
      <c r="L537" s="42"/>
      <c r="O537" s="23">
        <f ca="1">C$11+C$12*F537</f>
        <v>1.1597750392677336E-2</v>
      </c>
      <c r="P537" s="42">
        <f>D$11+D$12*F537+D$13*F537^2</f>
        <v>2.654429353265772E-2</v>
      </c>
      <c r="Q537" s="77">
        <f>+C537-15018.5</f>
        <v>41389.963600000003</v>
      </c>
    </row>
    <row r="538" spans="1:19">
      <c r="A538" s="203" t="s">
        <v>1281</v>
      </c>
      <c r="B538" s="205" t="s">
        <v>177</v>
      </c>
      <c r="C538" s="204">
        <v>56670.953399999999</v>
      </c>
      <c r="D538" s="109"/>
      <c r="E538" s="42">
        <f>(C538-C$7)/C$8</f>
        <v>18951.53663121472</v>
      </c>
      <c r="F538" s="42">
        <f>ROUND(2*E538,0)/2</f>
        <v>18951.5</v>
      </c>
      <c r="G538" s="42">
        <f>C538-(C$7+C$8*F538)</f>
        <v>1.7546193652378861E-2</v>
      </c>
      <c r="H538" s="42"/>
      <c r="I538" s="42"/>
      <c r="J538" s="42"/>
      <c r="K538" s="42">
        <f>G538</f>
        <v>1.7546193652378861E-2</v>
      </c>
      <c r="L538" s="42"/>
      <c r="N538" s="42"/>
      <c r="O538" s="23">
        <f ca="1">C$11+C$12*F538</f>
        <v>1.2012655687655161E-2</v>
      </c>
      <c r="P538" s="42">
        <f>D$11+D$12*F538+D$13*F538^2</f>
        <v>3.0088685051838843E-2</v>
      </c>
      <c r="Q538" s="77">
        <f>+C538-15018.5</f>
        <v>41652.453399999999</v>
      </c>
    </row>
    <row r="539" spans="1:19">
      <c r="A539" s="218" t="s">
        <v>1</v>
      </c>
      <c r="B539" s="217" t="s">
        <v>177</v>
      </c>
      <c r="C539" s="218">
        <v>56670.953399999999</v>
      </c>
      <c r="D539" s="218" t="s">
        <v>1279</v>
      </c>
      <c r="E539" s="42">
        <f>(C539-C$7)/C$8</f>
        <v>18951.53663121472</v>
      </c>
      <c r="F539" s="42">
        <f>ROUND(2*E539,0)/2</f>
        <v>18951.5</v>
      </c>
      <c r="G539" s="42">
        <f>C539-(C$7+C$8*F539)</f>
        <v>1.7546193652378861E-2</v>
      </c>
      <c r="H539" s="42"/>
      <c r="I539" s="42"/>
      <c r="J539" s="42"/>
      <c r="K539" s="42">
        <f>G539</f>
        <v>1.7546193652378861E-2</v>
      </c>
      <c r="L539" s="42"/>
      <c r="N539" s="42"/>
      <c r="O539" s="23">
        <f ca="1">C$11+C$12*F539</f>
        <v>1.2012655687655161E-2</v>
      </c>
      <c r="P539" s="42">
        <f>D$11+D$12*F539+D$13*F539^2</f>
        <v>3.0088685051838843E-2</v>
      </c>
      <c r="Q539" s="77">
        <f>+C539-15018.5</f>
        <v>41652.453399999999</v>
      </c>
    </row>
    <row r="540" spans="1:19">
      <c r="A540" s="218" t="s">
        <v>1</v>
      </c>
      <c r="B540" s="217" t="s">
        <v>180</v>
      </c>
      <c r="C540" s="218">
        <v>56671.18889999995</v>
      </c>
      <c r="D540" s="218" t="s">
        <v>1279</v>
      </c>
      <c r="E540" s="42">
        <f>(C540-C$7)/C$8</f>
        <v>18952.028284916734</v>
      </c>
      <c r="F540" s="42">
        <f>ROUND(2*E540,0)/2</f>
        <v>18952</v>
      </c>
      <c r="G540" s="42">
        <f>C540-(C$7+C$8*F540)</f>
        <v>1.3548352959332988E-2</v>
      </c>
      <c r="H540" s="42"/>
      <c r="I540" s="42"/>
      <c r="J540" s="42"/>
      <c r="K540" s="42">
        <f>G540</f>
        <v>1.3548352959332988E-2</v>
      </c>
      <c r="L540" s="42"/>
      <c r="N540" s="42"/>
      <c r="O540" s="23">
        <f ca="1">C$11+C$12*F540</f>
        <v>1.2013034250880504E-2</v>
      </c>
      <c r="P540" s="42">
        <f>D$11+D$12*F540+D$13*F540^2</f>
        <v>3.0092021393650581E-2</v>
      </c>
      <c r="Q540" s="77">
        <f>+C540-15018.5</f>
        <v>41652.68889999995</v>
      </c>
    </row>
    <row r="541" spans="1:19">
      <c r="A541" s="203" t="s">
        <v>1281</v>
      </c>
      <c r="B541" s="205" t="s">
        <v>180</v>
      </c>
      <c r="C541" s="204">
        <v>56671.188900000001</v>
      </c>
      <c r="D541" s="109"/>
      <c r="E541" s="42">
        <f>(C541-C$7)/C$8</f>
        <v>18952.028284916843</v>
      </c>
      <c r="F541" s="42">
        <f>ROUND(2*E541,0)/2</f>
        <v>18952</v>
      </c>
      <c r="G541" s="42">
        <f>C541-(C$7+C$8*F541)</f>
        <v>1.3548353010264691E-2</v>
      </c>
      <c r="H541" s="42"/>
      <c r="I541" s="42"/>
      <c r="J541" s="42"/>
      <c r="K541" s="42">
        <f>G541</f>
        <v>1.3548353010264691E-2</v>
      </c>
      <c r="L541" s="42"/>
      <c r="N541" s="42"/>
      <c r="O541" s="23">
        <f ca="1">C$11+C$12*F541</f>
        <v>1.2013034250880504E-2</v>
      </c>
      <c r="P541" s="42">
        <f>D$11+D$12*F541+D$13*F541^2</f>
        <v>3.0092021393650581E-2</v>
      </c>
      <c r="Q541" s="77">
        <f>+C541-15018.5</f>
        <v>41652.688900000001</v>
      </c>
    </row>
    <row r="542" spans="1:19">
      <c r="A542" s="203" t="s">
        <v>1281</v>
      </c>
      <c r="B542" s="205" t="s">
        <v>180</v>
      </c>
      <c r="C542" s="204">
        <v>56673.104599999999</v>
      </c>
      <c r="D542" s="109"/>
      <c r="E542" s="42">
        <f>(C542-C$7)/C$8</f>
        <v>18956.027694671167</v>
      </c>
      <c r="F542" s="42">
        <f>ROUND(2*E542,0)/2</f>
        <v>18956</v>
      </c>
      <c r="G542" s="42">
        <f>C542-(C$7+C$8*F542)</f>
        <v>1.326562788017327E-2</v>
      </c>
      <c r="H542" s="42"/>
      <c r="I542" s="42"/>
      <c r="J542" s="42"/>
      <c r="K542" s="42">
        <f>G542</f>
        <v>1.326562788017327E-2</v>
      </c>
      <c r="L542" s="42"/>
      <c r="N542" s="42"/>
      <c r="O542" s="23">
        <f ca="1">C$11+C$12*F542</f>
        <v>1.2016062756683264E-2</v>
      </c>
      <c r="P542" s="42">
        <f>D$11+D$12*F542+D$13*F542^2</f>
        <v>3.0118718849541176E-2</v>
      </c>
      <c r="Q542" s="77">
        <f>+C542-15018.5</f>
        <v>41654.604599999999</v>
      </c>
    </row>
    <row r="543" spans="1:19">
      <c r="A543" s="218" t="s">
        <v>1</v>
      </c>
      <c r="B543" s="217" t="s">
        <v>180</v>
      </c>
      <c r="C543" s="218">
        <v>56673.104600000195</v>
      </c>
      <c r="D543" s="218" t="s">
        <v>1279</v>
      </c>
      <c r="E543" s="42">
        <f>(C543-C$7)/C$8</f>
        <v>18956.027694671579</v>
      </c>
      <c r="F543" s="42">
        <f>ROUND(2*E543,0)/2</f>
        <v>18956</v>
      </c>
      <c r="G543" s="42">
        <f>C543-(C$7+C$8*F543)</f>
        <v>1.3265628076624125E-2</v>
      </c>
      <c r="H543" s="42"/>
      <c r="I543" s="42"/>
      <c r="J543" s="42"/>
      <c r="K543" s="42">
        <f>G543</f>
        <v>1.3265628076624125E-2</v>
      </c>
      <c r="L543" s="42"/>
      <c r="N543" s="42"/>
      <c r="O543" s="23">
        <f ca="1">C$11+C$12*F543</f>
        <v>1.2016062756683264E-2</v>
      </c>
      <c r="P543" s="42">
        <f>D$11+D$12*F543+D$13*F543^2</f>
        <v>3.0118718849541176E-2</v>
      </c>
      <c r="Q543" s="77">
        <f>+C543-15018.5</f>
        <v>41654.604600000195</v>
      </c>
    </row>
    <row r="544" spans="1:19">
      <c r="A544" s="222" t="s">
        <v>319</v>
      </c>
      <c r="B544" s="227" t="s">
        <v>180</v>
      </c>
      <c r="C544" s="222">
        <v>56723.397599999997</v>
      </c>
      <c r="D544" s="222">
        <v>1.9E-3</v>
      </c>
      <c r="E544" s="42">
        <f>(C544-C$7)/C$8</f>
        <v>19061.024465968658</v>
      </c>
      <c r="F544" s="42">
        <f>ROUND(2*E544,0)/2</f>
        <v>19061</v>
      </c>
      <c r="G544" s="42">
        <f>C544-(C$7+C$8*F544)</f>
        <v>1.1719093323335983E-2</v>
      </c>
      <c r="H544" s="42"/>
      <c r="I544" s="42"/>
      <c r="J544" s="42">
        <f>G544</f>
        <v>1.1719093323335983E-2</v>
      </c>
      <c r="M544" s="42"/>
      <c r="N544" s="42"/>
      <c r="O544" s="23">
        <f ca="1">C$11+C$12*F544</f>
        <v>1.2095561034005657E-2</v>
      </c>
      <c r="P544" s="42">
        <f>D$11+D$12*F544+D$13*F544^2</f>
        <v>3.0823800754610442E-2</v>
      </c>
      <c r="Q544" s="77">
        <f>+C544-15018.5</f>
        <v>41704.897599999997</v>
      </c>
    </row>
    <row r="545" spans="1:19">
      <c r="A545" s="222" t="s">
        <v>319</v>
      </c>
      <c r="B545" s="175" t="s">
        <v>180</v>
      </c>
      <c r="C545" s="176">
        <v>56745.432500000003</v>
      </c>
      <c r="D545" s="176">
        <v>8.0000000000000004E-4</v>
      </c>
      <c r="E545" s="42">
        <f>(C545-C$7)/C$8</f>
        <v>19107.026759644988</v>
      </c>
      <c r="F545" s="42">
        <f>ROUND(2*E545,0)/2</f>
        <v>19107</v>
      </c>
      <c r="G545" s="42">
        <f>C545-(C$7+C$8*F545)</f>
        <v>1.2817754381103441E-2</v>
      </c>
      <c r="H545" s="42"/>
      <c r="I545" s="42"/>
      <c r="J545" s="42">
        <f>G545</f>
        <v>1.2817754381103441E-2</v>
      </c>
      <c r="M545" s="42"/>
      <c r="N545" s="42"/>
      <c r="O545" s="23">
        <f ca="1">C$11+C$12*F545</f>
        <v>1.2130388850737372E-2</v>
      </c>
      <c r="P545" s="42">
        <f>D$11+D$12*F545+D$13*F545^2</f>
        <v>3.1135287491915548E-2</v>
      </c>
      <c r="Q545" s="77">
        <f>+C545-15018.5</f>
        <v>41726.932500000003</v>
      </c>
    </row>
    <row r="546" spans="1:19">
      <c r="A546" s="222" t="s">
        <v>319</v>
      </c>
      <c r="B546" s="175" t="s">
        <v>180</v>
      </c>
      <c r="C546" s="176">
        <v>56757.409299999999</v>
      </c>
      <c r="D546" s="176">
        <v>1.6000000000000001E-3</v>
      </c>
      <c r="E546" s="42">
        <f>(C546-C$7)/C$8</f>
        <v>19132.03074291255</v>
      </c>
      <c r="F546" s="42">
        <f>ROUND(2*E546,0)/2</f>
        <v>19132</v>
      </c>
      <c r="G546" s="42">
        <f>C546-(C$7+C$8*F546)</f>
        <v>1.472572234342806E-2</v>
      </c>
      <c r="H546" s="42"/>
      <c r="I546" s="42"/>
      <c r="J546" s="42">
        <f>G546</f>
        <v>1.472572234342806E-2</v>
      </c>
      <c r="M546" s="42"/>
      <c r="N546" s="42"/>
      <c r="O546" s="23">
        <f ca="1">C$11+C$12*F546</f>
        <v>1.2149317012004609E-2</v>
      </c>
      <c r="P546" s="42">
        <f>D$11+D$12*F546+D$13*F546^2</f>
        <v>3.1305236566567168E-2</v>
      </c>
      <c r="Q546" s="77">
        <f>+C546-15018.5</f>
        <v>41738.909299999999</v>
      </c>
    </row>
    <row r="547" spans="1:19">
      <c r="A547" s="83" t="s">
        <v>1296</v>
      </c>
      <c r="B547" s="86"/>
      <c r="C547" s="111">
        <v>57427.763500000001</v>
      </c>
      <c r="D547" s="111">
        <v>2.9999999999999997E-4</v>
      </c>
      <c r="E547" s="42">
        <f>(C547-C$7)/C$8</f>
        <v>20531.530208558132</v>
      </c>
      <c r="F547" s="42">
        <f>ROUND(2*E547,0)/2</f>
        <v>20531.5</v>
      </c>
      <c r="G547" s="42">
        <f>C547-(C$7+C$8*F547)</f>
        <v>1.4469768881099299E-2</v>
      </c>
      <c r="H547" s="42"/>
      <c r="I547" s="42"/>
      <c r="J547" s="42"/>
      <c r="K547" s="42">
        <f>G547</f>
        <v>1.4469768881099299E-2</v>
      </c>
      <c r="L547" s="42"/>
      <c r="M547" s="42"/>
      <c r="N547" s="42"/>
      <c r="O547" s="23">
        <f ca="1">C$11+C$12*F547</f>
        <v>1.320891547974451E-2</v>
      </c>
      <c r="P547" s="42">
        <f>D$11+D$12*F547+D$13*F547^2</f>
        <v>4.156341319474352E-2</v>
      </c>
      <c r="Q547" s="77">
        <f>+C547-15018.5</f>
        <v>42409.263500000001</v>
      </c>
      <c r="S547" s="3" t="s">
        <v>2</v>
      </c>
    </row>
    <row r="548" spans="1:19">
      <c r="A548" s="223" t="s">
        <v>1301</v>
      </c>
      <c r="B548" s="225" t="s">
        <v>180</v>
      </c>
      <c r="C548" s="228">
        <v>57430.400710000002</v>
      </c>
      <c r="D548" s="228">
        <v>1E-4</v>
      </c>
      <c r="E548" s="42">
        <f>(C548-C$7)/C$8</f>
        <v>20537.035915818258</v>
      </c>
      <c r="F548" s="42">
        <f>ROUND(2*E548,0)/2</f>
        <v>20537</v>
      </c>
      <c r="G548" s="42">
        <f>C548-(C$7+C$8*F548)</f>
        <v>1.7203521834744606E-2</v>
      </c>
      <c r="H548" s="42"/>
      <c r="I548" s="42"/>
      <c r="J548" s="42"/>
      <c r="K548" s="42">
        <f>G548</f>
        <v>1.7203521834744606E-2</v>
      </c>
      <c r="L548" s="42"/>
      <c r="M548" s="42"/>
      <c r="N548" s="42"/>
      <c r="O548" s="23">
        <f ca="1">C$11+C$12*F548</f>
        <v>1.3213079675223302E-2</v>
      </c>
      <c r="P548" s="42">
        <f>D$11+D$12*F548+D$13*F548^2</f>
        <v>4.1606613105204748E-2</v>
      </c>
      <c r="Q548" s="77">
        <f>+C548-15018.5</f>
        <v>42411.900710000002</v>
      </c>
    </row>
    <row r="549" spans="1:19">
      <c r="A549" s="220" t="s">
        <v>1305</v>
      </c>
      <c r="B549" s="221"/>
      <c r="C549" s="219">
        <v>58077.997499999998</v>
      </c>
      <c r="D549" s="219">
        <v>1E-4</v>
      </c>
      <c r="E549" s="42">
        <f>(C549-C$7)/C$8</f>
        <v>21889.024702580224</v>
      </c>
      <c r="F549" s="42">
        <f>ROUND(2*E549,0)/2</f>
        <v>21889</v>
      </c>
      <c r="G549" s="42">
        <f>C549-(C$7+C$8*F549)</f>
        <v>1.1832429241621867E-2</v>
      </c>
      <c r="H549" s="42"/>
      <c r="I549" s="42"/>
      <c r="J549" s="42"/>
      <c r="K549" s="42">
        <f>G549</f>
        <v>1.1832429241621867E-2</v>
      </c>
      <c r="L549" s="42"/>
      <c r="M549" s="42"/>
      <c r="N549" s="42"/>
      <c r="O549" s="23">
        <f ca="1">C$11+C$12*F549</f>
        <v>1.4236714636555452E-2</v>
      </c>
      <c r="P549" s="42">
        <f>D$11+D$12*F549+D$13*F549^2</f>
        <v>5.2911272541283166E-2</v>
      </c>
      <c r="Q549" s="77">
        <f>+C549-15018.5</f>
        <v>43059.497499999998</v>
      </c>
    </row>
    <row r="550" spans="1:19">
      <c r="A550" s="232" t="s">
        <v>1311</v>
      </c>
      <c r="B550" s="233" t="s">
        <v>180</v>
      </c>
      <c r="C550" s="234">
        <v>58112.489699999802</v>
      </c>
      <c r="D550" s="234">
        <v>1E-4</v>
      </c>
      <c r="E550" s="42">
        <f>(C550-C$7)/C$8</f>
        <v>21961.034120092139</v>
      </c>
      <c r="F550" s="42">
        <f>ROUND(2*E550,0)/2</f>
        <v>21961</v>
      </c>
      <c r="G550" s="42">
        <f>C550-(C$7+C$8*F550)</f>
        <v>1.6343376781151164E-2</v>
      </c>
      <c r="H550" s="42"/>
      <c r="I550" s="42"/>
      <c r="J550" s="42"/>
      <c r="K550" s="42">
        <f>G550</f>
        <v>1.6343376781151164E-2</v>
      </c>
      <c r="L550" s="42"/>
      <c r="N550" s="42"/>
      <c r="O550" s="23">
        <f ca="1">C$11+C$12*F550</f>
        <v>1.4291227741005094E-2</v>
      </c>
      <c r="P550" s="42">
        <f>D$11+D$12*F550+D$13*F550^2</f>
        <v>5.3551580899325157E-2</v>
      </c>
      <c r="Q550" s="77">
        <f>+C550-15018.5</f>
        <v>43093.989699999802</v>
      </c>
    </row>
    <row r="551" spans="1:19">
      <c r="A551" s="229" t="s">
        <v>1310</v>
      </c>
      <c r="B551" s="230" t="s">
        <v>177</v>
      </c>
      <c r="C551" s="231">
        <v>58166.370210000001</v>
      </c>
      <c r="D551" s="231">
        <v>1.4999999999999999E-4</v>
      </c>
      <c r="E551" s="42">
        <f>(C551-C$7)/C$8</f>
        <v>22073.520541381047</v>
      </c>
      <c r="F551" s="42">
        <f>ROUND(2*E551,0)/2</f>
        <v>22073.5</v>
      </c>
      <c r="G551" s="42">
        <f>C551-(C$7+C$8*F551)</f>
        <v>9.8392328072804958E-3</v>
      </c>
      <c r="H551" s="42"/>
      <c r="I551" s="42"/>
      <c r="J551" s="42"/>
      <c r="K551" s="42">
        <f>G551</f>
        <v>9.8392328072804958E-3</v>
      </c>
      <c r="L551" s="42"/>
      <c r="N551" s="42"/>
      <c r="O551" s="23">
        <f ca="1">C$11+C$12*F551</f>
        <v>1.4376404466707658E-2</v>
      </c>
      <c r="P551" s="42">
        <f>D$11+D$12*F551+D$13*F551^2</f>
        <v>5.4559813319104755E-2</v>
      </c>
      <c r="Q551" s="77">
        <f>+C551-15018.5</f>
        <v>43147.870210000001</v>
      </c>
    </row>
    <row r="552" spans="1:19">
      <c r="A552" s="220" t="s">
        <v>1308</v>
      </c>
      <c r="B552" s="48" t="s">
        <v>177</v>
      </c>
      <c r="C552" s="236">
        <v>58250.671000000002</v>
      </c>
      <c r="D552" s="109">
        <v>4.0000000000000002E-4</v>
      </c>
      <c r="E552" s="42">
        <f>(C552-C$7)/C$8</f>
        <v>22249.515426709582</v>
      </c>
      <c r="F552" s="42">
        <f>ROUND(2*E552,0)/2</f>
        <v>22249.5</v>
      </c>
      <c r="G552" s="42">
        <f>C552-(C$7+C$8*F552)</f>
        <v>7.3893272638088092E-3</v>
      </c>
      <c r="H552" s="42"/>
      <c r="I552" s="42"/>
      <c r="J552" s="42"/>
      <c r="K552" s="42">
        <f>G552</f>
        <v>7.3893272638088092E-3</v>
      </c>
      <c r="L552" s="42"/>
      <c r="N552" s="42"/>
      <c r="O552" s="23">
        <f ca="1">C$11+C$12*F552</f>
        <v>1.4509658722029004E-2</v>
      </c>
      <c r="P552" s="42">
        <f>D$11+D$12*F552+D$13*F552^2</f>
        <v>5.6156097239642405E-2</v>
      </c>
      <c r="Q552" s="77">
        <f>+C552-15018.5</f>
        <v>43232.171000000002</v>
      </c>
    </row>
    <row r="553" spans="1:19">
      <c r="A553" s="220" t="s">
        <v>1306</v>
      </c>
      <c r="B553" s="221"/>
      <c r="C553" s="219">
        <v>58523.7</v>
      </c>
      <c r="D553" s="219">
        <v>1E-3</v>
      </c>
      <c r="E553" s="42">
        <f>(C553-C$7)/C$8</f>
        <v>22819.518478239268</v>
      </c>
      <c r="F553" s="42">
        <f>ROUND(2*E553,0)/2</f>
        <v>22819.5</v>
      </c>
      <c r="G553" s="42">
        <f>C553-(C$7+C$8*F553)</f>
        <v>8.8509968045400456E-3</v>
      </c>
      <c r="H553" s="42"/>
      <c r="I553" s="42"/>
      <c r="J553" s="42"/>
      <c r="K553" s="42">
        <f>G553</f>
        <v>8.8509968045400456E-3</v>
      </c>
      <c r="L553" s="42"/>
      <c r="N553" s="42"/>
      <c r="O553" s="23">
        <f ca="1">C$11+C$12*F553</f>
        <v>1.4941220798921996E-2</v>
      </c>
      <c r="P553" s="42">
        <f>D$11+D$12*F553+D$13*F553^2</f>
        <v>6.1484662181367861E-2</v>
      </c>
      <c r="Q553" s="77">
        <f>+C553-15018.5</f>
        <v>43505.2</v>
      </c>
    </row>
    <row r="554" spans="1:19">
      <c r="A554" s="220" t="s">
        <v>1307</v>
      </c>
      <c r="B554" s="235"/>
      <c r="C554" s="219">
        <v>58899.717299999997</v>
      </c>
      <c r="D554" s="219">
        <v>5.0000000000000001E-4</v>
      </c>
      <c r="E554" s="42">
        <f>(C554-C$7)/C$8</f>
        <v>23604.530357665837</v>
      </c>
      <c r="F554" s="42">
        <f>ROUND(2*E554,0)/2</f>
        <v>23604.5</v>
      </c>
      <c r="G554" s="42">
        <f>C554-(C$7+C$8*F554)</f>
        <v>1.4541190830641426E-2</v>
      </c>
      <c r="H554" s="42"/>
      <c r="I554" s="42"/>
      <c r="J554" s="42"/>
      <c r="K554" s="42">
        <f>G554</f>
        <v>1.4541190830641426E-2</v>
      </c>
      <c r="L554" s="42"/>
      <c r="N554" s="42"/>
      <c r="O554" s="23">
        <f ca="1">C$11+C$12*F554</f>
        <v>1.5535565062713225E-2</v>
      </c>
      <c r="P554" s="42">
        <f>D$11+D$12*F554+D$13*F554^2</f>
        <v>6.9220312282457758E-2</v>
      </c>
      <c r="Q554" s="77">
        <f>+C554-15018.5</f>
        <v>43881.217299999997</v>
      </c>
    </row>
    <row r="555" spans="1:19">
      <c r="A555" s="232" t="s">
        <v>1312</v>
      </c>
      <c r="B555" s="233" t="s">
        <v>180</v>
      </c>
      <c r="C555" s="234">
        <v>58933.012000000002</v>
      </c>
      <c r="D555" s="234" t="s">
        <v>291</v>
      </c>
      <c r="E555" s="42">
        <f>(C555-C$7)/C$8</f>
        <v>23674.039752637684</v>
      </c>
      <c r="F555" s="42">
        <f>ROUND(2*E555,0)/2</f>
        <v>23674</v>
      </c>
      <c r="G555" s="42">
        <f>C555-(C$7+C$8*F555)</f>
        <v>1.9041341773117892E-2</v>
      </c>
      <c r="H555" s="42"/>
      <c r="I555" s="42"/>
      <c r="J555" s="42"/>
      <c r="K555" s="42">
        <f>G555</f>
        <v>1.9041341773117892E-2</v>
      </c>
      <c r="L555" s="42"/>
      <c r="N555" s="42"/>
      <c r="O555" s="23">
        <f ca="1">C$11+C$12*F555</f>
        <v>1.5588185351036142E-2</v>
      </c>
      <c r="P555" s="42">
        <f>D$11+D$12*F555+D$13*F555^2</f>
        <v>6.9927364344682219E-2</v>
      </c>
      <c r="Q555" s="77">
        <f>+C555-15018.5</f>
        <v>43914.512000000002</v>
      </c>
    </row>
    <row r="556" spans="1:19">
      <c r="A556" s="220" t="s">
        <v>1309</v>
      </c>
      <c r="B556" s="205"/>
      <c r="C556" s="219">
        <v>59222.804100000001</v>
      </c>
      <c r="D556" s="219">
        <v>2.9999999999999997E-4</v>
      </c>
      <c r="E556" s="42">
        <f>(C556-C$7)/C$8</f>
        <v>24279.039153101363</v>
      </c>
      <c r="F556" s="42">
        <f>ROUND(2*E556,0)/2</f>
        <v>24279</v>
      </c>
      <c r="G556" s="42">
        <f>C556-(C$7+C$8*F556)</f>
        <v>1.8754166463622823E-2</v>
      </c>
      <c r="H556" s="42"/>
      <c r="I556" s="42"/>
      <c r="J556" s="42"/>
      <c r="K556" s="42">
        <f>G556</f>
        <v>1.8754166463622823E-2</v>
      </c>
      <c r="L556" s="42"/>
      <c r="N556" s="42"/>
      <c r="O556" s="23">
        <f ca="1">C$11+C$12*F556</f>
        <v>1.6046246853703264E-2</v>
      </c>
      <c r="P556" s="42">
        <f>D$11+D$12*F556+D$13*F556^2</f>
        <v>7.6234656706164416E-2</v>
      </c>
      <c r="Q556" s="77">
        <f>+C556-15018.5</f>
        <v>44204.304100000001</v>
      </c>
    </row>
    <row r="557" spans="1:19">
      <c r="A557" s="238" t="s">
        <v>1314</v>
      </c>
      <c r="B557" s="239" t="s">
        <v>177</v>
      </c>
      <c r="C557" s="240">
        <v>59528.399799999999</v>
      </c>
      <c r="D557" s="238">
        <v>2.0000000000000001E-4</v>
      </c>
      <c r="E557" s="42">
        <f>(C557-C$7)/C$8</f>
        <v>24917.031752914394</v>
      </c>
      <c r="F557" s="42">
        <f>ROUND(2*E557,0)/2</f>
        <v>24917</v>
      </c>
      <c r="G557" s="42">
        <f>C557-(C$7+C$8*F557)</f>
        <v>1.5209508863335941E-2</v>
      </c>
      <c r="H557" s="42"/>
      <c r="I557" s="42"/>
      <c r="J557" s="42"/>
      <c r="K557" s="42">
        <f>G557</f>
        <v>1.5209508863335941E-2</v>
      </c>
      <c r="L557" s="42"/>
      <c r="N557" s="42"/>
      <c r="O557" s="23">
        <f ca="1">C$11+C$12*F557</f>
        <v>1.6529293529243143E-2</v>
      </c>
      <c r="P557" s="42">
        <f>D$11+D$12*F557+D$13*F557^2</f>
        <v>8.3182110749341287E-2</v>
      </c>
      <c r="Q557" s="77">
        <f>+C557-15018.5</f>
        <v>44509.899799999999</v>
      </c>
    </row>
    <row r="558" spans="1:19">
      <c r="A558" s="220" t="s">
        <v>1313</v>
      </c>
      <c r="B558" s="235"/>
      <c r="C558" s="237">
        <v>59589.957900000001</v>
      </c>
      <c r="D558" s="182">
        <v>5.0000000000000001E-4</v>
      </c>
      <c r="E558" s="42">
        <f>(C558-C$7)/C$8</f>
        <v>25045.546690325333</v>
      </c>
      <c r="F558" s="42">
        <f>ROUND(2*E558,0)/2</f>
        <v>25045.5</v>
      </c>
      <c r="G558" s="42">
        <f>C558-(C$7+C$8*F558)</f>
        <v>2.2364464188285638E-2</v>
      </c>
      <c r="H558" s="42"/>
      <c r="I558" s="42"/>
      <c r="J558" s="42"/>
      <c r="K558" s="42">
        <f>G558</f>
        <v>2.2364464188285638E-2</v>
      </c>
      <c r="L558" s="42"/>
      <c r="N558" s="42"/>
      <c r="O558" s="23">
        <f ca="1">C$11+C$12*F558</f>
        <v>1.6626584278156737E-2</v>
      </c>
      <c r="P558" s="42">
        <f>D$11+D$12*F558+D$13*F558^2</f>
        <v>8.461818124332629E-2</v>
      </c>
      <c r="Q558" s="77">
        <f>+C558-15018.5</f>
        <v>44571.457900000001</v>
      </c>
    </row>
    <row r="559" spans="1:19">
      <c r="A559" s="203"/>
      <c r="B559" s="205"/>
      <c r="C559" s="204"/>
      <c r="D559" s="109"/>
      <c r="E559" s="42"/>
      <c r="F559" s="42"/>
      <c r="G559" s="42"/>
      <c r="H559" s="42"/>
      <c r="I559" s="42"/>
      <c r="J559" s="42"/>
      <c r="K559" s="42"/>
      <c r="L559" s="42"/>
      <c r="N559" s="42"/>
      <c r="O559" s="23"/>
      <c r="P559" s="42"/>
      <c r="Q559" s="77"/>
    </row>
    <row r="560" spans="1:19">
      <c r="A560" s="203"/>
      <c r="B560" s="205"/>
      <c r="C560" s="204"/>
      <c r="D560" s="109"/>
      <c r="E560" s="42"/>
      <c r="F560" s="42"/>
      <c r="G560" s="42"/>
      <c r="H560" s="42"/>
      <c r="I560" s="42"/>
      <c r="J560" s="42"/>
      <c r="K560" s="42"/>
      <c r="L560" s="42"/>
      <c r="N560" s="42"/>
      <c r="O560" s="23"/>
      <c r="P560" s="42"/>
      <c r="Q560" s="77"/>
    </row>
    <row r="561" spans="1:17">
      <c r="A561" s="203"/>
      <c r="B561" s="205"/>
      <c r="C561" s="204"/>
      <c r="D561" s="109"/>
      <c r="E561" s="42"/>
      <c r="F561" s="42"/>
      <c r="G561" s="42"/>
      <c r="H561" s="42"/>
      <c r="I561" s="42"/>
      <c r="J561" s="42"/>
      <c r="K561" s="42"/>
      <c r="L561" s="42"/>
      <c r="N561" s="42"/>
      <c r="O561" s="23"/>
      <c r="P561" s="42"/>
      <c r="Q561" s="77"/>
    </row>
    <row r="562" spans="1:17">
      <c r="A562" s="203"/>
      <c r="B562" s="205"/>
      <c r="C562" s="204"/>
      <c r="D562" s="109"/>
      <c r="E562" s="42"/>
      <c r="F562" s="42"/>
      <c r="G562" s="42"/>
      <c r="H562" s="42"/>
      <c r="I562" s="42"/>
      <c r="J562" s="42"/>
      <c r="K562" s="42"/>
      <c r="L562" s="42"/>
      <c r="N562" s="42"/>
      <c r="O562" s="23"/>
      <c r="P562" s="42"/>
      <c r="Q562" s="77"/>
    </row>
    <row r="563" spans="1:17">
      <c r="A563" s="203"/>
      <c r="B563" s="205"/>
      <c r="C563" s="204"/>
      <c r="D563" s="109"/>
      <c r="E563" s="42"/>
      <c r="F563" s="42"/>
      <c r="G563" s="42"/>
      <c r="H563" s="42"/>
      <c r="I563" s="42"/>
      <c r="J563" s="42"/>
      <c r="K563" s="42"/>
      <c r="L563" s="42"/>
      <c r="N563" s="42"/>
      <c r="O563" s="23"/>
      <c r="P563" s="42"/>
      <c r="Q563" s="77"/>
    </row>
    <row r="564" spans="1:17">
      <c r="A564" s="203"/>
      <c r="B564" s="205"/>
      <c r="C564" s="204"/>
      <c r="D564" s="109"/>
      <c r="E564" s="42"/>
      <c r="F564" s="42"/>
      <c r="G564" s="42"/>
      <c r="H564" s="42"/>
      <c r="I564" s="42"/>
      <c r="J564" s="42"/>
      <c r="K564" s="42"/>
      <c r="L564" s="42"/>
      <c r="N564" s="42"/>
      <c r="O564" s="23"/>
      <c r="P564" s="42"/>
      <c r="Q564" s="77"/>
    </row>
    <row r="565" spans="1:17">
      <c r="A565" s="203"/>
      <c r="B565" s="205"/>
      <c r="C565" s="204"/>
      <c r="D565" s="109"/>
      <c r="E565" s="42"/>
      <c r="F565" s="42"/>
      <c r="G565" s="42"/>
      <c r="H565" s="42"/>
      <c r="I565" s="42"/>
      <c r="J565" s="42"/>
      <c r="K565" s="42"/>
      <c r="L565" s="42"/>
      <c r="N565" s="42"/>
      <c r="O565" s="23"/>
      <c r="P565" s="42"/>
      <c r="Q565" s="77"/>
    </row>
    <row r="566" spans="1:17">
      <c r="A566" s="203"/>
      <c r="B566" s="205"/>
      <c r="C566" s="204"/>
      <c r="D566" s="109"/>
      <c r="E566" s="42"/>
      <c r="F566" s="42"/>
      <c r="G566" s="42"/>
      <c r="H566" s="42"/>
      <c r="I566" s="42"/>
      <c r="J566" s="42"/>
      <c r="K566" s="42"/>
      <c r="L566" s="42"/>
      <c r="N566" s="42"/>
      <c r="O566" s="23"/>
      <c r="P566" s="42"/>
      <c r="Q566" s="77"/>
    </row>
    <row r="567" spans="1:17">
      <c r="A567" s="203"/>
      <c r="B567" s="205"/>
      <c r="C567" s="204"/>
      <c r="D567" s="109"/>
      <c r="E567" s="42"/>
      <c r="F567" s="42"/>
      <c r="G567" s="42"/>
      <c r="H567" s="42"/>
      <c r="I567" s="42"/>
      <c r="J567" s="42"/>
      <c r="K567" s="42"/>
      <c r="L567" s="42"/>
      <c r="N567" s="42"/>
      <c r="O567" s="23"/>
      <c r="P567" s="42"/>
      <c r="Q567" s="77"/>
    </row>
    <row r="568" spans="1:17">
      <c r="A568" s="203"/>
      <c r="B568" s="205"/>
      <c r="C568" s="204"/>
      <c r="D568" s="109"/>
      <c r="E568" s="42"/>
      <c r="F568" s="42"/>
      <c r="G568" s="42"/>
      <c r="H568" s="42"/>
      <c r="I568" s="42"/>
      <c r="J568" s="42"/>
      <c r="K568" s="42"/>
      <c r="L568" s="42"/>
      <c r="N568" s="42"/>
      <c r="O568" s="23"/>
      <c r="P568" s="42"/>
      <c r="Q568" s="77"/>
    </row>
    <row r="569" spans="1:17">
      <c r="A569" s="203"/>
      <c r="B569" s="205"/>
      <c r="C569" s="204"/>
      <c r="D569" s="109"/>
      <c r="E569" s="42"/>
      <c r="F569" s="42"/>
      <c r="G569" s="42"/>
      <c r="H569" s="42"/>
      <c r="I569" s="42"/>
      <c r="J569" s="42"/>
      <c r="K569" s="42"/>
      <c r="L569" s="42"/>
      <c r="N569" s="42"/>
      <c r="O569" s="23"/>
      <c r="P569" s="42"/>
      <c r="Q569" s="77"/>
    </row>
    <row r="570" spans="1:17">
      <c r="A570" s="203"/>
      <c r="B570" s="205"/>
      <c r="C570" s="204"/>
      <c r="D570" s="109"/>
      <c r="E570" s="42"/>
      <c r="F570" s="42"/>
      <c r="G570" s="42"/>
      <c r="H570" s="42"/>
      <c r="I570" s="42"/>
      <c r="J570" s="42"/>
      <c r="K570" s="42"/>
      <c r="L570" s="42"/>
      <c r="N570" s="42"/>
      <c r="O570" s="23"/>
      <c r="P570" s="42"/>
      <c r="Q570" s="77"/>
    </row>
    <row r="571" spans="1:17">
      <c r="A571" s="203"/>
      <c r="B571" s="205"/>
      <c r="C571" s="204"/>
      <c r="D571" s="109"/>
      <c r="E571" s="42"/>
      <c r="F571" s="42"/>
      <c r="G571" s="42"/>
      <c r="H571" s="42"/>
      <c r="I571" s="42"/>
      <c r="J571" s="42"/>
      <c r="K571" s="42"/>
      <c r="L571" s="42"/>
      <c r="N571" s="42"/>
      <c r="O571" s="23"/>
      <c r="P571" s="42"/>
      <c r="Q571" s="77"/>
    </row>
    <row r="572" spans="1:17">
      <c r="A572" s="203"/>
      <c r="B572" s="205"/>
      <c r="C572" s="204"/>
      <c r="D572" s="109"/>
      <c r="E572" s="42"/>
      <c r="F572" s="42"/>
      <c r="G572" s="42"/>
      <c r="H572" s="42"/>
      <c r="I572" s="42"/>
      <c r="J572" s="42"/>
      <c r="K572" s="42"/>
      <c r="L572" s="42"/>
      <c r="N572" s="42"/>
      <c r="O572" s="23"/>
      <c r="P572" s="42"/>
      <c r="Q572" s="77"/>
    </row>
    <row r="573" spans="1:17">
      <c r="A573" s="203"/>
      <c r="B573" s="205"/>
      <c r="C573" s="204"/>
      <c r="D573" s="109"/>
      <c r="E573" s="42"/>
      <c r="F573" s="42"/>
      <c r="G573" s="42"/>
      <c r="H573" s="42"/>
      <c r="I573" s="42"/>
      <c r="J573" s="42"/>
      <c r="K573" s="42"/>
      <c r="L573" s="42"/>
      <c r="N573" s="42"/>
      <c r="O573" s="23"/>
      <c r="P573" s="42"/>
      <c r="Q573" s="77"/>
    </row>
    <row r="574" spans="1:17">
      <c r="A574" s="203"/>
      <c r="B574" s="205"/>
      <c r="C574" s="204"/>
      <c r="D574" s="109"/>
      <c r="E574" s="42"/>
      <c r="F574" s="42"/>
      <c r="G574" s="42"/>
      <c r="H574" s="42"/>
      <c r="I574" s="42"/>
      <c r="J574" s="42"/>
      <c r="K574" s="42"/>
      <c r="L574" s="42"/>
      <c r="N574" s="42"/>
      <c r="O574" s="23"/>
      <c r="P574" s="42"/>
      <c r="Q574" s="77"/>
    </row>
    <row r="575" spans="1:17">
      <c r="A575" s="203"/>
      <c r="B575" s="205"/>
      <c r="C575" s="204"/>
      <c r="D575" s="109"/>
      <c r="E575" s="42"/>
      <c r="F575" s="42"/>
      <c r="G575" s="42"/>
      <c r="H575" s="42"/>
      <c r="I575" s="42"/>
      <c r="J575" s="42"/>
      <c r="K575" s="42"/>
      <c r="L575" s="42"/>
      <c r="N575" s="42"/>
      <c r="O575" s="23"/>
      <c r="P575" s="42"/>
      <c r="Q575" s="77"/>
    </row>
    <row r="576" spans="1:17">
      <c r="A576" s="203"/>
      <c r="B576" s="205"/>
      <c r="C576" s="204"/>
      <c r="D576" s="109"/>
      <c r="E576" s="42"/>
      <c r="F576" s="42"/>
      <c r="G576" s="42"/>
      <c r="H576" s="42"/>
      <c r="I576" s="42"/>
      <c r="J576" s="42"/>
      <c r="K576" s="42"/>
      <c r="L576" s="42"/>
      <c r="N576" s="42"/>
      <c r="O576" s="23"/>
      <c r="P576" s="42"/>
      <c r="Q576" s="77"/>
    </row>
    <row r="577" spans="1:17">
      <c r="A577" s="203"/>
      <c r="B577" s="205"/>
      <c r="C577" s="204"/>
      <c r="D577" s="109"/>
      <c r="E577" s="42"/>
      <c r="F577" s="42"/>
      <c r="G577" s="42"/>
      <c r="H577" s="42"/>
      <c r="I577" s="42"/>
      <c r="J577" s="42"/>
      <c r="K577" s="42"/>
      <c r="L577" s="42"/>
      <c r="N577" s="42"/>
      <c r="O577" s="23"/>
      <c r="P577" s="42"/>
      <c r="Q577" s="77"/>
    </row>
    <row r="578" spans="1:17">
      <c r="A578" s="203"/>
      <c r="B578" s="205"/>
      <c r="C578" s="204"/>
      <c r="D578" s="109"/>
      <c r="E578" s="42"/>
      <c r="F578" s="42"/>
      <c r="G578" s="42"/>
      <c r="H578" s="42"/>
      <c r="I578" s="42"/>
      <c r="J578" s="42"/>
      <c r="K578" s="42"/>
      <c r="L578" s="42"/>
      <c r="N578" s="42"/>
      <c r="O578" s="23"/>
      <c r="P578" s="42"/>
      <c r="Q578" s="77"/>
    </row>
    <row r="579" spans="1:17">
      <c r="A579" s="203"/>
      <c r="B579" s="205"/>
      <c r="C579" s="204"/>
      <c r="D579" s="109"/>
      <c r="E579" s="42"/>
      <c r="F579" s="42"/>
      <c r="G579" s="42"/>
      <c r="H579" s="42"/>
      <c r="I579" s="42"/>
      <c r="J579" s="42"/>
      <c r="K579" s="42"/>
      <c r="L579" s="42"/>
      <c r="N579" s="42"/>
      <c r="O579" s="23"/>
      <c r="P579" s="42"/>
      <c r="Q579" s="77"/>
    </row>
    <row r="580" spans="1:17">
      <c r="A580" s="203"/>
      <c r="B580" s="205"/>
      <c r="C580" s="204"/>
      <c r="D580" s="109"/>
      <c r="E580" s="42"/>
      <c r="F580" s="42"/>
      <c r="G580" s="42"/>
      <c r="H580" s="42"/>
      <c r="I580" s="42"/>
      <c r="J580" s="42"/>
      <c r="K580" s="42"/>
      <c r="L580" s="42"/>
      <c r="N580" s="42"/>
      <c r="O580" s="23"/>
      <c r="P580" s="42"/>
      <c r="Q580" s="77"/>
    </row>
    <row r="581" spans="1:17">
      <c r="A581" s="203"/>
      <c r="B581" s="205"/>
      <c r="C581" s="204"/>
      <c r="D581" s="109"/>
      <c r="E581" s="42"/>
      <c r="F581" s="42"/>
      <c r="G581" s="42"/>
      <c r="H581" s="42"/>
      <c r="I581" s="42"/>
      <c r="J581" s="42"/>
      <c r="K581" s="42"/>
      <c r="L581" s="42"/>
      <c r="N581" s="42"/>
      <c r="O581" s="23"/>
      <c r="P581" s="42"/>
      <c r="Q581" s="77"/>
    </row>
    <row r="582" spans="1:17">
      <c r="A582" s="203"/>
      <c r="B582" s="205"/>
      <c r="C582" s="204"/>
      <c r="D582" s="109"/>
      <c r="E582" s="42"/>
      <c r="F582" s="42"/>
      <c r="G582" s="42"/>
      <c r="H582" s="42"/>
      <c r="I582" s="42"/>
      <c r="J582" s="42"/>
      <c r="K582" s="42"/>
      <c r="L582" s="42"/>
      <c r="N582" s="42"/>
      <c r="O582" s="23"/>
      <c r="P582" s="42"/>
      <c r="Q582" s="77"/>
    </row>
    <row r="583" spans="1:17">
      <c r="A583" s="203"/>
      <c r="B583" s="205"/>
      <c r="C583" s="204"/>
      <c r="D583" s="109"/>
      <c r="E583" s="42"/>
      <c r="F583" s="42"/>
      <c r="G583" s="42"/>
      <c r="H583" s="42"/>
      <c r="I583" s="42"/>
      <c r="J583" s="42"/>
      <c r="K583" s="42"/>
      <c r="L583" s="42"/>
      <c r="N583" s="42"/>
      <c r="O583" s="23"/>
      <c r="P583" s="42"/>
      <c r="Q583" s="77"/>
    </row>
    <row r="584" spans="1:17">
      <c r="A584" s="203"/>
      <c r="B584" s="205"/>
      <c r="C584" s="204"/>
      <c r="D584" s="109"/>
      <c r="E584" s="42"/>
      <c r="F584" s="42"/>
      <c r="G584" s="42"/>
      <c r="H584" s="42"/>
      <c r="I584" s="42"/>
      <c r="J584" s="42"/>
      <c r="K584" s="42"/>
      <c r="L584" s="42"/>
      <c r="N584" s="42"/>
      <c r="O584" s="23"/>
      <c r="P584" s="42"/>
      <c r="Q584" s="77"/>
    </row>
    <row r="585" spans="1:17">
      <c r="A585" s="203"/>
      <c r="B585" s="205"/>
      <c r="C585" s="204"/>
      <c r="D585" s="109"/>
      <c r="E585" s="42"/>
      <c r="F585" s="42"/>
      <c r="G585" s="42"/>
      <c r="H585" s="42"/>
      <c r="I585" s="42"/>
      <c r="J585" s="42"/>
      <c r="K585" s="42"/>
      <c r="L585" s="42"/>
      <c r="N585" s="42"/>
      <c r="O585" s="23"/>
      <c r="P585" s="42"/>
      <c r="Q585" s="77"/>
    </row>
    <row r="586" spans="1:17">
      <c r="A586" s="203"/>
      <c r="B586" s="205"/>
      <c r="C586" s="204"/>
      <c r="D586" s="109"/>
      <c r="E586" s="42"/>
      <c r="F586" s="42"/>
      <c r="G586" s="42"/>
      <c r="H586" s="42"/>
      <c r="I586" s="42"/>
      <c r="J586" s="42"/>
      <c r="K586" s="42"/>
      <c r="L586" s="42"/>
      <c r="N586" s="42"/>
      <c r="O586" s="23"/>
      <c r="P586" s="42"/>
      <c r="Q586" s="77"/>
    </row>
    <row r="587" spans="1:17">
      <c r="A587" s="203"/>
      <c r="B587" s="205"/>
      <c r="C587" s="204"/>
      <c r="D587" s="109"/>
      <c r="E587" s="42"/>
      <c r="F587" s="42"/>
      <c r="G587" s="42"/>
      <c r="H587" s="42"/>
      <c r="I587" s="42"/>
      <c r="J587" s="42"/>
      <c r="K587" s="42"/>
      <c r="L587" s="42"/>
      <c r="N587" s="42"/>
      <c r="O587" s="23"/>
      <c r="P587" s="42"/>
      <c r="Q587" s="77"/>
    </row>
    <row r="588" spans="1:17">
      <c r="A588" s="203"/>
      <c r="B588" s="205"/>
      <c r="C588" s="204"/>
      <c r="D588" s="109"/>
      <c r="E588" s="42"/>
      <c r="F588" s="42"/>
      <c r="G588" s="42"/>
      <c r="H588" s="42"/>
      <c r="I588" s="42"/>
      <c r="J588" s="42"/>
      <c r="K588" s="42"/>
      <c r="L588" s="42"/>
      <c r="N588" s="42"/>
      <c r="O588" s="23"/>
      <c r="P588" s="42"/>
      <c r="Q588" s="77"/>
    </row>
    <row r="589" spans="1:17">
      <c r="A589" s="203"/>
      <c r="B589" s="205"/>
      <c r="C589" s="204"/>
      <c r="D589" s="109"/>
      <c r="E589" s="42"/>
      <c r="F589" s="42"/>
      <c r="G589" s="42"/>
      <c r="H589" s="42"/>
      <c r="I589" s="42"/>
      <c r="J589" s="42"/>
      <c r="K589" s="42"/>
      <c r="L589" s="42"/>
      <c r="N589" s="42"/>
      <c r="O589" s="23"/>
      <c r="P589" s="42"/>
      <c r="Q589" s="77"/>
    </row>
    <row r="590" spans="1:17">
      <c r="A590" s="203"/>
      <c r="B590" s="205"/>
      <c r="C590" s="204"/>
      <c r="D590" s="109"/>
      <c r="E590" s="42"/>
      <c r="F590" s="42"/>
      <c r="G590" s="42"/>
      <c r="H590" s="42"/>
      <c r="I590" s="42"/>
      <c r="J590" s="42"/>
      <c r="K590" s="42"/>
      <c r="L590" s="42"/>
      <c r="N590" s="42"/>
      <c r="O590" s="23"/>
      <c r="P590" s="42"/>
      <c r="Q590" s="77"/>
    </row>
    <row r="591" spans="1:17">
      <c r="A591" s="203"/>
      <c r="B591" s="205"/>
      <c r="C591" s="204"/>
      <c r="D591" s="109"/>
      <c r="E591" s="42"/>
      <c r="F591" s="42"/>
      <c r="G591" s="42"/>
      <c r="H591" s="42"/>
      <c r="I591" s="42"/>
      <c r="J591" s="42"/>
      <c r="K591" s="42"/>
      <c r="L591" s="42"/>
      <c r="N591" s="42"/>
      <c r="O591" s="23"/>
      <c r="P591" s="42"/>
      <c r="Q591" s="77"/>
    </row>
    <row r="592" spans="1:17">
      <c r="A592" s="203"/>
      <c r="B592" s="205"/>
      <c r="C592" s="204"/>
      <c r="D592" s="109"/>
      <c r="E592" s="42"/>
      <c r="F592" s="42"/>
      <c r="G592" s="42"/>
      <c r="H592" s="42"/>
      <c r="I592" s="42"/>
      <c r="J592" s="42"/>
      <c r="K592" s="42"/>
      <c r="L592" s="42"/>
      <c r="N592" s="42"/>
      <c r="O592" s="23"/>
      <c r="P592" s="42"/>
      <c r="Q592" s="77"/>
    </row>
    <row r="593" spans="1:17">
      <c r="A593" s="203"/>
      <c r="B593" s="205"/>
      <c r="C593" s="204"/>
      <c r="D593" s="109"/>
      <c r="E593" s="42"/>
      <c r="F593" s="42"/>
      <c r="G593" s="42"/>
      <c r="H593" s="42"/>
      <c r="I593" s="42"/>
      <c r="J593" s="42"/>
      <c r="K593" s="42"/>
      <c r="L593" s="42"/>
      <c r="N593" s="42"/>
      <c r="O593" s="23"/>
      <c r="P593" s="42"/>
      <c r="Q593" s="77"/>
    </row>
    <row r="594" spans="1:17">
      <c r="A594" s="203"/>
      <c r="B594" s="205"/>
      <c r="C594" s="204"/>
      <c r="D594" s="109"/>
      <c r="E594" s="42"/>
      <c r="F594" s="42"/>
      <c r="G594" s="42"/>
      <c r="H594" s="42"/>
      <c r="I594" s="42"/>
      <c r="J594" s="42"/>
      <c r="K594" s="42"/>
      <c r="L594" s="42"/>
      <c r="N594" s="42"/>
      <c r="O594" s="23"/>
      <c r="P594" s="42"/>
      <c r="Q594" s="77"/>
    </row>
    <row r="595" spans="1:17">
      <c r="A595" s="203"/>
      <c r="B595" s="205"/>
      <c r="C595" s="204"/>
      <c r="D595" s="109"/>
      <c r="E595" s="42"/>
      <c r="F595" s="42"/>
      <c r="G595" s="42"/>
      <c r="H595" s="42"/>
      <c r="I595" s="42"/>
      <c r="J595" s="42"/>
      <c r="K595" s="42"/>
      <c r="L595" s="42"/>
      <c r="N595" s="42"/>
      <c r="O595" s="23"/>
      <c r="P595" s="42"/>
      <c r="Q595" s="77"/>
    </row>
    <row r="596" spans="1:17">
      <c r="A596" s="203"/>
      <c r="B596" s="205"/>
      <c r="C596" s="204"/>
      <c r="D596" s="109"/>
      <c r="E596" s="42"/>
      <c r="F596" s="42"/>
      <c r="G596" s="42"/>
      <c r="H596" s="42"/>
      <c r="I596" s="42"/>
      <c r="J596" s="42"/>
      <c r="K596" s="42"/>
      <c r="L596" s="42"/>
      <c r="N596" s="42"/>
      <c r="O596" s="23"/>
      <c r="P596" s="42"/>
      <c r="Q596" s="77"/>
    </row>
    <row r="597" spans="1:17">
      <c r="A597" s="203"/>
      <c r="B597" s="205"/>
      <c r="C597" s="204"/>
      <c r="D597" s="109"/>
      <c r="E597" s="42"/>
      <c r="F597" s="42"/>
      <c r="G597" s="42"/>
      <c r="H597" s="42"/>
      <c r="I597" s="42"/>
      <c r="J597" s="42"/>
      <c r="K597" s="42"/>
      <c r="L597" s="42"/>
      <c r="N597" s="42"/>
      <c r="O597" s="23"/>
      <c r="P597" s="42"/>
      <c r="Q597" s="77"/>
    </row>
    <row r="598" spans="1:17">
      <c r="A598" s="203"/>
      <c r="B598" s="205"/>
      <c r="C598" s="204"/>
      <c r="D598" s="109"/>
      <c r="E598" s="42"/>
      <c r="F598" s="42"/>
      <c r="G598" s="42"/>
      <c r="H598" s="42"/>
      <c r="I598" s="42"/>
      <c r="J598" s="42"/>
      <c r="K598" s="42"/>
      <c r="L598" s="42"/>
      <c r="N598" s="42"/>
      <c r="O598" s="23"/>
      <c r="P598" s="42"/>
      <c r="Q598" s="77"/>
    </row>
    <row r="599" spans="1:17">
      <c r="A599" s="203"/>
      <c r="B599" s="205"/>
      <c r="C599" s="204"/>
      <c r="D599" s="109"/>
      <c r="E599" s="42"/>
      <c r="F599" s="42"/>
      <c r="G599" s="42"/>
      <c r="H599" s="42"/>
      <c r="I599" s="42"/>
      <c r="J599" s="42"/>
      <c r="K599" s="42"/>
      <c r="L599" s="42"/>
      <c r="N599" s="42"/>
      <c r="O599" s="23"/>
      <c r="P599" s="42"/>
      <c r="Q599" s="77"/>
    </row>
    <row r="600" spans="1:17">
      <c r="A600" s="203"/>
      <c r="B600" s="205"/>
      <c r="C600" s="204"/>
      <c r="D600" s="109"/>
      <c r="E600" s="42"/>
      <c r="F600" s="42"/>
      <c r="G600" s="42"/>
      <c r="H600" s="42"/>
      <c r="I600" s="42"/>
      <c r="J600" s="42"/>
      <c r="K600" s="42"/>
      <c r="L600" s="42"/>
      <c r="N600" s="42"/>
      <c r="O600" s="23"/>
      <c r="P600" s="42"/>
      <c r="Q600" s="77"/>
    </row>
    <row r="601" spans="1:17">
      <c r="A601" s="203"/>
      <c r="B601" s="205"/>
      <c r="C601" s="204"/>
      <c r="D601" s="109"/>
      <c r="E601" s="42"/>
      <c r="F601" s="42"/>
      <c r="G601" s="42"/>
      <c r="H601" s="42"/>
      <c r="I601" s="42"/>
      <c r="J601" s="42"/>
      <c r="K601" s="42"/>
      <c r="L601" s="42"/>
      <c r="N601" s="42"/>
      <c r="O601" s="23"/>
      <c r="P601" s="42"/>
      <c r="Q601" s="77"/>
    </row>
    <row r="602" spans="1:17">
      <c r="A602" s="203"/>
      <c r="B602" s="205"/>
      <c r="C602" s="204"/>
      <c r="D602" s="109"/>
      <c r="E602" s="42"/>
      <c r="F602" s="42"/>
      <c r="G602" s="42"/>
      <c r="H602" s="42"/>
      <c r="I602" s="42"/>
      <c r="J602" s="42"/>
      <c r="K602" s="42"/>
      <c r="L602" s="42"/>
      <c r="N602" s="42"/>
      <c r="O602" s="23"/>
      <c r="P602" s="42"/>
      <c r="Q602" s="77"/>
    </row>
    <row r="603" spans="1:17">
      <c r="A603" s="203"/>
      <c r="B603" s="205"/>
      <c r="C603" s="204"/>
      <c r="D603" s="109"/>
      <c r="E603" s="42"/>
      <c r="F603" s="42"/>
      <c r="G603" s="42"/>
      <c r="H603" s="42"/>
      <c r="I603" s="42"/>
      <c r="J603" s="42"/>
      <c r="K603" s="42"/>
      <c r="L603" s="42"/>
      <c r="N603" s="42"/>
      <c r="O603" s="23"/>
      <c r="P603" s="42"/>
      <c r="Q603" s="77"/>
    </row>
    <row r="604" spans="1:17">
      <c r="A604" s="203"/>
      <c r="B604" s="205"/>
      <c r="C604" s="204"/>
      <c r="D604" s="109"/>
      <c r="E604" s="42"/>
      <c r="F604" s="42"/>
      <c r="G604" s="42"/>
      <c r="H604" s="42"/>
      <c r="I604" s="42"/>
      <c r="J604" s="42"/>
      <c r="K604" s="42"/>
      <c r="L604" s="42"/>
      <c r="N604" s="42"/>
      <c r="O604" s="23"/>
      <c r="P604" s="42"/>
      <c r="Q604" s="77"/>
    </row>
    <row r="605" spans="1:17">
      <c r="A605" s="203"/>
      <c r="B605" s="205"/>
      <c r="C605" s="204"/>
      <c r="D605" s="109"/>
      <c r="E605" s="42"/>
      <c r="F605" s="42"/>
      <c r="G605" s="42"/>
      <c r="H605" s="42"/>
      <c r="I605" s="42"/>
      <c r="J605" s="42"/>
      <c r="K605" s="42"/>
      <c r="L605" s="42"/>
      <c r="N605" s="42"/>
      <c r="O605" s="23"/>
      <c r="P605" s="42"/>
      <c r="Q605" s="77"/>
    </row>
    <row r="606" spans="1:17">
      <c r="A606" s="203"/>
      <c r="B606" s="205"/>
      <c r="C606" s="204"/>
      <c r="D606" s="109"/>
      <c r="E606" s="42"/>
      <c r="F606" s="42"/>
      <c r="G606" s="42"/>
      <c r="H606" s="42"/>
      <c r="I606" s="42"/>
      <c r="J606" s="42"/>
      <c r="K606" s="42"/>
      <c r="L606" s="42"/>
      <c r="N606" s="42"/>
      <c r="O606" s="23"/>
      <c r="P606" s="42"/>
      <c r="Q606" s="77"/>
    </row>
    <row r="607" spans="1:17">
      <c r="A607" s="203"/>
      <c r="B607" s="205"/>
      <c r="C607" s="204"/>
      <c r="D607" s="109"/>
      <c r="E607" s="42"/>
      <c r="F607" s="42"/>
      <c r="G607" s="42"/>
      <c r="H607" s="42"/>
      <c r="I607" s="42"/>
      <c r="J607" s="42"/>
      <c r="K607" s="42"/>
      <c r="L607" s="42"/>
      <c r="N607" s="42"/>
      <c r="O607" s="23"/>
      <c r="P607" s="42"/>
      <c r="Q607" s="77"/>
    </row>
    <row r="608" spans="1:17">
      <c r="A608" s="203"/>
      <c r="B608" s="205"/>
      <c r="C608" s="204"/>
      <c r="D608" s="109"/>
      <c r="E608" s="42"/>
      <c r="F608" s="42"/>
      <c r="G608" s="42"/>
      <c r="H608" s="42"/>
      <c r="I608" s="42"/>
      <c r="J608" s="42"/>
      <c r="K608" s="42"/>
      <c r="L608" s="42"/>
      <c r="N608" s="42"/>
      <c r="O608" s="23"/>
      <c r="P608" s="42"/>
      <c r="Q608" s="77"/>
    </row>
    <row r="609" spans="1:17">
      <c r="A609" s="203"/>
      <c r="B609" s="205"/>
      <c r="C609" s="204"/>
      <c r="D609" s="109"/>
      <c r="E609" s="42"/>
      <c r="F609" s="42"/>
      <c r="G609" s="42"/>
      <c r="H609" s="42"/>
      <c r="I609" s="42"/>
      <c r="J609" s="42"/>
      <c r="K609" s="42"/>
      <c r="L609" s="42"/>
      <c r="N609" s="42"/>
      <c r="O609" s="23"/>
      <c r="P609" s="42"/>
      <c r="Q609" s="77"/>
    </row>
    <row r="610" spans="1:17">
      <c r="A610" s="203"/>
      <c r="B610" s="205"/>
      <c r="C610" s="204"/>
      <c r="D610" s="109"/>
      <c r="E610" s="42"/>
      <c r="F610" s="42"/>
      <c r="G610" s="42"/>
      <c r="H610" s="42"/>
      <c r="I610" s="42"/>
      <c r="J610" s="42"/>
      <c r="K610" s="42"/>
      <c r="L610" s="42"/>
      <c r="N610" s="42"/>
      <c r="O610" s="23"/>
      <c r="P610" s="42"/>
      <c r="Q610" s="77"/>
    </row>
    <row r="611" spans="1:17">
      <c r="A611" s="203"/>
      <c r="B611" s="205"/>
      <c r="C611" s="204"/>
      <c r="D611" s="109"/>
      <c r="E611" s="42"/>
      <c r="F611" s="42"/>
      <c r="G611" s="42"/>
      <c r="H611" s="42"/>
      <c r="I611" s="42"/>
      <c r="J611" s="42"/>
      <c r="K611" s="42"/>
      <c r="L611" s="42"/>
      <c r="N611" s="42"/>
      <c r="O611" s="23"/>
      <c r="P611" s="42"/>
      <c r="Q611" s="77"/>
    </row>
    <row r="612" spans="1:17">
      <c r="A612" s="203"/>
      <c r="B612" s="205"/>
      <c r="C612" s="204"/>
      <c r="D612" s="109"/>
      <c r="E612" s="42"/>
      <c r="F612" s="42"/>
      <c r="G612" s="42"/>
      <c r="H612" s="42"/>
      <c r="I612" s="42"/>
      <c r="J612" s="42"/>
      <c r="K612" s="42"/>
      <c r="L612" s="42"/>
      <c r="N612" s="42"/>
      <c r="O612" s="23"/>
      <c r="P612" s="42"/>
      <c r="Q612" s="77"/>
    </row>
    <row r="613" spans="1:17">
      <c r="A613" s="203"/>
      <c r="B613" s="205"/>
      <c r="C613" s="204"/>
      <c r="D613" s="109"/>
      <c r="E613" s="42"/>
      <c r="F613" s="42"/>
      <c r="G613" s="42"/>
      <c r="H613" s="42"/>
      <c r="I613" s="42"/>
      <c r="J613" s="42"/>
      <c r="K613" s="42"/>
      <c r="L613" s="42"/>
      <c r="N613" s="42"/>
      <c r="O613" s="23"/>
      <c r="P613" s="42"/>
      <c r="Q613" s="77"/>
    </row>
    <row r="614" spans="1:17">
      <c r="A614" s="203"/>
      <c r="B614" s="205"/>
      <c r="C614" s="204"/>
      <c r="D614" s="109"/>
      <c r="E614" s="42"/>
      <c r="F614" s="42"/>
      <c r="G614" s="42"/>
      <c r="H614" s="42"/>
      <c r="I614" s="42"/>
      <c r="J614" s="42"/>
      <c r="K614" s="42"/>
      <c r="L614" s="42"/>
      <c r="N614" s="42"/>
      <c r="O614" s="23"/>
      <c r="P614" s="42"/>
      <c r="Q614" s="77"/>
    </row>
    <row r="615" spans="1:17">
      <c r="A615" s="203"/>
      <c r="B615" s="205"/>
      <c r="C615" s="204"/>
      <c r="D615" s="109"/>
      <c r="E615" s="42"/>
      <c r="F615" s="42"/>
      <c r="G615" s="42"/>
      <c r="H615" s="42"/>
      <c r="I615" s="42"/>
      <c r="J615" s="42"/>
      <c r="K615" s="42"/>
      <c r="L615" s="42"/>
      <c r="N615" s="42"/>
      <c r="O615" s="23"/>
      <c r="P615" s="42"/>
      <c r="Q615" s="77"/>
    </row>
    <row r="616" spans="1:17">
      <c r="A616" s="203"/>
      <c r="B616" s="205"/>
      <c r="C616" s="204"/>
      <c r="D616" s="109"/>
      <c r="E616" s="42"/>
      <c r="F616" s="42"/>
      <c r="G616" s="42"/>
      <c r="H616" s="42"/>
      <c r="I616" s="42"/>
      <c r="J616" s="42"/>
      <c r="K616" s="42"/>
      <c r="L616" s="42"/>
      <c r="N616" s="42"/>
      <c r="O616" s="23"/>
      <c r="P616" s="42"/>
      <c r="Q616" s="77"/>
    </row>
    <row r="617" spans="1:17">
      <c r="A617" s="203"/>
      <c r="B617" s="205"/>
      <c r="C617" s="204"/>
      <c r="D617" s="109"/>
      <c r="E617" s="42"/>
      <c r="F617" s="42"/>
      <c r="G617" s="42"/>
      <c r="H617" s="42"/>
      <c r="I617" s="42"/>
      <c r="J617" s="42"/>
      <c r="K617" s="42"/>
      <c r="L617" s="42"/>
      <c r="N617" s="42"/>
      <c r="O617" s="23"/>
      <c r="P617" s="42"/>
      <c r="Q617" s="77"/>
    </row>
    <row r="618" spans="1:17">
      <c r="A618" s="203"/>
      <c r="B618" s="205"/>
      <c r="C618" s="204"/>
      <c r="D618" s="109"/>
      <c r="E618" s="42"/>
      <c r="F618" s="42"/>
      <c r="G618" s="42"/>
      <c r="H618" s="42"/>
      <c r="I618" s="42"/>
      <c r="J618" s="42"/>
      <c r="K618" s="42"/>
      <c r="L618" s="42"/>
      <c r="N618" s="42"/>
      <c r="O618" s="23"/>
      <c r="P618" s="42"/>
      <c r="Q618" s="77"/>
    </row>
    <row r="619" spans="1:17">
      <c r="A619" s="203"/>
      <c r="B619" s="205"/>
      <c r="C619" s="204"/>
      <c r="D619" s="109"/>
      <c r="E619" s="42"/>
      <c r="F619" s="42"/>
      <c r="G619" s="42"/>
      <c r="H619" s="42"/>
      <c r="I619" s="42"/>
      <c r="J619" s="42"/>
      <c r="K619" s="42"/>
      <c r="L619" s="42"/>
      <c r="N619" s="42"/>
      <c r="O619" s="23"/>
      <c r="P619" s="42"/>
      <c r="Q619" s="77"/>
    </row>
    <row r="620" spans="1:17">
      <c r="A620" s="203"/>
      <c r="B620" s="205"/>
      <c r="C620" s="204"/>
      <c r="D620" s="109"/>
      <c r="E620" s="42"/>
      <c r="F620" s="42"/>
      <c r="G620" s="42"/>
      <c r="H620" s="42"/>
      <c r="I620" s="42"/>
      <c r="J620" s="42"/>
      <c r="K620" s="42"/>
      <c r="L620" s="42"/>
      <c r="N620" s="42"/>
      <c r="O620" s="23"/>
      <c r="P620" s="42"/>
      <c r="Q620" s="77"/>
    </row>
    <row r="621" spans="1:17">
      <c r="A621" s="203"/>
      <c r="B621" s="205"/>
      <c r="C621" s="204"/>
      <c r="D621" s="109"/>
      <c r="E621" s="42"/>
      <c r="F621" s="42"/>
      <c r="G621" s="42"/>
      <c r="H621" s="42"/>
      <c r="I621" s="42"/>
      <c r="J621" s="42"/>
      <c r="K621" s="42"/>
      <c r="L621" s="42"/>
      <c r="N621" s="42"/>
      <c r="O621" s="23"/>
      <c r="P621" s="42"/>
      <c r="Q621" s="77"/>
    </row>
    <row r="622" spans="1:17">
      <c r="A622" s="203"/>
      <c r="B622" s="205"/>
      <c r="C622" s="204"/>
      <c r="D622" s="109"/>
      <c r="E622" s="42"/>
      <c r="F622" s="42"/>
      <c r="G622" s="42"/>
      <c r="H622" s="42"/>
      <c r="I622" s="42"/>
      <c r="J622" s="42"/>
      <c r="K622" s="42"/>
      <c r="L622" s="42"/>
      <c r="N622" s="42"/>
      <c r="O622" s="23"/>
      <c r="P622" s="42"/>
      <c r="Q622" s="77"/>
    </row>
    <row r="623" spans="1:17">
      <c r="A623" s="203"/>
      <c r="B623" s="205"/>
      <c r="C623" s="204"/>
      <c r="D623" s="109"/>
      <c r="E623" s="42"/>
      <c r="F623" s="42"/>
      <c r="G623" s="42"/>
      <c r="H623" s="42"/>
      <c r="I623" s="42"/>
      <c r="J623" s="42"/>
      <c r="K623" s="42"/>
      <c r="L623" s="42"/>
      <c r="N623" s="42"/>
      <c r="O623" s="23"/>
      <c r="P623" s="42"/>
      <c r="Q623" s="77"/>
    </row>
    <row r="624" spans="1:17">
      <c r="A624" s="203"/>
      <c r="B624" s="205"/>
      <c r="C624" s="204"/>
      <c r="D624" s="109"/>
      <c r="E624" s="42"/>
      <c r="F624" s="42"/>
      <c r="G624" s="42"/>
      <c r="H624" s="42"/>
      <c r="I624" s="42"/>
      <c r="J624" s="42"/>
      <c r="K624" s="42"/>
      <c r="L624" s="42"/>
      <c r="N624" s="42"/>
      <c r="O624" s="23"/>
      <c r="P624" s="42"/>
      <c r="Q624" s="77"/>
    </row>
    <row r="625" spans="1:17">
      <c r="A625" s="203"/>
      <c r="B625" s="205"/>
      <c r="C625" s="204"/>
      <c r="D625" s="109"/>
      <c r="E625" s="42"/>
      <c r="F625" s="42"/>
      <c r="G625" s="42"/>
      <c r="H625" s="42"/>
      <c r="I625" s="42"/>
      <c r="J625" s="42"/>
      <c r="K625" s="42"/>
      <c r="L625" s="42"/>
      <c r="N625" s="42"/>
      <c r="O625" s="23"/>
      <c r="P625" s="42"/>
      <c r="Q625" s="77"/>
    </row>
    <row r="626" spans="1:17">
      <c r="A626" s="203"/>
      <c r="B626" s="205"/>
      <c r="C626" s="204"/>
      <c r="D626" s="109"/>
      <c r="E626" s="42"/>
      <c r="F626" s="42"/>
      <c r="G626" s="42"/>
      <c r="H626" s="42"/>
      <c r="I626" s="42"/>
      <c r="J626" s="42"/>
      <c r="K626" s="42"/>
      <c r="L626" s="42"/>
      <c r="N626" s="42"/>
      <c r="O626" s="23"/>
      <c r="P626" s="42"/>
      <c r="Q626" s="77"/>
    </row>
    <row r="627" spans="1:17">
      <c r="A627" s="203"/>
      <c r="B627" s="205"/>
      <c r="C627" s="204"/>
      <c r="D627" s="109"/>
      <c r="E627" s="42"/>
      <c r="F627" s="42"/>
      <c r="G627" s="42"/>
      <c r="H627" s="42"/>
      <c r="I627" s="42"/>
      <c r="J627" s="42"/>
      <c r="K627" s="42"/>
      <c r="L627" s="42"/>
      <c r="N627" s="42"/>
      <c r="O627" s="23"/>
      <c r="P627" s="42"/>
      <c r="Q627" s="77"/>
    </row>
    <row r="628" spans="1:17">
      <c r="A628" s="203"/>
      <c r="B628" s="205"/>
      <c r="C628" s="204"/>
      <c r="D628" s="109"/>
      <c r="E628" s="42"/>
      <c r="F628" s="42"/>
      <c r="G628" s="42"/>
      <c r="H628" s="42"/>
      <c r="I628" s="42"/>
      <c r="J628" s="42"/>
      <c r="K628" s="42"/>
      <c r="L628" s="42"/>
      <c r="N628" s="42"/>
      <c r="O628" s="23"/>
      <c r="P628" s="42"/>
      <c r="Q628" s="77"/>
    </row>
    <row r="629" spans="1:17">
      <c r="A629" s="203"/>
      <c r="B629" s="205"/>
      <c r="C629" s="204"/>
      <c r="D629" s="109"/>
      <c r="E629" s="42"/>
      <c r="F629" s="42"/>
      <c r="G629" s="42"/>
      <c r="H629" s="42"/>
      <c r="I629" s="42"/>
      <c r="J629" s="42"/>
      <c r="K629" s="42"/>
      <c r="L629" s="42"/>
      <c r="N629" s="42"/>
      <c r="O629" s="23"/>
      <c r="P629" s="42"/>
      <c r="Q629" s="77"/>
    </row>
    <row r="630" spans="1:17">
      <c r="A630" s="203"/>
      <c r="B630" s="205"/>
      <c r="C630" s="204"/>
      <c r="D630" s="109"/>
      <c r="E630" s="42"/>
      <c r="F630" s="42"/>
      <c r="G630" s="42"/>
      <c r="H630" s="42"/>
      <c r="I630" s="42"/>
      <c r="J630" s="42"/>
      <c r="K630" s="42"/>
      <c r="L630" s="42"/>
      <c r="N630" s="42"/>
      <c r="O630" s="23"/>
      <c r="P630" s="42"/>
      <c r="Q630" s="77"/>
    </row>
    <row r="631" spans="1:17">
      <c r="A631" s="203"/>
      <c r="B631" s="205"/>
      <c r="C631" s="204"/>
      <c r="D631" s="109"/>
      <c r="E631" s="42"/>
      <c r="F631" s="42"/>
      <c r="G631" s="42"/>
      <c r="H631" s="42"/>
      <c r="I631" s="42"/>
      <c r="J631" s="42"/>
      <c r="K631" s="42"/>
      <c r="L631" s="42"/>
      <c r="N631" s="42"/>
      <c r="O631" s="23"/>
      <c r="P631" s="42"/>
      <c r="Q631" s="77"/>
    </row>
    <row r="632" spans="1:17">
      <c r="A632" s="203"/>
      <c r="B632" s="205"/>
      <c r="C632" s="204"/>
      <c r="D632" s="109"/>
      <c r="E632" s="42"/>
      <c r="F632" s="42"/>
      <c r="G632" s="42"/>
      <c r="H632" s="42"/>
      <c r="I632" s="42"/>
      <c r="J632" s="42"/>
      <c r="K632" s="42"/>
      <c r="L632" s="42"/>
      <c r="N632" s="42"/>
      <c r="O632" s="23"/>
      <c r="P632" s="42"/>
      <c r="Q632" s="77"/>
    </row>
    <row r="633" spans="1:17">
      <c r="A633" s="203"/>
      <c r="B633" s="205"/>
      <c r="C633" s="204"/>
      <c r="D633" s="109"/>
      <c r="E633" s="42"/>
      <c r="F633" s="42"/>
      <c r="G633" s="42"/>
      <c r="H633" s="42"/>
      <c r="I633" s="42"/>
      <c r="J633" s="42"/>
      <c r="K633" s="42"/>
      <c r="L633" s="42"/>
      <c r="N633" s="42"/>
      <c r="O633" s="23"/>
      <c r="P633" s="42"/>
      <c r="Q633" s="77"/>
    </row>
    <row r="634" spans="1:17">
      <c r="A634" s="203"/>
      <c r="B634" s="205"/>
      <c r="C634" s="204"/>
      <c r="D634" s="109"/>
      <c r="E634" s="42"/>
      <c r="F634" s="42"/>
      <c r="G634" s="42"/>
      <c r="H634" s="42"/>
      <c r="I634" s="42"/>
      <c r="J634" s="42"/>
      <c r="K634" s="42"/>
      <c r="L634" s="42"/>
      <c r="N634" s="42"/>
      <c r="O634" s="23"/>
      <c r="P634" s="42"/>
      <c r="Q634" s="77"/>
    </row>
    <row r="635" spans="1:17">
      <c r="A635" s="203"/>
      <c r="B635" s="205"/>
      <c r="C635" s="204"/>
      <c r="D635" s="109"/>
      <c r="E635" s="42"/>
      <c r="F635" s="42"/>
      <c r="G635" s="42"/>
      <c r="H635" s="42"/>
      <c r="I635" s="42"/>
      <c r="J635" s="42"/>
      <c r="K635" s="42"/>
      <c r="L635" s="42"/>
      <c r="N635" s="42"/>
      <c r="O635" s="23"/>
      <c r="P635" s="42"/>
      <c r="Q635" s="77"/>
    </row>
    <row r="636" spans="1:17">
      <c r="A636" s="203"/>
      <c r="B636" s="205"/>
      <c r="C636" s="204"/>
      <c r="D636" s="109"/>
      <c r="E636" s="42"/>
      <c r="F636" s="42"/>
      <c r="G636" s="42"/>
      <c r="H636" s="42"/>
      <c r="I636" s="42"/>
      <c r="J636" s="42"/>
      <c r="K636" s="42"/>
      <c r="L636" s="42"/>
      <c r="N636" s="42"/>
      <c r="O636" s="23"/>
      <c r="P636" s="42"/>
      <c r="Q636" s="77"/>
    </row>
    <row r="637" spans="1:17">
      <c r="A637" s="42"/>
      <c r="B637" s="48"/>
      <c r="C637" s="109"/>
      <c r="D637" s="109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</row>
    <row r="638" spans="1:17">
      <c r="A638" s="42"/>
      <c r="B638" s="48"/>
      <c r="C638" s="109"/>
      <c r="D638" s="109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</row>
    <row r="639" spans="1:17">
      <c r="A639" s="42"/>
      <c r="B639" s="48"/>
      <c r="C639" s="109"/>
      <c r="D639" s="109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</row>
    <row r="640" spans="1:17">
      <c r="A640" s="42"/>
      <c r="B640" s="48"/>
      <c r="C640" s="109"/>
      <c r="D640" s="109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</row>
    <row r="641" spans="1:16">
      <c r="A641" s="42"/>
      <c r="B641" s="48"/>
      <c r="C641" s="109"/>
      <c r="D641" s="109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</row>
    <row r="642" spans="1:16">
      <c r="A642" s="42"/>
      <c r="B642" s="48"/>
      <c r="C642" s="109"/>
      <c r="D642" s="109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</row>
    <row r="643" spans="1:16">
      <c r="A643" s="42"/>
      <c r="B643" s="48"/>
      <c r="C643" s="109"/>
      <c r="D643" s="109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</row>
    <row r="644" spans="1:16">
      <c r="A644" s="42"/>
      <c r="B644" s="48"/>
      <c r="C644" s="109"/>
      <c r="D644" s="109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</row>
    <row r="645" spans="1:16">
      <c r="A645" s="42"/>
      <c r="B645" s="48"/>
      <c r="C645" s="109"/>
      <c r="D645" s="109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</row>
    <row r="646" spans="1:16">
      <c r="A646" s="42"/>
      <c r="B646" s="48"/>
      <c r="C646" s="109"/>
      <c r="D646" s="109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</row>
    <row r="647" spans="1:16">
      <c r="A647" s="42"/>
      <c r="B647" s="48"/>
      <c r="C647" s="109"/>
      <c r="D647" s="109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</row>
    <row r="648" spans="1:16">
      <c r="A648" s="42"/>
      <c r="B648" s="48"/>
      <c r="C648" s="109"/>
      <c r="D648" s="109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</row>
    <row r="649" spans="1:16">
      <c r="A649" s="42"/>
      <c r="B649" s="48"/>
      <c r="C649" s="109"/>
      <c r="D649" s="109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</row>
    <row r="650" spans="1:16">
      <c r="A650" s="42"/>
      <c r="B650" s="48"/>
      <c r="C650" s="109"/>
      <c r="D650" s="109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</row>
    <row r="651" spans="1:16">
      <c r="A651" s="42"/>
      <c r="B651" s="48"/>
      <c r="C651" s="109"/>
      <c r="D651" s="109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</row>
    <row r="652" spans="1:16">
      <c r="A652" s="42"/>
      <c r="B652" s="48"/>
      <c r="C652" s="109"/>
      <c r="D652" s="109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</row>
    <row r="653" spans="1:16">
      <c r="A653" s="42"/>
      <c r="B653" s="48"/>
      <c r="C653" s="109"/>
      <c r="D653" s="109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</row>
    <row r="654" spans="1:16">
      <c r="A654" s="42"/>
      <c r="B654" s="48"/>
      <c r="C654" s="109"/>
      <c r="D654" s="109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</row>
    <row r="655" spans="1:16">
      <c r="A655" s="42"/>
      <c r="B655" s="48"/>
      <c r="C655" s="109"/>
      <c r="D655" s="109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</row>
    <row r="656" spans="1:16">
      <c r="A656" s="42"/>
      <c r="B656" s="48"/>
      <c r="C656" s="109"/>
      <c r="D656" s="109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</row>
    <row r="657" spans="1:16">
      <c r="A657" s="42"/>
      <c r="B657" s="48"/>
      <c r="C657" s="109"/>
      <c r="D657" s="109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</row>
    <row r="658" spans="1:16">
      <c r="A658" s="42"/>
      <c r="B658" s="48"/>
      <c r="C658" s="109"/>
      <c r="D658" s="109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</row>
    <row r="659" spans="1:16">
      <c r="A659" s="42"/>
      <c r="B659" s="48"/>
      <c r="C659" s="109"/>
      <c r="D659" s="109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</row>
    <row r="660" spans="1:16">
      <c r="A660" s="42"/>
      <c r="B660" s="48"/>
      <c r="C660" s="109"/>
      <c r="D660" s="109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</row>
    <row r="661" spans="1:16">
      <c r="A661" s="42"/>
      <c r="B661" s="48"/>
      <c r="C661" s="109"/>
      <c r="D661" s="109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</row>
    <row r="662" spans="1:16">
      <c r="A662" s="42"/>
      <c r="B662" s="48"/>
      <c r="C662" s="109"/>
      <c r="D662" s="109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</row>
    <row r="663" spans="1:16">
      <c r="A663" s="42"/>
      <c r="B663" s="48"/>
      <c r="C663" s="109"/>
      <c r="D663" s="109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</row>
    <row r="664" spans="1:16">
      <c r="A664" s="42"/>
      <c r="B664" s="48"/>
      <c r="C664" s="109"/>
      <c r="D664" s="109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</row>
    <row r="665" spans="1:16">
      <c r="A665" s="42"/>
      <c r="B665" s="48"/>
      <c r="C665" s="109"/>
      <c r="D665" s="109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</row>
    <row r="666" spans="1:16">
      <c r="A666" s="42"/>
      <c r="B666" s="48"/>
      <c r="C666" s="109"/>
      <c r="D666" s="109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</row>
    <row r="667" spans="1:16">
      <c r="A667" s="42"/>
      <c r="B667" s="48"/>
      <c r="C667" s="109"/>
      <c r="D667" s="109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</row>
    <row r="668" spans="1:16">
      <c r="A668" s="42"/>
      <c r="B668" s="48"/>
      <c r="C668" s="109"/>
      <c r="D668" s="109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</row>
    <row r="669" spans="1:16">
      <c r="A669" s="42"/>
      <c r="B669" s="48"/>
      <c r="C669" s="109"/>
      <c r="D669" s="109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</row>
    <row r="670" spans="1:16">
      <c r="A670" s="42"/>
      <c r="B670" s="48"/>
      <c r="C670" s="109"/>
      <c r="D670" s="109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</row>
    <row r="671" spans="1:16">
      <c r="A671" s="42"/>
      <c r="B671" s="48"/>
      <c r="C671" s="109"/>
      <c r="D671" s="109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</row>
    <row r="672" spans="1:16">
      <c r="A672" s="42"/>
      <c r="B672" s="48"/>
      <c r="C672" s="109"/>
      <c r="D672" s="109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</row>
    <row r="673" spans="1:16">
      <c r="A673" s="42"/>
      <c r="B673" s="48"/>
      <c r="C673" s="109"/>
      <c r="D673" s="109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</row>
    <row r="674" spans="1:16">
      <c r="A674" s="42"/>
      <c r="B674" s="48"/>
      <c r="C674" s="109"/>
      <c r="D674" s="109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</row>
    <row r="675" spans="1:16">
      <c r="A675" s="42"/>
      <c r="B675" s="48"/>
      <c r="C675" s="109"/>
      <c r="D675" s="109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</row>
    <row r="676" spans="1:16">
      <c r="A676" s="42"/>
      <c r="B676" s="48"/>
      <c r="C676" s="109"/>
      <c r="D676" s="109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</row>
    <row r="677" spans="1:16">
      <c r="A677" s="42"/>
      <c r="B677" s="48"/>
      <c r="C677" s="109"/>
      <c r="D677" s="109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</row>
    <row r="678" spans="1:16">
      <c r="A678" s="42"/>
      <c r="B678" s="48"/>
      <c r="C678" s="109"/>
      <c r="D678" s="109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</row>
    <row r="679" spans="1:16">
      <c r="A679" s="42"/>
      <c r="B679" s="48"/>
      <c r="C679" s="109"/>
      <c r="D679" s="109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</row>
    <row r="680" spans="1:16">
      <c r="A680" s="42"/>
      <c r="B680" s="48"/>
      <c r="C680" s="109"/>
      <c r="D680" s="109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</row>
    <row r="681" spans="1:16">
      <c r="A681" s="42"/>
      <c r="B681" s="48"/>
      <c r="C681" s="109"/>
      <c r="D681" s="109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</row>
    <row r="682" spans="1:16">
      <c r="A682" s="42"/>
      <c r="B682" s="48"/>
      <c r="C682" s="109"/>
      <c r="D682" s="109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</row>
    <row r="683" spans="1:16">
      <c r="A683" s="42"/>
      <c r="B683" s="48"/>
      <c r="C683" s="109"/>
      <c r="D683" s="109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</row>
    <row r="684" spans="1:16">
      <c r="A684" s="42"/>
      <c r="B684" s="48"/>
      <c r="C684" s="109"/>
      <c r="D684" s="109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</row>
    <row r="685" spans="1:16">
      <c r="A685" s="42"/>
      <c r="B685" s="48"/>
      <c r="C685" s="109"/>
      <c r="D685" s="109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</row>
    <row r="686" spans="1:16">
      <c r="A686" s="42"/>
      <c r="B686" s="48"/>
      <c r="C686" s="109"/>
      <c r="D686" s="109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</row>
    <row r="687" spans="1:16">
      <c r="A687" s="42"/>
      <c r="B687" s="48"/>
      <c r="C687" s="109"/>
      <c r="D687" s="109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</row>
    <row r="688" spans="1:16">
      <c r="A688" s="42"/>
      <c r="B688" s="48"/>
      <c r="C688" s="109"/>
      <c r="D688" s="109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</row>
    <row r="689" spans="1:16">
      <c r="A689" s="42"/>
      <c r="B689" s="48"/>
      <c r="C689" s="109"/>
      <c r="D689" s="109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</row>
    <row r="690" spans="1:16">
      <c r="A690" s="42"/>
      <c r="B690" s="48"/>
      <c r="C690" s="109"/>
      <c r="D690" s="109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</row>
    <row r="691" spans="1:16">
      <c r="A691" s="42"/>
      <c r="B691" s="48"/>
      <c r="C691" s="109"/>
      <c r="D691" s="109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</row>
    <row r="692" spans="1:16">
      <c r="A692" s="42"/>
      <c r="B692" s="48"/>
      <c r="C692" s="109"/>
      <c r="D692" s="109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</row>
    <row r="693" spans="1:16">
      <c r="A693" s="42"/>
      <c r="B693" s="48"/>
      <c r="C693" s="109"/>
      <c r="D693" s="109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</row>
    <row r="694" spans="1:16">
      <c r="A694" s="42"/>
      <c r="B694" s="48"/>
      <c r="C694" s="109"/>
      <c r="D694" s="109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</row>
    <row r="695" spans="1:16">
      <c r="A695" s="42"/>
      <c r="B695" s="48"/>
      <c r="C695" s="109"/>
      <c r="D695" s="109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</row>
    <row r="696" spans="1:16">
      <c r="A696" s="42"/>
      <c r="B696" s="48"/>
      <c r="C696" s="109"/>
      <c r="D696" s="109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</row>
    <row r="697" spans="1:16">
      <c r="A697" s="42"/>
      <c r="B697" s="48"/>
      <c r="C697" s="109"/>
      <c r="D697" s="109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</row>
    <row r="698" spans="1:16">
      <c r="A698" s="42"/>
      <c r="B698" s="48"/>
      <c r="C698" s="109"/>
      <c r="D698" s="109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</row>
    <row r="699" spans="1:16">
      <c r="A699" s="42"/>
      <c r="B699" s="48"/>
      <c r="C699" s="109"/>
      <c r="D699" s="109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</row>
    <row r="700" spans="1:16">
      <c r="A700" s="42"/>
      <c r="B700" s="48"/>
      <c r="C700" s="109"/>
      <c r="D700" s="109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</row>
    <row r="701" spans="1:16">
      <c r="A701" s="42"/>
      <c r="B701" s="48"/>
      <c r="C701" s="109"/>
      <c r="D701" s="109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</row>
    <row r="702" spans="1:16">
      <c r="A702" s="42"/>
      <c r="B702" s="48"/>
      <c r="C702" s="109"/>
      <c r="D702" s="109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</row>
    <row r="703" spans="1:16">
      <c r="A703" s="42"/>
      <c r="B703" s="48"/>
      <c r="C703" s="109"/>
      <c r="D703" s="109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</row>
    <row r="704" spans="1:16">
      <c r="A704" s="42"/>
      <c r="B704" s="48"/>
      <c r="C704" s="109"/>
      <c r="D704" s="109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</row>
    <row r="705" spans="1:16">
      <c r="A705" s="42"/>
      <c r="B705" s="48"/>
      <c r="C705" s="109"/>
      <c r="D705" s="109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</row>
    <row r="706" spans="1:16">
      <c r="A706" s="42"/>
      <c r="B706" s="48"/>
      <c r="C706" s="109"/>
      <c r="D706" s="109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</row>
    <row r="707" spans="1:16">
      <c r="A707" s="42"/>
      <c r="B707" s="48"/>
      <c r="C707" s="109"/>
      <c r="D707" s="109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</row>
    <row r="708" spans="1:16">
      <c r="A708" s="42"/>
      <c r="B708" s="48"/>
      <c r="C708" s="109"/>
      <c r="D708" s="109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</row>
    <row r="709" spans="1:16">
      <c r="A709" s="42"/>
      <c r="B709" s="48"/>
      <c r="C709" s="109"/>
      <c r="D709" s="109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</row>
    <row r="710" spans="1:16">
      <c r="A710" s="42"/>
      <c r="B710" s="48"/>
      <c r="C710" s="109"/>
      <c r="D710" s="109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</row>
    <row r="711" spans="1:16">
      <c r="A711" s="42"/>
      <c r="B711" s="48"/>
      <c r="C711" s="109"/>
      <c r="D711" s="109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</row>
    <row r="712" spans="1:16">
      <c r="A712" s="42"/>
      <c r="B712" s="48"/>
      <c r="C712" s="109"/>
      <c r="D712" s="109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</row>
    <row r="713" spans="1:16">
      <c r="A713" s="42"/>
      <c r="B713" s="48"/>
      <c r="C713" s="109"/>
      <c r="D713" s="109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</row>
    <row r="714" spans="1:16">
      <c r="A714" s="42"/>
      <c r="B714" s="48"/>
      <c r="C714" s="109"/>
      <c r="D714" s="109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</row>
    <row r="715" spans="1:16">
      <c r="A715" s="42"/>
      <c r="B715" s="48"/>
      <c r="C715" s="109"/>
      <c r="D715" s="109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</row>
    <row r="716" spans="1:16">
      <c r="A716" s="42"/>
      <c r="B716" s="48"/>
      <c r="C716" s="109"/>
      <c r="D716" s="109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</row>
    <row r="717" spans="1:16">
      <c r="A717" s="42"/>
      <c r="B717" s="48"/>
      <c r="C717" s="109"/>
      <c r="D717" s="109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</row>
    <row r="718" spans="1:16">
      <c r="A718" s="42"/>
      <c r="B718" s="48"/>
      <c r="C718" s="109"/>
      <c r="D718" s="109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</row>
    <row r="719" spans="1:16">
      <c r="A719" s="42"/>
      <c r="B719" s="48"/>
      <c r="C719" s="109"/>
      <c r="D719" s="109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</row>
    <row r="720" spans="1:16">
      <c r="A720" s="42"/>
      <c r="B720" s="48"/>
      <c r="C720" s="109"/>
      <c r="D720" s="109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</row>
    <row r="721" spans="1:16">
      <c r="A721" s="42"/>
      <c r="B721" s="48"/>
      <c r="C721" s="109"/>
      <c r="D721" s="109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</row>
    <row r="722" spans="1:16">
      <c r="A722" s="42"/>
      <c r="B722" s="48"/>
      <c r="C722" s="109"/>
      <c r="D722" s="109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</row>
    <row r="723" spans="1:16">
      <c r="A723" s="42"/>
      <c r="B723" s="48"/>
      <c r="C723" s="109"/>
      <c r="D723" s="109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</row>
    <row r="724" spans="1:16">
      <c r="A724" s="42"/>
      <c r="B724" s="48"/>
      <c r="C724" s="109"/>
      <c r="D724" s="109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</row>
    <row r="725" spans="1:16">
      <c r="A725" s="42"/>
      <c r="B725" s="48"/>
      <c r="C725" s="109"/>
      <c r="D725" s="109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</row>
    <row r="726" spans="1:16">
      <c r="A726" s="42"/>
      <c r="B726" s="48"/>
      <c r="C726" s="109"/>
      <c r="D726" s="109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</row>
    <row r="727" spans="1:16">
      <c r="A727" s="42"/>
      <c r="B727" s="48"/>
      <c r="C727" s="109"/>
      <c r="D727" s="109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</row>
    <row r="728" spans="1:16">
      <c r="A728" s="42"/>
      <c r="B728" s="48"/>
      <c r="C728" s="109"/>
      <c r="D728" s="109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</row>
    <row r="729" spans="1:16">
      <c r="A729" s="42"/>
      <c r="B729" s="48"/>
      <c r="C729" s="109"/>
      <c r="D729" s="109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</row>
    <row r="730" spans="1:16">
      <c r="A730" s="42"/>
      <c r="B730" s="48"/>
      <c r="C730" s="109"/>
      <c r="D730" s="109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</row>
    <row r="731" spans="1:16">
      <c r="A731" s="42"/>
      <c r="B731" s="48"/>
      <c r="C731" s="109"/>
      <c r="D731" s="109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</row>
    <row r="732" spans="1:16">
      <c r="A732" s="42"/>
      <c r="B732" s="48"/>
      <c r="C732" s="109"/>
      <c r="D732" s="109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</row>
    <row r="733" spans="1:16">
      <c r="A733" s="42"/>
      <c r="B733" s="48"/>
      <c r="C733" s="109"/>
      <c r="D733" s="109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</row>
    <row r="734" spans="1:16">
      <c r="A734" s="42"/>
      <c r="B734" s="48"/>
      <c r="C734" s="109"/>
      <c r="D734" s="109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</row>
    <row r="735" spans="1:16">
      <c r="A735" s="42"/>
      <c r="B735" s="48"/>
      <c r="C735" s="109"/>
      <c r="D735" s="109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</row>
    <row r="736" spans="1:16">
      <c r="A736" s="42"/>
      <c r="B736" s="48"/>
      <c r="C736" s="109"/>
      <c r="D736" s="109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</row>
    <row r="737" spans="1:16">
      <c r="A737" s="42"/>
      <c r="B737" s="48"/>
      <c r="C737" s="109"/>
      <c r="D737" s="109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</row>
    <row r="738" spans="1:16">
      <c r="A738" s="42"/>
      <c r="B738" s="48"/>
      <c r="C738" s="109"/>
      <c r="D738" s="109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</row>
    <row r="739" spans="1:16">
      <c r="A739" s="42"/>
      <c r="B739" s="48"/>
      <c r="C739" s="109"/>
      <c r="D739" s="109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</row>
    <row r="740" spans="1:16">
      <c r="A740" s="42"/>
      <c r="B740" s="48"/>
      <c r="C740" s="109"/>
      <c r="D740" s="109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</row>
    <row r="741" spans="1:16">
      <c r="A741" s="42"/>
      <c r="B741" s="48"/>
      <c r="C741" s="109"/>
      <c r="D741" s="109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</row>
    <row r="742" spans="1:16">
      <c r="A742" s="42"/>
      <c r="B742" s="48"/>
      <c r="C742" s="109"/>
      <c r="D742" s="109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</row>
    <row r="743" spans="1:16">
      <c r="A743" s="42"/>
      <c r="B743" s="48"/>
      <c r="C743" s="109"/>
      <c r="D743" s="109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</row>
    <row r="744" spans="1:16">
      <c r="A744" s="42"/>
      <c r="B744" s="48"/>
      <c r="C744" s="109"/>
      <c r="D744" s="109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</row>
    <row r="745" spans="1:16">
      <c r="A745" s="42"/>
      <c r="B745" s="48"/>
      <c r="C745" s="109"/>
      <c r="D745" s="109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</row>
    <row r="746" spans="1:16">
      <c r="A746" s="42"/>
      <c r="B746" s="48"/>
      <c r="C746" s="109"/>
      <c r="D746" s="109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</row>
    <row r="747" spans="1:16">
      <c r="A747" s="42"/>
      <c r="B747" s="48"/>
      <c r="C747" s="109"/>
      <c r="D747" s="109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</row>
    <row r="748" spans="1:16">
      <c r="A748" s="42"/>
      <c r="B748" s="48"/>
      <c r="C748" s="109"/>
      <c r="D748" s="109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</row>
    <row r="749" spans="1:16">
      <c r="A749" s="42"/>
      <c r="B749" s="43"/>
      <c r="C749" s="109"/>
      <c r="D749" s="109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</row>
    <row r="750" spans="1:16">
      <c r="A750" s="42"/>
      <c r="B750" s="43"/>
      <c r="C750" s="109"/>
      <c r="D750" s="109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</row>
    <row r="751" spans="1:16">
      <c r="A751" s="42"/>
      <c r="B751" s="43"/>
      <c r="C751" s="109"/>
      <c r="D751" s="109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</row>
    <row r="752" spans="1:16">
      <c r="A752" s="42"/>
      <c r="B752" s="43"/>
      <c r="C752" s="109"/>
      <c r="D752" s="109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</row>
    <row r="753" spans="1:16">
      <c r="A753" s="42"/>
      <c r="B753" s="43"/>
      <c r="C753" s="109"/>
      <c r="D753" s="109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</row>
    <row r="754" spans="1:16">
      <c r="A754" s="42"/>
      <c r="B754" s="43"/>
      <c r="C754" s="109"/>
      <c r="D754" s="109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</row>
    <row r="755" spans="1:16">
      <c r="A755" s="42"/>
      <c r="B755" s="43"/>
      <c r="C755" s="109"/>
      <c r="D755" s="109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</row>
    <row r="756" spans="1:16">
      <c r="A756" s="42"/>
      <c r="B756" s="43"/>
      <c r="C756" s="109"/>
      <c r="D756" s="109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</row>
    <row r="757" spans="1:16">
      <c r="A757" s="42"/>
      <c r="B757" s="43"/>
      <c r="C757" s="109"/>
      <c r="D757" s="109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</row>
    <row r="758" spans="1:16">
      <c r="A758" s="42"/>
      <c r="B758" s="43"/>
      <c r="C758" s="109"/>
      <c r="D758" s="109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</row>
    <row r="759" spans="1:16">
      <c r="A759" s="42"/>
      <c r="B759" s="43"/>
      <c r="C759" s="109"/>
      <c r="D759" s="109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</row>
    <row r="760" spans="1:16">
      <c r="A760" s="42"/>
      <c r="B760" s="43"/>
      <c r="C760" s="109"/>
      <c r="D760" s="109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</row>
    <row r="761" spans="1:16">
      <c r="A761" s="42"/>
      <c r="B761" s="43"/>
      <c r="C761" s="109"/>
      <c r="D761" s="109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</row>
    <row r="762" spans="1:16">
      <c r="A762" s="42"/>
      <c r="B762" s="43"/>
      <c r="C762" s="109"/>
      <c r="D762" s="109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</row>
    <row r="763" spans="1:16">
      <c r="A763" s="42"/>
      <c r="B763" s="43"/>
      <c r="C763" s="109"/>
      <c r="D763" s="109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</row>
    <row r="764" spans="1:16">
      <c r="A764" s="42"/>
      <c r="B764" s="43"/>
      <c r="C764" s="109"/>
      <c r="D764" s="109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</row>
    <row r="765" spans="1:16">
      <c r="A765" s="42"/>
      <c r="B765" s="43"/>
      <c r="C765" s="109"/>
      <c r="D765" s="109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</row>
    <row r="766" spans="1:16">
      <c r="A766" s="42"/>
      <c r="B766" s="43"/>
      <c r="C766" s="109"/>
      <c r="D766" s="109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</row>
    <row r="767" spans="1:16">
      <c r="A767" s="42"/>
      <c r="B767" s="43"/>
      <c r="C767" s="109"/>
      <c r="D767" s="109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</row>
    <row r="768" spans="1:16">
      <c r="A768" s="42"/>
      <c r="B768" s="43"/>
      <c r="C768" s="109"/>
      <c r="D768" s="109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</row>
    <row r="769" spans="1:16">
      <c r="A769" s="42"/>
      <c r="B769" s="43"/>
      <c r="C769" s="109"/>
      <c r="D769" s="109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</row>
    <row r="770" spans="1:16">
      <c r="A770" s="42"/>
      <c r="B770" s="43"/>
      <c r="C770" s="109"/>
      <c r="D770" s="109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</row>
    <row r="771" spans="1:16">
      <c r="A771" s="42"/>
      <c r="B771" s="43"/>
      <c r="C771" s="109"/>
      <c r="D771" s="109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</row>
    <row r="772" spans="1:16">
      <c r="A772" s="42"/>
      <c r="B772" s="43"/>
      <c r="C772" s="109"/>
      <c r="D772" s="109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</row>
    <row r="773" spans="1:16">
      <c r="A773" s="42"/>
      <c r="B773" s="43"/>
      <c r="C773" s="109"/>
      <c r="D773" s="109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</row>
    <row r="774" spans="1:16">
      <c r="A774" s="42"/>
      <c r="B774" s="43"/>
      <c r="C774" s="109"/>
      <c r="D774" s="109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</row>
    <row r="775" spans="1:16">
      <c r="A775" s="42"/>
      <c r="B775" s="43"/>
      <c r="C775" s="109"/>
      <c r="D775" s="109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</row>
    <row r="776" spans="1:16">
      <c r="A776" s="42"/>
      <c r="B776" s="43"/>
      <c r="C776" s="109"/>
      <c r="D776" s="109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</row>
    <row r="777" spans="1:16">
      <c r="A777" s="42"/>
      <c r="B777" s="43"/>
      <c r="C777" s="109"/>
      <c r="D777" s="109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</row>
    <row r="778" spans="1:16">
      <c r="A778" s="42"/>
      <c r="B778" s="43"/>
      <c r="C778" s="109"/>
      <c r="D778" s="109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</row>
    <row r="779" spans="1:16">
      <c r="A779" s="42"/>
      <c r="B779" s="43"/>
      <c r="C779" s="109"/>
      <c r="D779" s="109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</row>
    <row r="780" spans="1:16">
      <c r="A780" s="42"/>
      <c r="B780" s="43"/>
      <c r="C780" s="109"/>
      <c r="D780" s="109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</row>
    <row r="781" spans="1:16">
      <c r="A781" s="42"/>
      <c r="B781" s="43"/>
      <c r="C781" s="109"/>
      <c r="D781" s="109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</row>
    <row r="782" spans="1:16">
      <c r="A782" s="42"/>
      <c r="B782" s="43"/>
      <c r="C782" s="109"/>
      <c r="D782" s="109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</row>
    <row r="783" spans="1:16">
      <c r="A783" s="42"/>
      <c r="B783" s="43"/>
      <c r="C783" s="109"/>
      <c r="D783" s="109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</row>
    <row r="784" spans="1:16">
      <c r="A784" s="42"/>
      <c r="B784" s="43"/>
      <c r="C784" s="109"/>
      <c r="D784" s="109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</row>
    <row r="785" spans="1:16">
      <c r="A785" s="42"/>
      <c r="B785" s="43"/>
      <c r="C785" s="109"/>
      <c r="D785" s="109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</row>
    <row r="786" spans="1:16">
      <c r="A786" s="42"/>
      <c r="B786" s="43"/>
      <c r="C786" s="109"/>
      <c r="D786" s="109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</row>
    <row r="787" spans="1:16">
      <c r="A787" s="42"/>
      <c r="B787" s="43"/>
      <c r="C787" s="109"/>
      <c r="D787" s="109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</row>
    <row r="788" spans="1:16">
      <c r="A788" s="42"/>
      <c r="B788" s="43"/>
      <c r="C788" s="109"/>
      <c r="D788" s="109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</row>
    <row r="789" spans="1:16">
      <c r="A789" s="42"/>
      <c r="B789" s="43"/>
      <c r="C789" s="109"/>
      <c r="D789" s="109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</row>
    <row r="790" spans="1:16">
      <c r="A790" s="42"/>
      <c r="B790" s="43"/>
      <c r="C790" s="109"/>
      <c r="D790" s="109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</row>
    <row r="791" spans="1:16">
      <c r="A791" s="42"/>
      <c r="B791" s="43"/>
      <c r="C791" s="109"/>
      <c r="D791" s="109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</row>
    <row r="792" spans="1:16">
      <c r="A792" s="42"/>
      <c r="B792" s="43"/>
      <c r="C792" s="109"/>
      <c r="D792" s="109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</row>
    <row r="793" spans="1:16">
      <c r="A793" s="42"/>
      <c r="B793" s="43"/>
      <c r="C793" s="109"/>
      <c r="D793" s="109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</row>
    <row r="794" spans="1:16">
      <c r="A794" s="42"/>
      <c r="B794" s="43"/>
      <c r="C794" s="109"/>
      <c r="D794" s="109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</row>
    <row r="795" spans="1:16">
      <c r="A795" s="42"/>
      <c r="B795" s="43"/>
      <c r="C795" s="109"/>
      <c r="D795" s="109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</row>
    <row r="796" spans="1:16">
      <c r="A796" s="42"/>
      <c r="B796" s="43"/>
      <c r="C796" s="109"/>
      <c r="D796" s="109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</row>
    <row r="797" spans="1:16">
      <c r="A797" s="42"/>
      <c r="B797" s="43"/>
      <c r="C797" s="109"/>
      <c r="D797" s="109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</row>
    <row r="798" spans="1:16">
      <c r="A798" s="42"/>
      <c r="B798" s="43"/>
      <c r="C798" s="109"/>
      <c r="D798" s="109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</row>
    <row r="799" spans="1:16">
      <c r="A799" s="42"/>
      <c r="B799" s="43"/>
      <c r="C799" s="109"/>
      <c r="D799" s="109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</row>
    <row r="800" spans="1:16">
      <c r="A800" s="42"/>
      <c r="B800" s="43"/>
      <c r="C800" s="109"/>
      <c r="D800" s="109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</row>
    <row r="801" spans="1:16">
      <c r="A801" s="42"/>
      <c r="B801" s="43"/>
      <c r="C801" s="109"/>
      <c r="D801" s="109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</row>
    <row r="802" spans="1:16">
      <c r="A802" s="42"/>
      <c r="B802" s="43"/>
      <c r="C802" s="109"/>
      <c r="D802" s="109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</row>
    <row r="803" spans="1:16">
      <c r="A803" s="42"/>
      <c r="B803" s="43"/>
      <c r="C803" s="109"/>
      <c r="D803" s="109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</row>
    <row r="804" spans="1:16">
      <c r="A804" s="42"/>
      <c r="B804" s="43"/>
      <c r="C804" s="109"/>
      <c r="D804" s="109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</row>
    <row r="805" spans="1:16">
      <c r="A805" s="42"/>
      <c r="B805" s="43"/>
      <c r="C805" s="109"/>
      <c r="D805" s="109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</row>
    <row r="806" spans="1:16">
      <c r="A806" s="42"/>
      <c r="B806" s="43"/>
      <c r="C806" s="109"/>
      <c r="D806" s="109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</row>
    <row r="807" spans="1:16">
      <c r="A807" s="42"/>
      <c r="B807" s="43"/>
      <c r="C807" s="109"/>
      <c r="D807" s="109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</row>
    <row r="808" spans="1:16">
      <c r="A808" s="42"/>
      <c r="B808" s="43"/>
      <c r="C808" s="109"/>
      <c r="D808" s="109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</row>
    <row r="809" spans="1:16">
      <c r="A809" s="42"/>
      <c r="B809" s="43"/>
      <c r="C809" s="109"/>
      <c r="D809" s="109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</row>
    <row r="810" spans="1:16">
      <c r="A810" s="42"/>
      <c r="B810" s="43"/>
      <c r="C810" s="109"/>
      <c r="D810" s="109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</row>
    <row r="811" spans="1:16">
      <c r="A811" s="42"/>
      <c r="B811" s="43"/>
      <c r="C811" s="109"/>
      <c r="D811" s="109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</row>
    <row r="812" spans="1:16">
      <c r="A812" s="42"/>
      <c r="B812" s="43"/>
      <c r="C812" s="109"/>
      <c r="D812" s="109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</row>
    <row r="813" spans="1:16">
      <c r="A813" s="42"/>
      <c r="B813" s="43"/>
      <c r="C813" s="109"/>
      <c r="D813" s="109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</row>
    <row r="814" spans="1:16">
      <c r="A814" s="42"/>
      <c r="B814" s="43"/>
      <c r="C814" s="109"/>
      <c r="D814" s="109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</row>
    <row r="815" spans="1:16">
      <c r="A815" s="42"/>
      <c r="B815" s="43"/>
      <c r="C815" s="109"/>
      <c r="D815" s="109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</row>
    <row r="816" spans="1:16">
      <c r="A816" s="42"/>
      <c r="B816" s="43"/>
      <c r="C816" s="109"/>
      <c r="D816" s="109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</row>
    <row r="817" spans="1:16">
      <c r="A817" s="42"/>
      <c r="B817" s="43"/>
      <c r="C817" s="109"/>
      <c r="D817" s="109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</row>
    <row r="818" spans="1:16">
      <c r="A818" s="42"/>
      <c r="B818" s="43"/>
      <c r="C818" s="109"/>
      <c r="D818" s="109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</row>
    <row r="819" spans="1:16">
      <c r="A819" s="42"/>
      <c r="B819" s="43"/>
      <c r="C819" s="109"/>
      <c r="D819" s="109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</row>
    <row r="820" spans="1:16">
      <c r="A820" s="42"/>
      <c r="B820" s="43"/>
      <c r="C820" s="109"/>
      <c r="D820" s="109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</row>
    <row r="821" spans="1:16">
      <c r="A821" s="42"/>
      <c r="B821" s="43"/>
      <c r="C821" s="109"/>
      <c r="D821" s="109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</row>
    <row r="822" spans="1:16">
      <c r="A822" s="42"/>
      <c r="B822" s="43"/>
      <c r="C822" s="109"/>
      <c r="D822" s="109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</row>
    <row r="823" spans="1:16">
      <c r="A823" s="42"/>
      <c r="B823" s="43"/>
      <c r="C823" s="109"/>
      <c r="D823" s="109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</row>
    <row r="824" spans="1:16">
      <c r="A824" s="42"/>
      <c r="B824" s="43"/>
      <c r="C824" s="109"/>
      <c r="D824" s="109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</row>
    <row r="825" spans="1:16">
      <c r="A825" s="42"/>
      <c r="B825" s="43"/>
      <c r="C825" s="109"/>
      <c r="D825" s="109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</row>
    <row r="826" spans="1:16">
      <c r="A826" s="42"/>
      <c r="B826" s="43"/>
      <c r="C826" s="109"/>
      <c r="D826" s="109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</row>
    <row r="827" spans="1:16">
      <c r="A827" s="42"/>
      <c r="B827" s="43"/>
      <c r="C827" s="109"/>
      <c r="D827" s="109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</row>
    <row r="828" spans="1:16">
      <c r="A828" s="42"/>
      <c r="B828" s="43"/>
      <c r="C828" s="109"/>
      <c r="D828" s="109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</row>
    <row r="829" spans="1:16">
      <c r="A829" s="42"/>
      <c r="B829" s="43"/>
      <c r="C829" s="109"/>
      <c r="D829" s="109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</row>
    <row r="830" spans="1:16">
      <c r="A830" s="42"/>
      <c r="B830" s="43"/>
      <c r="C830" s="109"/>
      <c r="D830" s="109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</row>
    <row r="831" spans="1:16">
      <c r="A831" s="42"/>
      <c r="B831" s="43"/>
      <c r="C831" s="109"/>
      <c r="D831" s="109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</row>
    <row r="832" spans="1:16">
      <c r="A832" s="42"/>
      <c r="B832" s="43"/>
      <c r="C832" s="109"/>
      <c r="D832" s="109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</row>
    <row r="833" spans="1:16">
      <c r="A833" s="42"/>
      <c r="B833" s="43"/>
      <c r="C833" s="109"/>
      <c r="D833" s="109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</row>
    <row r="834" spans="1:16">
      <c r="A834" s="42"/>
      <c r="B834" s="43"/>
      <c r="C834" s="109"/>
      <c r="D834" s="109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</row>
    <row r="835" spans="1:16">
      <c r="A835" s="42"/>
      <c r="B835" s="43"/>
      <c r="C835" s="109"/>
      <c r="D835" s="109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</row>
    <row r="836" spans="1:16">
      <c r="A836" s="42"/>
      <c r="B836" s="43"/>
      <c r="C836" s="109"/>
      <c r="D836" s="109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</row>
    <row r="837" spans="1:16">
      <c r="A837" s="42"/>
      <c r="B837" s="43"/>
      <c r="C837" s="109"/>
      <c r="D837" s="109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</row>
    <row r="838" spans="1:16">
      <c r="A838" s="42"/>
      <c r="B838" s="43"/>
      <c r="C838" s="109"/>
      <c r="D838" s="109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</row>
    <row r="839" spans="1:16">
      <c r="A839" s="42"/>
      <c r="B839" s="43"/>
      <c r="C839" s="109"/>
      <c r="D839" s="109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</row>
    <row r="840" spans="1:16">
      <c r="A840" s="42"/>
      <c r="B840" s="43"/>
      <c r="C840" s="109"/>
      <c r="D840" s="109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</row>
    <row r="841" spans="1:16">
      <c r="A841" s="42"/>
      <c r="B841" s="43"/>
      <c r="C841" s="109"/>
      <c r="D841" s="109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</row>
    <row r="842" spans="1:16">
      <c r="A842" s="42"/>
      <c r="B842" s="43"/>
      <c r="C842" s="109"/>
      <c r="D842" s="109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</row>
    <row r="843" spans="1:16">
      <c r="A843" s="42"/>
      <c r="B843" s="43"/>
      <c r="C843" s="109"/>
      <c r="D843" s="109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</row>
    <row r="844" spans="1:16">
      <c r="A844" s="42"/>
      <c r="B844" s="43"/>
      <c r="C844" s="109"/>
      <c r="D844" s="109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</row>
    <row r="845" spans="1:16">
      <c r="A845" s="42"/>
      <c r="B845" s="43"/>
      <c r="C845" s="109"/>
      <c r="D845" s="109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</row>
    <row r="846" spans="1:16">
      <c r="A846" s="42"/>
      <c r="B846" s="43"/>
      <c r="C846" s="109"/>
      <c r="D846" s="109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</row>
    <row r="847" spans="1:16">
      <c r="A847" s="42"/>
      <c r="B847" s="43"/>
      <c r="C847" s="109"/>
      <c r="D847" s="109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</row>
    <row r="848" spans="1:16">
      <c r="A848" s="42"/>
      <c r="B848" s="43"/>
      <c r="C848" s="109"/>
      <c r="D848" s="109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</row>
    <row r="849" spans="1:16">
      <c r="A849" s="42"/>
      <c r="B849" s="43"/>
      <c r="C849" s="109"/>
      <c r="D849" s="109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</row>
    <row r="850" spans="1:16">
      <c r="A850" s="42"/>
      <c r="B850" s="43"/>
      <c r="C850" s="109"/>
      <c r="D850" s="109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</row>
    <row r="851" spans="1:16">
      <c r="A851" s="42"/>
      <c r="B851" s="43"/>
      <c r="C851" s="109"/>
      <c r="D851" s="109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</row>
    <row r="852" spans="1:16">
      <c r="A852" s="42"/>
      <c r="B852" s="43"/>
      <c r="C852" s="109"/>
      <c r="D852" s="109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</row>
    <row r="853" spans="1:16">
      <c r="A853" s="42"/>
      <c r="B853" s="43"/>
      <c r="C853" s="109"/>
      <c r="D853" s="109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</row>
    <row r="854" spans="1:16">
      <c r="A854" s="42"/>
      <c r="B854" s="43"/>
      <c r="C854" s="109"/>
      <c r="D854" s="109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</row>
    <row r="855" spans="1:16">
      <c r="A855" s="42"/>
      <c r="B855" s="43"/>
      <c r="C855" s="109"/>
      <c r="D855" s="109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</row>
    <row r="856" spans="1:16">
      <c r="A856" s="42"/>
      <c r="B856" s="43"/>
      <c r="C856" s="109"/>
      <c r="D856" s="109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</row>
    <row r="857" spans="1:16">
      <c r="A857" s="42"/>
      <c r="B857" s="43"/>
      <c r="C857" s="109"/>
      <c r="D857" s="109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</row>
    <row r="858" spans="1:16">
      <c r="A858" s="42"/>
      <c r="B858" s="43"/>
      <c r="C858" s="109"/>
      <c r="D858" s="109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</row>
    <row r="859" spans="1:16">
      <c r="A859" s="42"/>
      <c r="B859" s="43"/>
      <c r="C859" s="109"/>
      <c r="D859" s="109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</row>
    <row r="860" spans="1:16">
      <c r="A860" s="42"/>
      <c r="B860" s="43"/>
      <c r="C860" s="109"/>
      <c r="D860" s="109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</row>
    <row r="861" spans="1:16">
      <c r="A861" s="42"/>
      <c r="B861" s="43"/>
      <c r="C861" s="109"/>
      <c r="D861" s="109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</row>
    <row r="862" spans="1:16">
      <c r="A862" s="42"/>
      <c r="B862" s="43"/>
      <c r="C862" s="109"/>
      <c r="D862" s="109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</row>
    <row r="863" spans="1:16">
      <c r="A863" s="42"/>
      <c r="B863" s="43"/>
      <c r="C863" s="109"/>
      <c r="D863" s="109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</row>
    <row r="864" spans="1:16">
      <c r="A864" s="42"/>
      <c r="B864" s="43"/>
      <c r="C864" s="109"/>
      <c r="D864" s="109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</row>
    <row r="865" spans="1:16">
      <c r="A865" s="42"/>
      <c r="B865" s="43"/>
      <c r="C865" s="109"/>
      <c r="D865" s="109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</row>
    <row r="866" spans="1:16">
      <c r="A866" s="42"/>
      <c r="B866" s="43"/>
      <c r="C866" s="109"/>
      <c r="D866" s="109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</row>
    <row r="867" spans="1:16">
      <c r="A867" s="42"/>
      <c r="B867" s="43"/>
      <c r="C867" s="109"/>
      <c r="D867" s="109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</row>
    <row r="868" spans="1:16">
      <c r="A868" s="42"/>
      <c r="B868" s="43"/>
      <c r="C868" s="109"/>
      <c r="D868" s="109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</row>
    <row r="869" spans="1:16">
      <c r="A869" s="42"/>
      <c r="B869" s="43"/>
      <c r="C869" s="109"/>
      <c r="D869" s="109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</row>
    <row r="870" spans="1:16">
      <c r="A870" s="42"/>
      <c r="B870" s="43"/>
      <c r="C870" s="109"/>
      <c r="D870" s="109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</row>
    <row r="871" spans="1:16">
      <c r="A871" s="42"/>
      <c r="B871" s="43"/>
      <c r="C871" s="109"/>
      <c r="D871" s="109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</row>
    <row r="872" spans="1:16">
      <c r="A872" s="42"/>
      <c r="B872" s="43"/>
      <c r="C872" s="109"/>
      <c r="D872" s="109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</row>
    <row r="873" spans="1:16">
      <c r="A873" s="42"/>
      <c r="B873" s="43"/>
      <c r="C873" s="109"/>
      <c r="D873" s="109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</row>
    <row r="874" spans="1:16">
      <c r="A874" s="42"/>
      <c r="B874" s="43"/>
      <c r="C874" s="109"/>
      <c r="D874" s="109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</row>
    <row r="875" spans="1:16">
      <c r="A875" s="42"/>
      <c r="B875" s="43"/>
      <c r="C875" s="109"/>
      <c r="D875" s="109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</row>
    <row r="876" spans="1:16">
      <c r="A876" s="42"/>
      <c r="B876" s="43"/>
      <c r="C876" s="109"/>
      <c r="D876" s="109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</row>
    <row r="877" spans="1:16">
      <c r="A877" s="42"/>
      <c r="B877" s="43"/>
      <c r="C877" s="109"/>
      <c r="D877" s="109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</row>
    <row r="878" spans="1:16">
      <c r="A878" s="42"/>
      <c r="B878" s="43"/>
      <c r="C878" s="109"/>
      <c r="D878" s="109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</row>
    <row r="879" spans="1:16">
      <c r="A879" s="42"/>
      <c r="B879" s="43"/>
      <c r="C879" s="109"/>
      <c r="D879" s="109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</row>
    <row r="880" spans="1:16">
      <c r="A880" s="42"/>
      <c r="B880" s="43"/>
      <c r="C880" s="109"/>
      <c r="D880" s="109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</row>
    <row r="881" spans="1:16">
      <c r="A881" s="42"/>
      <c r="B881" s="43"/>
      <c r="C881" s="109"/>
      <c r="D881" s="109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</row>
    <row r="882" spans="1:16">
      <c r="A882" s="42"/>
      <c r="B882" s="43"/>
      <c r="C882" s="109"/>
      <c r="D882" s="109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</row>
    <row r="883" spans="1:16">
      <c r="A883" s="42"/>
      <c r="B883" s="43"/>
      <c r="C883" s="109"/>
      <c r="D883" s="109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</row>
    <row r="884" spans="1:16">
      <c r="A884" s="42"/>
      <c r="B884" s="43"/>
      <c r="C884" s="109"/>
      <c r="D884" s="109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</row>
    <row r="885" spans="1:16">
      <c r="A885" s="42"/>
      <c r="B885" s="43"/>
      <c r="C885" s="109"/>
      <c r="D885" s="109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</row>
    <row r="886" spans="1:16">
      <c r="A886" s="42"/>
      <c r="B886" s="43"/>
      <c r="C886" s="109"/>
      <c r="D886" s="109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</row>
    <row r="887" spans="1:16">
      <c r="A887" s="42"/>
      <c r="B887" s="43"/>
      <c r="C887" s="109"/>
      <c r="D887" s="109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</row>
    <row r="888" spans="1:16">
      <c r="A888" s="42"/>
      <c r="B888" s="43"/>
      <c r="C888" s="109"/>
      <c r="D888" s="109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</row>
    <row r="889" spans="1:16">
      <c r="A889" s="42"/>
      <c r="B889" s="43"/>
      <c r="C889" s="109"/>
      <c r="D889" s="109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</row>
    <row r="890" spans="1:16">
      <c r="A890" s="42"/>
      <c r="B890" s="43"/>
      <c r="C890" s="109"/>
      <c r="D890" s="109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</row>
    <row r="891" spans="1:16">
      <c r="A891" s="42"/>
      <c r="B891" s="43"/>
      <c r="C891" s="109"/>
      <c r="D891" s="109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</row>
    <row r="892" spans="1:16">
      <c r="A892" s="42"/>
      <c r="B892" s="43"/>
      <c r="C892" s="109"/>
      <c r="D892" s="109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</row>
    <row r="893" spans="1:16">
      <c r="A893" s="42"/>
      <c r="B893" s="43"/>
      <c r="C893" s="109"/>
      <c r="D893" s="109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</row>
    <row r="894" spans="1:16">
      <c r="A894" s="42"/>
      <c r="B894" s="43"/>
      <c r="C894" s="109"/>
      <c r="D894" s="109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</row>
    <row r="895" spans="1:16">
      <c r="A895" s="42"/>
      <c r="B895" s="43"/>
      <c r="C895" s="109"/>
      <c r="D895" s="109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</row>
    <row r="896" spans="1:16">
      <c r="A896" s="42"/>
      <c r="B896" s="43"/>
      <c r="C896" s="109"/>
      <c r="D896" s="109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</row>
    <row r="897" spans="1:16">
      <c r="A897" s="42"/>
      <c r="B897" s="43"/>
      <c r="C897" s="109"/>
      <c r="D897" s="109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</row>
    <row r="898" spans="1:16">
      <c r="A898" s="42"/>
      <c r="B898" s="43"/>
      <c r="C898" s="109"/>
      <c r="D898" s="109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</row>
    <row r="899" spans="1:16">
      <c r="A899" s="42"/>
      <c r="B899" s="43"/>
      <c r="C899" s="109"/>
      <c r="D899" s="109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</row>
    <row r="900" spans="1:16">
      <c r="A900" s="42"/>
      <c r="B900" s="43"/>
      <c r="C900" s="109"/>
      <c r="D900" s="109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</row>
    <row r="901" spans="1:16">
      <c r="A901" s="42"/>
      <c r="B901" s="43"/>
      <c r="C901" s="109"/>
      <c r="D901" s="109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</row>
    <row r="902" spans="1:16">
      <c r="A902" s="42"/>
      <c r="B902" s="43"/>
      <c r="C902" s="109"/>
      <c r="D902" s="109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</row>
    <row r="903" spans="1:16">
      <c r="A903" s="42"/>
      <c r="B903" s="43"/>
      <c r="C903" s="109"/>
      <c r="D903" s="109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</row>
    <row r="904" spans="1:16">
      <c r="A904" s="42"/>
      <c r="B904" s="43"/>
      <c r="C904" s="109"/>
      <c r="D904" s="109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</row>
    <row r="905" spans="1:16">
      <c r="A905" s="42"/>
      <c r="B905" s="43"/>
      <c r="C905" s="109"/>
      <c r="D905" s="109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</row>
    <row r="906" spans="1:16">
      <c r="A906" s="42"/>
      <c r="B906" s="43"/>
      <c r="C906" s="109"/>
      <c r="D906" s="109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</row>
    <row r="907" spans="1:16">
      <c r="A907" s="42"/>
      <c r="B907" s="43"/>
      <c r="C907" s="109"/>
      <c r="D907" s="109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</row>
    <row r="908" spans="1:16">
      <c r="A908" s="42"/>
      <c r="B908" s="43"/>
      <c r="C908" s="109"/>
      <c r="D908" s="109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</row>
    <row r="909" spans="1:16">
      <c r="A909" s="42"/>
      <c r="B909" s="43"/>
      <c r="C909" s="109"/>
      <c r="D909" s="109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</row>
    <row r="910" spans="1:16">
      <c r="A910" s="42"/>
      <c r="B910" s="43"/>
      <c r="C910" s="109"/>
      <c r="D910" s="109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</row>
    <row r="911" spans="1:16">
      <c r="A911" s="42"/>
      <c r="B911" s="43"/>
      <c r="C911" s="109"/>
      <c r="D911" s="109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</row>
    <row r="912" spans="1:16">
      <c r="A912" s="42"/>
      <c r="B912" s="43"/>
      <c r="C912" s="109"/>
      <c r="D912" s="109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</row>
    <row r="913" spans="1:16">
      <c r="A913" s="42"/>
      <c r="B913" s="43"/>
      <c r="C913" s="109"/>
      <c r="D913" s="109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</row>
    <row r="914" spans="1:16">
      <c r="A914" s="42"/>
      <c r="B914" s="43"/>
      <c r="C914" s="109"/>
      <c r="D914" s="109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</row>
    <row r="915" spans="1:16">
      <c r="A915" s="42"/>
      <c r="B915" s="43"/>
      <c r="C915" s="109"/>
      <c r="D915" s="109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</row>
    <row r="916" spans="1:16">
      <c r="A916" s="42"/>
      <c r="B916" s="43"/>
      <c r="C916" s="109"/>
      <c r="D916" s="109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</row>
    <row r="917" spans="1:16">
      <c r="A917" s="42"/>
      <c r="B917" s="43"/>
      <c r="C917" s="109"/>
      <c r="D917" s="109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</row>
    <row r="918" spans="1:16">
      <c r="A918" s="42"/>
      <c r="B918" s="43"/>
      <c r="C918" s="109"/>
      <c r="D918" s="109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</row>
    <row r="919" spans="1:16">
      <c r="A919" s="42"/>
      <c r="B919" s="43"/>
      <c r="C919" s="109"/>
      <c r="D919" s="109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</row>
    <row r="920" spans="1:16">
      <c r="A920" s="42"/>
      <c r="B920" s="43"/>
      <c r="C920" s="109"/>
      <c r="D920" s="109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</row>
    <row r="921" spans="1:16">
      <c r="A921" s="42"/>
      <c r="B921" s="43"/>
      <c r="C921" s="109"/>
      <c r="D921" s="109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</row>
    <row r="922" spans="1:16">
      <c r="A922" s="42"/>
      <c r="B922" s="43"/>
      <c r="C922" s="109"/>
      <c r="D922" s="109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</row>
    <row r="923" spans="1:16">
      <c r="A923" s="42"/>
      <c r="B923" s="43"/>
      <c r="C923" s="109"/>
      <c r="D923" s="109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</row>
    <row r="924" spans="1:16">
      <c r="A924" s="42"/>
      <c r="B924" s="43"/>
      <c r="C924" s="109"/>
      <c r="D924" s="109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</row>
    <row r="925" spans="1:16">
      <c r="A925" s="42"/>
      <c r="B925" s="43"/>
      <c r="C925" s="109"/>
      <c r="D925" s="109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</row>
    <row r="926" spans="1:16">
      <c r="A926" s="42"/>
      <c r="B926" s="43"/>
      <c r="C926" s="109"/>
      <c r="D926" s="109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</row>
    <row r="927" spans="1:16">
      <c r="A927" s="42"/>
      <c r="B927" s="43"/>
      <c r="C927" s="109"/>
      <c r="D927" s="109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</row>
    <row r="928" spans="1:16">
      <c r="A928" s="42"/>
      <c r="B928" s="43"/>
      <c r="C928" s="109"/>
      <c r="D928" s="109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</row>
    <row r="929" spans="1:16">
      <c r="A929" s="42"/>
      <c r="B929" s="43"/>
      <c r="C929" s="109"/>
      <c r="D929" s="109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</row>
    <row r="930" spans="1:16">
      <c r="A930" s="42"/>
      <c r="B930" s="43"/>
      <c r="C930" s="109"/>
      <c r="D930" s="109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</row>
    <row r="931" spans="1:16">
      <c r="A931" s="42"/>
      <c r="B931" s="43"/>
      <c r="C931" s="109"/>
      <c r="D931" s="109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</row>
    <row r="932" spans="1:16">
      <c r="A932" s="42"/>
      <c r="B932" s="43"/>
      <c r="C932" s="109"/>
      <c r="D932" s="109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</row>
    <row r="933" spans="1:16">
      <c r="A933" s="42"/>
      <c r="B933" s="43"/>
      <c r="C933" s="109"/>
      <c r="D933" s="109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</row>
    <row r="934" spans="1:16">
      <c r="A934" s="42"/>
      <c r="B934" s="43"/>
      <c r="C934" s="109"/>
      <c r="D934" s="109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</row>
    <row r="935" spans="1:16">
      <c r="A935" s="42"/>
      <c r="B935" s="43"/>
      <c r="C935" s="109"/>
      <c r="D935" s="109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</row>
    <row r="936" spans="1:16">
      <c r="A936" s="42"/>
      <c r="B936" s="43"/>
      <c r="C936" s="109"/>
      <c r="D936" s="109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</row>
    <row r="937" spans="1:16">
      <c r="A937" s="42"/>
      <c r="B937" s="43"/>
      <c r="C937" s="109"/>
      <c r="D937" s="109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</row>
    <row r="938" spans="1:16">
      <c r="A938" s="42"/>
      <c r="B938" s="43"/>
      <c r="C938" s="109"/>
      <c r="D938" s="109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</row>
    <row r="939" spans="1:16">
      <c r="A939" s="42"/>
      <c r="B939" s="43"/>
      <c r="C939" s="109"/>
      <c r="D939" s="109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</row>
    <row r="940" spans="1:16">
      <c r="A940" s="42"/>
      <c r="B940" s="43"/>
      <c r="C940" s="109"/>
      <c r="D940" s="109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</row>
    <row r="941" spans="1:16">
      <c r="A941" s="42"/>
      <c r="B941" s="43"/>
      <c r="C941" s="109"/>
      <c r="D941" s="109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</row>
    <row r="942" spans="1:16">
      <c r="A942" s="42"/>
      <c r="B942" s="43"/>
      <c r="C942" s="109"/>
      <c r="D942" s="109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</row>
    <row r="943" spans="1:16">
      <c r="A943" s="42"/>
      <c r="B943" s="43"/>
      <c r="C943" s="109"/>
      <c r="D943" s="109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</row>
    <row r="944" spans="1:16">
      <c r="A944" s="42"/>
      <c r="B944" s="43"/>
      <c r="C944" s="109"/>
      <c r="D944" s="109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</row>
    <row r="945" spans="1:16">
      <c r="A945" s="42"/>
      <c r="B945" s="43"/>
      <c r="C945" s="109"/>
      <c r="D945" s="109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</row>
    <row r="946" spans="1:16">
      <c r="A946" s="42"/>
      <c r="B946" s="43"/>
      <c r="C946" s="109"/>
      <c r="D946" s="109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</row>
    <row r="947" spans="1:16">
      <c r="A947" s="42"/>
      <c r="B947" s="43"/>
      <c r="C947" s="109"/>
      <c r="D947" s="109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</row>
    <row r="948" spans="1:16">
      <c r="A948" s="42"/>
      <c r="B948" s="43"/>
      <c r="C948" s="109"/>
      <c r="D948" s="109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</row>
    <row r="949" spans="1:16">
      <c r="A949" s="42"/>
      <c r="B949" s="43"/>
      <c r="C949" s="109"/>
      <c r="D949" s="109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</row>
    <row r="950" spans="1:16">
      <c r="A950" s="42"/>
      <c r="B950" s="43"/>
      <c r="C950" s="109"/>
      <c r="D950" s="109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</row>
    <row r="951" spans="1:16">
      <c r="A951" s="42"/>
      <c r="B951" s="43"/>
      <c r="C951" s="109"/>
      <c r="D951" s="109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</row>
    <row r="952" spans="1:16">
      <c r="A952" s="42"/>
      <c r="B952" s="43"/>
      <c r="C952" s="109"/>
      <c r="D952" s="109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</row>
    <row r="953" spans="1:16">
      <c r="A953" s="42"/>
      <c r="B953" s="43"/>
      <c r="C953" s="109"/>
      <c r="D953" s="109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</row>
    <row r="954" spans="1:16">
      <c r="A954" s="42"/>
      <c r="B954" s="43"/>
      <c r="C954" s="109"/>
      <c r="D954" s="109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</row>
    <row r="955" spans="1:16">
      <c r="A955" s="42"/>
      <c r="B955" s="43"/>
      <c r="C955" s="109"/>
      <c r="D955" s="109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</row>
    <row r="956" spans="1:16">
      <c r="A956" s="42"/>
      <c r="B956" s="43"/>
      <c r="C956" s="109"/>
      <c r="D956" s="109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</row>
    <row r="957" spans="1:16">
      <c r="A957" s="42"/>
      <c r="B957" s="43"/>
      <c r="C957" s="109"/>
      <c r="D957" s="109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</row>
    <row r="958" spans="1:16">
      <c r="A958" s="42"/>
      <c r="B958" s="43"/>
      <c r="C958" s="109"/>
      <c r="D958" s="109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</row>
    <row r="959" spans="1:16">
      <c r="A959" s="42"/>
      <c r="B959" s="43"/>
      <c r="C959" s="109"/>
      <c r="D959" s="109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</row>
    <row r="960" spans="1:16">
      <c r="A960" s="42"/>
      <c r="B960" s="43"/>
      <c r="C960" s="109"/>
      <c r="D960" s="109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</row>
    <row r="961" spans="1:16">
      <c r="A961" s="42"/>
      <c r="B961" s="43"/>
      <c r="C961" s="109"/>
      <c r="D961" s="109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</row>
    <row r="962" spans="1:16">
      <c r="A962" s="42"/>
      <c r="B962" s="43"/>
      <c r="C962" s="109"/>
      <c r="D962" s="109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</row>
    <row r="963" spans="1:16">
      <c r="A963" s="42"/>
      <c r="B963" s="43"/>
      <c r="C963" s="109"/>
      <c r="D963" s="109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</row>
    <row r="964" spans="1:16">
      <c r="A964" s="42"/>
      <c r="B964" s="43"/>
      <c r="C964" s="109"/>
      <c r="D964" s="109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</row>
    <row r="965" spans="1:16">
      <c r="A965" s="42"/>
      <c r="B965" s="43"/>
      <c r="C965" s="109"/>
      <c r="D965" s="109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</row>
    <row r="966" spans="1:16">
      <c r="A966" s="42"/>
      <c r="B966" s="43"/>
      <c r="C966" s="109"/>
      <c r="D966" s="109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</row>
    <row r="967" spans="1:16">
      <c r="A967" s="42"/>
      <c r="B967" s="43"/>
      <c r="C967" s="109"/>
      <c r="D967" s="109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</row>
    <row r="968" spans="1:16">
      <c r="A968" s="42"/>
      <c r="B968" s="43"/>
      <c r="C968" s="109"/>
      <c r="D968" s="109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</row>
    <row r="969" spans="1:16">
      <c r="A969" s="42"/>
      <c r="B969" s="43"/>
      <c r="C969" s="109"/>
      <c r="D969" s="109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</row>
    <row r="970" spans="1:16">
      <c r="A970" s="42"/>
      <c r="B970" s="43"/>
      <c r="C970" s="109"/>
      <c r="D970" s="109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</row>
    <row r="971" spans="1:16">
      <c r="A971" s="42"/>
      <c r="B971" s="43"/>
      <c r="C971" s="109"/>
      <c r="D971" s="109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</row>
    <row r="972" spans="1:16">
      <c r="A972" s="42"/>
      <c r="B972" s="43"/>
      <c r="C972" s="109"/>
      <c r="D972" s="109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</row>
    <row r="973" spans="1:16">
      <c r="A973" s="42"/>
      <c r="B973" s="43"/>
      <c r="C973" s="109"/>
      <c r="D973" s="109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</row>
    <row r="974" spans="1:16">
      <c r="A974" s="42"/>
      <c r="B974" s="43"/>
      <c r="C974" s="109"/>
      <c r="D974" s="109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</row>
    <row r="975" spans="1:16">
      <c r="A975" s="42"/>
      <c r="B975" s="43"/>
      <c r="C975" s="109"/>
      <c r="D975" s="109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</row>
    <row r="976" spans="1:16">
      <c r="A976" s="42"/>
      <c r="B976" s="43"/>
      <c r="C976" s="109"/>
      <c r="D976" s="109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</row>
    <row r="977" spans="1:16">
      <c r="A977" s="42"/>
      <c r="B977" s="43"/>
      <c r="C977" s="109"/>
      <c r="D977" s="109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</row>
    <row r="978" spans="1:16">
      <c r="A978" s="42"/>
      <c r="B978" s="43"/>
      <c r="C978" s="109"/>
      <c r="D978" s="109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</row>
    <row r="979" spans="1:16">
      <c r="A979" s="42"/>
      <c r="B979" s="43"/>
      <c r="C979" s="109"/>
      <c r="D979" s="109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</row>
    <row r="980" spans="1:16">
      <c r="A980" s="42"/>
      <c r="B980" s="43"/>
      <c r="C980" s="109"/>
      <c r="D980" s="109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</row>
    <row r="981" spans="1:16">
      <c r="A981" s="42"/>
      <c r="B981" s="43"/>
      <c r="C981" s="109"/>
      <c r="D981" s="109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</row>
    <row r="982" spans="1:16">
      <c r="A982" s="42"/>
      <c r="B982" s="43"/>
      <c r="C982" s="109"/>
      <c r="D982" s="109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</row>
    <row r="983" spans="1:16">
      <c r="A983" s="42"/>
      <c r="B983" s="43"/>
      <c r="C983" s="109"/>
      <c r="D983" s="109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</row>
    <row r="984" spans="1:16">
      <c r="A984" s="42"/>
      <c r="B984" s="43"/>
      <c r="C984" s="109"/>
      <c r="D984" s="109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</row>
    <row r="985" spans="1:16">
      <c r="A985" s="42"/>
      <c r="B985" s="43"/>
      <c r="C985" s="109"/>
      <c r="D985" s="109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</row>
    <row r="986" spans="1:16">
      <c r="A986" s="42"/>
      <c r="B986" s="43"/>
      <c r="C986" s="109"/>
      <c r="D986" s="109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</row>
    <row r="987" spans="1:16">
      <c r="A987" s="42"/>
      <c r="B987" s="43"/>
      <c r="C987" s="109"/>
      <c r="D987" s="109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</row>
    <row r="988" spans="1:16">
      <c r="A988" s="42"/>
      <c r="B988" s="43"/>
      <c r="C988" s="109"/>
      <c r="D988" s="109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</row>
    <row r="989" spans="1:16">
      <c r="A989" s="42"/>
      <c r="B989" s="43"/>
      <c r="C989" s="109"/>
      <c r="D989" s="109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</row>
    <row r="990" spans="1:16">
      <c r="A990" s="42"/>
      <c r="B990" s="43"/>
      <c r="C990" s="109"/>
      <c r="D990" s="109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</row>
    <row r="991" spans="1:16">
      <c r="A991" s="42"/>
      <c r="B991" s="43"/>
      <c r="C991" s="109"/>
      <c r="D991" s="109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</row>
    <row r="992" spans="1:16">
      <c r="A992" s="42"/>
      <c r="B992" s="43"/>
      <c r="C992" s="109"/>
      <c r="D992" s="109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</row>
    <row r="993" spans="1:16">
      <c r="A993" s="42"/>
      <c r="B993" s="43"/>
      <c r="C993" s="109"/>
      <c r="D993" s="109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</row>
    <row r="994" spans="1:16">
      <c r="A994" s="42"/>
      <c r="B994" s="43"/>
      <c r="C994" s="109"/>
      <c r="D994" s="109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</row>
    <row r="995" spans="1:16">
      <c r="A995" s="42"/>
      <c r="B995" s="43"/>
      <c r="C995" s="109"/>
      <c r="D995" s="109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</row>
    <row r="996" spans="1:16">
      <c r="A996" s="42"/>
      <c r="B996" s="43"/>
      <c r="C996" s="109"/>
      <c r="D996" s="109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</row>
    <row r="997" spans="1:16">
      <c r="A997" s="42"/>
      <c r="B997" s="43"/>
      <c r="C997" s="109"/>
      <c r="D997" s="109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</row>
    <row r="998" spans="1:16">
      <c r="A998" s="42"/>
      <c r="B998" s="43"/>
      <c r="C998" s="109"/>
      <c r="D998" s="109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</row>
    <row r="999" spans="1:16">
      <c r="A999" s="42"/>
      <c r="B999" s="43"/>
      <c r="C999" s="109"/>
      <c r="D999" s="109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</row>
    <row r="1000" spans="1:16">
      <c r="A1000" s="42"/>
      <c r="B1000" s="43"/>
      <c r="C1000" s="109"/>
      <c r="D1000" s="109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</row>
    <row r="1001" spans="1:16">
      <c r="A1001" s="42"/>
      <c r="B1001" s="43"/>
      <c r="C1001" s="109"/>
      <c r="D1001" s="109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</row>
    <row r="1002" spans="1:16">
      <c r="A1002" s="42"/>
      <c r="B1002" s="43"/>
      <c r="C1002" s="109"/>
      <c r="D1002" s="109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</row>
    <row r="1003" spans="1:16">
      <c r="A1003" s="42"/>
      <c r="B1003" s="43"/>
      <c r="C1003" s="109"/>
      <c r="D1003" s="109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</row>
    <row r="1004" spans="1:16">
      <c r="A1004" s="42"/>
      <c r="B1004" s="43"/>
      <c r="C1004" s="109"/>
      <c r="D1004" s="109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</row>
    <row r="1005" spans="1:16">
      <c r="A1005" s="42"/>
      <c r="B1005" s="43"/>
      <c r="C1005" s="109"/>
      <c r="D1005" s="109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</row>
    <row r="1006" spans="1:16">
      <c r="A1006" s="42"/>
      <c r="B1006" s="43"/>
      <c r="C1006" s="109"/>
      <c r="D1006" s="109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</row>
    <row r="1007" spans="1:16">
      <c r="A1007" s="42"/>
      <c r="B1007" s="43"/>
      <c r="C1007" s="109"/>
      <c r="D1007" s="109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</row>
    <row r="1008" spans="1:16">
      <c r="A1008" s="42"/>
      <c r="B1008" s="43"/>
      <c r="C1008" s="109"/>
      <c r="D1008" s="109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</row>
    <row r="1009" spans="1:16">
      <c r="A1009" s="42"/>
      <c r="B1009" s="43"/>
      <c r="C1009" s="109"/>
      <c r="D1009" s="109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</row>
    <row r="1010" spans="1:16">
      <c r="A1010" s="42"/>
      <c r="B1010" s="43"/>
      <c r="C1010" s="109"/>
      <c r="D1010" s="109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</row>
    <row r="1011" spans="1:16">
      <c r="A1011" s="42"/>
      <c r="B1011" s="43"/>
      <c r="C1011" s="109"/>
      <c r="D1011" s="109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</row>
    <row r="1012" spans="1:16">
      <c r="A1012" s="42"/>
      <c r="B1012" s="43"/>
      <c r="C1012" s="109"/>
      <c r="D1012" s="109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</row>
    <row r="1013" spans="1:16">
      <c r="A1013" s="42"/>
      <c r="B1013" s="43"/>
      <c r="C1013" s="109"/>
      <c r="D1013" s="109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</row>
    <row r="1014" spans="1:16">
      <c r="A1014" s="42"/>
      <c r="B1014" s="43"/>
      <c r="C1014" s="109"/>
      <c r="D1014" s="109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</row>
    <row r="1015" spans="1:16">
      <c r="A1015" s="42"/>
      <c r="B1015" s="43"/>
      <c r="C1015" s="109"/>
      <c r="D1015" s="109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</row>
    <row r="1016" spans="1:16">
      <c r="A1016" s="42"/>
      <c r="B1016" s="43"/>
      <c r="C1016" s="109"/>
      <c r="D1016" s="109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</row>
    <row r="1017" spans="1:16">
      <c r="A1017" s="42"/>
      <c r="B1017" s="43"/>
      <c r="C1017" s="109"/>
      <c r="D1017" s="109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</row>
    <row r="1018" spans="1:16">
      <c r="A1018" s="42"/>
      <c r="B1018" s="43"/>
      <c r="C1018" s="109"/>
      <c r="D1018" s="109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</row>
    <row r="1019" spans="1:16">
      <c r="A1019" s="42"/>
      <c r="B1019" s="43"/>
      <c r="C1019" s="109"/>
      <c r="D1019" s="109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</row>
    <row r="1020" spans="1:16">
      <c r="A1020" s="42"/>
      <c r="B1020" s="43"/>
      <c r="C1020" s="109"/>
      <c r="D1020" s="109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</row>
    <row r="1021" spans="1:16">
      <c r="A1021" s="42"/>
      <c r="B1021" s="43"/>
      <c r="C1021" s="109"/>
      <c r="D1021" s="109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</row>
    <row r="1022" spans="1:16">
      <c r="A1022" s="42"/>
      <c r="B1022" s="43"/>
      <c r="C1022" s="109"/>
      <c r="D1022" s="109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</row>
    <row r="1023" spans="1:16">
      <c r="A1023" s="42"/>
      <c r="B1023" s="43"/>
      <c r="C1023" s="109"/>
      <c r="D1023" s="109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</row>
    <row r="1024" spans="1:16">
      <c r="A1024" s="42"/>
      <c r="B1024" s="43"/>
      <c r="C1024" s="109"/>
      <c r="D1024" s="109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</row>
    <row r="1025" spans="1:16">
      <c r="A1025" s="42"/>
      <c r="B1025" s="43"/>
      <c r="C1025" s="109"/>
      <c r="D1025" s="109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</row>
    <row r="1026" spans="1:16">
      <c r="A1026" s="42"/>
      <c r="B1026" s="43"/>
      <c r="C1026" s="109"/>
      <c r="D1026" s="109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</row>
    <row r="1027" spans="1:16">
      <c r="A1027" s="42"/>
      <c r="B1027" s="43"/>
      <c r="C1027" s="109"/>
      <c r="D1027" s="109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</row>
    <row r="1028" spans="1:16">
      <c r="A1028" s="42"/>
      <c r="B1028" s="43"/>
      <c r="C1028" s="109"/>
      <c r="D1028" s="109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</row>
    <row r="1029" spans="1:16">
      <c r="A1029" s="42"/>
      <c r="B1029" s="43"/>
      <c r="C1029" s="109"/>
      <c r="D1029" s="109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</row>
    <row r="1030" spans="1:16">
      <c r="A1030" s="42"/>
      <c r="B1030" s="43"/>
      <c r="C1030" s="109"/>
      <c r="D1030" s="109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</row>
    <row r="1031" spans="1:16">
      <c r="A1031" s="42"/>
      <c r="B1031" s="43"/>
      <c r="C1031" s="109"/>
      <c r="D1031" s="109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</row>
    <row r="1032" spans="1:16">
      <c r="A1032" s="42"/>
      <c r="B1032" s="43"/>
      <c r="C1032" s="109"/>
      <c r="D1032" s="109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</row>
    <row r="1033" spans="1:16">
      <c r="A1033" s="42"/>
      <c r="B1033" s="43"/>
      <c r="C1033" s="109"/>
      <c r="D1033" s="109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</row>
    <row r="1034" spans="1:16">
      <c r="A1034" s="42"/>
      <c r="B1034" s="43"/>
      <c r="C1034" s="109"/>
      <c r="D1034" s="109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</row>
    <row r="1035" spans="1:16">
      <c r="A1035" s="42"/>
      <c r="B1035" s="43"/>
      <c r="C1035" s="109"/>
      <c r="D1035" s="109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</row>
    <row r="1036" spans="1:16">
      <c r="A1036" s="42"/>
      <c r="B1036" s="43"/>
      <c r="C1036" s="109"/>
      <c r="D1036" s="109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</row>
    <row r="1037" spans="1:16">
      <c r="A1037" s="42"/>
      <c r="B1037" s="43"/>
      <c r="C1037" s="109"/>
      <c r="D1037" s="109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</row>
    <row r="1038" spans="1:16">
      <c r="A1038" s="42"/>
      <c r="B1038" s="43"/>
      <c r="C1038" s="109"/>
      <c r="D1038" s="109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</row>
    <row r="1039" spans="1:16">
      <c r="A1039" s="42"/>
      <c r="B1039" s="43"/>
      <c r="C1039" s="109"/>
      <c r="D1039" s="109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</row>
    <row r="1040" spans="1:16">
      <c r="A1040" s="42"/>
      <c r="B1040" s="43"/>
      <c r="C1040" s="109"/>
      <c r="D1040" s="109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</row>
    <row r="1041" spans="1:16">
      <c r="A1041" s="42"/>
      <c r="B1041" s="43"/>
      <c r="C1041" s="109"/>
      <c r="D1041" s="109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</row>
    <row r="1042" spans="1:16">
      <c r="A1042" s="42"/>
      <c r="B1042" s="43"/>
      <c r="C1042" s="109"/>
      <c r="D1042" s="109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</row>
    <row r="1043" spans="1:16">
      <c r="A1043" s="42"/>
      <c r="B1043" s="43"/>
      <c r="C1043" s="109"/>
      <c r="D1043" s="109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</row>
    <row r="1044" spans="1:16">
      <c r="A1044" s="42"/>
      <c r="B1044" s="43"/>
      <c r="C1044" s="109"/>
      <c r="D1044" s="109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</row>
    <row r="1045" spans="1:16">
      <c r="A1045" s="42"/>
      <c r="B1045" s="43"/>
      <c r="C1045" s="109"/>
      <c r="D1045" s="109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</row>
    <row r="1046" spans="1:16">
      <c r="A1046" s="42"/>
      <c r="B1046" s="43"/>
      <c r="C1046" s="109"/>
      <c r="D1046" s="109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</row>
    <row r="1047" spans="1:16">
      <c r="A1047" s="42"/>
      <c r="B1047" s="43"/>
      <c r="C1047" s="109"/>
      <c r="D1047" s="109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</row>
    <row r="1048" spans="1:16">
      <c r="A1048" s="42"/>
      <c r="B1048" s="43"/>
      <c r="C1048" s="109"/>
      <c r="D1048" s="109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</row>
    <row r="1049" spans="1:16">
      <c r="A1049" s="42"/>
      <c r="B1049" s="43"/>
      <c r="C1049" s="109"/>
      <c r="D1049" s="109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</row>
    <row r="1050" spans="1:16">
      <c r="A1050" s="42"/>
      <c r="B1050" s="43"/>
      <c r="C1050" s="109"/>
      <c r="D1050" s="109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</row>
    <row r="1051" spans="1:16">
      <c r="A1051" s="42"/>
      <c r="B1051" s="43"/>
      <c r="C1051" s="109"/>
      <c r="D1051" s="109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</row>
    <row r="1052" spans="1:16">
      <c r="A1052" s="42"/>
      <c r="B1052" s="43"/>
      <c r="C1052" s="109"/>
      <c r="D1052" s="109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</row>
    <row r="1053" spans="1:16">
      <c r="A1053" s="42"/>
      <c r="B1053" s="43"/>
      <c r="C1053" s="109"/>
      <c r="D1053" s="109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</row>
    <row r="1054" spans="1:16">
      <c r="A1054" s="42"/>
      <c r="B1054" s="43"/>
      <c r="C1054" s="109"/>
      <c r="D1054" s="109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</row>
    <row r="1055" spans="1:16">
      <c r="A1055" s="42"/>
      <c r="B1055" s="43"/>
      <c r="C1055" s="109"/>
      <c r="D1055" s="109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</row>
    <row r="1056" spans="1:16">
      <c r="A1056" s="42"/>
      <c r="B1056" s="43"/>
      <c r="C1056" s="109"/>
      <c r="D1056" s="109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</row>
    <row r="1057" spans="1:16">
      <c r="A1057" s="42"/>
      <c r="B1057" s="43"/>
      <c r="C1057" s="109"/>
      <c r="D1057" s="109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</row>
    <row r="1058" spans="1:16">
      <c r="A1058" s="42"/>
      <c r="B1058" s="43"/>
      <c r="C1058" s="109"/>
      <c r="D1058" s="109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</row>
    <row r="1059" spans="1:16">
      <c r="A1059" s="42"/>
      <c r="B1059" s="43"/>
      <c r="C1059" s="109"/>
      <c r="D1059" s="109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</row>
    <row r="1060" spans="1:16">
      <c r="A1060" s="42"/>
      <c r="B1060" s="43"/>
      <c r="C1060" s="109"/>
      <c r="D1060" s="109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</row>
    <row r="1061" spans="1:16">
      <c r="A1061" s="42"/>
      <c r="B1061" s="43"/>
      <c r="C1061" s="109"/>
      <c r="D1061" s="109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</row>
    <row r="1062" spans="1:16">
      <c r="A1062" s="42"/>
      <c r="B1062" s="43"/>
      <c r="C1062" s="109"/>
      <c r="D1062" s="109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</row>
    <row r="1063" spans="1:16">
      <c r="A1063" s="42"/>
      <c r="B1063" s="43"/>
      <c r="C1063" s="109"/>
      <c r="D1063" s="109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</row>
    <row r="1064" spans="1:16">
      <c r="A1064" s="42"/>
      <c r="B1064" s="43"/>
      <c r="C1064" s="109"/>
      <c r="D1064" s="109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</row>
    <row r="1065" spans="1:16">
      <c r="A1065" s="42"/>
      <c r="B1065" s="43"/>
      <c r="C1065" s="109"/>
      <c r="D1065" s="109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</row>
    <row r="1066" spans="1:16">
      <c r="A1066" s="42"/>
      <c r="B1066" s="43"/>
      <c r="C1066" s="109"/>
      <c r="D1066" s="109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</row>
    <row r="1067" spans="1:16">
      <c r="A1067" s="42"/>
      <c r="B1067" s="43"/>
      <c r="C1067" s="109"/>
      <c r="D1067" s="109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</row>
    <row r="1068" spans="1:16">
      <c r="A1068" s="42"/>
      <c r="B1068" s="43"/>
      <c r="C1068" s="109"/>
      <c r="D1068" s="109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</row>
    <row r="1069" spans="1:16">
      <c r="A1069" s="42"/>
      <c r="B1069" s="43"/>
      <c r="C1069" s="109"/>
      <c r="D1069" s="109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</row>
    <row r="1070" spans="1:16">
      <c r="A1070" s="42"/>
      <c r="B1070" s="43"/>
      <c r="C1070" s="109"/>
      <c r="D1070" s="109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</row>
    <row r="1071" spans="1:16">
      <c r="A1071" s="42"/>
      <c r="B1071" s="43"/>
      <c r="C1071" s="109"/>
      <c r="D1071" s="109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</row>
    <row r="1072" spans="1:16">
      <c r="A1072" s="42"/>
      <c r="B1072" s="43"/>
      <c r="C1072" s="109"/>
      <c r="D1072" s="109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</row>
    <row r="1073" spans="1:16">
      <c r="A1073" s="42"/>
      <c r="B1073" s="43"/>
      <c r="C1073" s="109"/>
      <c r="D1073" s="109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</row>
    <row r="1074" spans="1:16">
      <c r="A1074" s="42"/>
      <c r="B1074" s="43"/>
      <c r="C1074" s="109"/>
      <c r="D1074" s="109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</row>
    <row r="1075" spans="1:16">
      <c r="A1075" s="42"/>
      <c r="B1075" s="43"/>
      <c r="C1075" s="109"/>
      <c r="D1075" s="109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</row>
    <row r="1076" spans="1:16">
      <c r="A1076" s="42"/>
      <c r="B1076" s="43"/>
      <c r="C1076" s="109"/>
      <c r="D1076" s="109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</row>
    <row r="1077" spans="1:16">
      <c r="A1077" s="42"/>
      <c r="B1077" s="43"/>
      <c r="C1077" s="109"/>
      <c r="D1077" s="109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</row>
    <row r="1078" spans="1:16">
      <c r="A1078" s="42"/>
      <c r="B1078" s="43"/>
      <c r="C1078" s="109"/>
      <c r="D1078" s="109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</row>
    <row r="1079" spans="1:16">
      <c r="A1079" s="42"/>
      <c r="B1079" s="43"/>
      <c r="C1079" s="109"/>
      <c r="D1079" s="109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</row>
    <row r="1080" spans="1:16">
      <c r="A1080" s="42"/>
      <c r="B1080" s="43"/>
      <c r="C1080" s="109"/>
      <c r="D1080" s="109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</row>
    <row r="1081" spans="1:16">
      <c r="A1081" s="42"/>
      <c r="B1081" s="43"/>
      <c r="C1081" s="109"/>
      <c r="D1081" s="109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</row>
    <row r="1082" spans="1:16">
      <c r="A1082" s="42"/>
      <c r="B1082" s="43"/>
      <c r="C1082" s="109"/>
      <c r="D1082" s="109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</row>
    <row r="1083" spans="1:16">
      <c r="A1083" s="42"/>
      <c r="B1083" s="43"/>
      <c r="C1083" s="109"/>
      <c r="D1083" s="109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</row>
    <row r="1084" spans="1:16">
      <c r="A1084" s="42"/>
      <c r="B1084" s="43"/>
      <c r="C1084" s="109"/>
      <c r="D1084" s="109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</row>
    <row r="1085" spans="1:16">
      <c r="A1085" s="42"/>
      <c r="B1085" s="43"/>
      <c r="C1085" s="109"/>
      <c r="D1085" s="109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</row>
    <row r="1086" spans="1:16">
      <c r="A1086" s="42"/>
      <c r="B1086" s="43"/>
      <c r="C1086" s="109"/>
      <c r="D1086" s="109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</row>
    <row r="1087" spans="1:16">
      <c r="A1087" s="42"/>
      <c r="B1087" s="43"/>
      <c r="C1087" s="109"/>
      <c r="D1087" s="109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</row>
    <row r="1088" spans="1:16">
      <c r="A1088" s="42"/>
      <c r="B1088" s="43"/>
      <c r="C1088" s="109"/>
      <c r="D1088" s="109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</row>
    <row r="1089" spans="1:16">
      <c r="A1089" s="42"/>
      <c r="B1089" s="43"/>
      <c r="C1089" s="109"/>
      <c r="D1089" s="109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</row>
    <row r="1090" spans="1:16">
      <c r="A1090" s="42"/>
      <c r="B1090" s="43"/>
      <c r="C1090" s="109"/>
      <c r="D1090" s="109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</row>
    <row r="1091" spans="1:16">
      <c r="A1091" s="42"/>
      <c r="B1091" s="43"/>
      <c r="C1091" s="109"/>
      <c r="D1091" s="109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</row>
    <row r="1092" spans="1:16">
      <c r="A1092" s="42"/>
      <c r="B1092" s="43"/>
      <c r="C1092" s="109"/>
      <c r="D1092" s="109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</row>
    <row r="1093" spans="1:16">
      <c r="A1093" s="42"/>
      <c r="B1093" s="43"/>
      <c r="C1093" s="109"/>
      <c r="D1093" s="109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</row>
    <row r="1094" spans="1:16">
      <c r="A1094" s="42"/>
      <c r="B1094" s="43"/>
      <c r="C1094" s="109"/>
      <c r="D1094" s="109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</row>
    <row r="1095" spans="1:16">
      <c r="A1095" s="42"/>
      <c r="B1095" s="43"/>
      <c r="C1095" s="109"/>
      <c r="D1095" s="109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</row>
    <row r="1096" spans="1:16">
      <c r="A1096" s="42"/>
      <c r="B1096" s="43"/>
      <c r="C1096" s="109"/>
      <c r="D1096" s="109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</row>
    <row r="1097" spans="1:16">
      <c r="A1097" s="42"/>
      <c r="B1097" s="43"/>
      <c r="C1097" s="109"/>
      <c r="D1097" s="109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</row>
    <row r="1098" spans="1:16">
      <c r="A1098" s="42"/>
      <c r="B1098" s="43"/>
      <c r="C1098" s="109"/>
      <c r="D1098" s="109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</row>
    <row r="1099" spans="1:16">
      <c r="A1099" s="42"/>
      <c r="B1099" s="43"/>
      <c r="C1099" s="109"/>
      <c r="D1099" s="109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</row>
    <row r="1100" spans="1:16">
      <c r="A1100" s="42"/>
      <c r="B1100" s="43"/>
      <c r="C1100" s="109"/>
      <c r="D1100" s="109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</row>
    <row r="1101" spans="1:16">
      <c r="A1101" s="42"/>
      <c r="B1101" s="43"/>
      <c r="C1101" s="109"/>
      <c r="D1101" s="109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</row>
    <row r="1102" spans="1:16">
      <c r="A1102" s="42"/>
      <c r="B1102" s="43"/>
      <c r="C1102" s="109"/>
      <c r="D1102" s="109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</row>
    <row r="1103" spans="1:16">
      <c r="A1103" s="42"/>
      <c r="B1103" s="43"/>
      <c r="C1103" s="109"/>
      <c r="D1103" s="109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</row>
    <row r="1104" spans="1:16">
      <c r="A1104" s="42"/>
      <c r="B1104" s="43"/>
      <c r="C1104" s="109"/>
      <c r="D1104" s="109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</row>
    <row r="1105" spans="1:16">
      <c r="A1105" s="42"/>
      <c r="B1105" s="43"/>
      <c r="C1105" s="109"/>
      <c r="D1105" s="109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</row>
    <row r="1106" spans="1:16">
      <c r="A1106" s="42"/>
      <c r="B1106" s="43"/>
      <c r="C1106" s="109"/>
      <c r="D1106" s="109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</row>
    <row r="1107" spans="1:16">
      <c r="A1107" s="42"/>
      <c r="B1107" s="43"/>
      <c r="C1107" s="109"/>
      <c r="D1107" s="109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</row>
    <row r="1108" spans="1:16">
      <c r="A1108" s="42"/>
      <c r="B1108" s="43"/>
      <c r="C1108" s="109"/>
      <c r="D1108" s="109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</row>
    <row r="1109" spans="1:16">
      <c r="A1109" s="42"/>
      <c r="B1109" s="43"/>
      <c r="C1109" s="109"/>
      <c r="D1109" s="109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</row>
    <row r="1110" spans="1:16">
      <c r="A1110" s="42"/>
      <c r="B1110" s="43"/>
      <c r="C1110" s="109"/>
      <c r="D1110" s="109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</row>
    <row r="1111" spans="1:16">
      <c r="A1111" s="42"/>
      <c r="B1111" s="43"/>
      <c r="C1111" s="109"/>
      <c r="D1111" s="109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</row>
    <row r="1112" spans="1:16">
      <c r="A1112" s="42"/>
      <c r="B1112" s="43"/>
      <c r="C1112" s="109"/>
      <c r="D1112" s="109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</row>
    <row r="1113" spans="1:16">
      <c r="A1113" s="42"/>
      <c r="B1113" s="43"/>
      <c r="C1113" s="109"/>
      <c r="D1113" s="109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</row>
    <row r="1114" spans="1:16">
      <c r="A1114" s="42"/>
      <c r="B1114" s="43"/>
      <c r="C1114" s="109"/>
      <c r="D1114" s="109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</row>
    <row r="1115" spans="1:16">
      <c r="A1115" s="42"/>
      <c r="B1115" s="43"/>
      <c r="C1115" s="109"/>
      <c r="D1115" s="109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</row>
    <row r="1116" spans="1:16">
      <c r="A1116" s="42"/>
      <c r="B1116" s="43"/>
      <c r="C1116" s="109"/>
      <c r="D1116" s="109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</row>
    <row r="1117" spans="1:16">
      <c r="A1117" s="42"/>
      <c r="B1117" s="43"/>
      <c r="C1117" s="109"/>
      <c r="D1117" s="109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</row>
    <row r="1118" spans="1:16">
      <c r="A1118" s="42"/>
      <c r="B1118" s="43"/>
      <c r="C1118" s="109"/>
      <c r="D1118" s="109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</row>
    <row r="1119" spans="1:16">
      <c r="A1119" s="42"/>
      <c r="B1119" s="43"/>
      <c r="C1119" s="109"/>
      <c r="D1119" s="109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</row>
    <row r="1120" spans="1:16">
      <c r="A1120" s="42"/>
      <c r="B1120" s="43"/>
      <c r="C1120" s="109"/>
      <c r="D1120" s="109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</row>
    <row r="1121" spans="1:16">
      <c r="A1121" s="42"/>
      <c r="B1121" s="43"/>
      <c r="C1121" s="109"/>
      <c r="D1121" s="109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</row>
    <row r="1122" spans="1:16">
      <c r="A1122" s="42"/>
      <c r="B1122" s="43"/>
      <c r="C1122" s="109"/>
      <c r="D1122" s="109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</row>
    <row r="1123" spans="1:16">
      <c r="A1123" s="42"/>
      <c r="B1123" s="43"/>
      <c r="C1123" s="109"/>
      <c r="D1123" s="109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</row>
    <row r="1124" spans="1:16">
      <c r="A1124" s="42"/>
      <c r="B1124" s="43"/>
      <c r="C1124" s="109"/>
      <c r="D1124" s="109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</row>
    <row r="1125" spans="1:16">
      <c r="A1125" s="42"/>
      <c r="B1125" s="43"/>
      <c r="C1125" s="109"/>
      <c r="D1125" s="109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</row>
    <row r="1126" spans="1:16">
      <c r="A1126" s="42"/>
      <c r="B1126" s="43"/>
      <c r="C1126" s="109"/>
      <c r="D1126" s="109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</row>
    <row r="1127" spans="1:16">
      <c r="A1127" s="42"/>
      <c r="B1127" s="43"/>
      <c r="C1127" s="109"/>
      <c r="D1127" s="109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</row>
    <row r="1128" spans="1:16">
      <c r="A1128" s="42"/>
      <c r="B1128" s="43"/>
      <c r="C1128" s="109"/>
      <c r="D1128" s="109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</row>
    <row r="1129" spans="1:16">
      <c r="A1129" s="42"/>
      <c r="B1129" s="43"/>
      <c r="C1129" s="109"/>
      <c r="D1129" s="109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</row>
    <row r="1130" spans="1:16">
      <c r="A1130" s="42"/>
      <c r="B1130" s="43"/>
      <c r="C1130" s="109"/>
      <c r="D1130" s="109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</row>
    <row r="1131" spans="1:16">
      <c r="A1131" s="42"/>
      <c r="B1131" s="43"/>
      <c r="C1131" s="109"/>
      <c r="D1131" s="109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</row>
    <row r="1132" spans="1:16">
      <c r="A1132" s="42"/>
      <c r="B1132" s="43"/>
      <c r="C1132" s="109"/>
      <c r="D1132" s="109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</row>
    <row r="1133" spans="1:16">
      <c r="A1133" s="42"/>
      <c r="B1133" s="43"/>
      <c r="C1133" s="109"/>
      <c r="D1133" s="109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</row>
    <row r="1134" spans="1:16">
      <c r="A1134" s="42"/>
      <c r="B1134" s="43"/>
      <c r="C1134" s="109"/>
      <c r="D1134" s="109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</row>
    <row r="1135" spans="1:16">
      <c r="A1135" s="42"/>
      <c r="B1135" s="43"/>
      <c r="C1135" s="109"/>
      <c r="D1135" s="109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</row>
    <row r="1136" spans="1:16">
      <c r="A1136" s="42"/>
      <c r="B1136" s="43"/>
      <c r="C1136" s="109"/>
      <c r="D1136" s="109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</row>
    <row r="1137" spans="1:16">
      <c r="A1137" s="42"/>
      <c r="B1137" s="43"/>
      <c r="C1137" s="109"/>
      <c r="D1137" s="109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</row>
    <row r="1138" spans="1:16">
      <c r="A1138" s="42"/>
      <c r="B1138" s="43"/>
      <c r="C1138" s="109"/>
      <c r="D1138" s="109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</row>
    <row r="1139" spans="1:16">
      <c r="A1139" s="42"/>
      <c r="B1139" s="43"/>
      <c r="C1139" s="109"/>
      <c r="D1139" s="109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</row>
    <row r="1140" spans="1:16">
      <c r="A1140" s="42"/>
      <c r="B1140" s="43"/>
      <c r="C1140" s="109"/>
      <c r="D1140" s="109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</row>
    <row r="1141" spans="1:16">
      <c r="A1141" s="42"/>
      <c r="B1141" s="43"/>
      <c r="C1141" s="109"/>
      <c r="D1141" s="109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</row>
    <row r="1142" spans="1:16">
      <c r="A1142" s="42"/>
      <c r="B1142" s="43"/>
      <c r="C1142" s="109"/>
      <c r="D1142" s="109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</row>
    <row r="1143" spans="1:16">
      <c r="A1143" s="42"/>
      <c r="B1143" s="43"/>
      <c r="C1143" s="109"/>
      <c r="D1143" s="109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</row>
    <row r="1144" spans="1:16">
      <c r="A1144" s="42"/>
      <c r="B1144" s="43"/>
      <c r="C1144" s="109"/>
      <c r="D1144" s="109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</row>
    <row r="1145" spans="1:16">
      <c r="A1145" s="42"/>
      <c r="B1145" s="43"/>
      <c r="C1145" s="109"/>
      <c r="D1145" s="109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</row>
    <row r="1146" spans="1:16">
      <c r="A1146" s="42"/>
      <c r="B1146" s="43"/>
      <c r="C1146" s="109"/>
      <c r="D1146" s="109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</row>
    <row r="1147" spans="1:16">
      <c r="A1147" s="42"/>
      <c r="B1147" s="43"/>
      <c r="C1147" s="109"/>
      <c r="D1147" s="109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</row>
    <row r="1148" spans="1:16">
      <c r="A1148" s="42"/>
      <c r="B1148" s="43"/>
      <c r="C1148" s="109"/>
      <c r="D1148" s="109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</row>
    <row r="1149" spans="1:16">
      <c r="A1149" s="42"/>
      <c r="B1149" s="43"/>
      <c r="C1149" s="109"/>
      <c r="D1149" s="109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</row>
    <row r="1150" spans="1:16">
      <c r="A1150" s="42"/>
      <c r="B1150" s="43"/>
      <c r="C1150" s="109"/>
      <c r="D1150" s="109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</row>
    <row r="1151" spans="1:16">
      <c r="A1151" s="42"/>
      <c r="B1151" s="43"/>
      <c r="C1151" s="109"/>
      <c r="D1151" s="109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</row>
    <row r="1152" spans="1:16">
      <c r="A1152" s="42"/>
      <c r="B1152" s="43"/>
      <c r="C1152" s="109"/>
      <c r="D1152" s="109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</row>
    <row r="1153" spans="1:16">
      <c r="A1153" s="42"/>
      <c r="B1153" s="43"/>
      <c r="C1153" s="109"/>
      <c r="D1153" s="109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</row>
    <row r="1154" spans="1:16">
      <c r="A1154" s="42"/>
      <c r="B1154" s="43"/>
      <c r="C1154" s="109"/>
      <c r="D1154" s="109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</row>
    <row r="1155" spans="1:16">
      <c r="A1155" s="42"/>
      <c r="B1155" s="43"/>
      <c r="C1155" s="109"/>
      <c r="D1155" s="109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</row>
    <row r="1156" spans="1:16">
      <c r="A1156" s="42"/>
      <c r="B1156" s="43"/>
      <c r="C1156" s="109"/>
      <c r="D1156" s="109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</row>
    <row r="1157" spans="1:16">
      <c r="A1157" s="42"/>
      <c r="B1157" s="43"/>
      <c r="C1157" s="109"/>
      <c r="D1157" s="109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</row>
    <row r="1158" spans="1:16">
      <c r="A1158" s="42"/>
      <c r="B1158" s="43"/>
      <c r="C1158" s="109"/>
      <c r="D1158" s="109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</row>
    <row r="1159" spans="1:16">
      <c r="A1159" s="42"/>
      <c r="B1159" s="43"/>
      <c r="C1159" s="109"/>
      <c r="D1159" s="109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</row>
    <row r="1160" spans="1:16">
      <c r="A1160" s="42"/>
      <c r="B1160" s="43"/>
      <c r="C1160" s="109"/>
      <c r="D1160" s="109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</row>
    <row r="1161" spans="1:16">
      <c r="A1161" s="42"/>
      <c r="B1161" s="43"/>
      <c r="C1161" s="109"/>
      <c r="D1161" s="109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</row>
    <row r="1162" spans="1:16">
      <c r="A1162" s="42"/>
      <c r="B1162" s="43"/>
      <c r="C1162" s="109"/>
      <c r="D1162" s="109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</row>
    <row r="1163" spans="1:16">
      <c r="A1163" s="42"/>
      <c r="B1163" s="43"/>
      <c r="C1163" s="109"/>
      <c r="D1163" s="109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</row>
    <row r="1164" spans="1:16">
      <c r="A1164" s="42"/>
      <c r="B1164" s="43"/>
      <c r="C1164" s="109"/>
      <c r="D1164" s="109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</row>
    <row r="1165" spans="1:16">
      <c r="A1165" s="42"/>
      <c r="B1165" s="43"/>
      <c r="C1165" s="109"/>
      <c r="D1165" s="109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</row>
    <row r="1166" spans="1:16">
      <c r="A1166" s="42"/>
      <c r="B1166" s="43"/>
      <c r="C1166" s="109"/>
      <c r="D1166" s="109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</row>
    <row r="1167" spans="1:16">
      <c r="A1167" s="42"/>
      <c r="B1167" s="43"/>
      <c r="C1167" s="109"/>
      <c r="D1167" s="109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</row>
    <row r="1168" spans="1:16">
      <c r="A1168" s="42"/>
      <c r="B1168" s="43"/>
      <c r="C1168" s="109"/>
      <c r="D1168" s="109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</row>
    <row r="1169" spans="1:16">
      <c r="A1169" s="42"/>
      <c r="B1169" s="43"/>
      <c r="C1169" s="109"/>
      <c r="D1169" s="109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</row>
    <row r="1170" spans="1:16">
      <c r="A1170" s="42"/>
      <c r="B1170" s="43"/>
      <c r="C1170" s="109"/>
      <c r="D1170" s="109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</row>
    <row r="1171" spans="1:16">
      <c r="A1171" s="42"/>
      <c r="B1171" s="43"/>
      <c r="C1171" s="109"/>
      <c r="D1171" s="109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</row>
    <row r="1172" spans="1:16">
      <c r="A1172" s="42"/>
      <c r="B1172" s="43"/>
      <c r="C1172" s="109"/>
      <c r="D1172" s="109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</row>
    <row r="1173" spans="1:16">
      <c r="A1173" s="42"/>
      <c r="B1173" s="43"/>
      <c r="C1173" s="109"/>
      <c r="D1173" s="109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</row>
    <row r="1174" spans="1:16">
      <c r="A1174" s="42"/>
      <c r="B1174" s="43"/>
      <c r="C1174" s="109"/>
      <c r="D1174" s="109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</row>
    <row r="1175" spans="1:16">
      <c r="A1175" s="42"/>
      <c r="B1175" s="43"/>
      <c r="C1175" s="109"/>
      <c r="D1175" s="109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</row>
    <row r="1176" spans="1:16">
      <c r="A1176" s="42"/>
      <c r="B1176" s="43"/>
      <c r="C1176" s="109"/>
      <c r="D1176" s="109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</row>
    <row r="1177" spans="1:16">
      <c r="A1177" s="42"/>
      <c r="B1177" s="43"/>
      <c r="C1177" s="109"/>
      <c r="D1177" s="109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</row>
    <row r="1178" spans="1:16">
      <c r="A1178" s="42"/>
      <c r="B1178" s="43"/>
      <c r="C1178" s="109"/>
      <c r="D1178" s="109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</row>
    <row r="1179" spans="1:16">
      <c r="A1179" s="42"/>
      <c r="B1179" s="43"/>
      <c r="C1179" s="109"/>
      <c r="D1179" s="109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</row>
    <row r="1180" spans="1:16">
      <c r="A1180" s="42"/>
      <c r="B1180" s="43"/>
      <c r="C1180" s="109"/>
      <c r="D1180" s="109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</row>
    <row r="1181" spans="1:16">
      <c r="A1181" s="42"/>
      <c r="B1181" s="43"/>
      <c r="C1181" s="109"/>
      <c r="D1181" s="109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</row>
    <row r="1182" spans="1:16">
      <c r="A1182" s="42"/>
      <c r="B1182" s="43"/>
      <c r="C1182" s="109"/>
      <c r="D1182" s="109"/>
      <c r="E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</row>
    <row r="1183" spans="1:16">
      <c r="A1183" s="42"/>
      <c r="B1183" s="43"/>
      <c r="C1183" s="109"/>
      <c r="D1183" s="109"/>
      <c r="E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</row>
    <row r="1184" spans="1:16">
      <c r="A1184" s="42"/>
      <c r="B1184" s="43"/>
      <c r="C1184" s="109"/>
      <c r="D1184" s="109"/>
      <c r="E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</row>
    <row r="1185" spans="1:16">
      <c r="A1185" s="42"/>
      <c r="B1185" s="43"/>
      <c r="C1185" s="109"/>
      <c r="D1185" s="109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</row>
    <row r="1186" spans="1:16">
      <c r="A1186" s="42"/>
      <c r="B1186" s="43"/>
      <c r="C1186" s="109"/>
      <c r="D1186" s="109"/>
      <c r="E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</row>
    <row r="1187" spans="1:16">
      <c r="A1187" s="42"/>
      <c r="B1187" s="43"/>
      <c r="C1187" s="109"/>
      <c r="D1187" s="109"/>
      <c r="E1187" s="42"/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</row>
    <row r="1188" spans="1:16">
      <c r="A1188" s="42"/>
      <c r="B1188" s="43"/>
      <c r="C1188" s="109"/>
      <c r="D1188" s="109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</row>
    <row r="1189" spans="1:16">
      <c r="A1189" s="42"/>
      <c r="B1189" s="43"/>
      <c r="C1189" s="109"/>
      <c r="D1189" s="109"/>
      <c r="E1189" s="42"/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</row>
    <row r="1190" spans="1:16">
      <c r="A1190" s="42"/>
      <c r="B1190" s="43"/>
      <c r="C1190" s="109"/>
      <c r="D1190" s="109"/>
      <c r="E1190" s="42"/>
      <c r="F1190" s="42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</row>
    <row r="1191" spans="1:16">
      <c r="A1191" s="42"/>
      <c r="B1191" s="43"/>
      <c r="C1191" s="109"/>
      <c r="D1191" s="109"/>
      <c r="E1191" s="42"/>
      <c r="F1191" s="42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</row>
    <row r="1192" spans="1:16">
      <c r="A1192" s="42"/>
      <c r="B1192" s="43"/>
      <c r="C1192" s="109"/>
      <c r="D1192" s="109"/>
      <c r="E1192" s="42"/>
      <c r="F1192" s="42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</row>
    <row r="1193" spans="1:16">
      <c r="A1193" s="42"/>
      <c r="B1193" s="43"/>
      <c r="C1193" s="109"/>
      <c r="D1193" s="109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</row>
    <row r="1194" spans="1:16">
      <c r="A1194" s="42"/>
      <c r="B1194" s="43"/>
      <c r="C1194" s="109"/>
      <c r="D1194" s="109"/>
      <c r="E1194" s="42"/>
      <c r="F1194" s="42"/>
      <c r="G1194" s="42"/>
      <c r="H1194" s="42"/>
      <c r="I1194" s="42"/>
      <c r="J1194" s="42"/>
      <c r="K1194" s="42"/>
      <c r="L1194" s="42"/>
      <c r="M1194" s="42"/>
      <c r="N1194" s="42"/>
      <c r="O1194" s="42"/>
      <c r="P1194" s="42"/>
    </row>
    <row r="1195" spans="1:16">
      <c r="A1195" s="42"/>
      <c r="B1195" s="43"/>
      <c r="C1195" s="109"/>
      <c r="D1195" s="109"/>
      <c r="E1195" s="42"/>
      <c r="F1195" s="42"/>
      <c r="G1195" s="42"/>
      <c r="H1195" s="42"/>
      <c r="I1195" s="42"/>
      <c r="J1195" s="42"/>
      <c r="K1195" s="42"/>
      <c r="L1195" s="42"/>
      <c r="M1195" s="42"/>
      <c r="N1195" s="42"/>
      <c r="O1195" s="42"/>
      <c r="P1195" s="42"/>
    </row>
    <row r="1196" spans="1:16">
      <c r="A1196" s="42"/>
      <c r="B1196" s="43"/>
      <c r="C1196" s="109"/>
      <c r="D1196" s="109"/>
      <c r="E1196" s="42"/>
      <c r="F1196" s="42"/>
      <c r="G1196" s="42"/>
      <c r="H1196" s="42"/>
      <c r="I1196" s="42"/>
      <c r="J1196" s="42"/>
      <c r="K1196" s="42"/>
      <c r="L1196" s="42"/>
      <c r="M1196" s="42"/>
      <c r="N1196" s="42"/>
      <c r="O1196" s="42"/>
      <c r="P1196" s="42"/>
    </row>
    <row r="1197" spans="1:16">
      <c r="A1197" s="42"/>
      <c r="B1197" s="43"/>
      <c r="C1197" s="109"/>
      <c r="D1197" s="109"/>
      <c r="E1197" s="42"/>
      <c r="F1197" s="42"/>
      <c r="G1197" s="42"/>
      <c r="H1197" s="42"/>
      <c r="I1197" s="42"/>
      <c r="J1197" s="42"/>
      <c r="K1197" s="42"/>
      <c r="L1197" s="42"/>
      <c r="M1197" s="42"/>
      <c r="N1197" s="42"/>
      <c r="O1197" s="42"/>
      <c r="P1197" s="42"/>
    </row>
    <row r="1198" spans="1:16">
      <c r="A1198" s="42"/>
      <c r="B1198" s="43"/>
      <c r="C1198" s="109"/>
      <c r="D1198" s="109"/>
      <c r="E1198" s="42"/>
      <c r="F1198" s="42"/>
      <c r="G1198" s="42"/>
      <c r="H1198" s="42"/>
      <c r="I1198" s="42"/>
      <c r="J1198" s="42"/>
      <c r="K1198" s="42"/>
      <c r="L1198" s="42"/>
      <c r="M1198" s="42"/>
      <c r="N1198" s="42"/>
      <c r="O1198" s="42"/>
      <c r="P1198" s="42"/>
    </row>
    <row r="1199" spans="1:16">
      <c r="A1199" s="42"/>
      <c r="B1199" s="43"/>
      <c r="C1199" s="109"/>
      <c r="D1199" s="109"/>
      <c r="E1199" s="42"/>
      <c r="F1199" s="42"/>
      <c r="G1199" s="42"/>
      <c r="H1199" s="42"/>
      <c r="I1199" s="42"/>
      <c r="J1199" s="42"/>
      <c r="K1199" s="42"/>
      <c r="L1199" s="42"/>
      <c r="M1199" s="42"/>
      <c r="N1199" s="42"/>
      <c r="O1199" s="42"/>
      <c r="P1199" s="42"/>
    </row>
    <row r="1200" spans="1:16">
      <c r="A1200" s="42"/>
      <c r="B1200" s="43"/>
      <c r="C1200" s="109"/>
      <c r="D1200" s="109"/>
      <c r="E1200" s="42"/>
      <c r="F1200" s="42"/>
      <c r="G1200" s="42"/>
      <c r="H1200" s="42"/>
      <c r="I1200" s="42"/>
      <c r="J1200" s="42"/>
      <c r="K1200" s="42"/>
      <c r="L1200" s="42"/>
      <c r="M1200" s="42"/>
      <c r="N1200" s="42"/>
      <c r="O1200" s="42"/>
      <c r="P1200" s="42"/>
    </row>
    <row r="1201" spans="1:16">
      <c r="A1201" s="42"/>
      <c r="B1201" s="43"/>
      <c r="C1201" s="109"/>
      <c r="D1201" s="109"/>
      <c r="E1201" s="42"/>
      <c r="F1201" s="42"/>
      <c r="G1201" s="42"/>
      <c r="H1201" s="42"/>
      <c r="I1201" s="42"/>
      <c r="J1201" s="42"/>
      <c r="K1201" s="42"/>
      <c r="L1201" s="42"/>
      <c r="M1201" s="42"/>
      <c r="N1201" s="42"/>
      <c r="O1201" s="42"/>
      <c r="P1201" s="42"/>
    </row>
    <row r="1202" spans="1:16">
      <c r="A1202" s="42"/>
      <c r="B1202" s="43"/>
      <c r="C1202" s="109"/>
      <c r="D1202" s="109"/>
      <c r="E1202" s="42"/>
      <c r="F1202" s="42"/>
      <c r="G1202" s="42"/>
      <c r="H1202" s="42"/>
      <c r="I1202" s="42"/>
      <c r="J1202" s="42"/>
      <c r="K1202" s="42"/>
      <c r="L1202" s="42"/>
      <c r="M1202" s="42"/>
      <c r="N1202" s="42"/>
      <c r="O1202" s="42"/>
      <c r="P1202" s="42"/>
    </row>
    <row r="1203" spans="1:16">
      <c r="A1203" s="42"/>
      <c r="B1203" s="43"/>
      <c r="C1203" s="109"/>
      <c r="D1203" s="109"/>
      <c r="E1203" s="42"/>
      <c r="F1203" s="42"/>
      <c r="G1203" s="42"/>
      <c r="H1203" s="42"/>
      <c r="I1203" s="42"/>
      <c r="J1203" s="42"/>
      <c r="K1203" s="42"/>
      <c r="L1203" s="42"/>
      <c r="M1203" s="42"/>
      <c r="N1203" s="42"/>
      <c r="O1203" s="42"/>
      <c r="P1203" s="42"/>
    </row>
    <row r="1204" spans="1:16">
      <c r="A1204" s="42"/>
      <c r="B1204" s="43"/>
      <c r="C1204" s="109"/>
      <c r="D1204" s="109"/>
      <c r="E1204" s="42"/>
      <c r="F1204" s="42"/>
      <c r="G1204" s="42"/>
      <c r="H1204" s="42"/>
      <c r="I1204" s="42"/>
      <c r="J1204" s="42"/>
      <c r="K1204" s="42"/>
      <c r="L1204" s="42"/>
      <c r="M1204" s="42"/>
      <c r="N1204" s="42"/>
      <c r="O1204" s="42"/>
      <c r="P1204" s="42"/>
    </row>
    <row r="1205" spans="1:16">
      <c r="A1205" s="42"/>
      <c r="B1205" s="43"/>
      <c r="C1205" s="109"/>
      <c r="D1205" s="109"/>
      <c r="E1205" s="42"/>
      <c r="F1205" s="42"/>
      <c r="G1205" s="42"/>
      <c r="H1205" s="42"/>
      <c r="I1205" s="42"/>
      <c r="J1205" s="42"/>
      <c r="K1205" s="42"/>
      <c r="L1205" s="42"/>
      <c r="M1205" s="42"/>
      <c r="N1205" s="42"/>
      <c r="O1205" s="42"/>
      <c r="P1205" s="42"/>
    </row>
    <row r="1206" spans="1:16">
      <c r="A1206" s="42"/>
      <c r="B1206" s="43"/>
      <c r="C1206" s="109"/>
      <c r="D1206" s="109"/>
      <c r="E1206" s="42"/>
      <c r="F1206" s="42"/>
      <c r="G1206" s="42"/>
      <c r="H1206" s="42"/>
      <c r="I1206" s="42"/>
      <c r="J1206" s="42"/>
      <c r="K1206" s="42"/>
      <c r="L1206" s="42"/>
      <c r="M1206" s="42"/>
      <c r="N1206" s="42"/>
      <c r="O1206" s="42"/>
      <c r="P1206" s="42"/>
    </row>
    <row r="1207" spans="1:16">
      <c r="A1207" s="42"/>
      <c r="B1207" s="43"/>
      <c r="C1207" s="109"/>
      <c r="D1207" s="109"/>
      <c r="E1207" s="42"/>
      <c r="F1207" s="42"/>
      <c r="G1207" s="42"/>
      <c r="H1207" s="42"/>
      <c r="I1207" s="42"/>
      <c r="J1207" s="42"/>
      <c r="K1207" s="42"/>
      <c r="L1207" s="42"/>
      <c r="M1207" s="42"/>
      <c r="N1207" s="42"/>
      <c r="O1207" s="42"/>
      <c r="P1207" s="42"/>
    </row>
    <row r="1208" spans="1:16">
      <c r="A1208" s="42"/>
      <c r="B1208" s="43"/>
      <c r="C1208" s="109"/>
      <c r="D1208" s="109"/>
      <c r="E1208" s="42"/>
      <c r="F1208" s="42"/>
      <c r="G1208" s="42"/>
      <c r="H1208" s="42"/>
      <c r="I1208" s="42"/>
      <c r="J1208" s="42"/>
      <c r="K1208" s="42"/>
      <c r="L1208" s="42"/>
      <c r="M1208" s="42"/>
      <c r="N1208" s="42"/>
      <c r="O1208" s="42"/>
      <c r="P1208" s="42"/>
    </row>
    <row r="1209" spans="1:16">
      <c r="A1209" s="42"/>
      <c r="B1209" s="43"/>
      <c r="C1209" s="109"/>
      <c r="D1209" s="109"/>
      <c r="E1209" s="42"/>
      <c r="F1209" s="42"/>
      <c r="G1209" s="42"/>
      <c r="H1209" s="42"/>
      <c r="I1209" s="42"/>
      <c r="J1209" s="42"/>
      <c r="K1209" s="42"/>
      <c r="L1209" s="42"/>
      <c r="M1209" s="42"/>
      <c r="N1209" s="42"/>
      <c r="O1209" s="42"/>
      <c r="P1209" s="42"/>
    </row>
    <row r="1210" spans="1:16">
      <c r="A1210" s="42"/>
      <c r="B1210" s="43"/>
      <c r="C1210" s="109"/>
      <c r="D1210" s="109"/>
      <c r="E1210" s="42"/>
      <c r="F1210" s="42"/>
      <c r="G1210" s="42"/>
      <c r="H1210" s="42"/>
      <c r="I1210" s="42"/>
      <c r="J1210" s="42"/>
      <c r="K1210" s="42"/>
      <c r="L1210" s="42"/>
      <c r="M1210" s="42"/>
      <c r="N1210" s="42"/>
      <c r="O1210" s="42"/>
      <c r="P1210" s="42"/>
    </row>
    <row r="1211" spans="1:16">
      <c r="A1211" s="42"/>
      <c r="B1211" s="43"/>
      <c r="C1211" s="109"/>
      <c r="D1211" s="109"/>
      <c r="E1211" s="42"/>
      <c r="F1211" s="42"/>
      <c r="G1211" s="42"/>
      <c r="H1211" s="42"/>
      <c r="I1211" s="42"/>
      <c r="J1211" s="42"/>
      <c r="K1211" s="42"/>
      <c r="L1211" s="42"/>
      <c r="M1211" s="42"/>
      <c r="N1211" s="42"/>
      <c r="O1211" s="42"/>
      <c r="P1211" s="42"/>
    </row>
    <row r="1212" spans="1:16">
      <c r="A1212" s="42"/>
      <c r="B1212" s="43"/>
      <c r="C1212" s="109"/>
      <c r="D1212" s="109"/>
      <c r="E1212" s="42"/>
      <c r="F1212" s="42"/>
      <c r="G1212" s="42"/>
      <c r="H1212" s="42"/>
      <c r="I1212" s="42"/>
      <c r="J1212" s="42"/>
      <c r="K1212" s="42"/>
      <c r="L1212" s="42"/>
      <c r="M1212" s="42"/>
      <c r="N1212" s="42"/>
      <c r="O1212" s="42"/>
      <c r="P1212" s="42"/>
    </row>
    <row r="1213" spans="1:16">
      <c r="A1213" s="42"/>
      <c r="B1213" s="43"/>
      <c r="C1213" s="109"/>
      <c r="D1213" s="109"/>
      <c r="E1213" s="42"/>
      <c r="F1213" s="42"/>
      <c r="G1213" s="42"/>
      <c r="H1213" s="42"/>
      <c r="I1213" s="42"/>
      <c r="J1213" s="42"/>
      <c r="K1213" s="42"/>
      <c r="L1213" s="42"/>
      <c r="M1213" s="42"/>
      <c r="N1213" s="42"/>
      <c r="O1213" s="42"/>
      <c r="P1213" s="42"/>
    </row>
    <row r="1214" spans="1:16">
      <c r="A1214" s="42"/>
      <c r="B1214" s="43"/>
      <c r="C1214" s="109"/>
      <c r="D1214" s="109"/>
      <c r="E1214" s="42"/>
      <c r="F1214" s="42"/>
      <c r="G1214" s="42"/>
      <c r="H1214" s="42"/>
      <c r="I1214" s="42"/>
      <c r="J1214" s="42"/>
      <c r="K1214" s="42"/>
      <c r="L1214" s="42"/>
      <c r="M1214" s="42"/>
      <c r="N1214" s="42"/>
      <c r="O1214" s="42"/>
      <c r="P1214" s="42"/>
    </row>
    <row r="1215" spans="1:16">
      <c r="A1215" s="42"/>
      <c r="B1215" s="43"/>
      <c r="C1215" s="109"/>
      <c r="D1215" s="109"/>
      <c r="E1215" s="42"/>
      <c r="F1215" s="42"/>
      <c r="G1215" s="42"/>
      <c r="H1215" s="42"/>
      <c r="I1215" s="42"/>
      <c r="J1215" s="42"/>
      <c r="K1215" s="42"/>
      <c r="L1215" s="42"/>
      <c r="M1215" s="42"/>
      <c r="N1215" s="42"/>
      <c r="O1215" s="42"/>
      <c r="P1215" s="42"/>
    </row>
    <row r="1216" spans="1:16">
      <c r="A1216" s="42"/>
      <c r="B1216" s="43"/>
      <c r="C1216" s="109"/>
      <c r="D1216" s="109"/>
      <c r="E1216" s="42"/>
      <c r="F1216" s="42"/>
      <c r="G1216" s="42"/>
      <c r="H1216" s="42"/>
      <c r="I1216" s="42"/>
      <c r="J1216" s="42"/>
      <c r="K1216" s="42"/>
      <c r="L1216" s="42"/>
      <c r="M1216" s="42"/>
      <c r="N1216" s="42"/>
      <c r="O1216" s="42"/>
      <c r="P1216" s="42"/>
    </row>
    <row r="1217" spans="1:16">
      <c r="A1217" s="42"/>
      <c r="B1217" s="43"/>
      <c r="C1217" s="109"/>
      <c r="D1217" s="109"/>
      <c r="E1217" s="42"/>
      <c r="F1217" s="42"/>
      <c r="G1217" s="42"/>
      <c r="H1217" s="42"/>
      <c r="I1217" s="42"/>
      <c r="J1217" s="42"/>
      <c r="K1217" s="42"/>
      <c r="L1217" s="42"/>
      <c r="M1217" s="42"/>
      <c r="N1217" s="42"/>
      <c r="O1217" s="42"/>
      <c r="P1217" s="42"/>
    </row>
    <row r="1218" spans="1:16">
      <c r="A1218" s="42"/>
      <c r="B1218" s="43"/>
      <c r="C1218" s="109"/>
      <c r="D1218" s="109"/>
      <c r="E1218" s="42"/>
      <c r="F1218" s="42"/>
      <c r="G1218" s="42"/>
      <c r="H1218" s="42"/>
      <c r="I1218" s="42"/>
      <c r="J1218" s="42"/>
      <c r="K1218" s="42"/>
      <c r="L1218" s="42"/>
      <c r="M1218" s="42"/>
      <c r="N1218" s="42"/>
      <c r="O1218" s="42"/>
      <c r="P1218" s="42"/>
    </row>
    <row r="1219" spans="1:16">
      <c r="A1219" s="42"/>
      <c r="B1219" s="43"/>
      <c r="C1219" s="109"/>
      <c r="D1219" s="109"/>
      <c r="E1219" s="42"/>
      <c r="F1219" s="42"/>
      <c r="G1219" s="42"/>
      <c r="H1219" s="42"/>
      <c r="I1219" s="42"/>
      <c r="J1219" s="42"/>
      <c r="K1219" s="42"/>
      <c r="L1219" s="42"/>
      <c r="M1219" s="42"/>
      <c r="N1219" s="42"/>
      <c r="O1219" s="42"/>
      <c r="P1219" s="42"/>
    </row>
    <row r="1220" spans="1:16">
      <c r="A1220" s="42"/>
      <c r="B1220" s="43"/>
      <c r="C1220" s="109"/>
      <c r="D1220" s="109"/>
      <c r="E1220" s="42"/>
      <c r="F1220" s="42"/>
      <c r="G1220" s="42"/>
      <c r="H1220" s="42"/>
      <c r="I1220" s="42"/>
      <c r="J1220" s="42"/>
      <c r="K1220" s="42"/>
      <c r="L1220" s="42"/>
      <c r="M1220" s="42"/>
      <c r="N1220" s="42"/>
      <c r="O1220" s="42"/>
      <c r="P1220" s="42"/>
    </row>
    <row r="1221" spans="1:16">
      <c r="A1221" s="42"/>
      <c r="B1221" s="43"/>
      <c r="C1221" s="109"/>
      <c r="D1221" s="109"/>
      <c r="E1221" s="42"/>
      <c r="F1221" s="42"/>
      <c r="G1221" s="42"/>
      <c r="H1221" s="42"/>
      <c r="I1221" s="42"/>
      <c r="J1221" s="42"/>
      <c r="K1221" s="42"/>
      <c r="L1221" s="42"/>
      <c r="M1221" s="42"/>
      <c r="N1221" s="42"/>
      <c r="O1221" s="42"/>
      <c r="P1221" s="42"/>
    </row>
    <row r="1222" spans="1:16">
      <c r="A1222" s="42"/>
      <c r="B1222" s="43"/>
      <c r="C1222" s="109"/>
      <c r="D1222" s="109"/>
      <c r="E1222" s="42"/>
      <c r="F1222" s="42"/>
      <c r="G1222" s="42"/>
      <c r="H1222" s="42"/>
      <c r="I1222" s="42"/>
      <c r="J1222" s="42"/>
      <c r="K1222" s="42"/>
      <c r="L1222" s="42"/>
      <c r="M1222" s="42"/>
      <c r="N1222" s="42"/>
      <c r="O1222" s="42"/>
      <c r="P1222" s="42"/>
    </row>
    <row r="1223" spans="1:16">
      <c r="A1223" s="42"/>
      <c r="B1223" s="43"/>
      <c r="C1223" s="109"/>
      <c r="D1223" s="109"/>
      <c r="E1223" s="42"/>
      <c r="F1223" s="42"/>
      <c r="G1223" s="42"/>
      <c r="H1223" s="42"/>
      <c r="I1223" s="42"/>
      <c r="J1223" s="42"/>
      <c r="K1223" s="42"/>
      <c r="L1223" s="42"/>
      <c r="M1223" s="42"/>
      <c r="N1223" s="42"/>
      <c r="O1223" s="42"/>
      <c r="P1223" s="42"/>
    </row>
    <row r="1224" spans="1:16">
      <c r="A1224" s="42"/>
      <c r="B1224" s="43"/>
      <c r="C1224" s="109"/>
      <c r="D1224" s="109"/>
      <c r="E1224" s="42"/>
      <c r="F1224" s="42"/>
      <c r="G1224" s="42"/>
      <c r="H1224" s="42"/>
      <c r="I1224" s="42"/>
      <c r="J1224" s="42"/>
      <c r="K1224" s="42"/>
      <c r="L1224" s="42"/>
      <c r="M1224" s="42"/>
      <c r="N1224" s="42"/>
      <c r="O1224" s="42"/>
      <c r="P1224" s="42"/>
    </row>
    <row r="1225" spans="1:16">
      <c r="A1225" s="42"/>
      <c r="B1225" s="43"/>
      <c r="C1225" s="109"/>
      <c r="D1225" s="109"/>
      <c r="E1225" s="42"/>
      <c r="F1225" s="42"/>
      <c r="G1225" s="42"/>
      <c r="H1225" s="42"/>
      <c r="I1225" s="42"/>
      <c r="J1225" s="42"/>
      <c r="K1225" s="42"/>
      <c r="L1225" s="42"/>
      <c r="M1225" s="42"/>
      <c r="N1225" s="42"/>
      <c r="O1225" s="42"/>
      <c r="P1225" s="42"/>
    </row>
    <row r="1226" spans="1:16">
      <c r="A1226" s="42"/>
      <c r="B1226" s="43"/>
      <c r="C1226" s="109"/>
      <c r="D1226" s="109"/>
      <c r="E1226" s="42"/>
      <c r="F1226" s="42"/>
      <c r="G1226" s="42"/>
      <c r="H1226" s="42"/>
      <c r="I1226" s="42"/>
      <c r="J1226" s="42"/>
      <c r="K1226" s="42"/>
      <c r="L1226" s="42"/>
      <c r="M1226" s="42"/>
      <c r="N1226" s="42"/>
      <c r="O1226" s="42"/>
      <c r="P1226" s="42"/>
    </row>
    <row r="1227" spans="1:16">
      <c r="A1227" s="42"/>
      <c r="B1227" s="43"/>
      <c r="C1227" s="109"/>
      <c r="D1227" s="109"/>
      <c r="E1227" s="42"/>
      <c r="F1227" s="42"/>
      <c r="G1227" s="42"/>
      <c r="H1227" s="42"/>
      <c r="I1227" s="42"/>
      <c r="J1227" s="42"/>
      <c r="K1227" s="42"/>
      <c r="L1227" s="42"/>
      <c r="M1227" s="42"/>
      <c r="N1227" s="42"/>
      <c r="O1227" s="42"/>
      <c r="P1227" s="42"/>
    </row>
    <row r="1228" spans="1:16">
      <c r="A1228" s="42"/>
      <c r="B1228" s="43"/>
      <c r="C1228" s="109"/>
      <c r="D1228" s="109"/>
      <c r="E1228" s="42"/>
      <c r="F1228" s="42"/>
      <c r="G1228" s="42"/>
      <c r="H1228" s="42"/>
      <c r="I1228" s="42"/>
      <c r="J1228" s="42"/>
      <c r="K1228" s="42"/>
      <c r="L1228" s="42"/>
      <c r="M1228" s="42"/>
      <c r="N1228" s="42"/>
      <c r="O1228" s="42"/>
      <c r="P1228" s="42"/>
    </row>
    <row r="1229" spans="1:16">
      <c r="A1229" s="42"/>
      <c r="B1229" s="43"/>
      <c r="C1229" s="109"/>
      <c r="D1229" s="109"/>
      <c r="E1229" s="42"/>
      <c r="F1229" s="42"/>
      <c r="G1229" s="42"/>
      <c r="H1229" s="42"/>
      <c r="I1229" s="42"/>
      <c r="J1229" s="42"/>
      <c r="K1229" s="42"/>
      <c r="L1229" s="42"/>
      <c r="M1229" s="42"/>
      <c r="N1229" s="42"/>
      <c r="O1229" s="42"/>
      <c r="P1229" s="42"/>
    </row>
    <row r="1230" spans="1:16">
      <c r="A1230" s="42"/>
      <c r="B1230" s="43"/>
      <c r="C1230" s="109"/>
      <c r="D1230" s="109"/>
      <c r="E1230" s="42"/>
      <c r="F1230" s="42"/>
      <c r="G1230" s="42"/>
      <c r="H1230" s="42"/>
      <c r="I1230" s="42"/>
      <c r="J1230" s="42"/>
      <c r="K1230" s="42"/>
      <c r="L1230" s="42"/>
      <c r="M1230" s="42"/>
      <c r="N1230" s="42"/>
      <c r="O1230" s="42"/>
      <c r="P1230" s="42"/>
    </row>
    <row r="1231" spans="1:16">
      <c r="A1231" s="42"/>
      <c r="B1231" s="43"/>
      <c r="C1231" s="109"/>
      <c r="D1231" s="109"/>
      <c r="E1231" s="42"/>
      <c r="F1231" s="42"/>
      <c r="G1231" s="42"/>
      <c r="H1231" s="42"/>
      <c r="I1231" s="42"/>
      <c r="J1231" s="42"/>
      <c r="K1231" s="42"/>
      <c r="L1231" s="42"/>
      <c r="M1231" s="42"/>
      <c r="N1231" s="42"/>
      <c r="O1231" s="42"/>
      <c r="P1231" s="42"/>
    </row>
    <row r="1232" spans="1:16">
      <c r="A1232" s="42"/>
      <c r="B1232" s="43"/>
      <c r="C1232" s="109"/>
      <c r="D1232" s="109"/>
      <c r="E1232" s="42"/>
      <c r="F1232" s="42"/>
      <c r="G1232" s="42"/>
      <c r="H1232" s="42"/>
      <c r="I1232" s="42"/>
      <c r="J1232" s="42"/>
      <c r="K1232" s="42"/>
      <c r="L1232" s="42"/>
      <c r="M1232" s="42"/>
      <c r="N1232" s="42"/>
      <c r="O1232" s="42"/>
      <c r="P1232" s="42"/>
    </row>
    <row r="1233" spans="1:16">
      <c r="A1233" s="42"/>
      <c r="B1233" s="43"/>
      <c r="C1233" s="109"/>
      <c r="D1233" s="109"/>
      <c r="E1233" s="42"/>
      <c r="F1233" s="42"/>
      <c r="G1233" s="42"/>
      <c r="H1233" s="42"/>
      <c r="I1233" s="42"/>
      <c r="J1233" s="42"/>
      <c r="K1233" s="42"/>
      <c r="L1233" s="42"/>
      <c r="M1233" s="42"/>
      <c r="N1233" s="42"/>
      <c r="O1233" s="42"/>
      <c r="P1233" s="42"/>
    </row>
    <row r="1234" spans="1:16">
      <c r="A1234" s="42"/>
      <c r="B1234" s="43"/>
      <c r="C1234" s="109"/>
      <c r="D1234" s="109"/>
      <c r="E1234" s="42"/>
      <c r="F1234" s="42"/>
      <c r="G1234" s="42"/>
      <c r="H1234" s="42"/>
      <c r="I1234" s="42"/>
      <c r="J1234" s="42"/>
      <c r="K1234" s="42"/>
      <c r="L1234" s="42"/>
      <c r="M1234" s="42"/>
      <c r="N1234" s="42"/>
      <c r="O1234" s="42"/>
      <c r="P1234" s="42"/>
    </row>
    <row r="1235" spans="1:16">
      <c r="A1235" s="42"/>
      <c r="B1235" s="43"/>
      <c r="C1235" s="109"/>
      <c r="D1235" s="109"/>
      <c r="E1235" s="42"/>
      <c r="F1235" s="42"/>
      <c r="G1235" s="42"/>
      <c r="H1235" s="42"/>
      <c r="I1235" s="42"/>
      <c r="J1235" s="42"/>
      <c r="K1235" s="42"/>
      <c r="L1235" s="42"/>
      <c r="M1235" s="42"/>
      <c r="N1235" s="42"/>
      <c r="O1235" s="42"/>
      <c r="P1235" s="42"/>
    </row>
    <row r="1236" spans="1:16">
      <c r="A1236" s="42"/>
      <c r="B1236" s="43"/>
      <c r="C1236" s="109"/>
      <c r="D1236" s="109"/>
      <c r="E1236" s="42"/>
      <c r="F1236" s="42"/>
      <c r="G1236" s="42"/>
      <c r="H1236" s="42"/>
      <c r="I1236" s="42"/>
      <c r="J1236" s="42"/>
      <c r="K1236" s="42"/>
      <c r="L1236" s="42"/>
      <c r="M1236" s="42"/>
      <c r="N1236" s="42"/>
      <c r="O1236" s="42"/>
      <c r="P1236" s="42"/>
    </row>
    <row r="1237" spans="1:16">
      <c r="A1237" s="42"/>
      <c r="B1237" s="43"/>
      <c r="C1237" s="109"/>
      <c r="D1237" s="109"/>
      <c r="E1237" s="42"/>
      <c r="F1237" s="42"/>
      <c r="G1237" s="42"/>
      <c r="H1237" s="42"/>
      <c r="I1237" s="42"/>
      <c r="J1237" s="42"/>
      <c r="K1237" s="42"/>
      <c r="L1237" s="42"/>
      <c r="M1237" s="42"/>
      <c r="N1237" s="42"/>
      <c r="O1237" s="42"/>
      <c r="P1237" s="42"/>
    </row>
    <row r="1238" spans="1:16">
      <c r="A1238" s="42"/>
      <c r="B1238" s="43"/>
      <c r="C1238" s="109"/>
      <c r="D1238" s="109"/>
      <c r="E1238" s="42"/>
      <c r="F1238" s="42"/>
      <c r="G1238" s="42"/>
      <c r="H1238" s="42"/>
      <c r="I1238" s="42"/>
      <c r="J1238" s="42"/>
      <c r="K1238" s="42"/>
      <c r="L1238" s="42"/>
      <c r="M1238" s="42"/>
      <c r="N1238" s="42"/>
      <c r="O1238" s="42"/>
      <c r="P1238" s="42"/>
    </row>
    <row r="1239" spans="1:16">
      <c r="A1239" s="42"/>
      <c r="B1239" s="43"/>
      <c r="C1239" s="109"/>
      <c r="D1239" s="109"/>
      <c r="E1239" s="42"/>
      <c r="F1239" s="42"/>
      <c r="G1239" s="42"/>
      <c r="H1239" s="42"/>
      <c r="I1239" s="42"/>
      <c r="J1239" s="42"/>
      <c r="K1239" s="42"/>
      <c r="L1239" s="42"/>
      <c r="M1239" s="42"/>
      <c r="N1239" s="42"/>
      <c r="O1239" s="42"/>
      <c r="P1239" s="42"/>
    </row>
    <row r="1240" spans="1:16">
      <c r="A1240" s="42"/>
      <c r="B1240" s="43"/>
      <c r="C1240" s="109"/>
      <c r="D1240" s="109"/>
      <c r="E1240" s="42"/>
      <c r="F1240" s="42"/>
      <c r="G1240" s="42"/>
      <c r="H1240" s="42"/>
      <c r="I1240" s="42"/>
      <c r="J1240" s="42"/>
      <c r="K1240" s="42"/>
      <c r="L1240" s="42"/>
      <c r="M1240" s="42"/>
      <c r="N1240" s="42"/>
      <c r="O1240" s="42"/>
      <c r="P1240" s="42"/>
    </row>
    <row r="1241" spans="1:16">
      <c r="A1241" s="42"/>
      <c r="B1241" s="43"/>
      <c r="C1241" s="109"/>
      <c r="D1241" s="109"/>
      <c r="E1241" s="42"/>
      <c r="F1241" s="42"/>
      <c r="G1241" s="42"/>
      <c r="H1241" s="42"/>
      <c r="I1241" s="42"/>
      <c r="J1241" s="42"/>
      <c r="K1241" s="42"/>
      <c r="L1241" s="42"/>
      <c r="M1241" s="42"/>
      <c r="N1241" s="42"/>
      <c r="O1241" s="42"/>
      <c r="P1241" s="42"/>
    </row>
    <row r="1242" spans="1:16">
      <c r="A1242" s="42"/>
      <c r="B1242" s="43"/>
      <c r="C1242" s="109"/>
      <c r="D1242" s="109"/>
      <c r="E1242" s="42"/>
      <c r="F1242" s="42"/>
      <c r="G1242" s="42"/>
      <c r="H1242" s="42"/>
      <c r="I1242" s="42"/>
      <c r="J1242" s="42"/>
      <c r="K1242" s="42"/>
      <c r="L1242" s="42"/>
      <c r="M1242" s="42"/>
      <c r="N1242" s="42"/>
      <c r="O1242" s="42"/>
      <c r="P1242" s="42"/>
    </row>
    <row r="1243" spans="1:16">
      <c r="A1243" s="42"/>
      <c r="B1243" s="43"/>
      <c r="C1243" s="109"/>
      <c r="D1243" s="109"/>
      <c r="E1243" s="42"/>
      <c r="F1243" s="42"/>
      <c r="G1243" s="42"/>
      <c r="H1243" s="42"/>
      <c r="I1243" s="42"/>
      <c r="J1243" s="42"/>
      <c r="K1243" s="42"/>
      <c r="L1243" s="42"/>
      <c r="M1243" s="42"/>
      <c r="N1243" s="42"/>
      <c r="O1243" s="42"/>
      <c r="P1243" s="42"/>
    </row>
    <row r="1244" spans="1:16">
      <c r="A1244" s="42"/>
      <c r="B1244" s="43"/>
      <c r="C1244" s="109"/>
      <c r="D1244" s="109"/>
      <c r="E1244" s="42"/>
      <c r="F1244" s="42"/>
      <c r="G1244" s="42"/>
      <c r="H1244" s="42"/>
      <c r="I1244" s="42"/>
      <c r="J1244" s="42"/>
      <c r="K1244" s="42"/>
      <c r="L1244" s="42"/>
      <c r="M1244" s="42"/>
      <c r="N1244" s="42"/>
      <c r="O1244" s="42"/>
      <c r="P1244" s="42"/>
    </row>
    <row r="1245" spans="1:16">
      <c r="A1245" s="42"/>
      <c r="B1245" s="43"/>
      <c r="C1245" s="109"/>
      <c r="D1245" s="109"/>
      <c r="E1245" s="42"/>
      <c r="F1245" s="42"/>
      <c r="G1245" s="42"/>
      <c r="H1245" s="42"/>
      <c r="I1245" s="42"/>
      <c r="J1245" s="42"/>
      <c r="K1245" s="42"/>
      <c r="L1245" s="42"/>
      <c r="M1245" s="42"/>
      <c r="N1245" s="42"/>
      <c r="O1245" s="42"/>
      <c r="P1245" s="42"/>
    </row>
    <row r="1246" spans="1:16">
      <c r="A1246" s="42"/>
      <c r="B1246" s="43"/>
      <c r="C1246" s="109"/>
      <c r="D1246" s="109"/>
      <c r="E1246" s="42"/>
      <c r="F1246" s="42"/>
      <c r="G1246" s="42"/>
      <c r="H1246" s="42"/>
      <c r="I1246" s="42"/>
      <c r="J1246" s="42"/>
      <c r="K1246" s="42"/>
      <c r="L1246" s="42"/>
      <c r="M1246" s="42"/>
      <c r="N1246" s="42"/>
      <c r="O1246" s="42"/>
      <c r="P1246" s="42"/>
    </row>
    <row r="1247" spans="1:16">
      <c r="A1247" s="42"/>
      <c r="B1247" s="43"/>
      <c r="C1247" s="109"/>
      <c r="D1247" s="109"/>
      <c r="E1247" s="42"/>
      <c r="F1247" s="42"/>
      <c r="G1247" s="42"/>
      <c r="H1247" s="42"/>
      <c r="I1247" s="42"/>
      <c r="J1247" s="42"/>
      <c r="K1247" s="42"/>
      <c r="L1247" s="42"/>
      <c r="M1247" s="42"/>
      <c r="N1247" s="42"/>
      <c r="O1247" s="42"/>
      <c r="P1247" s="42"/>
    </row>
    <row r="1248" spans="1:16">
      <c r="A1248" s="42"/>
      <c r="B1248" s="43"/>
      <c r="C1248" s="109"/>
      <c r="D1248" s="109"/>
      <c r="E1248" s="42"/>
      <c r="F1248" s="42"/>
      <c r="G1248" s="42"/>
      <c r="H1248" s="42"/>
      <c r="I1248" s="42"/>
      <c r="J1248" s="42"/>
      <c r="K1248" s="42"/>
      <c r="L1248" s="42"/>
      <c r="M1248" s="42"/>
      <c r="N1248" s="42"/>
      <c r="O1248" s="42"/>
      <c r="P1248" s="42"/>
    </row>
    <row r="1249" spans="1:16">
      <c r="A1249" s="42"/>
      <c r="B1249" s="43"/>
      <c r="C1249" s="109"/>
      <c r="D1249" s="109"/>
      <c r="E1249" s="42"/>
      <c r="F1249" s="42"/>
      <c r="G1249" s="42"/>
      <c r="H1249" s="42"/>
      <c r="I1249" s="42"/>
      <c r="J1249" s="42"/>
      <c r="K1249" s="42"/>
      <c r="L1249" s="42"/>
      <c r="M1249" s="42"/>
      <c r="N1249" s="42"/>
      <c r="O1249" s="42"/>
      <c r="P1249" s="42"/>
    </row>
    <row r="1250" spans="1:16">
      <c r="A1250" s="42"/>
      <c r="B1250" s="43"/>
      <c r="C1250" s="109"/>
      <c r="D1250" s="109"/>
      <c r="E1250" s="42"/>
      <c r="F1250" s="42"/>
      <c r="G1250" s="42"/>
      <c r="H1250" s="42"/>
      <c r="I1250" s="42"/>
      <c r="J1250" s="42"/>
      <c r="K1250" s="42"/>
      <c r="L1250" s="42"/>
      <c r="M1250" s="42"/>
      <c r="N1250" s="42"/>
      <c r="O1250" s="42"/>
      <c r="P1250" s="42"/>
    </row>
    <row r="1251" spans="1:16">
      <c r="A1251" s="42"/>
      <c r="B1251" s="43"/>
      <c r="C1251" s="109"/>
      <c r="D1251" s="109"/>
      <c r="E1251" s="42"/>
      <c r="F1251" s="42"/>
      <c r="G1251" s="42"/>
      <c r="H1251" s="42"/>
      <c r="I1251" s="42"/>
      <c r="J1251" s="42"/>
      <c r="K1251" s="42"/>
      <c r="L1251" s="42"/>
      <c r="M1251" s="42"/>
      <c r="N1251" s="42"/>
      <c r="O1251" s="42"/>
      <c r="P1251" s="42"/>
    </row>
    <row r="1252" spans="1:16">
      <c r="A1252" s="42"/>
      <c r="B1252" s="43"/>
      <c r="C1252" s="109"/>
      <c r="D1252" s="109"/>
      <c r="E1252" s="42"/>
      <c r="F1252" s="42"/>
      <c r="G1252" s="42"/>
      <c r="H1252" s="42"/>
      <c r="I1252" s="42"/>
      <c r="J1252" s="42"/>
      <c r="K1252" s="42"/>
      <c r="L1252" s="42"/>
      <c r="M1252" s="42"/>
      <c r="N1252" s="42"/>
      <c r="O1252" s="42"/>
      <c r="P1252" s="42"/>
    </row>
    <row r="1253" spans="1:16">
      <c r="A1253" s="42"/>
      <c r="B1253" s="43"/>
      <c r="C1253" s="109"/>
      <c r="D1253" s="109"/>
      <c r="E1253" s="42"/>
      <c r="F1253" s="42"/>
      <c r="G1253" s="42"/>
      <c r="H1253" s="42"/>
      <c r="I1253" s="42"/>
      <c r="J1253" s="42"/>
      <c r="K1253" s="42"/>
      <c r="L1253" s="42"/>
      <c r="M1253" s="42"/>
      <c r="N1253" s="42"/>
      <c r="O1253" s="42"/>
      <c r="P1253" s="42"/>
    </row>
    <row r="1254" spans="1:16">
      <c r="A1254" s="42"/>
      <c r="B1254" s="43"/>
      <c r="C1254" s="109"/>
      <c r="D1254" s="109"/>
      <c r="E1254" s="42"/>
      <c r="F1254" s="42"/>
      <c r="G1254" s="42"/>
      <c r="H1254" s="42"/>
      <c r="I1254" s="42"/>
      <c r="J1254" s="42"/>
      <c r="K1254" s="42"/>
      <c r="L1254" s="42"/>
      <c r="M1254" s="42"/>
      <c r="N1254" s="42"/>
      <c r="O1254" s="42"/>
      <c r="P1254" s="42"/>
    </row>
    <row r="1255" spans="1:16">
      <c r="A1255" s="42"/>
      <c r="B1255" s="43"/>
      <c r="C1255" s="109"/>
      <c r="D1255" s="109"/>
      <c r="E1255" s="42"/>
      <c r="F1255" s="42"/>
      <c r="G1255" s="42"/>
      <c r="H1255" s="42"/>
      <c r="I1255" s="42"/>
      <c r="J1255" s="42"/>
      <c r="K1255" s="42"/>
      <c r="L1255" s="42"/>
      <c r="M1255" s="42"/>
      <c r="N1255" s="42"/>
      <c r="O1255" s="42"/>
      <c r="P1255" s="42"/>
    </row>
    <row r="1256" spans="1:16">
      <c r="A1256" s="42"/>
      <c r="B1256" s="43"/>
      <c r="C1256" s="109"/>
      <c r="D1256" s="109"/>
      <c r="E1256" s="42"/>
      <c r="F1256" s="42"/>
      <c r="G1256" s="42"/>
      <c r="H1256" s="42"/>
      <c r="I1256" s="42"/>
      <c r="J1256" s="42"/>
      <c r="K1256" s="42"/>
      <c r="L1256" s="42"/>
      <c r="M1256" s="42"/>
      <c r="N1256" s="42"/>
      <c r="O1256" s="42"/>
      <c r="P1256" s="42"/>
    </row>
    <row r="1257" spans="1:16">
      <c r="A1257" s="42"/>
      <c r="B1257" s="43"/>
      <c r="C1257" s="109"/>
      <c r="D1257" s="109"/>
      <c r="E1257" s="42"/>
      <c r="F1257" s="42"/>
      <c r="G1257" s="42"/>
      <c r="H1257" s="42"/>
      <c r="I1257" s="42"/>
      <c r="J1257" s="42"/>
      <c r="K1257" s="42"/>
      <c r="L1257" s="42"/>
      <c r="M1257" s="42"/>
      <c r="N1257" s="42"/>
      <c r="O1257" s="42"/>
      <c r="P1257" s="42"/>
    </row>
    <row r="1258" spans="1:16">
      <c r="A1258" s="42"/>
      <c r="B1258" s="43"/>
      <c r="C1258" s="109"/>
      <c r="D1258" s="109"/>
      <c r="E1258" s="42"/>
      <c r="F1258" s="42"/>
      <c r="G1258" s="42"/>
      <c r="H1258" s="42"/>
      <c r="I1258" s="42"/>
      <c r="J1258" s="42"/>
      <c r="K1258" s="42"/>
      <c r="L1258" s="42"/>
      <c r="M1258" s="42"/>
      <c r="N1258" s="42"/>
      <c r="O1258" s="42"/>
      <c r="P1258" s="42"/>
    </row>
    <row r="1259" spans="1:16">
      <c r="A1259" s="42"/>
      <c r="B1259" s="43"/>
      <c r="C1259" s="109"/>
      <c r="D1259" s="109"/>
      <c r="E1259" s="42"/>
      <c r="F1259" s="42"/>
      <c r="G1259" s="42"/>
      <c r="H1259" s="42"/>
      <c r="I1259" s="42"/>
      <c r="J1259" s="42"/>
      <c r="K1259" s="42"/>
      <c r="L1259" s="42"/>
      <c r="M1259" s="42"/>
      <c r="N1259" s="42"/>
      <c r="O1259" s="42"/>
      <c r="P1259" s="42"/>
    </row>
    <row r="1260" spans="1:16">
      <c r="A1260" s="42"/>
      <c r="B1260" s="43"/>
      <c r="C1260" s="109"/>
      <c r="D1260" s="109"/>
      <c r="E1260" s="42"/>
      <c r="F1260" s="42"/>
      <c r="G1260" s="42"/>
      <c r="H1260" s="42"/>
      <c r="I1260" s="42"/>
      <c r="J1260" s="42"/>
      <c r="K1260" s="42"/>
      <c r="L1260" s="42"/>
      <c r="M1260" s="42"/>
      <c r="N1260" s="42"/>
      <c r="O1260" s="42"/>
      <c r="P1260" s="42"/>
    </row>
    <row r="1261" spans="1:16">
      <c r="A1261" s="42"/>
      <c r="B1261" s="43"/>
      <c r="C1261" s="109"/>
      <c r="D1261" s="109"/>
      <c r="E1261" s="42"/>
      <c r="F1261" s="42"/>
      <c r="G1261" s="42"/>
      <c r="H1261" s="42"/>
      <c r="I1261" s="42"/>
      <c r="J1261" s="42"/>
      <c r="K1261" s="42"/>
      <c r="L1261" s="42"/>
      <c r="M1261" s="42"/>
      <c r="N1261" s="42"/>
      <c r="O1261" s="42"/>
      <c r="P1261" s="42"/>
    </row>
    <row r="1262" spans="1:16">
      <c r="A1262" s="42"/>
      <c r="B1262" s="43"/>
      <c r="C1262" s="109"/>
      <c r="D1262" s="109"/>
      <c r="E1262" s="42"/>
      <c r="F1262" s="42"/>
      <c r="G1262" s="42"/>
      <c r="H1262" s="42"/>
      <c r="I1262" s="42"/>
      <c r="J1262" s="42"/>
      <c r="K1262" s="42"/>
      <c r="L1262" s="42"/>
      <c r="M1262" s="42"/>
      <c r="N1262" s="42"/>
      <c r="O1262" s="42"/>
      <c r="P1262" s="42"/>
    </row>
    <row r="1263" spans="1:16">
      <c r="A1263" s="42"/>
      <c r="B1263" s="43"/>
      <c r="C1263" s="109"/>
      <c r="D1263" s="109"/>
      <c r="E1263" s="42"/>
      <c r="F1263" s="42"/>
      <c r="G1263" s="42"/>
      <c r="H1263" s="42"/>
      <c r="I1263" s="42"/>
      <c r="J1263" s="42"/>
      <c r="K1263" s="42"/>
      <c r="L1263" s="42"/>
      <c r="M1263" s="42"/>
      <c r="N1263" s="42"/>
      <c r="O1263" s="42"/>
      <c r="P1263" s="42"/>
    </row>
    <row r="1264" spans="1:16">
      <c r="A1264" s="42"/>
      <c r="B1264" s="43"/>
      <c r="C1264" s="109"/>
      <c r="D1264" s="109"/>
      <c r="E1264" s="42"/>
      <c r="F1264" s="42"/>
      <c r="G1264" s="42"/>
      <c r="H1264" s="42"/>
      <c r="I1264" s="42"/>
      <c r="J1264" s="42"/>
      <c r="K1264" s="42"/>
      <c r="L1264" s="42"/>
      <c r="M1264" s="42"/>
      <c r="N1264" s="42"/>
      <c r="O1264" s="42"/>
      <c r="P1264" s="42"/>
    </row>
    <row r="1265" spans="1:16">
      <c r="A1265" s="42"/>
      <c r="B1265" s="43"/>
      <c r="C1265" s="109"/>
      <c r="D1265" s="109"/>
      <c r="E1265" s="42"/>
      <c r="F1265" s="42"/>
      <c r="G1265" s="42"/>
      <c r="H1265" s="42"/>
      <c r="I1265" s="42"/>
      <c r="J1265" s="42"/>
      <c r="K1265" s="42"/>
      <c r="L1265" s="42"/>
      <c r="M1265" s="42"/>
      <c r="N1265" s="42"/>
      <c r="O1265" s="42"/>
      <c r="P1265" s="42"/>
    </row>
    <row r="1266" spans="1:16">
      <c r="A1266" s="42"/>
      <c r="B1266" s="43"/>
      <c r="C1266" s="109"/>
      <c r="D1266" s="109"/>
      <c r="E1266" s="42"/>
      <c r="F1266" s="42"/>
      <c r="G1266" s="42"/>
      <c r="H1266" s="42"/>
      <c r="I1266" s="42"/>
      <c r="J1266" s="42"/>
      <c r="K1266" s="42"/>
      <c r="L1266" s="42"/>
      <c r="M1266" s="42"/>
      <c r="N1266" s="42"/>
      <c r="O1266" s="42"/>
      <c r="P1266" s="42"/>
    </row>
    <row r="1267" spans="1:16">
      <c r="A1267" s="42"/>
      <c r="B1267" s="43"/>
      <c r="C1267" s="109"/>
      <c r="D1267" s="109"/>
      <c r="E1267" s="42"/>
      <c r="F1267" s="42"/>
      <c r="G1267" s="42"/>
      <c r="H1267" s="42"/>
      <c r="I1267" s="42"/>
      <c r="J1267" s="42"/>
      <c r="K1267" s="42"/>
      <c r="L1267" s="42"/>
      <c r="M1267" s="42"/>
      <c r="N1267" s="42"/>
      <c r="O1267" s="42"/>
      <c r="P1267" s="42"/>
    </row>
    <row r="1268" spans="1:16">
      <c r="A1268" s="42"/>
      <c r="B1268" s="43"/>
      <c r="C1268" s="109"/>
      <c r="D1268" s="109"/>
      <c r="E1268" s="42"/>
      <c r="F1268" s="42"/>
      <c r="G1268" s="42"/>
      <c r="H1268" s="42"/>
      <c r="I1268" s="42"/>
      <c r="J1268" s="42"/>
      <c r="K1268" s="42"/>
      <c r="L1268" s="42"/>
      <c r="M1268" s="42"/>
      <c r="N1268" s="42"/>
      <c r="O1268" s="42"/>
      <c r="P1268" s="42"/>
    </row>
    <row r="1269" spans="1:16">
      <c r="A1269" s="42"/>
      <c r="B1269" s="43"/>
      <c r="C1269" s="109"/>
      <c r="D1269" s="109"/>
      <c r="E1269" s="42"/>
      <c r="F1269" s="42"/>
      <c r="G1269" s="42"/>
      <c r="H1269" s="42"/>
      <c r="I1269" s="42"/>
      <c r="J1269" s="42"/>
      <c r="K1269" s="42"/>
      <c r="L1269" s="42"/>
      <c r="M1269" s="42"/>
      <c r="N1269" s="42"/>
      <c r="O1269" s="42"/>
      <c r="P1269" s="42"/>
    </row>
    <row r="1270" spans="1:16">
      <c r="A1270" s="42"/>
      <c r="B1270" s="43"/>
      <c r="C1270" s="109"/>
      <c r="D1270" s="109"/>
      <c r="E1270" s="42"/>
      <c r="F1270" s="42"/>
      <c r="G1270" s="42"/>
      <c r="H1270" s="42"/>
      <c r="I1270" s="42"/>
      <c r="J1270" s="42"/>
      <c r="K1270" s="42"/>
      <c r="L1270" s="42"/>
      <c r="M1270" s="42"/>
      <c r="N1270" s="42"/>
      <c r="O1270" s="42"/>
      <c r="P1270" s="42"/>
    </row>
    <row r="1271" spans="1:16">
      <c r="A1271" s="42"/>
      <c r="B1271" s="43"/>
      <c r="C1271" s="109"/>
      <c r="D1271" s="109"/>
      <c r="E1271" s="42"/>
      <c r="F1271" s="42"/>
      <c r="G1271" s="42"/>
      <c r="H1271" s="42"/>
      <c r="I1271" s="42"/>
      <c r="J1271" s="42"/>
      <c r="K1271" s="42"/>
      <c r="L1271" s="42"/>
      <c r="M1271" s="42"/>
      <c r="N1271" s="42"/>
      <c r="O1271" s="42"/>
      <c r="P1271" s="42"/>
    </row>
    <row r="1272" spans="1:16">
      <c r="A1272" s="42"/>
      <c r="B1272" s="43"/>
      <c r="C1272" s="109"/>
      <c r="D1272" s="109"/>
      <c r="E1272" s="42"/>
      <c r="F1272" s="42"/>
      <c r="G1272" s="42"/>
      <c r="H1272" s="42"/>
      <c r="I1272" s="42"/>
      <c r="J1272" s="42"/>
      <c r="K1272" s="42"/>
      <c r="L1272" s="42"/>
      <c r="M1272" s="42"/>
      <c r="N1272" s="42"/>
      <c r="O1272" s="42"/>
      <c r="P1272" s="42"/>
    </row>
    <row r="1273" spans="1:16">
      <c r="A1273" s="42"/>
      <c r="B1273" s="43"/>
      <c r="C1273" s="109"/>
      <c r="D1273" s="109"/>
      <c r="E1273" s="42"/>
      <c r="F1273" s="42"/>
      <c r="G1273" s="42"/>
      <c r="H1273" s="42"/>
      <c r="I1273" s="42"/>
      <c r="J1273" s="42"/>
      <c r="K1273" s="42"/>
      <c r="L1273" s="42"/>
      <c r="M1273" s="42"/>
      <c r="N1273" s="42"/>
      <c r="O1273" s="42"/>
      <c r="P1273" s="42"/>
    </row>
    <row r="1274" spans="1:16">
      <c r="A1274" s="42"/>
      <c r="B1274" s="43"/>
      <c r="C1274" s="109"/>
      <c r="D1274" s="109"/>
      <c r="E1274" s="42"/>
      <c r="F1274" s="42"/>
      <c r="G1274" s="42"/>
      <c r="H1274" s="42"/>
      <c r="I1274" s="42"/>
      <c r="J1274" s="42"/>
      <c r="K1274" s="42"/>
      <c r="L1274" s="42"/>
      <c r="M1274" s="42"/>
      <c r="N1274" s="42"/>
      <c r="O1274" s="42"/>
      <c r="P1274" s="42"/>
    </row>
    <row r="1275" spans="1:16">
      <c r="A1275" s="42"/>
      <c r="B1275" s="43"/>
      <c r="C1275" s="109"/>
      <c r="D1275" s="109"/>
      <c r="E1275" s="42"/>
      <c r="F1275" s="42"/>
      <c r="G1275" s="42"/>
      <c r="H1275" s="42"/>
      <c r="I1275" s="42"/>
      <c r="J1275" s="42"/>
      <c r="K1275" s="42"/>
      <c r="L1275" s="42"/>
      <c r="M1275" s="42"/>
      <c r="N1275" s="42"/>
      <c r="O1275" s="42"/>
      <c r="P1275" s="42"/>
    </row>
    <row r="1276" spans="1:16">
      <c r="A1276" s="42"/>
      <c r="B1276" s="43"/>
      <c r="C1276" s="109"/>
      <c r="D1276" s="109"/>
      <c r="E1276" s="42"/>
      <c r="F1276" s="42"/>
      <c r="G1276" s="42"/>
      <c r="H1276" s="42"/>
      <c r="I1276" s="42"/>
      <c r="J1276" s="42"/>
      <c r="K1276" s="42"/>
      <c r="L1276" s="42"/>
      <c r="M1276" s="42"/>
      <c r="N1276" s="42"/>
      <c r="O1276" s="42"/>
      <c r="P1276" s="42"/>
    </row>
    <row r="1277" spans="1:16">
      <c r="A1277" s="42"/>
      <c r="B1277" s="43"/>
      <c r="C1277" s="109"/>
      <c r="D1277" s="109"/>
      <c r="E1277" s="42"/>
      <c r="F1277" s="42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</row>
    <row r="1278" spans="1:16">
      <c r="A1278" s="42"/>
      <c r="B1278" s="43"/>
      <c r="C1278" s="109"/>
      <c r="D1278" s="109"/>
      <c r="E1278" s="42"/>
      <c r="F1278" s="42"/>
      <c r="G1278" s="42"/>
      <c r="H1278" s="42"/>
      <c r="I1278" s="42"/>
      <c r="J1278" s="42"/>
      <c r="K1278" s="42"/>
      <c r="L1278" s="42"/>
      <c r="M1278" s="42"/>
      <c r="N1278" s="42"/>
      <c r="O1278" s="42"/>
      <c r="P1278" s="42"/>
    </row>
    <row r="1279" spans="1:16">
      <c r="A1279" s="42"/>
      <c r="B1279" s="43"/>
      <c r="C1279" s="109"/>
      <c r="D1279" s="109"/>
      <c r="E1279" s="42"/>
      <c r="F1279" s="42"/>
      <c r="G1279" s="42"/>
      <c r="H1279" s="42"/>
      <c r="I1279" s="42"/>
      <c r="J1279" s="42"/>
      <c r="K1279" s="42"/>
      <c r="L1279" s="42"/>
      <c r="M1279" s="42"/>
      <c r="N1279" s="42"/>
      <c r="O1279" s="42"/>
      <c r="P1279" s="42"/>
    </row>
    <row r="1280" spans="1:16">
      <c r="A1280" s="42"/>
      <c r="B1280" s="43"/>
      <c r="C1280" s="109"/>
      <c r="D1280" s="109"/>
      <c r="E1280" s="42"/>
      <c r="F1280" s="42"/>
      <c r="G1280" s="42"/>
      <c r="H1280" s="42"/>
      <c r="I1280" s="42"/>
      <c r="J1280" s="42"/>
      <c r="K1280" s="42"/>
      <c r="L1280" s="42"/>
      <c r="M1280" s="42"/>
      <c r="N1280" s="42"/>
      <c r="O1280" s="42"/>
      <c r="P1280" s="42"/>
    </row>
    <row r="1281" spans="1:16">
      <c r="A1281" s="42"/>
      <c r="B1281" s="43"/>
      <c r="C1281" s="109"/>
      <c r="D1281" s="109"/>
      <c r="E1281" s="42"/>
      <c r="F1281" s="42"/>
      <c r="G1281" s="42"/>
      <c r="H1281" s="42"/>
      <c r="I1281" s="42"/>
      <c r="J1281" s="42"/>
      <c r="K1281" s="42"/>
      <c r="L1281" s="42"/>
      <c r="M1281" s="42"/>
      <c r="N1281" s="42"/>
      <c r="O1281" s="42"/>
      <c r="P1281" s="42"/>
    </row>
    <row r="1282" spans="1:16">
      <c r="A1282" s="42"/>
      <c r="B1282" s="43"/>
      <c r="C1282" s="109"/>
      <c r="D1282" s="109"/>
      <c r="E1282" s="42"/>
      <c r="F1282" s="42"/>
      <c r="G1282" s="42"/>
      <c r="H1282" s="42"/>
      <c r="I1282" s="42"/>
      <c r="J1282" s="42"/>
      <c r="K1282" s="42"/>
      <c r="L1282" s="42"/>
      <c r="M1282" s="42"/>
      <c r="N1282" s="42"/>
      <c r="O1282" s="42"/>
      <c r="P1282" s="42"/>
    </row>
    <row r="1283" spans="1:16">
      <c r="A1283" s="42"/>
      <c r="B1283" s="43"/>
      <c r="C1283" s="109"/>
      <c r="D1283" s="109"/>
      <c r="E1283" s="42"/>
      <c r="F1283" s="42"/>
      <c r="G1283" s="42"/>
      <c r="H1283" s="42"/>
      <c r="I1283" s="42"/>
      <c r="J1283" s="42"/>
      <c r="K1283" s="42"/>
      <c r="L1283" s="42"/>
      <c r="M1283" s="42"/>
      <c r="N1283" s="42"/>
      <c r="O1283" s="42"/>
      <c r="P1283" s="42"/>
    </row>
    <row r="1284" spans="1:16">
      <c r="A1284" s="42"/>
      <c r="B1284" s="43"/>
      <c r="C1284" s="109"/>
      <c r="D1284" s="109"/>
      <c r="E1284" s="42"/>
      <c r="F1284" s="42"/>
      <c r="G1284" s="42"/>
      <c r="H1284" s="42"/>
      <c r="I1284" s="42"/>
      <c r="J1284" s="42"/>
      <c r="K1284" s="42"/>
      <c r="L1284" s="42"/>
      <c r="M1284" s="42"/>
      <c r="N1284" s="42"/>
      <c r="O1284" s="42"/>
      <c r="P1284" s="42"/>
    </row>
    <row r="1285" spans="1:16">
      <c r="A1285" s="42"/>
      <c r="B1285" s="43"/>
      <c r="C1285" s="109"/>
      <c r="D1285" s="109"/>
      <c r="E1285" s="42"/>
      <c r="F1285" s="42"/>
      <c r="G1285" s="42"/>
      <c r="H1285" s="42"/>
      <c r="I1285" s="42"/>
      <c r="J1285" s="42"/>
      <c r="K1285" s="42"/>
      <c r="L1285" s="42"/>
      <c r="M1285" s="42"/>
      <c r="N1285" s="42"/>
      <c r="O1285" s="42"/>
      <c r="P1285" s="42"/>
    </row>
    <row r="1286" spans="1:16">
      <c r="A1286" s="42"/>
      <c r="B1286" s="43"/>
      <c r="C1286" s="109"/>
      <c r="D1286" s="109"/>
      <c r="E1286" s="42"/>
      <c r="F1286" s="42"/>
      <c r="G1286" s="42"/>
      <c r="H1286" s="42"/>
      <c r="I1286" s="42"/>
      <c r="J1286" s="42"/>
      <c r="K1286" s="42"/>
      <c r="L1286" s="42"/>
      <c r="M1286" s="42"/>
      <c r="N1286" s="42"/>
      <c r="O1286" s="42"/>
      <c r="P1286" s="42"/>
    </row>
    <row r="1287" spans="1:16">
      <c r="A1287" s="42"/>
      <c r="B1287" s="43"/>
      <c r="C1287" s="109"/>
      <c r="D1287" s="109"/>
      <c r="E1287" s="42"/>
      <c r="F1287" s="42"/>
      <c r="G1287" s="42"/>
      <c r="H1287" s="42"/>
      <c r="I1287" s="42"/>
      <c r="J1287" s="42"/>
      <c r="K1287" s="42"/>
      <c r="L1287" s="42"/>
      <c r="M1287" s="42"/>
      <c r="N1287" s="42"/>
      <c r="O1287" s="42"/>
      <c r="P1287" s="42"/>
    </row>
    <row r="1288" spans="1:16">
      <c r="A1288" s="42"/>
      <c r="B1288" s="43"/>
      <c r="C1288" s="109"/>
      <c r="D1288" s="109"/>
      <c r="E1288" s="42"/>
      <c r="F1288" s="42"/>
      <c r="G1288" s="42"/>
      <c r="H1288" s="42"/>
      <c r="I1288" s="42"/>
      <c r="J1288" s="42"/>
      <c r="K1288" s="42"/>
      <c r="L1288" s="42"/>
      <c r="M1288" s="42"/>
      <c r="N1288" s="42"/>
      <c r="O1288" s="42"/>
      <c r="P1288" s="42"/>
    </row>
    <row r="1289" spans="1:16">
      <c r="A1289" s="42"/>
      <c r="B1289" s="43"/>
      <c r="C1289" s="109"/>
      <c r="D1289" s="109"/>
      <c r="E1289" s="42"/>
      <c r="F1289" s="42"/>
      <c r="G1289" s="42"/>
      <c r="H1289" s="42"/>
      <c r="I1289" s="42"/>
      <c r="J1289" s="42"/>
      <c r="K1289" s="42"/>
      <c r="L1289" s="42"/>
      <c r="M1289" s="42"/>
      <c r="N1289" s="42"/>
      <c r="O1289" s="42"/>
      <c r="P1289" s="42"/>
    </row>
    <row r="1290" spans="1:16">
      <c r="A1290" s="42"/>
      <c r="B1290" s="43"/>
      <c r="C1290" s="109"/>
      <c r="D1290" s="109"/>
      <c r="E1290" s="42"/>
      <c r="F1290" s="42"/>
      <c r="G1290" s="42"/>
      <c r="H1290" s="42"/>
      <c r="I1290" s="42"/>
      <c r="J1290" s="42"/>
      <c r="K1290" s="42"/>
      <c r="L1290" s="42"/>
      <c r="M1290" s="42"/>
      <c r="N1290" s="42"/>
      <c r="O1290" s="42"/>
      <c r="P1290" s="42"/>
    </row>
    <row r="1291" spans="1:16">
      <c r="A1291" s="42"/>
      <c r="B1291" s="43"/>
      <c r="C1291" s="109"/>
      <c r="D1291" s="109"/>
      <c r="E1291" s="42"/>
      <c r="F1291" s="42"/>
      <c r="G1291" s="42"/>
      <c r="H1291" s="42"/>
      <c r="I1291" s="42"/>
      <c r="J1291" s="42"/>
      <c r="K1291" s="42"/>
      <c r="L1291" s="42"/>
      <c r="M1291" s="42"/>
      <c r="N1291" s="42"/>
      <c r="O1291" s="42"/>
      <c r="P1291" s="42"/>
    </row>
    <row r="1292" spans="1:16">
      <c r="A1292" s="42"/>
      <c r="B1292" s="43"/>
      <c r="C1292" s="109"/>
      <c r="D1292" s="109"/>
      <c r="E1292" s="42"/>
      <c r="F1292" s="42"/>
      <c r="G1292" s="42"/>
      <c r="H1292" s="42"/>
      <c r="I1292" s="42"/>
      <c r="J1292" s="42"/>
      <c r="K1292" s="42"/>
      <c r="L1292" s="42"/>
      <c r="M1292" s="42"/>
      <c r="N1292" s="42"/>
      <c r="O1292" s="42"/>
      <c r="P1292" s="42"/>
    </row>
    <row r="1293" spans="1:16">
      <c r="A1293" s="42"/>
      <c r="B1293" s="43"/>
      <c r="C1293" s="109"/>
      <c r="D1293" s="109"/>
      <c r="E1293" s="42"/>
      <c r="F1293" s="42"/>
      <c r="G1293" s="42"/>
      <c r="H1293" s="42"/>
      <c r="I1293" s="42"/>
      <c r="J1293" s="42"/>
      <c r="K1293" s="42"/>
      <c r="L1293" s="42"/>
      <c r="M1293" s="42"/>
      <c r="N1293" s="42"/>
      <c r="O1293" s="42"/>
      <c r="P1293" s="42"/>
    </row>
    <row r="1294" spans="1:16">
      <c r="A1294" s="42"/>
      <c r="B1294" s="43"/>
      <c r="C1294" s="109"/>
      <c r="D1294" s="109"/>
      <c r="E1294" s="42"/>
      <c r="F1294" s="42"/>
      <c r="G1294" s="42"/>
      <c r="H1294" s="42"/>
      <c r="I1294" s="42"/>
      <c r="J1294" s="42"/>
      <c r="K1294" s="42"/>
      <c r="L1294" s="42"/>
      <c r="M1294" s="42"/>
      <c r="N1294" s="42"/>
      <c r="O1294" s="42"/>
      <c r="P1294" s="42"/>
    </row>
    <row r="1295" spans="1:16">
      <c r="A1295" s="42"/>
      <c r="B1295" s="43"/>
      <c r="C1295" s="109"/>
      <c r="D1295" s="109"/>
      <c r="E1295" s="42"/>
      <c r="F1295" s="42"/>
      <c r="G1295" s="42"/>
      <c r="H1295" s="42"/>
      <c r="I1295" s="42"/>
      <c r="J1295" s="42"/>
      <c r="K1295" s="42"/>
      <c r="L1295" s="42"/>
      <c r="M1295" s="42"/>
      <c r="N1295" s="42"/>
      <c r="O1295" s="42"/>
      <c r="P1295" s="42"/>
    </row>
    <row r="1296" spans="1:16">
      <c r="A1296" s="42"/>
      <c r="B1296" s="43"/>
      <c r="C1296" s="109"/>
      <c r="D1296" s="109"/>
      <c r="E1296" s="42"/>
      <c r="F1296" s="42"/>
      <c r="G1296" s="42"/>
      <c r="H1296" s="42"/>
      <c r="I1296" s="42"/>
      <c r="J1296" s="42"/>
      <c r="K1296" s="42"/>
      <c r="L1296" s="42"/>
      <c r="M1296" s="42"/>
      <c r="N1296" s="42"/>
      <c r="O1296" s="42"/>
      <c r="P1296" s="42"/>
    </row>
    <row r="1297" spans="1:16">
      <c r="A1297" s="42"/>
      <c r="B1297" s="43"/>
      <c r="C1297" s="109"/>
      <c r="D1297" s="109"/>
      <c r="E1297" s="42"/>
      <c r="F1297" s="42"/>
      <c r="G1297" s="42"/>
      <c r="H1297" s="42"/>
      <c r="I1297" s="42"/>
      <c r="J1297" s="42"/>
      <c r="K1297" s="42"/>
      <c r="L1297" s="42"/>
      <c r="M1297" s="42"/>
      <c r="N1297" s="42"/>
      <c r="O1297" s="42"/>
      <c r="P1297" s="42"/>
    </row>
    <row r="1298" spans="1:16">
      <c r="A1298" s="42"/>
      <c r="B1298" s="43"/>
      <c r="C1298" s="109"/>
      <c r="D1298" s="109"/>
      <c r="E1298" s="42"/>
      <c r="F1298" s="42"/>
      <c r="G1298" s="42"/>
      <c r="H1298" s="42"/>
      <c r="I1298" s="42"/>
      <c r="J1298" s="42"/>
      <c r="K1298" s="42"/>
      <c r="L1298" s="42"/>
      <c r="M1298" s="42"/>
      <c r="N1298" s="42"/>
      <c r="O1298" s="42"/>
      <c r="P1298" s="42"/>
    </row>
    <row r="1299" spans="1:16">
      <c r="A1299" s="42"/>
      <c r="B1299" s="43"/>
      <c r="C1299" s="109"/>
      <c r="D1299" s="109"/>
      <c r="E1299" s="42"/>
      <c r="F1299" s="42"/>
      <c r="G1299" s="42"/>
      <c r="H1299" s="42"/>
      <c r="I1299" s="42"/>
      <c r="J1299" s="42"/>
      <c r="K1299" s="42"/>
      <c r="L1299" s="42"/>
      <c r="M1299" s="42"/>
      <c r="N1299" s="42"/>
      <c r="O1299" s="42"/>
      <c r="P1299" s="42"/>
    </row>
    <row r="1300" spans="1:16">
      <c r="A1300" s="42"/>
      <c r="B1300" s="43"/>
      <c r="C1300" s="109"/>
      <c r="D1300" s="109"/>
      <c r="E1300" s="42"/>
      <c r="F1300" s="42"/>
      <c r="G1300" s="42"/>
      <c r="H1300" s="42"/>
      <c r="I1300" s="42"/>
      <c r="J1300" s="42"/>
      <c r="K1300" s="42"/>
      <c r="L1300" s="42"/>
      <c r="M1300" s="42"/>
      <c r="N1300" s="42"/>
      <c r="O1300" s="42"/>
      <c r="P1300" s="42"/>
    </row>
    <row r="1301" spans="1:16">
      <c r="A1301" s="42"/>
      <c r="B1301" s="43"/>
      <c r="C1301" s="109"/>
      <c r="D1301" s="109"/>
      <c r="E1301" s="42"/>
      <c r="F1301" s="42"/>
      <c r="G1301" s="42"/>
      <c r="H1301" s="42"/>
      <c r="I1301" s="42"/>
      <c r="J1301" s="42"/>
      <c r="K1301" s="42"/>
      <c r="L1301" s="42"/>
      <c r="M1301" s="42"/>
      <c r="N1301" s="42"/>
      <c r="O1301" s="42"/>
      <c r="P1301" s="42"/>
    </row>
    <row r="1302" spans="1:16">
      <c r="A1302" s="42"/>
      <c r="B1302" s="43"/>
      <c r="C1302" s="109"/>
      <c r="D1302" s="109"/>
      <c r="E1302" s="42"/>
      <c r="F1302" s="42"/>
      <c r="G1302" s="42"/>
      <c r="H1302" s="42"/>
      <c r="I1302" s="42"/>
      <c r="J1302" s="42"/>
      <c r="K1302" s="42"/>
      <c r="L1302" s="42"/>
      <c r="M1302" s="42"/>
      <c r="N1302" s="42"/>
      <c r="O1302" s="42"/>
      <c r="P1302" s="42"/>
    </row>
    <row r="1303" spans="1:16">
      <c r="A1303" s="42"/>
      <c r="B1303" s="43"/>
      <c r="C1303" s="109"/>
      <c r="D1303" s="109"/>
      <c r="E1303" s="42"/>
      <c r="F1303" s="42"/>
      <c r="G1303" s="42"/>
      <c r="H1303" s="42"/>
      <c r="I1303" s="42"/>
      <c r="J1303" s="42"/>
      <c r="K1303" s="42"/>
      <c r="L1303" s="42"/>
      <c r="M1303" s="42"/>
      <c r="N1303" s="42"/>
      <c r="O1303" s="42"/>
      <c r="P1303" s="42"/>
    </row>
    <row r="1304" spans="1:16">
      <c r="A1304" s="42"/>
      <c r="B1304" s="43"/>
      <c r="C1304" s="109"/>
      <c r="D1304" s="109"/>
      <c r="E1304" s="42"/>
      <c r="F1304" s="42"/>
      <c r="G1304" s="42"/>
      <c r="H1304" s="42"/>
      <c r="I1304" s="42"/>
      <c r="J1304" s="42"/>
      <c r="K1304" s="42"/>
      <c r="L1304" s="42"/>
      <c r="M1304" s="42"/>
      <c r="N1304" s="42"/>
      <c r="O1304" s="42"/>
      <c r="P1304" s="42"/>
    </row>
    <row r="1305" spans="1:16">
      <c r="A1305" s="42"/>
      <c r="B1305" s="43"/>
      <c r="C1305" s="109"/>
      <c r="D1305" s="109"/>
      <c r="E1305" s="42"/>
      <c r="F1305" s="42"/>
      <c r="G1305" s="42"/>
      <c r="H1305" s="42"/>
      <c r="I1305" s="42"/>
      <c r="J1305" s="42"/>
      <c r="K1305" s="42"/>
      <c r="L1305" s="42"/>
      <c r="M1305" s="42"/>
      <c r="N1305" s="42"/>
      <c r="O1305" s="42"/>
      <c r="P1305" s="42"/>
    </row>
    <row r="1306" spans="1:16">
      <c r="A1306" s="42"/>
      <c r="B1306" s="43"/>
      <c r="C1306" s="109"/>
      <c r="D1306" s="109"/>
      <c r="E1306" s="42"/>
      <c r="F1306" s="42"/>
      <c r="G1306" s="42"/>
      <c r="H1306" s="42"/>
      <c r="I1306" s="42"/>
      <c r="J1306" s="42"/>
      <c r="K1306" s="42"/>
      <c r="L1306" s="42"/>
      <c r="M1306" s="42"/>
      <c r="N1306" s="42"/>
      <c r="O1306" s="42"/>
      <c r="P1306" s="42"/>
    </row>
    <row r="1307" spans="1:16">
      <c r="A1307" s="42"/>
      <c r="B1307" s="43"/>
      <c r="C1307" s="109"/>
      <c r="D1307" s="109"/>
      <c r="E1307" s="42"/>
      <c r="F1307" s="42"/>
      <c r="G1307" s="42"/>
      <c r="H1307" s="42"/>
      <c r="I1307" s="42"/>
      <c r="J1307" s="42"/>
      <c r="K1307" s="42"/>
      <c r="L1307" s="42"/>
      <c r="M1307" s="42"/>
      <c r="N1307" s="42"/>
      <c r="O1307" s="42"/>
      <c r="P1307" s="42"/>
    </row>
    <row r="1308" spans="1:16">
      <c r="A1308" s="42"/>
      <c r="B1308" s="43"/>
      <c r="C1308" s="109"/>
      <c r="D1308" s="109"/>
      <c r="E1308" s="42"/>
      <c r="F1308" s="42"/>
      <c r="G1308" s="42"/>
      <c r="H1308" s="42"/>
      <c r="I1308" s="42"/>
      <c r="J1308" s="42"/>
      <c r="K1308" s="42"/>
      <c r="L1308" s="42"/>
      <c r="M1308" s="42"/>
      <c r="N1308" s="42"/>
      <c r="O1308" s="42"/>
      <c r="P1308" s="42"/>
    </row>
    <row r="1309" spans="1:16">
      <c r="A1309" s="42"/>
      <c r="B1309" s="43"/>
      <c r="C1309" s="109"/>
      <c r="D1309" s="109"/>
      <c r="E1309" s="42"/>
      <c r="F1309" s="42"/>
      <c r="G1309" s="42"/>
      <c r="H1309" s="42"/>
      <c r="I1309" s="42"/>
      <c r="J1309" s="42"/>
      <c r="K1309" s="42"/>
      <c r="L1309" s="42"/>
      <c r="M1309" s="42"/>
      <c r="N1309" s="42"/>
      <c r="O1309" s="42"/>
      <c r="P1309" s="42"/>
    </row>
    <row r="1310" spans="1:16">
      <c r="A1310" s="42"/>
      <c r="B1310" s="43"/>
      <c r="C1310" s="109"/>
      <c r="D1310" s="109"/>
      <c r="E1310" s="42"/>
      <c r="F1310" s="42"/>
      <c r="G1310" s="42"/>
      <c r="H1310" s="42"/>
      <c r="I1310" s="42"/>
      <c r="J1310" s="42"/>
      <c r="K1310" s="42"/>
      <c r="L1310" s="42"/>
      <c r="M1310" s="42"/>
      <c r="N1310" s="42"/>
      <c r="O1310" s="42"/>
      <c r="P1310" s="42"/>
    </row>
    <row r="1311" spans="1:16">
      <c r="A1311" s="42"/>
      <c r="B1311" s="43"/>
      <c r="C1311" s="109"/>
      <c r="D1311" s="109"/>
      <c r="E1311" s="42"/>
      <c r="F1311" s="42"/>
      <c r="G1311" s="42"/>
      <c r="H1311" s="42"/>
      <c r="I1311" s="42"/>
      <c r="J1311" s="42"/>
      <c r="K1311" s="42"/>
      <c r="L1311" s="42"/>
      <c r="M1311" s="42"/>
      <c r="N1311" s="42"/>
      <c r="O1311" s="42"/>
      <c r="P1311" s="42"/>
    </row>
    <row r="1312" spans="1:16">
      <c r="A1312" s="42"/>
      <c r="B1312" s="43"/>
      <c r="C1312" s="109"/>
      <c r="D1312" s="109"/>
      <c r="E1312" s="42"/>
      <c r="F1312" s="42"/>
      <c r="G1312" s="42"/>
      <c r="H1312" s="42"/>
      <c r="I1312" s="42"/>
      <c r="J1312" s="42"/>
      <c r="K1312" s="42"/>
      <c r="L1312" s="42"/>
      <c r="M1312" s="42"/>
      <c r="N1312" s="42"/>
      <c r="O1312" s="42"/>
      <c r="P1312" s="42"/>
    </row>
    <row r="1313" spans="1:16">
      <c r="A1313" s="42"/>
      <c r="B1313" s="43"/>
      <c r="C1313" s="109"/>
      <c r="D1313" s="109"/>
      <c r="E1313" s="42"/>
      <c r="F1313" s="42"/>
      <c r="G1313" s="42"/>
      <c r="H1313" s="42"/>
      <c r="I1313" s="42"/>
      <c r="J1313" s="42"/>
      <c r="K1313" s="42"/>
      <c r="L1313" s="42"/>
      <c r="M1313" s="42"/>
      <c r="N1313" s="42"/>
      <c r="O1313" s="42"/>
      <c r="P1313" s="42"/>
    </row>
    <row r="1314" spans="1:16">
      <c r="A1314" s="42"/>
      <c r="B1314" s="43"/>
      <c r="C1314" s="109"/>
      <c r="D1314" s="109"/>
      <c r="E1314" s="42"/>
      <c r="F1314" s="42"/>
      <c r="G1314" s="42"/>
      <c r="H1314" s="42"/>
      <c r="I1314" s="42"/>
      <c r="J1314" s="42"/>
      <c r="K1314" s="42"/>
      <c r="L1314" s="42"/>
      <c r="M1314" s="42"/>
      <c r="N1314" s="42"/>
      <c r="O1314" s="42"/>
      <c r="P1314" s="42"/>
    </row>
    <row r="1315" spans="1:16">
      <c r="A1315" s="42"/>
      <c r="B1315" s="43"/>
      <c r="C1315" s="109"/>
      <c r="D1315" s="109"/>
      <c r="E1315" s="42"/>
      <c r="F1315" s="42"/>
      <c r="G1315" s="42"/>
      <c r="H1315" s="42"/>
      <c r="I1315" s="42"/>
      <c r="J1315" s="42"/>
      <c r="K1315" s="42"/>
      <c r="L1315" s="42"/>
      <c r="M1315" s="42"/>
      <c r="N1315" s="42"/>
      <c r="O1315" s="42"/>
      <c r="P1315" s="42"/>
    </row>
    <row r="1316" spans="1:16">
      <c r="A1316" s="42"/>
      <c r="B1316" s="43"/>
      <c r="C1316" s="109"/>
      <c r="D1316" s="109"/>
      <c r="E1316" s="42"/>
      <c r="F1316" s="42"/>
      <c r="G1316" s="42"/>
      <c r="H1316" s="42"/>
      <c r="I1316" s="42"/>
      <c r="J1316" s="42"/>
      <c r="K1316" s="42"/>
      <c r="L1316" s="42"/>
      <c r="M1316" s="42"/>
      <c r="N1316" s="42"/>
      <c r="O1316" s="42"/>
      <c r="P1316" s="42"/>
    </row>
    <row r="1317" spans="1:16">
      <c r="A1317" s="42"/>
      <c r="B1317" s="43"/>
      <c r="C1317" s="109"/>
      <c r="D1317" s="109"/>
      <c r="E1317" s="42"/>
      <c r="F1317" s="42"/>
      <c r="G1317" s="42"/>
      <c r="H1317" s="42"/>
      <c r="I1317" s="42"/>
      <c r="J1317" s="42"/>
      <c r="K1317" s="42"/>
      <c r="L1317" s="42"/>
      <c r="M1317" s="42"/>
      <c r="N1317" s="42"/>
      <c r="O1317" s="42"/>
      <c r="P1317" s="42"/>
    </row>
    <row r="1318" spans="1:16">
      <c r="A1318" s="42"/>
      <c r="B1318" s="43"/>
      <c r="C1318" s="109"/>
      <c r="D1318" s="109"/>
      <c r="E1318" s="42"/>
      <c r="F1318" s="42"/>
      <c r="G1318" s="42"/>
      <c r="H1318" s="42"/>
      <c r="I1318" s="42"/>
      <c r="J1318" s="42"/>
      <c r="K1318" s="42"/>
      <c r="L1318" s="42"/>
      <c r="M1318" s="42"/>
      <c r="N1318" s="42"/>
      <c r="O1318" s="42"/>
      <c r="P1318" s="42"/>
    </row>
    <row r="1319" spans="1:16">
      <c r="A1319" s="42"/>
      <c r="B1319" s="43"/>
      <c r="C1319" s="109"/>
      <c r="D1319" s="109"/>
      <c r="E1319" s="42"/>
      <c r="F1319" s="42"/>
      <c r="G1319" s="42"/>
      <c r="H1319" s="42"/>
      <c r="I1319" s="42"/>
      <c r="J1319" s="42"/>
      <c r="K1319" s="42"/>
      <c r="L1319" s="42"/>
      <c r="M1319" s="42"/>
      <c r="N1319" s="42"/>
      <c r="O1319" s="42"/>
      <c r="P1319" s="42"/>
    </row>
    <row r="1320" spans="1:16">
      <c r="A1320" s="42"/>
      <c r="B1320" s="43"/>
      <c r="C1320" s="109"/>
      <c r="D1320" s="109"/>
      <c r="E1320" s="42"/>
      <c r="F1320" s="42"/>
      <c r="G1320" s="42"/>
      <c r="H1320" s="42"/>
      <c r="I1320" s="42"/>
      <c r="J1320" s="42"/>
      <c r="K1320" s="42"/>
      <c r="L1320" s="42"/>
      <c r="M1320" s="42"/>
      <c r="N1320" s="42"/>
      <c r="O1320" s="42"/>
      <c r="P1320" s="42"/>
    </row>
    <row r="1321" spans="1:16">
      <c r="A1321" s="42"/>
      <c r="B1321" s="43"/>
      <c r="C1321" s="109"/>
      <c r="D1321" s="109"/>
      <c r="E1321" s="42"/>
      <c r="F1321" s="42"/>
      <c r="G1321" s="42"/>
      <c r="H1321" s="42"/>
      <c r="I1321" s="42"/>
      <c r="J1321" s="42"/>
      <c r="K1321" s="42"/>
      <c r="L1321" s="42"/>
      <c r="M1321" s="42"/>
      <c r="N1321" s="42"/>
      <c r="O1321" s="42"/>
      <c r="P1321" s="42"/>
    </row>
    <row r="1322" spans="1:16">
      <c r="A1322" s="42"/>
      <c r="B1322" s="43"/>
      <c r="C1322" s="109"/>
      <c r="D1322" s="109"/>
      <c r="E1322" s="42"/>
      <c r="F1322" s="42"/>
      <c r="G1322" s="42"/>
      <c r="H1322" s="42"/>
      <c r="I1322" s="42"/>
      <c r="J1322" s="42"/>
      <c r="K1322" s="42"/>
      <c r="L1322" s="42"/>
      <c r="M1322" s="42"/>
      <c r="N1322" s="42"/>
      <c r="O1322" s="42"/>
      <c r="P1322" s="42"/>
    </row>
    <row r="1323" spans="1:16">
      <c r="A1323" s="42"/>
      <c r="B1323" s="43"/>
      <c r="C1323" s="109"/>
      <c r="D1323" s="109"/>
      <c r="E1323" s="42"/>
      <c r="F1323" s="42"/>
      <c r="G1323" s="42"/>
      <c r="H1323" s="42"/>
      <c r="I1323" s="42"/>
      <c r="J1323" s="42"/>
      <c r="K1323" s="42"/>
      <c r="L1323" s="42"/>
      <c r="M1323" s="42"/>
      <c r="N1323" s="42"/>
      <c r="O1323" s="42"/>
      <c r="P1323" s="42"/>
    </row>
    <row r="1324" spans="1:16">
      <c r="A1324" s="42"/>
      <c r="B1324" s="43"/>
      <c r="C1324" s="109"/>
      <c r="D1324" s="109"/>
      <c r="E1324" s="42"/>
      <c r="F1324" s="42"/>
      <c r="G1324" s="42"/>
      <c r="H1324" s="42"/>
      <c r="I1324" s="42"/>
      <c r="J1324" s="42"/>
      <c r="K1324" s="42"/>
      <c r="L1324" s="42"/>
      <c r="M1324" s="42"/>
      <c r="N1324" s="42"/>
      <c r="O1324" s="42"/>
      <c r="P1324" s="42"/>
    </row>
    <row r="1325" spans="1:16">
      <c r="A1325" s="42"/>
      <c r="B1325" s="43"/>
      <c r="C1325" s="109"/>
      <c r="D1325" s="109"/>
      <c r="E1325" s="42"/>
      <c r="F1325" s="42"/>
      <c r="G1325" s="42"/>
      <c r="H1325" s="42"/>
      <c r="I1325" s="42"/>
      <c r="J1325" s="42"/>
      <c r="K1325" s="42"/>
      <c r="L1325" s="42"/>
      <c r="M1325" s="42"/>
      <c r="N1325" s="42"/>
      <c r="O1325" s="42"/>
      <c r="P1325" s="42"/>
    </row>
    <row r="1326" spans="1:16">
      <c r="A1326" s="42"/>
      <c r="B1326" s="43"/>
      <c r="C1326" s="109"/>
      <c r="D1326" s="109"/>
      <c r="E1326" s="42"/>
      <c r="F1326" s="42"/>
      <c r="G1326" s="42"/>
      <c r="H1326" s="42"/>
      <c r="I1326" s="42"/>
      <c r="J1326" s="42"/>
      <c r="K1326" s="42"/>
      <c r="L1326" s="42"/>
      <c r="M1326" s="42"/>
      <c r="N1326" s="42"/>
      <c r="O1326" s="42"/>
      <c r="P1326" s="42"/>
    </row>
    <row r="1327" spans="1:16">
      <c r="A1327" s="42"/>
      <c r="B1327" s="43"/>
      <c r="C1327" s="109"/>
      <c r="D1327" s="109"/>
      <c r="E1327" s="42"/>
      <c r="F1327" s="42"/>
      <c r="G1327" s="42"/>
      <c r="H1327" s="42"/>
      <c r="I1327" s="42"/>
      <c r="J1327" s="42"/>
      <c r="K1327" s="42"/>
      <c r="L1327" s="42"/>
      <c r="M1327" s="42"/>
      <c r="N1327" s="42"/>
      <c r="O1327" s="42"/>
      <c r="P1327" s="42"/>
    </row>
    <row r="1328" spans="1:16">
      <c r="A1328" s="42"/>
      <c r="B1328" s="43"/>
      <c r="C1328" s="109"/>
      <c r="D1328" s="109"/>
      <c r="E1328" s="42"/>
      <c r="F1328" s="42"/>
      <c r="G1328" s="42"/>
      <c r="H1328" s="42"/>
      <c r="I1328" s="42"/>
      <c r="J1328" s="42"/>
      <c r="K1328" s="42"/>
      <c r="L1328" s="42"/>
      <c r="M1328" s="42"/>
      <c r="N1328" s="42"/>
      <c r="O1328" s="42"/>
      <c r="P1328" s="42"/>
    </row>
    <row r="1329" spans="1:16">
      <c r="A1329" s="42"/>
      <c r="B1329" s="43"/>
      <c r="C1329" s="109"/>
      <c r="D1329" s="109"/>
      <c r="E1329" s="42"/>
      <c r="F1329" s="42"/>
      <c r="G1329" s="42"/>
      <c r="H1329" s="42"/>
      <c r="I1329" s="42"/>
      <c r="J1329" s="42"/>
      <c r="K1329" s="42"/>
      <c r="L1329" s="42"/>
      <c r="M1329" s="42"/>
      <c r="N1329" s="42"/>
      <c r="O1329" s="42"/>
      <c r="P1329" s="42"/>
    </row>
    <row r="1330" spans="1:16">
      <c r="A1330" s="42"/>
      <c r="B1330" s="43"/>
      <c r="C1330" s="109"/>
      <c r="D1330" s="109"/>
      <c r="E1330" s="42"/>
      <c r="F1330" s="42"/>
      <c r="G1330" s="42"/>
      <c r="H1330" s="42"/>
      <c r="I1330" s="42"/>
      <c r="J1330" s="42"/>
      <c r="K1330" s="42"/>
      <c r="L1330" s="42"/>
      <c r="M1330" s="42"/>
      <c r="N1330" s="42"/>
      <c r="O1330" s="42"/>
      <c r="P1330" s="42"/>
    </row>
    <row r="1331" spans="1:16">
      <c r="A1331" s="42"/>
      <c r="B1331" s="43"/>
      <c r="C1331" s="109"/>
      <c r="D1331" s="109"/>
      <c r="E1331" s="42"/>
      <c r="F1331" s="42"/>
      <c r="G1331" s="42"/>
      <c r="H1331" s="42"/>
      <c r="I1331" s="42"/>
      <c r="J1331" s="42"/>
      <c r="K1331" s="42"/>
      <c r="L1331" s="42"/>
      <c r="M1331" s="42"/>
      <c r="N1331" s="42"/>
      <c r="O1331" s="42"/>
      <c r="P1331" s="42"/>
    </row>
    <row r="1332" spans="1:16">
      <c r="A1332" s="42"/>
      <c r="B1332" s="43"/>
      <c r="C1332" s="109"/>
      <c r="D1332" s="109"/>
      <c r="E1332" s="42"/>
      <c r="F1332" s="42"/>
      <c r="G1332" s="42"/>
      <c r="H1332" s="42"/>
      <c r="I1332" s="42"/>
      <c r="J1332" s="42"/>
      <c r="K1332" s="42"/>
      <c r="L1332" s="42"/>
      <c r="M1332" s="42"/>
      <c r="N1332" s="42"/>
      <c r="O1332" s="42"/>
      <c r="P1332" s="42"/>
    </row>
    <row r="1333" spans="1:16">
      <c r="A1333" s="42"/>
      <c r="B1333" s="43"/>
      <c r="C1333" s="109"/>
      <c r="D1333" s="109"/>
      <c r="E1333" s="42"/>
      <c r="F1333" s="42"/>
      <c r="G1333" s="42"/>
      <c r="H1333" s="42"/>
      <c r="I1333" s="42"/>
      <c r="J1333" s="42"/>
      <c r="K1333" s="42"/>
      <c r="L1333" s="42"/>
      <c r="M1333" s="42"/>
      <c r="N1333" s="42"/>
      <c r="O1333" s="42"/>
      <c r="P1333" s="42"/>
    </row>
    <row r="1334" spans="1:16">
      <c r="A1334" s="42"/>
      <c r="B1334" s="43"/>
      <c r="C1334" s="109"/>
      <c r="D1334" s="109"/>
      <c r="E1334" s="42"/>
      <c r="F1334" s="42"/>
      <c r="G1334" s="42"/>
      <c r="H1334" s="42"/>
      <c r="I1334" s="42"/>
      <c r="J1334" s="42"/>
      <c r="K1334" s="42"/>
      <c r="L1334" s="42"/>
      <c r="M1334" s="42"/>
      <c r="N1334" s="42"/>
      <c r="O1334" s="42"/>
      <c r="P1334" s="42"/>
    </row>
    <row r="1335" spans="1:16">
      <c r="A1335" s="42"/>
      <c r="B1335" s="43"/>
      <c r="C1335" s="109"/>
      <c r="D1335" s="109"/>
      <c r="E1335" s="42"/>
      <c r="F1335" s="42"/>
      <c r="G1335" s="42"/>
      <c r="H1335" s="42"/>
      <c r="I1335" s="42"/>
      <c r="J1335" s="42"/>
      <c r="K1335" s="42"/>
      <c r="L1335" s="42"/>
      <c r="M1335" s="42"/>
      <c r="N1335" s="42"/>
      <c r="O1335" s="42"/>
      <c r="P1335" s="42"/>
    </row>
    <row r="1336" spans="1:16">
      <c r="A1336" s="42"/>
      <c r="B1336" s="43"/>
      <c r="C1336" s="109"/>
      <c r="D1336" s="109"/>
      <c r="E1336" s="42"/>
      <c r="F1336" s="42"/>
      <c r="G1336" s="42"/>
      <c r="H1336" s="42"/>
      <c r="I1336" s="42"/>
      <c r="J1336" s="42"/>
      <c r="K1336" s="42"/>
      <c r="L1336" s="42"/>
      <c r="M1336" s="42"/>
      <c r="N1336" s="42"/>
      <c r="O1336" s="42"/>
      <c r="P1336" s="42"/>
    </row>
    <row r="1337" spans="1:16">
      <c r="A1337" s="42"/>
      <c r="B1337" s="43"/>
      <c r="C1337" s="109"/>
      <c r="D1337" s="109"/>
      <c r="E1337" s="42"/>
      <c r="F1337" s="42"/>
      <c r="G1337" s="42"/>
      <c r="H1337" s="42"/>
      <c r="I1337" s="42"/>
      <c r="J1337" s="42"/>
      <c r="K1337" s="42"/>
      <c r="L1337" s="42"/>
      <c r="M1337" s="42"/>
      <c r="N1337" s="42"/>
      <c r="O1337" s="42"/>
      <c r="P1337" s="42"/>
    </row>
    <row r="1338" spans="1:16">
      <c r="A1338" s="42"/>
      <c r="B1338" s="43"/>
      <c r="C1338" s="109"/>
      <c r="D1338" s="109"/>
      <c r="E1338" s="42"/>
      <c r="F1338" s="42"/>
      <c r="G1338" s="42"/>
      <c r="H1338" s="42"/>
      <c r="I1338" s="42"/>
      <c r="J1338" s="42"/>
      <c r="K1338" s="42"/>
      <c r="L1338" s="42"/>
      <c r="M1338" s="42"/>
      <c r="N1338" s="42"/>
      <c r="O1338" s="42"/>
      <c r="P1338" s="42"/>
    </row>
    <row r="1339" spans="1:16">
      <c r="A1339" s="42"/>
      <c r="B1339" s="43"/>
      <c r="C1339" s="109"/>
      <c r="D1339" s="109"/>
      <c r="E1339" s="42"/>
      <c r="F1339" s="42"/>
      <c r="G1339" s="42"/>
      <c r="H1339" s="42"/>
      <c r="I1339" s="42"/>
      <c r="J1339" s="42"/>
      <c r="K1339" s="42"/>
      <c r="L1339" s="42"/>
      <c r="M1339" s="42"/>
      <c r="N1339" s="42"/>
      <c r="O1339" s="42"/>
      <c r="P1339" s="42"/>
    </row>
    <row r="1340" spans="1:16">
      <c r="A1340" s="42"/>
      <c r="B1340" s="43"/>
      <c r="C1340" s="109"/>
      <c r="D1340" s="109"/>
      <c r="E1340" s="42"/>
      <c r="F1340" s="42"/>
      <c r="G1340" s="42"/>
      <c r="H1340" s="42"/>
      <c r="I1340" s="42"/>
      <c r="J1340" s="42"/>
      <c r="K1340" s="42"/>
      <c r="L1340" s="42"/>
      <c r="M1340" s="42"/>
      <c r="N1340" s="42"/>
      <c r="O1340" s="42"/>
      <c r="P1340" s="42"/>
    </row>
    <row r="1341" spans="1:16">
      <c r="A1341" s="42"/>
      <c r="B1341" s="43"/>
      <c r="C1341" s="109"/>
      <c r="D1341" s="109"/>
      <c r="E1341" s="42"/>
      <c r="F1341" s="42"/>
      <c r="G1341" s="42"/>
      <c r="H1341" s="42"/>
      <c r="I1341" s="42"/>
      <c r="J1341" s="42"/>
      <c r="K1341" s="42"/>
      <c r="L1341" s="42"/>
      <c r="M1341" s="42"/>
      <c r="N1341" s="42"/>
      <c r="O1341" s="42"/>
      <c r="P1341" s="42"/>
    </row>
    <row r="1342" spans="1:16">
      <c r="A1342" s="42"/>
      <c r="B1342" s="43"/>
      <c r="C1342" s="109"/>
      <c r="D1342" s="109"/>
      <c r="E1342" s="42"/>
      <c r="F1342" s="42"/>
      <c r="G1342" s="42"/>
      <c r="H1342" s="42"/>
      <c r="I1342" s="42"/>
      <c r="J1342" s="42"/>
      <c r="K1342" s="42"/>
      <c r="L1342" s="42"/>
      <c r="M1342" s="42"/>
      <c r="N1342" s="42"/>
      <c r="O1342" s="42"/>
      <c r="P1342" s="42"/>
    </row>
    <row r="1343" spans="1:16">
      <c r="A1343" s="42"/>
      <c r="B1343" s="43"/>
      <c r="C1343" s="109"/>
      <c r="D1343" s="109"/>
      <c r="E1343" s="42"/>
      <c r="F1343" s="42"/>
      <c r="G1343" s="42"/>
      <c r="H1343" s="42"/>
      <c r="I1343" s="42"/>
      <c r="J1343" s="42"/>
      <c r="K1343" s="42"/>
      <c r="L1343" s="42"/>
      <c r="M1343" s="42"/>
      <c r="N1343" s="42"/>
      <c r="O1343" s="42"/>
      <c r="P1343" s="42"/>
    </row>
    <row r="1344" spans="1:16">
      <c r="A1344" s="42"/>
      <c r="B1344" s="43"/>
      <c r="C1344" s="109"/>
      <c r="D1344" s="109"/>
      <c r="E1344" s="42"/>
      <c r="F1344" s="42"/>
      <c r="G1344" s="42"/>
      <c r="H1344" s="42"/>
      <c r="I1344" s="42"/>
      <c r="J1344" s="42"/>
      <c r="K1344" s="42"/>
      <c r="L1344" s="42"/>
      <c r="M1344" s="42"/>
      <c r="N1344" s="42"/>
      <c r="O1344" s="42"/>
      <c r="P1344" s="42"/>
    </row>
    <row r="1345" spans="1:16">
      <c r="A1345" s="42"/>
      <c r="B1345" s="43"/>
      <c r="C1345" s="109"/>
      <c r="D1345" s="109"/>
      <c r="E1345" s="42"/>
      <c r="F1345" s="42"/>
      <c r="G1345" s="42"/>
      <c r="H1345" s="42"/>
      <c r="I1345" s="42"/>
      <c r="J1345" s="42"/>
      <c r="K1345" s="42"/>
      <c r="L1345" s="42"/>
      <c r="M1345" s="42"/>
      <c r="N1345" s="42"/>
      <c r="O1345" s="42"/>
      <c r="P1345" s="42"/>
    </row>
    <row r="1346" spans="1:16">
      <c r="A1346" s="42"/>
      <c r="B1346" s="43"/>
      <c r="C1346" s="109"/>
      <c r="D1346" s="109"/>
      <c r="E1346" s="42"/>
      <c r="F1346" s="42"/>
      <c r="G1346" s="42"/>
      <c r="H1346" s="42"/>
      <c r="I1346" s="42"/>
      <c r="J1346" s="42"/>
      <c r="K1346" s="42"/>
      <c r="L1346" s="42"/>
      <c r="M1346" s="42"/>
      <c r="N1346" s="42"/>
      <c r="O1346" s="42"/>
      <c r="P1346" s="42"/>
    </row>
    <row r="1347" spans="1:16">
      <c r="A1347" s="42"/>
      <c r="B1347" s="43"/>
      <c r="C1347" s="109"/>
      <c r="D1347" s="109"/>
      <c r="E1347" s="42"/>
      <c r="F1347" s="42"/>
      <c r="G1347" s="42"/>
      <c r="H1347" s="42"/>
      <c r="I1347" s="42"/>
      <c r="J1347" s="42"/>
      <c r="K1347" s="42"/>
      <c r="L1347" s="42"/>
      <c r="M1347" s="42"/>
      <c r="N1347" s="42"/>
      <c r="O1347" s="42"/>
      <c r="P1347" s="42"/>
    </row>
    <row r="1348" spans="1:16">
      <c r="A1348" s="42"/>
      <c r="B1348" s="43"/>
      <c r="C1348" s="109"/>
      <c r="D1348" s="109"/>
      <c r="E1348" s="42"/>
      <c r="F1348" s="42"/>
      <c r="G1348" s="42"/>
      <c r="H1348" s="42"/>
      <c r="I1348" s="42"/>
      <c r="J1348" s="42"/>
      <c r="K1348" s="42"/>
      <c r="L1348" s="42"/>
      <c r="M1348" s="42"/>
      <c r="N1348" s="42"/>
      <c r="O1348" s="42"/>
      <c r="P1348" s="42"/>
    </row>
    <row r="1349" spans="1:16">
      <c r="A1349" s="42"/>
      <c r="B1349" s="43"/>
      <c r="C1349" s="109"/>
      <c r="D1349" s="109"/>
      <c r="E1349" s="42"/>
      <c r="F1349" s="42"/>
      <c r="G1349" s="42"/>
      <c r="H1349" s="42"/>
      <c r="I1349" s="42"/>
      <c r="J1349" s="42"/>
      <c r="K1349" s="42"/>
      <c r="L1349" s="42"/>
      <c r="M1349" s="42"/>
      <c r="N1349" s="42"/>
      <c r="O1349" s="42"/>
      <c r="P1349" s="42"/>
    </row>
    <row r="1350" spans="1:16">
      <c r="A1350" s="42"/>
      <c r="B1350" s="43"/>
      <c r="C1350" s="109"/>
      <c r="D1350" s="109"/>
      <c r="E1350" s="42"/>
      <c r="F1350" s="42"/>
      <c r="G1350" s="42"/>
      <c r="H1350" s="42"/>
      <c r="I1350" s="42"/>
      <c r="J1350" s="42"/>
      <c r="K1350" s="42"/>
      <c r="L1350" s="42"/>
      <c r="M1350" s="42"/>
      <c r="N1350" s="42"/>
      <c r="O1350" s="42"/>
      <c r="P1350" s="42"/>
    </row>
    <row r="1351" spans="1:16">
      <c r="A1351" s="42"/>
      <c r="B1351" s="43"/>
      <c r="C1351" s="109"/>
      <c r="D1351" s="109"/>
      <c r="E1351" s="42"/>
      <c r="F1351" s="42"/>
      <c r="G1351" s="42"/>
      <c r="H1351" s="42"/>
      <c r="I1351" s="42"/>
      <c r="J1351" s="42"/>
      <c r="K1351" s="42"/>
      <c r="L1351" s="42"/>
      <c r="M1351" s="42"/>
      <c r="N1351" s="42"/>
      <c r="O1351" s="42"/>
      <c r="P1351" s="42"/>
    </row>
    <row r="1352" spans="1:16">
      <c r="A1352" s="42"/>
      <c r="B1352" s="43"/>
      <c r="C1352" s="109"/>
      <c r="D1352" s="109"/>
      <c r="E1352" s="42"/>
      <c r="F1352" s="42"/>
      <c r="G1352" s="42"/>
      <c r="H1352" s="42"/>
      <c r="I1352" s="42"/>
      <c r="J1352" s="42"/>
      <c r="K1352" s="42"/>
      <c r="L1352" s="42"/>
      <c r="M1352" s="42"/>
      <c r="N1352" s="42"/>
      <c r="O1352" s="42"/>
      <c r="P1352" s="42"/>
    </row>
    <row r="1353" spans="1:16">
      <c r="A1353" s="42"/>
      <c r="B1353" s="43"/>
      <c r="C1353" s="109"/>
      <c r="D1353" s="109"/>
      <c r="E1353" s="42"/>
      <c r="F1353" s="42"/>
      <c r="G1353" s="42"/>
      <c r="H1353" s="42"/>
      <c r="I1353" s="42"/>
      <c r="J1353" s="42"/>
      <c r="K1353" s="42"/>
      <c r="L1353" s="42"/>
      <c r="M1353" s="42"/>
      <c r="N1353" s="42"/>
      <c r="O1353" s="42"/>
      <c r="P1353" s="42"/>
    </row>
    <row r="1354" spans="1:16">
      <c r="A1354" s="42"/>
      <c r="B1354" s="43"/>
      <c r="C1354" s="109"/>
      <c r="D1354" s="109"/>
      <c r="E1354" s="42"/>
      <c r="F1354" s="42"/>
      <c r="G1354" s="42"/>
      <c r="H1354" s="42"/>
      <c r="I1354" s="42"/>
      <c r="J1354" s="42"/>
      <c r="K1354" s="42"/>
      <c r="L1354" s="42"/>
      <c r="M1354" s="42"/>
      <c r="N1354" s="42"/>
      <c r="O1354" s="42"/>
      <c r="P1354" s="42"/>
    </row>
    <row r="1355" spans="1:16">
      <c r="A1355" s="42"/>
      <c r="B1355" s="43"/>
      <c r="C1355" s="109"/>
      <c r="D1355" s="109"/>
      <c r="E1355" s="42"/>
      <c r="F1355" s="42"/>
      <c r="G1355" s="42"/>
      <c r="H1355" s="42"/>
      <c r="I1355" s="42"/>
      <c r="J1355" s="42"/>
      <c r="K1355" s="42"/>
      <c r="L1355" s="42"/>
      <c r="M1355" s="42"/>
      <c r="N1355" s="42"/>
      <c r="O1355" s="42"/>
      <c r="P1355" s="42"/>
    </row>
    <row r="1356" spans="1:16">
      <c r="A1356" s="42"/>
      <c r="B1356" s="43"/>
      <c r="C1356" s="109"/>
      <c r="D1356" s="109"/>
      <c r="E1356" s="42"/>
      <c r="F1356" s="42"/>
      <c r="G1356" s="42"/>
      <c r="H1356" s="42"/>
      <c r="I1356" s="42"/>
      <c r="J1356" s="42"/>
      <c r="K1356" s="42"/>
      <c r="L1356" s="42"/>
      <c r="M1356" s="42"/>
      <c r="N1356" s="42"/>
      <c r="O1356" s="42"/>
      <c r="P1356" s="42"/>
    </row>
    <row r="1357" spans="1:16">
      <c r="A1357" s="42"/>
      <c r="B1357" s="43"/>
      <c r="C1357" s="109"/>
      <c r="D1357" s="109"/>
      <c r="E1357" s="42"/>
      <c r="F1357" s="42"/>
      <c r="G1357" s="42"/>
      <c r="H1357" s="42"/>
      <c r="I1357" s="42"/>
      <c r="J1357" s="42"/>
      <c r="K1357" s="42"/>
      <c r="L1357" s="42"/>
      <c r="M1357" s="42"/>
      <c r="N1357" s="42"/>
      <c r="O1357" s="42"/>
      <c r="P1357" s="42"/>
    </row>
    <row r="1358" spans="1:16">
      <c r="A1358" s="42"/>
      <c r="B1358" s="43"/>
      <c r="C1358" s="109"/>
      <c r="D1358" s="109"/>
      <c r="E1358" s="42"/>
      <c r="F1358" s="42"/>
      <c r="G1358" s="42"/>
      <c r="H1358" s="42"/>
      <c r="I1358" s="42"/>
      <c r="J1358" s="42"/>
      <c r="K1358" s="42"/>
      <c r="L1358" s="42"/>
      <c r="M1358" s="42"/>
      <c r="N1358" s="42"/>
      <c r="O1358" s="42"/>
      <c r="P1358" s="42"/>
    </row>
    <row r="1359" spans="1:16">
      <c r="A1359" s="42"/>
      <c r="B1359" s="43"/>
      <c r="C1359" s="109"/>
      <c r="D1359" s="109"/>
      <c r="E1359" s="42"/>
      <c r="F1359" s="42"/>
      <c r="G1359" s="42"/>
      <c r="H1359" s="42"/>
      <c r="I1359" s="42"/>
      <c r="J1359" s="42"/>
      <c r="K1359" s="42"/>
      <c r="L1359" s="42"/>
      <c r="M1359" s="42"/>
      <c r="N1359" s="42"/>
      <c r="O1359" s="42"/>
      <c r="P1359" s="42"/>
    </row>
    <row r="1360" spans="1:16">
      <c r="A1360" s="42"/>
      <c r="B1360" s="43"/>
      <c r="C1360" s="109"/>
      <c r="D1360" s="109"/>
      <c r="E1360" s="42"/>
      <c r="F1360" s="42"/>
      <c r="G1360" s="42"/>
      <c r="H1360" s="42"/>
      <c r="I1360" s="42"/>
      <c r="J1360" s="42"/>
      <c r="K1360" s="42"/>
      <c r="L1360" s="42"/>
      <c r="M1360" s="42"/>
      <c r="N1360" s="42"/>
      <c r="O1360" s="42"/>
      <c r="P1360" s="42"/>
    </row>
    <row r="1361" spans="1:16">
      <c r="A1361" s="42"/>
      <c r="B1361" s="43"/>
      <c r="C1361" s="109"/>
      <c r="D1361" s="109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</row>
    <row r="1362" spans="1:16">
      <c r="A1362" s="42"/>
      <c r="B1362" s="43"/>
      <c r="C1362" s="109"/>
      <c r="D1362" s="109"/>
      <c r="E1362" s="42"/>
      <c r="F1362" s="42"/>
      <c r="G1362" s="42"/>
      <c r="H1362" s="42"/>
      <c r="I1362" s="42"/>
      <c r="J1362" s="42"/>
      <c r="K1362" s="42"/>
      <c r="L1362" s="42"/>
      <c r="M1362" s="42"/>
      <c r="N1362" s="42"/>
      <c r="O1362" s="42"/>
      <c r="P1362" s="42"/>
    </row>
    <row r="1363" spans="1:16">
      <c r="A1363" s="42"/>
      <c r="B1363" s="43"/>
      <c r="C1363" s="109"/>
      <c r="D1363" s="109"/>
      <c r="E1363" s="42"/>
      <c r="F1363" s="42"/>
      <c r="G1363" s="42"/>
      <c r="H1363" s="42"/>
      <c r="I1363" s="42"/>
      <c r="J1363" s="42"/>
      <c r="K1363" s="42"/>
      <c r="L1363" s="42"/>
      <c r="M1363" s="42"/>
      <c r="N1363" s="42"/>
      <c r="O1363" s="42"/>
      <c r="P1363" s="42"/>
    </row>
    <row r="1364" spans="1:16">
      <c r="A1364" s="42"/>
      <c r="B1364" s="43"/>
      <c r="C1364" s="109"/>
      <c r="D1364" s="109"/>
      <c r="E1364" s="42"/>
      <c r="F1364" s="42"/>
      <c r="G1364" s="42"/>
      <c r="H1364" s="42"/>
      <c r="I1364" s="42"/>
      <c r="J1364" s="42"/>
      <c r="K1364" s="42"/>
      <c r="L1364" s="42"/>
      <c r="M1364" s="42"/>
      <c r="N1364" s="42"/>
      <c r="O1364" s="42"/>
      <c r="P1364" s="42"/>
    </row>
    <row r="1365" spans="1:16">
      <c r="A1365" s="42"/>
      <c r="B1365" s="43"/>
      <c r="C1365" s="109"/>
      <c r="D1365" s="109"/>
      <c r="E1365" s="42"/>
      <c r="F1365" s="42"/>
      <c r="G1365" s="42"/>
      <c r="H1365" s="42"/>
      <c r="I1365" s="42"/>
      <c r="J1365" s="42"/>
      <c r="K1365" s="42"/>
      <c r="L1365" s="42"/>
      <c r="M1365" s="42"/>
      <c r="N1365" s="42"/>
      <c r="O1365" s="42"/>
      <c r="P1365" s="42"/>
    </row>
    <row r="1366" spans="1:16">
      <c r="A1366" s="42"/>
      <c r="B1366" s="43"/>
      <c r="C1366" s="109"/>
      <c r="D1366" s="109"/>
      <c r="E1366" s="42"/>
      <c r="F1366" s="42"/>
      <c r="G1366" s="42"/>
      <c r="H1366" s="42"/>
      <c r="I1366" s="42"/>
      <c r="J1366" s="42"/>
      <c r="K1366" s="42"/>
      <c r="L1366" s="42"/>
      <c r="M1366" s="42"/>
      <c r="N1366" s="42"/>
      <c r="O1366" s="42"/>
      <c r="P1366" s="42"/>
    </row>
    <row r="1367" spans="1:16">
      <c r="A1367" s="42"/>
      <c r="B1367" s="43"/>
      <c r="C1367" s="109"/>
      <c r="D1367" s="109"/>
      <c r="E1367" s="42"/>
      <c r="F1367" s="42"/>
      <c r="G1367" s="42"/>
      <c r="H1367" s="42"/>
      <c r="I1367" s="42"/>
      <c r="J1367" s="42"/>
      <c r="K1367" s="42"/>
      <c r="L1367" s="42"/>
      <c r="M1367" s="42"/>
      <c r="N1367" s="42"/>
      <c r="O1367" s="42"/>
      <c r="P1367" s="42"/>
    </row>
    <row r="1368" spans="1:16">
      <c r="A1368" s="42"/>
      <c r="B1368" s="43"/>
      <c r="C1368" s="109"/>
      <c r="D1368" s="109"/>
      <c r="E1368" s="42"/>
      <c r="F1368" s="42"/>
      <c r="G1368" s="42"/>
      <c r="H1368" s="42"/>
      <c r="I1368" s="42"/>
      <c r="J1368" s="42"/>
      <c r="K1368" s="42"/>
      <c r="L1368" s="42"/>
      <c r="M1368" s="42"/>
      <c r="N1368" s="42"/>
      <c r="O1368" s="42"/>
      <c r="P1368" s="42"/>
    </row>
    <row r="1369" spans="1:16">
      <c r="A1369" s="42"/>
      <c r="B1369" s="43"/>
      <c r="C1369" s="109"/>
      <c r="D1369" s="109"/>
      <c r="E1369" s="42"/>
      <c r="F1369" s="42"/>
      <c r="G1369" s="42"/>
      <c r="H1369" s="42"/>
      <c r="I1369" s="42"/>
      <c r="J1369" s="42"/>
      <c r="K1369" s="42"/>
      <c r="L1369" s="42"/>
      <c r="M1369" s="42"/>
      <c r="N1369" s="42"/>
      <c r="O1369" s="42"/>
      <c r="P1369" s="42"/>
    </row>
    <row r="1370" spans="1:16">
      <c r="A1370" s="42"/>
      <c r="B1370" s="43"/>
      <c r="C1370" s="109"/>
      <c r="D1370" s="109"/>
      <c r="E1370" s="42"/>
      <c r="F1370" s="42"/>
      <c r="G1370" s="42"/>
      <c r="H1370" s="42"/>
      <c r="I1370" s="42"/>
      <c r="J1370" s="42"/>
      <c r="K1370" s="42"/>
      <c r="L1370" s="42"/>
      <c r="M1370" s="42"/>
      <c r="N1370" s="42"/>
      <c r="O1370" s="42"/>
      <c r="P1370" s="42"/>
    </row>
    <row r="1371" spans="1:16">
      <c r="A1371" s="42"/>
      <c r="B1371" s="43"/>
      <c r="C1371" s="109"/>
      <c r="D1371" s="109"/>
      <c r="E1371" s="42"/>
      <c r="F1371" s="42"/>
      <c r="G1371" s="42"/>
      <c r="H1371" s="42"/>
      <c r="I1371" s="42"/>
      <c r="J1371" s="42"/>
      <c r="K1371" s="42"/>
      <c r="L1371" s="42"/>
      <c r="M1371" s="42"/>
      <c r="N1371" s="42"/>
      <c r="O1371" s="42"/>
      <c r="P1371" s="42"/>
    </row>
    <row r="1372" spans="1:16">
      <c r="A1372" s="42"/>
      <c r="B1372" s="43"/>
      <c r="C1372" s="109"/>
      <c r="D1372" s="109"/>
      <c r="E1372" s="42"/>
      <c r="F1372" s="42"/>
      <c r="G1372" s="42"/>
      <c r="H1372" s="42"/>
      <c r="I1372" s="42"/>
      <c r="J1372" s="42"/>
      <c r="K1372" s="42"/>
      <c r="L1372" s="42"/>
      <c r="M1372" s="42"/>
      <c r="N1372" s="42"/>
      <c r="O1372" s="42"/>
      <c r="P1372" s="42"/>
    </row>
    <row r="1373" spans="1:16">
      <c r="A1373" s="42"/>
      <c r="B1373" s="43"/>
      <c r="C1373" s="109"/>
      <c r="D1373" s="109"/>
      <c r="E1373" s="42"/>
      <c r="F1373" s="42"/>
      <c r="G1373" s="42"/>
      <c r="H1373" s="42"/>
      <c r="I1373" s="42"/>
      <c r="J1373" s="42"/>
      <c r="K1373" s="42"/>
      <c r="L1373" s="42"/>
      <c r="M1373" s="42"/>
      <c r="N1373" s="42"/>
      <c r="O1373" s="42"/>
      <c r="P1373" s="42"/>
    </row>
    <row r="1374" spans="1:16">
      <c r="A1374" s="42"/>
      <c r="B1374" s="43"/>
      <c r="C1374" s="109"/>
      <c r="D1374" s="109"/>
      <c r="E1374" s="42"/>
      <c r="F1374" s="42"/>
      <c r="G1374" s="42"/>
      <c r="H1374" s="42"/>
      <c r="I1374" s="42"/>
      <c r="J1374" s="42"/>
      <c r="K1374" s="42"/>
      <c r="L1374" s="42"/>
      <c r="M1374" s="42"/>
      <c r="N1374" s="42"/>
      <c r="O1374" s="42"/>
      <c r="P1374" s="42"/>
    </row>
    <row r="1375" spans="1:16">
      <c r="A1375" s="42"/>
      <c r="B1375" s="43"/>
      <c r="C1375" s="109"/>
      <c r="D1375" s="109"/>
      <c r="E1375" s="42"/>
      <c r="F1375" s="42"/>
      <c r="G1375" s="42"/>
      <c r="H1375" s="42"/>
      <c r="I1375" s="42"/>
      <c r="J1375" s="42"/>
      <c r="K1375" s="42"/>
      <c r="L1375" s="42"/>
      <c r="M1375" s="42"/>
      <c r="N1375" s="42"/>
      <c r="O1375" s="42"/>
      <c r="P1375" s="42"/>
    </row>
    <row r="1376" spans="1:16">
      <c r="A1376" s="42"/>
      <c r="B1376" s="43"/>
      <c r="C1376" s="109"/>
      <c r="D1376" s="109"/>
      <c r="E1376" s="42"/>
      <c r="F1376" s="42"/>
      <c r="G1376" s="42"/>
      <c r="H1376" s="42"/>
      <c r="I1376" s="42"/>
      <c r="J1376" s="42"/>
      <c r="K1376" s="42"/>
      <c r="L1376" s="42"/>
      <c r="M1376" s="42"/>
      <c r="N1376" s="42"/>
      <c r="O1376" s="42"/>
      <c r="P1376" s="42"/>
    </row>
    <row r="1377" spans="1:16">
      <c r="A1377" s="42"/>
      <c r="B1377" s="43"/>
      <c r="C1377" s="109"/>
      <c r="D1377" s="109"/>
      <c r="E1377" s="42"/>
      <c r="F1377" s="42"/>
      <c r="G1377" s="42"/>
      <c r="H1377" s="42"/>
      <c r="I1377" s="42"/>
      <c r="J1377" s="42"/>
      <c r="K1377" s="42"/>
      <c r="L1377" s="42"/>
      <c r="M1377" s="42"/>
      <c r="N1377" s="42"/>
      <c r="O1377" s="42"/>
      <c r="P1377" s="42"/>
    </row>
    <row r="1378" spans="1:16">
      <c r="A1378" s="42"/>
      <c r="B1378" s="43"/>
      <c r="C1378" s="109"/>
      <c r="D1378" s="109"/>
      <c r="E1378" s="42"/>
      <c r="F1378" s="42"/>
      <c r="G1378" s="42"/>
      <c r="H1378" s="42"/>
      <c r="I1378" s="42"/>
      <c r="J1378" s="42"/>
      <c r="K1378" s="42"/>
      <c r="L1378" s="42"/>
      <c r="M1378" s="42"/>
      <c r="N1378" s="42"/>
      <c r="O1378" s="42"/>
      <c r="P1378" s="42"/>
    </row>
    <row r="1379" spans="1:16">
      <c r="A1379" s="42"/>
      <c r="B1379" s="43"/>
      <c r="C1379" s="109"/>
      <c r="D1379" s="109"/>
      <c r="E1379" s="42"/>
      <c r="F1379" s="42"/>
      <c r="G1379" s="42"/>
      <c r="H1379" s="42"/>
      <c r="I1379" s="42"/>
      <c r="J1379" s="42"/>
      <c r="K1379" s="42"/>
      <c r="L1379" s="42"/>
      <c r="M1379" s="42"/>
      <c r="N1379" s="42"/>
      <c r="O1379" s="42"/>
      <c r="P1379" s="42"/>
    </row>
    <row r="1380" spans="1:16">
      <c r="A1380" s="42"/>
      <c r="B1380" s="43"/>
      <c r="C1380" s="109"/>
      <c r="D1380" s="109"/>
      <c r="E1380" s="42"/>
      <c r="F1380" s="42"/>
      <c r="G1380" s="42"/>
      <c r="H1380" s="42"/>
      <c r="I1380" s="42"/>
      <c r="J1380" s="42"/>
      <c r="K1380" s="42"/>
      <c r="L1380" s="42"/>
      <c r="M1380" s="42"/>
      <c r="N1380" s="42"/>
      <c r="O1380" s="42"/>
      <c r="P1380" s="42"/>
    </row>
    <row r="1381" spans="1:16">
      <c r="A1381" s="42"/>
      <c r="B1381" s="43"/>
      <c r="C1381" s="109"/>
      <c r="D1381" s="109"/>
      <c r="E1381" s="42"/>
      <c r="F1381" s="42"/>
      <c r="G1381" s="42"/>
      <c r="H1381" s="42"/>
      <c r="I1381" s="42"/>
      <c r="J1381" s="42"/>
      <c r="K1381" s="42"/>
      <c r="L1381" s="42"/>
      <c r="M1381" s="42"/>
      <c r="N1381" s="42"/>
      <c r="O1381" s="42"/>
      <c r="P1381" s="42"/>
    </row>
    <row r="1382" spans="1:16">
      <c r="A1382" s="42"/>
      <c r="B1382" s="43"/>
      <c r="C1382" s="109"/>
      <c r="D1382" s="109"/>
      <c r="E1382" s="42"/>
      <c r="F1382" s="42"/>
      <c r="G1382" s="42"/>
      <c r="H1382" s="42"/>
      <c r="I1382" s="42"/>
      <c r="J1382" s="42"/>
      <c r="K1382" s="42"/>
      <c r="L1382" s="42"/>
      <c r="M1382" s="42"/>
      <c r="N1382" s="42"/>
      <c r="O1382" s="42"/>
      <c r="P1382" s="42"/>
    </row>
    <row r="1383" spans="1:16">
      <c r="A1383" s="42"/>
      <c r="B1383" s="43"/>
      <c r="C1383" s="109"/>
      <c r="D1383" s="109"/>
      <c r="E1383" s="42"/>
      <c r="F1383" s="42"/>
      <c r="G1383" s="42"/>
      <c r="H1383" s="42"/>
      <c r="I1383" s="42"/>
      <c r="J1383" s="42"/>
      <c r="K1383" s="42"/>
      <c r="L1383" s="42"/>
      <c r="M1383" s="42"/>
      <c r="N1383" s="42"/>
      <c r="O1383" s="42"/>
      <c r="P1383" s="42"/>
    </row>
    <row r="1384" spans="1:16">
      <c r="A1384" s="42"/>
      <c r="B1384" s="43"/>
      <c r="C1384" s="109"/>
      <c r="D1384" s="109"/>
      <c r="E1384" s="42"/>
      <c r="F1384" s="42"/>
      <c r="G1384" s="42"/>
      <c r="H1384" s="42"/>
      <c r="I1384" s="42"/>
      <c r="J1384" s="42"/>
      <c r="K1384" s="42"/>
      <c r="L1384" s="42"/>
      <c r="M1384" s="42"/>
      <c r="N1384" s="42"/>
      <c r="O1384" s="42"/>
      <c r="P1384" s="42"/>
    </row>
    <row r="1385" spans="1:16">
      <c r="A1385" s="42"/>
      <c r="B1385" s="43"/>
      <c r="C1385" s="109"/>
      <c r="D1385" s="109"/>
      <c r="E1385" s="42"/>
      <c r="F1385" s="42"/>
      <c r="G1385" s="42"/>
      <c r="H1385" s="42"/>
      <c r="I1385" s="42"/>
      <c r="J1385" s="42"/>
      <c r="K1385" s="42"/>
      <c r="L1385" s="42"/>
      <c r="M1385" s="42"/>
      <c r="N1385" s="42"/>
      <c r="O1385" s="42"/>
      <c r="P1385" s="42"/>
    </row>
    <row r="1386" spans="1:16">
      <c r="A1386" s="42"/>
      <c r="B1386" s="43"/>
      <c r="C1386" s="109"/>
      <c r="D1386" s="109"/>
      <c r="E1386" s="42"/>
      <c r="F1386" s="42"/>
      <c r="G1386" s="42"/>
      <c r="H1386" s="42"/>
      <c r="I1386" s="42"/>
      <c r="J1386" s="42"/>
      <c r="K1386" s="42"/>
      <c r="L1386" s="42"/>
      <c r="M1386" s="42"/>
      <c r="N1386" s="42"/>
      <c r="O1386" s="42"/>
      <c r="P1386" s="42"/>
    </row>
    <row r="1387" spans="1:16">
      <c r="A1387" s="42"/>
      <c r="B1387" s="43"/>
      <c r="C1387" s="109"/>
      <c r="D1387" s="109"/>
      <c r="E1387" s="42"/>
      <c r="F1387" s="42"/>
      <c r="G1387" s="42"/>
      <c r="H1387" s="42"/>
      <c r="I1387" s="42"/>
      <c r="J1387" s="42"/>
      <c r="K1387" s="42"/>
      <c r="L1387" s="42"/>
      <c r="M1387" s="42"/>
      <c r="N1387" s="42"/>
      <c r="O1387" s="42"/>
      <c r="P1387" s="42"/>
    </row>
    <row r="1388" spans="1:16">
      <c r="A1388" s="42"/>
      <c r="B1388" s="43"/>
      <c r="C1388" s="109"/>
      <c r="D1388" s="109"/>
      <c r="E1388" s="42"/>
      <c r="F1388" s="42"/>
      <c r="G1388" s="42"/>
      <c r="H1388" s="42"/>
      <c r="I1388" s="42"/>
      <c r="J1388" s="42"/>
      <c r="K1388" s="42"/>
      <c r="L1388" s="42"/>
      <c r="M1388" s="42"/>
      <c r="N1388" s="42"/>
      <c r="O1388" s="42"/>
      <c r="P1388" s="42"/>
    </row>
    <row r="1389" spans="1:16">
      <c r="A1389" s="42"/>
      <c r="B1389" s="43"/>
      <c r="C1389" s="109"/>
      <c r="D1389" s="109"/>
      <c r="E1389" s="42"/>
      <c r="F1389" s="42"/>
      <c r="G1389" s="42"/>
      <c r="H1389" s="42"/>
      <c r="I1389" s="42"/>
      <c r="J1389" s="42"/>
      <c r="K1389" s="42"/>
      <c r="L1389" s="42"/>
      <c r="M1389" s="42"/>
      <c r="N1389" s="42"/>
      <c r="O1389" s="42"/>
      <c r="P1389" s="42"/>
    </row>
    <row r="1390" spans="1:16">
      <c r="A1390" s="42"/>
      <c r="B1390" s="43"/>
      <c r="C1390" s="109"/>
      <c r="D1390" s="109"/>
      <c r="E1390" s="42"/>
      <c r="F1390" s="42"/>
      <c r="G1390" s="42"/>
      <c r="H1390" s="42"/>
      <c r="I1390" s="42"/>
      <c r="J1390" s="42"/>
      <c r="K1390" s="42"/>
      <c r="L1390" s="42"/>
      <c r="M1390" s="42"/>
      <c r="N1390" s="42"/>
      <c r="O1390" s="42"/>
      <c r="P1390" s="42"/>
    </row>
    <row r="1391" spans="1:16">
      <c r="A1391" s="42"/>
      <c r="B1391" s="43"/>
      <c r="C1391" s="109"/>
      <c r="D1391" s="109"/>
      <c r="E1391" s="42"/>
      <c r="F1391" s="42"/>
      <c r="G1391" s="42"/>
      <c r="H1391" s="42"/>
      <c r="I1391" s="42"/>
      <c r="J1391" s="42"/>
      <c r="K1391" s="42"/>
      <c r="L1391" s="42"/>
      <c r="M1391" s="42"/>
      <c r="N1391" s="42"/>
      <c r="O1391" s="42"/>
      <c r="P1391" s="42"/>
    </row>
    <row r="1392" spans="1:16">
      <c r="A1392" s="42"/>
      <c r="B1392" s="43"/>
      <c r="C1392" s="109"/>
      <c r="D1392" s="109"/>
      <c r="E1392" s="42"/>
      <c r="F1392" s="42"/>
      <c r="G1392" s="42"/>
      <c r="H1392" s="42"/>
      <c r="I1392" s="42"/>
      <c r="J1392" s="42"/>
      <c r="K1392" s="42"/>
      <c r="L1392" s="42"/>
      <c r="M1392" s="42"/>
      <c r="N1392" s="42"/>
      <c r="O1392" s="42"/>
      <c r="P1392" s="42"/>
    </row>
    <row r="1393" spans="1:16">
      <c r="A1393" s="42"/>
      <c r="B1393" s="43"/>
      <c r="C1393" s="109"/>
      <c r="D1393" s="109"/>
      <c r="E1393" s="42"/>
      <c r="F1393" s="42"/>
      <c r="G1393" s="42"/>
      <c r="H1393" s="42"/>
      <c r="I1393" s="42"/>
      <c r="J1393" s="42"/>
      <c r="K1393" s="42"/>
      <c r="L1393" s="42"/>
      <c r="M1393" s="42"/>
      <c r="N1393" s="42"/>
      <c r="O1393" s="42"/>
      <c r="P1393" s="42"/>
    </row>
    <row r="1394" spans="1:16">
      <c r="A1394" s="42"/>
      <c r="B1394" s="43"/>
      <c r="C1394" s="109"/>
      <c r="D1394" s="109"/>
      <c r="E1394" s="42"/>
      <c r="F1394" s="42"/>
      <c r="G1394" s="42"/>
      <c r="H1394" s="42"/>
      <c r="I1394" s="42"/>
      <c r="J1394" s="42"/>
      <c r="K1394" s="42"/>
      <c r="L1394" s="42"/>
      <c r="M1394" s="42"/>
      <c r="N1394" s="42"/>
      <c r="O1394" s="42"/>
      <c r="P1394" s="42"/>
    </row>
    <row r="1395" spans="1:16">
      <c r="A1395" s="42"/>
      <c r="B1395" s="43"/>
      <c r="C1395" s="109"/>
      <c r="D1395" s="109"/>
      <c r="E1395" s="42"/>
      <c r="F1395" s="42"/>
      <c r="G1395" s="42"/>
      <c r="H1395" s="42"/>
      <c r="I1395" s="42"/>
      <c r="J1395" s="42"/>
      <c r="K1395" s="42"/>
      <c r="L1395" s="42"/>
      <c r="M1395" s="42"/>
      <c r="N1395" s="42"/>
      <c r="O1395" s="42"/>
      <c r="P1395" s="42"/>
    </row>
    <row r="1396" spans="1:16">
      <c r="A1396" s="42"/>
      <c r="B1396" s="43"/>
      <c r="C1396" s="109"/>
      <c r="D1396" s="109"/>
      <c r="E1396" s="42"/>
      <c r="F1396" s="42"/>
      <c r="G1396" s="42"/>
      <c r="H1396" s="42"/>
      <c r="I1396" s="42"/>
      <c r="J1396" s="42"/>
      <c r="K1396" s="42"/>
      <c r="L1396" s="42"/>
      <c r="M1396" s="42"/>
      <c r="N1396" s="42"/>
      <c r="O1396" s="42"/>
      <c r="P1396" s="42"/>
    </row>
    <row r="1397" spans="1:16">
      <c r="A1397" s="42"/>
      <c r="B1397" s="43"/>
      <c r="C1397" s="109"/>
      <c r="D1397" s="109"/>
      <c r="E1397" s="42"/>
      <c r="F1397" s="42"/>
      <c r="G1397" s="42"/>
      <c r="H1397" s="42"/>
      <c r="I1397" s="42"/>
      <c r="J1397" s="42"/>
      <c r="K1397" s="42"/>
      <c r="L1397" s="42"/>
      <c r="M1397" s="42"/>
      <c r="N1397" s="42"/>
      <c r="O1397" s="42"/>
      <c r="P1397" s="42"/>
    </row>
    <row r="1398" spans="1:16">
      <c r="A1398" s="42"/>
      <c r="B1398" s="43"/>
      <c r="C1398" s="109"/>
      <c r="D1398" s="109"/>
      <c r="E1398" s="42"/>
      <c r="F1398" s="42"/>
      <c r="G1398" s="42"/>
      <c r="H1398" s="42"/>
      <c r="I1398" s="42"/>
      <c r="J1398" s="42"/>
      <c r="K1398" s="42"/>
      <c r="L1398" s="42"/>
      <c r="M1398" s="42"/>
      <c r="N1398" s="42"/>
      <c r="O1398" s="42"/>
      <c r="P1398" s="42"/>
    </row>
    <row r="1399" spans="1:16">
      <c r="A1399" s="42"/>
      <c r="B1399" s="43"/>
      <c r="C1399" s="109"/>
      <c r="D1399" s="109"/>
      <c r="E1399" s="42"/>
      <c r="F1399" s="42"/>
      <c r="G1399" s="42"/>
      <c r="H1399" s="42"/>
      <c r="I1399" s="42"/>
      <c r="J1399" s="42"/>
      <c r="K1399" s="42"/>
      <c r="L1399" s="42"/>
      <c r="M1399" s="42"/>
      <c r="N1399" s="42"/>
      <c r="O1399" s="42"/>
      <c r="P1399" s="42"/>
    </row>
    <row r="1400" spans="1:16">
      <c r="A1400" s="42"/>
      <c r="B1400" s="43"/>
      <c r="C1400" s="109"/>
      <c r="D1400" s="109"/>
      <c r="E1400" s="42"/>
      <c r="F1400" s="42"/>
      <c r="G1400" s="42"/>
      <c r="H1400" s="42"/>
      <c r="I1400" s="42"/>
      <c r="J1400" s="42"/>
      <c r="K1400" s="42"/>
      <c r="L1400" s="42"/>
      <c r="M1400" s="42"/>
      <c r="N1400" s="42"/>
      <c r="O1400" s="42"/>
      <c r="P1400" s="42"/>
    </row>
    <row r="1401" spans="1:16">
      <c r="A1401" s="42"/>
      <c r="B1401" s="43"/>
      <c r="C1401" s="109"/>
      <c r="D1401" s="109"/>
      <c r="E1401" s="42"/>
      <c r="F1401" s="42"/>
      <c r="G1401" s="42"/>
      <c r="H1401" s="42"/>
      <c r="I1401" s="42"/>
      <c r="J1401" s="42"/>
      <c r="K1401" s="42"/>
      <c r="L1401" s="42"/>
      <c r="M1401" s="42"/>
      <c r="N1401" s="42"/>
      <c r="O1401" s="42"/>
      <c r="P1401" s="42"/>
    </row>
    <row r="1402" spans="1:16">
      <c r="A1402" s="42"/>
      <c r="B1402" s="43"/>
      <c r="C1402" s="109"/>
      <c r="D1402" s="109"/>
      <c r="E1402" s="42"/>
      <c r="F1402" s="42"/>
      <c r="G1402" s="42"/>
      <c r="H1402" s="42"/>
      <c r="I1402" s="42"/>
      <c r="J1402" s="42"/>
      <c r="K1402" s="42"/>
      <c r="L1402" s="42"/>
      <c r="M1402" s="42"/>
      <c r="N1402" s="42"/>
      <c r="O1402" s="42"/>
      <c r="P1402" s="42"/>
    </row>
    <row r="1403" spans="1:16">
      <c r="A1403" s="42"/>
      <c r="B1403" s="43"/>
      <c r="C1403" s="109"/>
      <c r="D1403" s="109"/>
      <c r="E1403" s="42"/>
      <c r="F1403" s="42"/>
      <c r="G1403" s="42"/>
      <c r="H1403" s="42"/>
      <c r="I1403" s="42"/>
      <c r="J1403" s="42"/>
      <c r="K1403" s="42"/>
      <c r="L1403" s="42"/>
      <c r="M1403" s="42"/>
      <c r="N1403" s="42"/>
      <c r="O1403" s="42"/>
      <c r="P1403" s="42"/>
    </row>
    <row r="1404" spans="1:16">
      <c r="A1404" s="42"/>
      <c r="B1404" s="43"/>
      <c r="C1404" s="109"/>
      <c r="D1404" s="109"/>
      <c r="E1404" s="42"/>
      <c r="F1404" s="42"/>
      <c r="G1404" s="42"/>
      <c r="H1404" s="42"/>
      <c r="I1404" s="42"/>
      <c r="J1404" s="42"/>
      <c r="K1404" s="42"/>
      <c r="L1404" s="42"/>
      <c r="M1404" s="42"/>
      <c r="N1404" s="42"/>
      <c r="O1404" s="42"/>
      <c r="P1404" s="42"/>
    </row>
    <row r="1405" spans="1:16">
      <c r="A1405" s="42"/>
      <c r="B1405" s="43"/>
      <c r="C1405" s="109"/>
      <c r="D1405" s="109"/>
      <c r="E1405" s="42"/>
      <c r="F1405" s="42"/>
      <c r="G1405" s="42"/>
      <c r="H1405" s="42"/>
      <c r="I1405" s="42"/>
      <c r="J1405" s="42"/>
      <c r="K1405" s="42"/>
      <c r="L1405" s="42"/>
      <c r="M1405" s="42"/>
      <c r="N1405" s="42"/>
      <c r="O1405" s="42"/>
      <c r="P1405" s="42"/>
    </row>
    <row r="1406" spans="1:16">
      <c r="A1406" s="42"/>
      <c r="B1406" s="43"/>
      <c r="C1406" s="109"/>
      <c r="D1406" s="109"/>
      <c r="E1406" s="42"/>
      <c r="F1406" s="42"/>
      <c r="G1406" s="42"/>
      <c r="H1406" s="42"/>
      <c r="I1406" s="42"/>
      <c r="J1406" s="42"/>
      <c r="K1406" s="42"/>
      <c r="L1406" s="42"/>
      <c r="M1406" s="42"/>
      <c r="N1406" s="42"/>
      <c r="O1406" s="42"/>
      <c r="P1406" s="42"/>
    </row>
    <row r="1407" spans="1:16">
      <c r="A1407" s="42"/>
      <c r="B1407" s="43"/>
      <c r="C1407" s="109"/>
      <c r="D1407" s="109"/>
      <c r="E1407" s="42"/>
      <c r="F1407" s="42"/>
      <c r="G1407" s="42"/>
      <c r="H1407" s="42"/>
      <c r="I1407" s="42"/>
      <c r="J1407" s="42"/>
      <c r="K1407" s="42"/>
      <c r="L1407" s="42"/>
      <c r="M1407" s="42"/>
      <c r="N1407" s="42"/>
      <c r="O1407" s="42"/>
      <c r="P1407" s="42"/>
    </row>
    <row r="1408" spans="1:16">
      <c r="A1408" s="42"/>
      <c r="B1408" s="43"/>
      <c r="C1408" s="109"/>
      <c r="D1408" s="109"/>
      <c r="E1408" s="42"/>
      <c r="F1408" s="42"/>
      <c r="G1408" s="42"/>
      <c r="H1408" s="42"/>
      <c r="I1408" s="42"/>
      <c r="J1408" s="42"/>
      <c r="K1408" s="42"/>
      <c r="L1408" s="42"/>
      <c r="M1408" s="42"/>
      <c r="N1408" s="42"/>
      <c r="O1408" s="42"/>
      <c r="P1408" s="42"/>
    </row>
    <row r="1409" spans="1:16">
      <c r="A1409" s="42"/>
      <c r="B1409" s="43"/>
      <c r="C1409" s="109"/>
      <c r="D1409" s="109"/>
      <c r="E1409" s="42"/>
      <c r="F1409" s="42"/>
      <c r="G1409" s="42"/>
      <c r="H1409" s="42"/>
      <c r="I1409" s="42"/>
      <c r="J1409" s="42"/>
      <c r="K1409" s="42"/>
      <c r="L1409" s="42"/>
      <c r="M1409" s="42"/>
      <c r="N1409" s="42"/>
      <c r="O1409" s="42"/>
      <c r="P1409" s="42"/>
    </row>
    <row r="1410" spans="1:16">
      <c r="A1410" s="42"/>
      <c r="B1410" s="43"/>
      <c r="C1410" s="109"/>
      <c r="D1410" s="109"/>
      <c r="E1410" s="42"/>
      <c r="F1410" s="42"/>
      <c r="G1410" s="42"/>
      <c r="H1410" s="42"/>
      <c r="I1410" s="42"/>
      <c r="J1410" s="42"/>
      <c r="K1410" s="42"/>
      <c r="L1410" s="42"/>
      <c r="M1410" s="42"/>
      <c r="N1410" s="42"/>
      <c r="O1410" s="42"/>
      <c r="P1410" s="42"/>
    </row>
    <row r="1411" spans="1:16">
      <c r="A1411" s="42"/>
      <c r="B1411" s="43"/>
      <c r="C1411" s="109"/>
      <c r="D1411" s="109"/>
      <c r="E1411" s="42"/>
      <c r="F1411" s="42"/>
      <c r="G1411" s="42"/>
      <c r="H1411" s="42"/>
      <c r="I1411" s="42"/>
      <c r="J1411" s="42"/>
      <c r="K1411" s="42"/>
      <c r="L1411" s="42"/>
      <c r="M1411" s="42"/>
      <c r="N1411" s="42"/>
      <c r="O1411" s="42"/>
      <c r="P1411" s="42"/>
    </row>
    <row r="1412" spans="1:16">
      <c r="A1412" s="42"/>
      <c r="B1412" s="43"/>
      <c r="C1412" s="109"/>
      <c r="D1412" s="109"/>
      <c r="E1412" s="42"/>
      <c r="F1412" s="42"/>
      <c r="G1412" s="42"/>
      <c r="H1412" s="42"/>
      <c r="I1412" s="42"/>
      <c r="J1412" s="42"/>
      <c r="K1412" s="42"/>
      <c r="L1412" s="42"/>
      <c r="M1412" s="42"/>
      <c r="N1412" s="42"/>
      <c r="O1412" s="42"/>
      <c r="P1412" s="42"/>
    </row>
    <row r="1413" spans="1:16">
      <c r="A1413" s="42"/>
      <c r="B1413" s="43"/>
      <c r="C1413" s="109"/>
      <c r="D1413" s="109"/>
      <c r="E1413" s="42"/>
      <c r="F1413" s="42"/>
      <c r="G1413" s="42"/>
      <c r="H1413" s="42"/>
      <c r="I1413" s="42"/>
      <c r="J1413" s="42"/>
      <c r="K1413" s="42"/>
      <c r="L1413" s="42"/>
      <c r="M1413" s="42"/>
      <c r="N1413" s="42"/>
      <c r="O1413" s="42"/>
      <c r="P1413" s="42"/>
    </row>
    <row r="1414" spans="1:16">
      <c r="A1414" s="42"/>
      <c r="B1414" s="43"/>
      <c r="C1414" s="109"/>
      <c r="D1414" s="109"/>
      <c r="E1414" s="42"/>
      <c r="F1414" s="42"/>
      <c r="G1414" s="42"/>
      <c r="H1414" s="42"/>
      <c r="I1414" s="42"/>
      <c r="J1414" s="42"/>
      <c r="K1414" s="42"/>
      <c r="L1414" s="42"/>
      <c r="M1414" s="42"/>
      <c r="N1414" s="42"/>
      <c r="O1414" s="42"/>
      <c r="P1414" s="42"/>
    </row>
    <row r="1415" spans="1:16">
      <c r="A1415" s="42"/>
      <c r="B1415" s="43"/>
      <c r="C1415" s="109"/>
      <c r="D1415" s="109"/>
      <c r="E1415" s="42"/>
      <c r="F1415" s="42"/>
      <c r="G1415" s="42"/>
      <c r="H1415" s="42"/>
      <c r="I1415" s="42"/>
      <c r="J1415" s="42"/>
      <c r="K1415" s="42"/>
      <c r="L1415" s="42"/>
      <c r="M1415" s="42"/>
      <c r="N1415" s="42"/>
      <c r="O1415" s="42"/>
      <c r="P1415" s="42"/>
    </row>
    <row r="1416" spans="1:16">
      <c r="A1416" s="42"/>
      <c r="B1416" s="43"/>
      <c r="C1416" s="109"/>
      <c r="D1416" s="109"/>
      <c r="E1416" s="42"/>
      <c r="F1416" s="42"/>
      <c r="G1416" s="42"/>
      <c r="H1416" s="42"/>
      <c r="I1416" s="42"/>
      <c r="J1416" s="42"/>
      <c r="K1416" s="42"/>
      <c r="L1416" s="42"/>
      <c r="M1416" s="42"/>
      <c r="N1416" s="42"/>
      <c r="O1416" s="42"/>
      <c r="P1416" s="42"/>
    </row>
    <row r="1417" spans="1:16">
      <c r="A1417" s="42"/>
      <c r="B1417" s="43"/>
      <c r="C1417" s="109"/>
      <c r="D1417" s="109"/>
      <c r="E1417" s="42"/>
      <c r="F1417" s="42"/>
      <c r="G1417" s="42"/>
      <c r="H1417" s="42"/>
      <c r="I1417" s="42"/>
      <c r="J1417" s="42"/>
      <c r="K1417" s="42"/>
      <c r="L1417" s="42"/>
      <c r="M1417" s="42"/>
      <c r="N1417" s="42"/>
      <c r="O1417" s="42"/>
      <c r="P1417" s="42"/>
    </row>
    <row r="1418" spans="1:16">
      <c r="A1418" s="42"/>
      <c r="B1418" s="43"/>
      <c r="C1418" s="109"/>
      <c r="D1418" s="109"/>
      <c r="E1418" s="42"/>
      <c r="F1418" s="42"/>
      <c r="G1418" s="42"/>
      <c r="H1418" s="42"/>
      <c r="I1418" s="42"/>
      <c r="J1418" s="42"/>
      <c r="K1418" s="42"/>
      <c r="L1418" s="42"/>
      <c r="M1418" s="42"/>
      <c r="N1418" s="42"/>
      <c r="O1418" s="42"/>
      <c r="P1418" s="42"/>
    </row>
    <row r="1419" spans="1:16">
      <c r="A1419" s="42"/>
      <c r="B1419" s="43"/>
      <c r="C1419" s="109"/>
      <c r="D1419" s="109"/>
      <c r="E1419" s="42"/>
      <c r="F1419" s="42"/>
      <c r="G1419" s="42"/>
      <c r="H1419" s="42"/>
      <c r="I1419" s="42"/>
      <c r="J1419" s="42"/>
      <c r="K1419" s="42"/>
      <c r="L1419" s="42"/>
      <c r="M1419" s="42"/>
      <c r="N1419" s="42"/>
      <c r="O1419" s="42"/>
      <c r="P1419" s="42"/>
    </row>
    <row r="1420" spans="1:16">
      <c r="A1420" s="42"/>
      <c r="B1420" s="43"/>
      <c r="C1420" s="109"/>
      <c r="D1420" s="109"/>
      <c r="E1420" s="42"/>
      <c r="F1420" s="42"/>
      <c r="G1420" s="42"/>
      <c r="H1420" s="42"/>
      <c r="I1420" s="42"/>
      <c r="J1420" s="42"/>
      <c r="K1420" s="42"/>
      <c r="L1420" s="42"/>
      <c r="M1420" s="42"/>
      <c r="N1420" s="42"/>
      <c r="O1420" s="42"/>
      <c r="P1420" s="42"/>
    </row>
    <row r="1421" spans="1:16">
      <c r="A1421" s="42"/>
      <c r="B1421" s="43"/>
      <c r="C1421" s="109"/>
      <c r="D1421" s="109"/>
      <c r="E1421" s="42"/>
      <c r="F1421" s="42"/>
      <c r="G1421" s="42"/>
      <c r="H1421" s="42"/>
      <c r="I1421" s="42"/>
      <c r="J1421" s="42"/>
      <c r="K1421" s="42"/>
      <c r="L1421" s="42"/>
      <c r="M1421" s="42"/>
      <c r="N1421" s="42"/>
      <c r="O1421" s="42"/>
      <c r="P1421" s="42"/>
    </row>
    <row r="1422" spans="1:16">
      <c r="A1422" s="42"/>
      <c r="B1422" s="43"/>
      <c r="C1422" s="109"/>
      <c r="D1422" s="109"/>
      <c r="E1422" s="42"/>
      <c r="F1422" s="42"/>
      <c r="G1422" s="42"/>
      <c r="H1422" s="42"/>
      <c r="I1422" s="42"/>
      <c r="J1422" s="42"/>
      <c r="K1422" s="42"/>
      <c r="L1422" s="42"/>
      <c r="M1422" s="42"/>
      <c r="N1422" s="42"/>
      <c r="O1422" s="42"/>
      <c r="P1422" s="42"/>
    </row>
    <row r="1423" spans="1:16">
      <c r="A1423" s="42"/>
      <c r="B1423" s="43"/>
      <c r="C1423" s="109"/>
      <c r="D1423" s="109"/>
      <c r="E1423" s="42"/>
      <c r="F1423" s="42"/>
      <c r="G1423" s="42"/>
      <c r="H1423" s="42"/>
      <c r="I1423" s="42"/>
      <c r="J1423" s="42"/>
      <c r="K1423" s="42"/>
      <c r="L1423" s="42"/>
      <c r="M1423" s="42"/>
      <c r="N1423" s="42"/>
      <c r="O1423" s="42"/>
      <c r="P1423" s="42"/>
    </row>
    <row r="1424" spans="1:16">
      <c r="A1424" s="42"/>
      <c r="B1424" s="43"/>
      <c r="C1424" s="109"/>
      <c r="D1424" s="109"/>
      <c r="E1424" s="42"/>
      <c r="F1424" s="42"/>
      <c r="G1424" s="42"/>
      <c r="H1424" s="42"/>
      <c r="I1424" s="42"/>
      <c r="J1424" s="42"/>
      <c r="K1424" s="42"/>
      <c r="L1424" s="42"/>
      <c r="M1424" s="42"/>
      <c r="N1424" s="42"/>
      <c r="O1424" s="42"/>
      <c r="P1424" s="42"/>
    </row>
    <row r="1425" spans="1:16">
      <c r="A1425" s="42"/>
      <c r="B1425" s="43"/>
      <c r="C1425" s="109"/>
      <c r="D1425" s="109"/>
      <c r="E1425" s="42"/>
      <c r="F1425" s="42"/>
      <c r="G1425" s="42"/>
      <c r="H1425" s="42"/>
      <c r="I1425" s="42"/>
      <c r="J1425" s="42"/>
      <c r="K1425" s="42"/>
      <c r="L1425" s="42"/>
      <c r="M1425" s="42"/>
      <c r="N1425" s="42"/>
      <c r="O1425" s="42"/>
      <c r="P1425" s="42"/>
    </row>
    <row r="1426" spans="1:16">
      <c r="A1426" s="42"/>
      <c r="B1426" s="43"/>
      <c r="C1426" s="109"/>
      <c r="D1426" s="109"/>
      <c r="E1426" s="42"/>
      <c r="F1426" s="42"/>
      <c r="G1426" s="42"/>
      <c r="H1426" s="42"/>
      <c r="I1426" s="42"/>
      <c r="J1426" s="42"/>
      <c r="K1426" s="42"/>
      <c r="L1426" s="42"/>
      <c r="M1426" s="42"/>
      <c r="N1426" s="42"/>
      <c r="O1426" s="42"/>
      <c r="P1426" s="42"/>
    </row>
    <row r="1427" spans="1:16">
      <c r="A1427" s="42"/>
      <c r="B1427" s="43"/>
      <c r="C1427" s="109"/>
      <c r="D1427" s="109"/>
      <c r="E1427" s="42"/>
      <c r="F1427" s="42"/>
      <c r="G1427" s="42"/>
      <c r="H1427" s="42"/>
      <c r="I1427" s="42"/>
      <c r="J1427" s="42"/>
      <c r="K1427" s="42"/>
      <c r="L1427" s="42"/>
      <c r="M1427" s="42"/>
      <c r="N1427" s="42"/>
      <c r="O1427" s="42"/>
      <c r="P1427" s="42"/>
    </row>
    <row r="1428" spans="1:16">
      <c r="A1428" s="42"/>
      <c r="B1428" s="43"/>
      <c r="C1428" s="109"/>
      <c r="D1428" s="109"/>
      <c r="E1428" s="42"/>
      <c r="F1428" s="42"/>
      <c r="G1428" s="42"/>
      <c r="H1428" s="42"/>
      <c r="I1428" s="42"/>
      <c r="J1428" s="42"/>
      <c r="K1428" s="42"/>
      <c r="L1428" s="42"/>
      <c r="M1428" s="42"/>
      <c r="N1428" s="42"/>
      <c r="O1428" s="42"/>
      <c r="P1428" s="42"/>
    </row>
    <row r="1429" spans="1:16">
      <c r="A1429" s="42"/>
      <c r="B1429" s="43"/>
      <c r="C1429" s="109"/>
      <c r="D1429" s="109"/>
      <c r="E1429" s="42"/>
      <c r="F1429" s="42"/>
      <c r="G1429" s="42"/>
      <c r="H1429" s="42"/>
      <c r="I1429" s="42"/>
      <c r="J1429" s="42"/>
      <c r="K1429" s="42"/>
      <c r="L1429" s="42"/>
      <c r="M1429" s="42"/>
      <c r="N1429" s="42"/>
      <c r="O1429" s="42"/>
      <c r="P1429" s="42"/>
    </row>
    <row r="1430" spans="1:16">
      <c r="A1430" s="42"/>
      <c r="B1430" s="43"/>
      <c r="C1430" s="109"/>
      <c r="D1430" s="109"/>
      <c r="E1430" s="42"/>
      <c r="F1430" s="42"/>
      <c r="G1430" s="42"/>
      <c r="H1430" s="42"/>
      <c r="I1430" s="42"/>
      <c r="J1430" s="42"/>
      <c r="K1430" s="42"/>
      <c r="L1430" s="42"/>
      <c r="M1430" s="42"/>
      <c r="N1430" s="42"/>
      <c r="O1430" s="42"/>
      <c r="P1430" s="42"/>
    </row>
    <row r="1431" spans="1:16">
      <c r="A1431" s="42"/>
      <c r="B1431" s="43"/>
      <c r="C1431" s="109"/>
      <c r="D1431" s="109"/>
      <c r="E1431" s="42"/>
      <c r="F1431" s="42"/>
      <c r="G1431" s="42"/>
      <c r="H1431" s="42"/>
      <c r="I1431" s="42"/>
      <c r="J1431" s="42"/>
      <c r="K1431" s="42"/>
      <c r="L1431" s="42"/>
      <c r="M1431" s="42"/>
      <c r="N1431" s="42"/>
      <c r="O1431" s="42"/>
      <c r="P1431" s="42"/>
    </row>
    <row r="1432" spans="1:16">
      <c r="A1432" s="42"/>
      <c r="B1432" s="43"/>
      <c r="C1432" s="109"/>
      <c r="D1432" s="109"/>
      <c r="E1432" s="42"/>
      <c r="F1432" s="42"/>
      <c r="G1432" s="42"/>
      <c r="H1432" s="42"/>
      <c r="I1432" s="42"/>
      <c r="J1432" s="42"/>
      <c r="K1432" s="42"/>
      <c r="L1432" s="42"/>
      <c r="M1432" s="42"/>
      <c r="N1432" s="42"/>
      <c r="O1432" s="42"/>
      <c r="P1432" s="42"/>
    </row>
    <row r="1433" spans="1:16">
      <c r="A1433" s="42"/>
      <c r="B1433" s="43"/>
      <c r="C1433" s="109"/>
      <c r="D1433" s="109"/>
      <c r="E1433" s="42"/>
      <c r="F1433" s="42"/>
      <c r="G1433" s="42"/>
      <c r="H1433" s="42"/>
      <c r="I1433" s="42"/>
      <c r="J1433" s="42"/>
      <c r="K1433" s="42"/>
      <c r="L1433" s="42"/>
      <c r="M1433" s="42"/>
      <c r="N1433" s="42"/>
      <c r="O1433" s="42"/>
      <c r="P1433" s="42"/>
    </row>
    <row r="1434" spans="1:16">
      <c r="A1434" s="42"/>
      <c r="B1434" s="43"/>
      <c r="C1434" s="109"/>
      <c r="D1434" s="109"/>
      <c r="E1434" s="42"/>
      <c r="F1434" s="42"/>
      <c r="G1434" s="42"/>
      <c r="H1434" s="42"/>
      <c r="I1434" s="42"/>
      <c r="J1434" s="42"/>
      <c r="K1434" s="42"/>
      <c r="L1434" s="42"/>
      <c r="M1434" s="42"/>
      <c r="N1434" s="42"/>
      <c r="O1434" s="42"/>
      <c r="P1434" s="42"/>
    </row>
    <row r="1435" spans="1:16">
      <c r="A1435" s="42"/>
      <c r="B1435" s="43"/>
      <c r="C1435" s="109"/>
      <c r="D1435" s="109"/>
      <c r="E1435" s="42"/>
      <c r="F1435" s="42"/>
      <c r="G1435" s="42"/>
      <c r="H1435" s="42"/>
      <c r="I1435" s="42"/>
      <c r="J1435" s="42"/>
      <c r="K1435" s="42"/>
      <c r="L1435" s="42"/>
      <c r="M1435" s="42"/>
      <c r="N1435" s="42"/>
      <c r="O1435" s="42"/>
      <c r="P1435" s="42"/>
    </row>
    <row r="1436" spans="1:16">
      <c r="A1436" s="42"/>
      <c r="B1436" s="43"/>
      <c r="C1436" s="109"/>
      <c r="D1436" s="109"/>
      <c r="E1436" s="42"/>
      <c r="F1436" s="42"/>
      <c r="G1436" s="42"/>
      <c r="H1436" s="42"/>
      <c r="I1436" s="42"/>
      <c r="J1436" s="42"/>
      <c r="K1436" s="42"/>
      <c r="L1436" s="42"/>
      <c r="M1436" s="42"/>
      <c r="N1436" s="42"/>
      <c r="O1436" s="42"/>
      <c r="P1436" s="42"/>
    </row>
    <row r="1437" spans="1:16">
      <c r="A1437" s="42"/>
      <c r="B1437" s="43"/>
      <c r="C1437" s="109"/>
      <c r="D1437" s="109"/>
      <c r="E1437" s="42"/>
      <c r="F1437" s="42"/>
      <c r="G1437" s="42"/>
      <c r="H1437" s="42"/>
      <c r="I1437" s="42"/>
      <c r="J1437" s="42"/>
      <c r="K1437" s="42"/>
      <c r="L1437" s="42"/>
      <c r="M1437" s="42"/>
      <c r="N1437" s="42"/>
      <c r="O1437" s="42"/>
      <c r="P1437" s="42"/>
    </row>
    <row r="1438" spans="1:16">
      <c r="A1438" s="42"/>
      <c r="B1438" s="43"/>
      <c r="C1438" s="109"/>
      <c r="D1438" s="109"/>
      <c r="E1438" s="42"/>
      <c r="F1438" s="42"/>
      <c r="G1438" s="42"/>
      <c r="H1438" s="42"/>
      <c r="I1438" s="42"/>
      <c r="J1438" s="42"/>
      <c r="K1438" s="42"/>
      <c r="L1438" s="42"/>
      <c r="M1438" s="42"/>
      <c r="N1438" s="42"/>
      <c r="O1438" s="42"/>
      <c r="P1438" s="42"/>
    </row>
    <row r="1439" spans="1:16">
      <c r="A1439" s="42"/>
      <c r="B1439" s="43"/>
      <c r="C1439" s="109"/>
      <c r="D1439" s="109"/>
      <c r="E1439" s="42"/>
      <c r="F1439" s="42"/>
      <c r="G1439" s="42"/>
      <c r="H1439" s="42"/>
      <c r="I1439" s="42"/>
      <c r="J1439" s="42"/>
      <c r="K1439" s="42"/>
      <c r="L1439" s="42"/>
      <c r="M1439" s="42"/>
      <c r="N1439" s="42"/>
      <c r="O1439" s="42"/>
      <c r="P1439" s="42"/>
    </row>
    <row r="1440" spans="1:16">
      <c r="A1440" s="42"/>
      <c r="B1440" s="43"/>
      <c r="C1440" s="109"/>
      <c r="D1440" s="109"/>
      <c r="E1440" s="42"/>
      <c r="F1440" s="42"/>
      <c r="G1440" s="42"/>
      <c r="H1440" s="42"/>
      <c r="I1440" s="42"/>
      <c r="J1440" s="42"/>
      <c r="K1440" s="42"/>
      <c r="L1440" s="42"/>
      <c r="M1440" s="42"/>
      <c r="N1440" s="42"/>
      <c r="O1440" s="42"/>
      <c r="P1440" s="42"/>
    </row>
    <row r="1441" spans="1:16">
      <c r="A1441" s="42"/>
      <c r="B1441" s="43"/>
      <c r="C1441" s="109"/>
      <c r="D1441" s="109"/>
      <c r="E1441" s="42"/>
      <c r="F1441" s="42"/>
      <c r="G1441" s="42"/>
      <c r="H1441" s="42"/>
      <c r="I1441" s="42"/>
      <c r="J1441" s="42"/>
      <c r="K1441" s="42"/>
      <c r="L1441" s="42"/>
      <c r="M1441" s="42"/>
      <c r="N1441" s="42"/>
      <c r="O1441" s="42"/>
      <c r="P1441" s="42"/>
    </row>
    <row r="1442" spans="1:16">
      <c r="A1442" s="42"/>
      <c r="B1442" s="43"/>
      <c r="C1442" s="109"/>
      <c r="D1442" s="109"/>
      <c r="E1442" s="42"/>
      <c r="F1442" s="42"/>
      <c r="G1442" s="42"/>
      <c r="H1442" s="42"/>
      <c r="I1442" s="42"/>
      <c r="J1442" s="42"/>
      <c r="K1442" s="42"/>
      <c r="L1442" s="42"/>
      <c r="M1442" s="42"/>
      <c r="N1442" s="42"/>
      <c r="O1442" s="42"/>
      <c r="P1442" s="42"/>
    </row>
    <row r="1443" spans="1:16">
      <c r="A1443" s="42"/>
      <c r="B1443" s="43"/>
      <c r="C1443" s="109"/>
      <c r="D1443" s="109"/>
      <c r="E1443" s="42"/>
      <c r="F1443" s="42"/>
      <c r="G1443" s="42"/>
      <c r="H1443" s="42"/>
      <c r="I1443" s="42"/>
      <c r="J1443" s="42"/>
      <c r="K1443" s="42"/>
      <c r="L1443" s="42"/>
      <c r="M1443" s="42"/>
      <c r="N1443" s="42"/>
      <c r="O1443" s="42"/>
      <c r="P1443" s="42"/>
    </row>
    <row r="1444" spans="1:16">
      <c r="A1444" s="42"/>
      <c r="B1444" s="43"/>
      <c r="C1444" s="109"/>
      <c r="D1444" s="109"/>
      <c r="E1444" s="42"/>
      <c r="F1444" s="42"/>
      <c r="G1444" s="42"/>
      <c r="H1444" s="42"/>
      <c r="I1444" s="42"/>
      <c r="J1444" s="42"/>
      <c r="K1444" s="42"/>
      <c r="L1444" s="42"/>
      <c r="M1444" s="42"/>
      <c r="N1444" s="42"/>
      <c r="O1444" s="42"/>
      <c r="P1444" s="42"/>
    </row>
    <row r="1445" spans="1:16">
      <c r="A1445" s="42"/>
      <c r="B1445" s="43"/>
      <c r="C1445" s="109"/>
      <c r="D1445" s="109"/>
      <c r="E1445" s="42"/>
      <c r="F1445" s="42"/>
      <c r="G1445" s="42"/>
      <c r="H1445" s="42"/>
      <c r="I1445" s="42"/>
      <c r="J1445" s="42"/>
      <c r="K1445" s="42"/>
      <c r="L1445" s="42"/>
      <c r="M1445" s="42"/>
      <c r="N1445" s="42"/>
      <c r="O1445" s="42"/>
      <c r="P1445" s="42"/>
    </row>
    <row r="1446" spans="1:16">
      <c r="A1446" s="42"/>
      <c r="B1446" s="43"/>
      <c r="C1446" s="109"/>
      <c r="D1446" s="109"/>
      <c r="E1446" s="42"/>
      <c r="F1446" s="42"/>
      <c r="G1446" s="42"/>
      <c r="H1446" s="42"/>
      <c r="I1446" s="42"/>
      <c r="J1446" s="42"/>
      <c r="K1446" s="42"/>
      <c r="L1446" s="42"/>
      <c r="M1446" s="42"/>
      <c r="N1446" s="42"/>
      <c r="O1446" s="42"/>
      <c r="P1446" s="42"/>
    </row>
    <row r="1447" spans="1:16">
      <c r="A1447" s="42"/>
      <c r="B1447" s="43"/>
      <c r="C1447" s="109"/>
      <c r="D1447" s="109"/>
      <c r="E1447" s="42"/>
      <c r="F1447" s="42"/>
      <c r="G1447" s="42"/>
      <c r="H1447" s="42"/>
      <c r="I1447" s="42"/>
      <c r="J1447" s="42"/>
      <c r="K1447" s="42"/>
      <c r="L1447" s="42"/>
      <c r="M1447" s="42"/>
      <c r="N1447" s="42"/>
      <c r="O1447" s="42"/>
      <c r="P1447" s="42"/>
    </row>
    <row r="1448" spans="1:16">
      <c r="A1448" s="42"/>
      <c r="B1448" s="43"/>
      <c r="C1448" s="109"/>
      <c r="D1448" s="109"/>
      <c r="E1448" s="42"/>
      <c r="F1448" s="42"/>
      <c r="G1448" s="42"/>
      <c r="H1448" s="42"/>
      <c r="I1448" s="42"/>
      <c r="J1448" s="42"/>
      <c r="K1448" s="42"/>
      <c r="L1448" s="42"/>
      <c r="M1448" s="42"/>
      <c r="N1448" s="42"/>
      <c r="O1448" s="42"/>
      <c r="P1448" s="42"/>
    </row>
    <row r="1449" spans="1:16">
      <c r="A1449" s="42"/>
      <c r="B1449" s="43"/>
      <c r="C1449" s="109"/>
      <c r="D1449" s="109"/>
      <c r="E1449" s="42"/>
      <c r="F1449" s="42"/>
      <c r="G1449" s="42"/>
      <c r="H1449" s="42"/>
      <c r="I1449" s="42"/>
      <c r="J1449" s="42"/>
      <c r="K1449" s="42"/>
      <c r="L1449" s="42"/>
      <c r="M1449" s="42"/>
      <c r="N1449" s="42"/>
      <c r="O1449" s="42"/>
      <c r="P1449" s="42"/>
    </row>
    <row r="1450" spans="1:16">
      <c r="A1450" s="42"/>
      <c r="B1450" s="43"/>
      <c r="C1450" s="109"/>
      <c r="D1450" s="109"/>
      <c r="E1450" s="42"/>
      <c r="F1450" s="42"/>
      <c r="G1450" s="42"/>
      <c r="H1450" s="42"/>
      <c r="I1450" s="42"/>
      <c r="J1450" s="42"/>
      <c r="K1450" s="42"/>
      <c r="L1450" s="42"/>
      <c r="M1450" s="42"/>
      <c r="N1450" s="42"/>
      <c r="O1450" s="42"/>
      <c r="P1450" s="42"/>
    </row>
    <row r="1451" spans="1:16">
      <c r="A1451" s="42"/>
      <c r="B1451" s="43"/>
      <c r="C1451" s="109"/>
      <c r="D1451" s="109"/>
      <c r="E1451" s="42"/>
      <c r="F1451" s="42"/>
      <c r="G1451" s="42"/>
      <c r="H1451" s="42"/>
      <c r="I1451" s="42"/>
      <c r="J1451" s="42"/>
      <c r="K1451" s="42"/>
      <c r="L1451" s="42"/>
      <c r="M1451" s="42"/>
      <c r="N1451" s="42"/>
      <c r="O1451" s="42"/>
      <c r="P1451" s="42"/>
    </row>
    <row r="1452" spans="1:16">
      <c r="A1452" s="42"/>
      <c r="B1452" s="43"/>
      <c r="C1452" s="109"/>
      <c r="D1452" s="109"/>
      <c r="E1452" s="42"/>
      <c r="F1452" s="42"/>
      <c r="G1452" s="42"/>
      <c r="H1452" s="42"/>
      <c r="I1452" s="42"/>
      <c r="J1452" s="42"/>
      <c r="K1452" s="42"/>
      <c r="L1452" s="42"/>
      <c r="M1452" s="42"/>
      <c r="N1452" s="42"/>
      <c r="O1452" s="42"/>
      <c r="P1452" s="42"/>
    </row>
    <row r="1453" spans="1:16">
      <c r="A1453" s="42"/>
      <c r="B1453" s="43"/>
      <c r="C1453" s="109"/>
      <c r="D1453" s="109"/>
      <c r="E1453" s="42"/>
      <c r="F1453" s="42"/>
      <c r="G1453" s="42"/>
      <c r="H1453" s="42"/>
      <c r="I1453" s="42"/>
      <c r="J1453" s="42"/>
      <c r="K1453" s="42"/>
      <c r="L1453" s="42"/>
      <c r="M1453" s="42"/>
      <c r="N1453" s="42"/>
      <c r="O1453" s="42"/>
      <c r="P1453" s="42"/>
    </row>
    <row r="1454" spans="1:16">
      <c r="A1454" s="42"/>
      <c r="B1454" s="43"/>
      <c r="C1454" s="109"/>
      <c r="D1454" s="109"/>
      <c r="E1454" s="42"/>
      <c r="F1454" s="42"/>
      <c r="G1454" s="42"/>
      <c r="H1454" s="42"/>
      <c r="I1454" s="42"/>
      <c r="J1454" s="42"/>
      <c r="K1454" s="42"/>
      <c r="L1454" s="42"/>
      <c r="M1454" s="42"/>
      <c r="N1454" s="42"/>
      <c r="O1454" s="42"/>
      <c r="P1454" s="42"/>
    </row>
    <row r="1455" spans="1:16">
      <c r="A1455" s="42"/>
      <c r="B1455" s="43"/>
      <c r="C1455" s="109"/>
      <c r="D1455" s="109"/>
      <c r="E1455" s="42"/>
      <c r="F1455" s="42"/>
      <c r="G1455" s="42"/>
      <c r="H1455" s="42"/>
      <c r="I1455" s="42"/>
      <c r="J1455" s="42"/>
      <c r="K1455" s="42"/>
      <c r="L1455" s="42"/>
      <c r="M1455" s="42"/>
      <c r="N1455" s="42"/>
      <c r="O1455" s="42"/>
      <c r="P1455" s="42"/>
    </row>
    <row r="1456" spans="1:16">
      <c r="A1456" s="42"/>
      <c r="B1456" s="43"/>
      <c r="C1456" s="109"/>
      <c r="D1456" s="109"/>
      <c r="E1456" s="42"/>
      <c r="F1456" s="42"/>
      <c r="G1456" s="42"/>
      <c r="H1456" s="42"/>
      <c r="I1456" s="42"/>
      <c r="J1456" s="42"/>
      <c r="K1456" s="42"/>
      <c r="L1456" s="42"/>
      <c r="M1456" s="42"/>
      <c r="N1456" s="42"/>
      <c r="O1456" s="42"/>
      <c r="P1456" s="42"/>
    </row>
    <row r="1457" spans="1:16">
      <c r="A1457" s="42"/>
      <c r="B1457" s="43"/>
      <c r="C1457" s="109"/>
      <c r="D1457" s="109"/>
      <c r="E1457" s="42"/>
      <c r="F1457" s="42"/>
      <c r="G1457" s="42"/>
      <c r="H1457" s="42"/>
      <c r="I1457" s="42"/>
      <c r="J1457" s="42"/>
      <c r="K1457" s="42"/>
      <c r="L1457" s="42"/>
      <c r="M1457" s="42"/>
      <c r="N1457" s="42"/>
      <c r="O1457" s="42"/>
      <c r="P1457" s="42"/>
    </row>
    <row r="1458" spans="1:16">
      <c r="A1458" s="42"/>
      <c r="B1458" s="43"/>
      <c r="C1458" s="109"/>
      <c r="D1458" s="109"/>
      <c r="E1458" s="42"/>
      <c r="F1458" s="42"/>
      <c r="G1458" s="42"/>
      <c r="H1458" s="42"/>
      <c r="I1458" s="42"/>
      <c r="J1458" s="42"/>
      <c r="K1458" s="42"/>
      <c r="L1458" s="42"/>
      <c r="M1458" s="42"/>
      <c r="N1458" s="42"/>
      <c r="O1458" s="42"/>
      <c r="P1458" s="42"/>
    </row>
    <row r="1459" spans="1:16">
      <c r="A1459" s="42"/>
      <c r="B1459" s="43"/>
      <c r="C1459" s="109"/>
      <c r="D1459" s="109"/>
      <c r="E1459" s="42"/>
      <c r="F1459" s="42"/>
      <c r="G1459" s="42"/>
      <c r="H1459" s="42"/>
      <c r="I1459" s="42"/>
      <c r="J1459" s="42"/>
      <c r="K1459" s="42"/>
      <c r="L1459" s="42"/>
      <c r="M1459" s="42"/>
      <c r="N1459" s="42"/>
      <c r="O1459" s="42"/>
      <c r="P1459" s="42"/>
    </row>
    <row r="1460" spans="1:16">
      <c r="A1460" s="42"/>
      <c r="B1460" s="43"/>
      <c r="C1460" s="109"/>
      <c r="D1460" s="109"/>
      <c r="E1460" s="42"/>
      <c r="F1460" s="42"/>
      <c r="G1460" s="42"/>
      <c r="H1460" s="42"/>
      <c r="I1460" s="42"/>
      <c r="J1460" s="42"/>
      <c r="K1460" s="42"/>
      <c r="L1460" s="42"/>
      <c r="M1460" s="42"/>
      <c r="N1460" s="42"/>
      <c r="O1460" s="42"/>
      <c r="P1460" s="42"/>
    </row>
    <row r="1461" spans="1:16">
      <c r="A1461" s="42"/>
      <c r="B1461" s="43"/>
      <c r="C1461" s="109"/>
      <c r="D1461" s="109"/>
      <c r="E1461" s="42"/>
      <c r="F1461" s="42"/>
      <c r="G1461" s="42"/>
      <c r="H1461" s="42"/>
      <c r="I1461" s="42"/>
      <c r="J1461" s="42"/>
      <c r="K1461" s="42"/>
      <c r="L1461" s="42"/>
      <c r="M1461" s="42"/>
      <c r="N1461" s="42"/>
      <c r="O1461" s="42"/>
      <c r="P1461" s="42"/>
    </row>
    <row r="1462" spans="1:16">
      <c r="A1462" s="42"/>
      <c r="B1462" s="43"/>
      <c r="C1462" s="109"/>
      <c r="D1462" s="109"/>
      <c r="E1462" s="42"/>
      <c r="F1462" s="42"/>
      <c r="G1462" s="42"/>
      <c r="H1462" s="42"/>
      <c r="I1462" s="42"/>
      <c r="J1462" s="42"/>
      <c r="K1462" s="42"/>
      <c r="L1462" s="42"/>
      <c r="M1462" s="42"/>
      <c r="N1462" s="42"/>
      <c r="O1462" s="42"/>
      <c r="P1462" s="42"/>
    </row>
    <row r="1463" spans="1:16">
      <c r="A1463" s="42"/>
      <c r="B1463" s="43"/>
      <c r="C1463" s="109"/>
      <c r="D1463" s="109"/>
      <c r="E1463" s="42"/>
      <c r="F1463" s="42"/>
      <c r="G1463" s="42"/>
      <c r="H1463" s="42"/>
      <c r="I1463" s="42"/>
      <c r="J1463" s="42"/>
      <c r="K1463" s="42"/>
      <c r="L1463" s="42"/>
      <c r="M1463" s="42"/>
      <c r="N1463" s="42"/>
      <c r="O1463" s="42"/>
      <c r="P1463" s="42"/>
    </row>
    <row r="1464" spans="1:16">
      <c r="A1464" s="42"/>
      <c r="B1464" s="43"/>
      <c r="C1464" s="109"/>
      <c r="D1464" s="109"/>
      <c r="E1464" s="42"/>
      <c r="F1464" s="42"/>
      <c r="G1464" s="42"/>
      <c r="H1464" s="42"/>
      <c r="I1464" s="42"/>
      <c r="J1464" s="42"/>
      <c r="K1464" s="42"/>
      <c r="L1464" s="42"/>
      <c r="M1464" s="42"/>
      <c r="N1464" s="42"/>
      <c r="O1464" s="42"/>
      <c r="P1464" s="42"/>
    </row>
    <row r="1465" spans="1:16">
      <c r="A1465" s="42"/>
      <c r="B1465" s="43"/>
      <c r="C1465" s="109"/>
      <c r="D1465" s="109"/>
      <c r="E1465" s="42"/>
      <c r="F1465" s="42"/>
      <c r="G1465" s="42"/>
      <c r="H1465" s="42"/>
      <c r="I1465" s="42"/>
      <c r="J1465" s="42"/>
      <c r="K1465" s="42"/>
      <c r="L1465" s="42"/>
      <c r="M1465" s="42"/>
      <c r="N1465" s="42"/>
      <c r="O1465" s="42"/>
      <c r="P1465" s="42"/>
    </row>
    <row r="1466" spans="1:16">
      <c r="A1466" s="42"/>
      <c r="B1466" s="43"/>
      <c r="C1466" s="109"/>
      <c r="D1466" s="109"/>
      <c r="E1466" s="42"/>
      <c r="F1466" s="42"/>
      <c r="G1466" s="42"/>
      <c r="H1466" s="42"/>
      <c r="I1466" s="42"/>
      <c r="J1466" s="42"/>
      <c r="K1466" s="42"/>
      <c r="L1466" s="42"/>
      <c r="M1466" s="42"/>
      <c r="N1466" s="42"/>
      <c r="O1466" s="42"/>
      <c r="P1466" s="42"/>
    </row>
    <row r="1467" spans="1:16">
      <c r="A1467" s="42"/>
      <c r="B1467" s="43"/>
      <c r="C1467" s="109"/>
      <c r="D1467" s="109"/>
      <c r="E1467" s="42"/>
      <c r="F1467" s="42"/>
      <c r="G1467" s="42"/>
      <c r="H1467" s="42"/>
      <c r="I1467" s="42"/>
      <c r="J1467" s="42"/>
      <c r="K1467" s="42"/>
      <c r="L1467" s="42"/>
      <c r="M1467" s="42"/>
      <c r="N1467" s="42"/>
      <c r="O1467" s="42"/>
      <c r="P1467" s="42"/>
    </row>
    <row r="1468" spans="1:16">
      <c r="A1468" s="42"/>
      <c r="B1468" s="43"/>
      <c r="C1468" s="109"/>
      <c r="D1468" s="109"/>
      <c r="E1468" s="42"/>
      <c r="F1468" s="42"/>
      <c r="G1468" s="42"/>
      <c r="H1468" s="42"/>
      <c r="I1468" s="42"/>
      <c r="J1468" s="42"/>
      <c r="K1468" s="42"/>
      <c r="L1468" s="42"/>
      <c r="M1468" s="42"/>
      <c r="N1468" s="42"/>
      <c r="O1468" s="42"/>
      <c r="P1468" s="42"/>
    </row>
    <row r="1469" spans="1:16">
      <c r="A1469" s="42"/>
      <c r="B1469" s="43"/>
      <c r="C1469" s="109"/>
      <c r="D1469" s="109"/>
      <c r="E1469" s="42"/>
      <c r="F1469" s="42"/>
      <c r="G1469" s="42"/>
      <c r="H1469" s="42"/>
      <c r="I1469" s="42"/>
      <c r="J1469" s="42"/>
      <c r="K1469" s="42"/>
      <c r="L1469" s="42"/>
      <c r="M1469" s="42"/>
      <c r="N1469" s="42"/>
      <c r="O1469" s="42"/>
      <c r="P1469" s="42"/>
    </row>
    <row r="1470" spans="1:16">
      <c r="A1470" s="42"/>
      <c r="B1470" s="43"/>
      <c r="C1470" s="109"/>
      <c r="D1470" s="109"/>
      <c r="E1470" s="42"/>
      <c r="F1470" s="42"/>
      <c r="G1470" s="42"/>
      <c r="H1470" s="42"/>
      <c r="I1470" s="42"/>
      <c r="J1470" s="42"/>
      <c r="K1470" s="42"/>
      <c r="L1470" s="42"/>
      <c r="M1470" s="42"/>
      <c r="N1470" s="42"/>
      <c r="O1470" s="42"/>
      <c r="P1470" s="42"/>
    </row>
    <row r="1471" spans="1:16">
      <c r="A1471" s="42"/>
      <c r="B1471" s="43"/>
      <c r="C1471" s="109"/>
      <c r="D1471" s="109"/>
      <c r="E1471" s="42"/>
      <c r="F1471" s="42"/>
      <c r="G1471" s="42"/>
      <c r="H1471" s="42"/>
      <c r="I1471" s="42"/>
      <c r="J1471" s="42"/>
      <c r="K1471" s="42"/>
      <c r="L1471" s="42"/>
      <c r="M1471" s="42"/>
      <c r="N1471" s="42"/>
      <c r="O1471" s="42"/>
      <c r="P1471" s="42"/>
    </row>
    <row r="1472" spans="1:16">
      <c r="A1472" s="42"/>
      <c r="B1472" s="43"/>
      <c r="C1472" s="109"/>
      <c r="D1472" s="109"/>
      <c r="E1472" s="42"/>
      <c r="F1472" s="42"/>
      <c r="G1472" s="42"/>
      <c r="H1472" s="42"/>
      <c r="I1472" s="42"/>
      <c r="J1472" s="42"/>
      <c r="K1472" s="42"/>
      <c r="L1472" s="42"/>
      <c r="M1472" s="42"/>
      <c r="N1472" s="42"/>
      <c r="O1472" s="42"/>
      <c r="P1472" s="42"/>
    </row>
    <row r="1473" spans="3:4">
      <c r="C1473" s="115"/>
      <c r="D1473" s="115"/>
    </row>
    <row r="1474" spans="3:4">
      <c r="C1474" s="115"/>
      <c r="D1474" s="115"/>
    </row>
    <row r="1475" spans="3:4">
      <c r="C1475" s="115"/>
      <c r="D1475" s="115"/>
    </row>
    <row r="1476" spans="3:4">
      <c r="C1476" s="115"/>
      <c r="D1476" s="115"/>
    </row>
    <row r="1477" spans="3:4">
      <c r="C1477" s="115"/>
      <c r="D1477" s="115"/>
    </row>
    <row r="1478" spans="3:4">
      <c r="C1478" s="115"/>
      <c r="D1478" s="115"/>
    </row>
    <row r="1479" spans="3:4">
      <c r="C1479" s="115"/>
      <c r="D1479" s="115"/>
    </row>
    <row r="1480" spans="3:4">
      <c r="C1480" s="115"/>
      <c r="D1480" s="115"/>
    </row>
    <row r="1481" spans="3:4">
      <c r="C1481" s="115"/>
      <c r="D1481" s="115"/>
    </row>
    <row r="1482" spans="3:4">
      <c r="C1482" s="115"/>
      <c r="D1482" s="115"/>
    </row>
    <row r="1483" spans="3:4">
      <c r="C1483" s="115"/>
      <c r="D1483" s="115"/>
    </row>
    <row r="1484" spans="3:4">
      <c r="C1484" s="115"/>
      <c r="D1484" s="115"/>
    </row>
    <row r="1485" spans="3:4">
      <c r="C1485" s="115"/>
      <c r="D1485" s="115"/>
    </row>
    <row r="1486" spans="3:4">
      <c r="C1486" s="115"/>
      <c r="D1486" s="115"/>
    </row>
    <row r="1487" spans="3:4">
      <c r="C1487" s="115"/>
      <c r="D1487" s="115"/>
    </row>
    <row r="1488" spans="3:4">
      <c r="C1488" s="115"/>
      <c r="D1488" s="115"/>
    </row>
    <row r="1489" spans="3:4">
      <c r="C1489" s="115"/>
      <c r="D1489" s="115"/>
    </row>
    <row r="1490" spans="3:4">
      <c r="C1490" s="115"/>
      <c r="D1490" s="115"/>
    </row>
    <row r="1491" spans="3:4">
      <c r="C1491" s="115"/>
      <c r="D1491" s="115"/>
    </row>
    <row r="1492" spans="3:4">
      <c r="C1492" s="115"/>
      <c r="D1492" s="115"/>
    </row>
    <row r="1493" spans="3:4">
      <c r="C1493" s="115"/>
      <c r="D1493" s="115"/>
    </row>
    <row r="1494" spans="3:4">
      <c r="C1494" s="115"/>
      <c r="D1494" s="115"/>
    </row>
    <row r="1495" spans="3:4">
      <c r="C1495" s="115"/>
      <c r="D1495" s="115"/>
    </row>
    <row r="1496" spans="3:4">
      <c r="C1496" s="115"/>
      <c r="D1496" s="115"/>
    </row>
    <row r="1497" spans="3:4">
      <c r="C1497" s="115"/>
      <c r="D1497" s="115"/>
    </row>
    <row r="1498" spans="3:4">
      <c r="C1498" s="115"/>
      <c r="D1498" s="115"/>
    </row>
    <row r="1499" spans="3:4">
      <c r="C1499" s="115"/>
      <c r="D1499" s="115"/>
    </row>
    <row r="1500" spans="3:4">
      <c r="C1500" s="115"/>
      <c r="D1500" s="115"/>
    </row>
    <row r="1501" spans="3:4">
      <c r="C1501" s="115"/>
      <c r="D1501" s="115"/>
    </row>
    <row r="1502" spans="3:4">
      <c r="C1502" s="115"/>
      <c r="D1502" s="115"/>
    </row>
    <row r="1503" spans="3:4">
      <c r="C1503" s="115"/>
      <c r="D1503" s="115"/>
    </row>
    <row r="1504" spans="3:4">
      <c r="C1504" s="115"/>
      <c r="D1504" s="115"/>
    </row>
    <row r="1505" spans="3:4">
      <c r="C1505" s="115"/>
      <c r="D1505" s="115"/>
    </row>
    <row r="1506" spans="3:4">
      <c r="C1506" s="115"/>
      <c r="D1506" s="115"/>
    </row>
    <row r="1507" spans="3:4">
      <c r="C1507" s="115"/>
      <c r="D1507" s="115"/>
    </row>
    <row r="1508" spans="3:4">
      <c r="C1508" s="115"/>
      <c r="D1508" s="115"/>
    </row>
    <row r="1509" spans="3:4">
      <c r="C1509" s="115"/>
      <c r="D1509" s="115"/>
    </row>
    <row r="1510" spans="3:4">
      <c r="C1510" s="115"/>
      <c r="D1510" s="115"/>
    </row>
    <row r="1511" spans="3:4">
      <c r="C1511" s="115"/>
      <c r="D1511" s="115"/>
    </row>
    <row r="1512" spans="3:4">
      <c r="C1512" s="115"/>
      <c r="D1512" s="115"/>
    </row>
    <row r="1513" spans="3:4">
      <c r="C1513" s="115"/>
      <c r="D1513" s="115"/>
    </row>
    <row r="1514" spans="3:4">
      <c r="C1514" s="115"/>
      <c r="D1514" s="115"/>
    </row>
    <row r="1515" spans="3:4">
      <c r="C1515" s="115"/>
      <c r="D1515" s="115"/>
    </row>
    <row r="1516" spans="3:4">
      <c r="C1516" s="115"/>
      <c r="D1516" s="115"/>
    </row>
    <row r="1517" spans="3:4">
      <c r="C1517" s="115"/>
      <c r="D1517" s="115"/>
    </row>
    <row r="1518" spans="3:4">
      <c r="C1518" s="115"/>
      <c r="D1518" s="115"/>
    </row>
    <row r="1519" spans="3:4">
      <c r="C1519" s="115"/>
      <c r="D1519" s="115"/>
    </row>
    <row r="1520" spans="3:4">
      <c r="C1520" s="115"/>
      <c r="D1520" s="115"/>
    </row>
    <row r="1521" spans="3:4">
      <c r="C1521" s="115"/>
      <c r="D1521" s="115"/>
    </row>
    <row r="1522" spans="3:4">
      <c r="C1522" s="115"/>
      <c r="D1522" s="115"/>
    </row>
    <row r="1523" spans="3:4">
      <c r="C1523" s="115"/>
      <c r="D1523" s="115"/>
    </row>
    <row r="1524" spans="3:4">
      <c r="C1524" s="115"/>
      <c r="D1524" s="115"/>
    </row>
    <row r="1525" spans="3:4">
      <c r="C1525" s="115"/>
      <c r="D1525" s="115"/>
    </row>
    <row r="1526" spans="3:4">
      <c r="C1526" s="115"/>
      <c r="D1526" s="115"/>
    </row>
    <row r="1527" spans="3:4">
      <c r="C1527" s="115"/>
      <c r="D1527" s="115"/>
    </row>
    <row r="1528" spans="3:4">
      <c r="C1528" s="115"/>
      <c r="D1528" s="115"/>
    </row>
    <row r="1529" spans="3:4">
      <c r="C1529" s="115"/>
      <c r="D1529" s="115"/>
    </row>
    <row r="1530" spans="3:4">
      <c r="C1530" s="115"/>
      <c r="D1530" s="115"/>
    </row>
    <row r="1531" spans="3:4">
      <c r="C1531" s="115"/>
      <c r="D1531" s="115"/>
    </row>
    <row r="1532" spans="3:4">
      <c r="C1532" s="115"/>
      <c r="D1532" s="115"/>
    </row>
    <row r="1533" spans="3:4">
      <c r="C1533" s="115"/>
      <c r="D1533" s="115"/>
    </row>
    <row r="1534" spans="3:4">
      <c r="C1534" s="115"/>
      <c r="D1534" s="115"/>
    </row>
    <row r="1535" spans="3:4">
      <c r="C1535" s="115"/>
      <c r="D1535" s="115"/>
    </row>
    <row r="1536" spans="3:4">
      <c r="C1536" s="115"/>
      <c r="D1536" s="115"/>
    </row>
    <row r="1537" spans="3:4">
      <c r="C1537" s="115"/>
      <c r="D1537" s="115"/>
    </row>
    <row r="1538" spans="3:4">
      <c r="C1538" s="115"/>
      <c r="D1538" s="115"/>
    </row>
    <row r="1539" spans="3:4">
      <c r="C1539" s="115"/>
      <c r="D1539" s="115"/>
    </row>
    <row r="1540" spans="3:4">
      <c r="C1540" s="115"/>
      <c r="D1540" s="115"/>
    </row>
    <row r="1541" spans="3:4">
      <c r="C1541" s="115"/>
      <c r="D1541" s="115"/>
    </row>
    <row r="1542" spans="3:4">
      <c r="C1542" s="115"/>
      <c r="D1542" s="115"/>
    </row>
    <row r="1543" spans="3:4">
      <c r="C1543" s="115"/>
      <c r="D1543" s="115"/>
    </row>
    <row r="1544" spans="3:4">
      <c r="C1544" s="115"/>
      <c r="D1544" s="115"/>
    </row>
    <row r="1545" spans="3:4">
      <c r="C1545" s="115"/>
      <c r="D1545" s="115"/>
    </row>
    <row r="1546" spans="3:4">
      <c r="C1546" s="115"/>
      <c r="D1546" s="115"/>
    </row>
    <row r="1547" spans="3:4">
      <c r="C1547" s="115"/>
      <c r="D1547" s="115"/>
    </row>
    <row r="1548" spans="3:4">
      <c r="C1548" s="115"/>
      <c r="D1548" s="115"/>
    </row>
    <row r="1549" spans="3:4">
      <c r="C1549" s="115"/>
      <c r="D1549" s="115"/>
    </row>
    <row r="1550" spans="3:4">
      <c r="C1550" s="115"/>
      <c r="D1550" s="115"/>
    </row>
    <row r="1551" spans="3:4">
      <c r="C1551" s="115"/>
      <c r="D1551" s="115"/>
    </row>
    <row r="1552" spans="3:4">
      <c r="C1552" s="115"/>
      <c r="D1552" s="115"/>
    </row>
    <row r="1553" spans="3:4">
      <c r="C1553" s="115"/>
      <c r="D1553" s="115"/>
    </row>
    <row r="1554" spans="3:4">
      <c r="C1554" s="115"/>
      <c r="D1554" s="115"/>
    </row>
    <row r="1555" spans="3:4">
      <c r="C1555" s="115"/>
      <c r="D1555" s="115"/>
    </row>
    <row r="1556" spans="3:4">
      <c r="C1556" s="115"/>
      <c r="D1556" s="115"/>
    </row>
    <row r="1557" spans="3:4">
      <c r="C1557" s="115"/>
      <c r="D1557" s="115"/>
    </row>
    <row r="1558" spans="3:4">
      <c r="C1558" s="115"/>
      <c r="D1558" s="115"/>
    </row>
    <row r="1559" spans="3:4">
      <c r="C1559" s="115"/>
      <c r="D1559" s="115"/>
    </row>
    <row r="1560" spans="3:4">
      <c r="C1560" s="115"/>
      <c r="D1560" s="115"/>
    </row>
    <row r="1561" spans="3:4">
      <c r="C1561" s="115"/>
      <c r="D1561" s="115"/>
    </row>
    <row r="1562" spans="3:4">
      <c r="C1562" s="115"/>
      <c r="D1562" s="115"/>
    </row>
    <row r="1563" spans="3:4">
      <c r="C1563" s="115"/>
      <c r="D1563" s="115"/>
    </row>
    <row r="1564" spans="3:4">
      <c r="C1564" s="115"/>
      <c r="D1564" s="115"/>
    </row>
    <row r="1565" spans="3:4">
      <c r="C1565" s="115"/>
      <c r="D1565" s="115"/>
    </row>
    <row r="1566" spans="3:4">
      <c r="C1566" s="115"/>
      <c r="D1566" s="115"/>
    </row>
    <row r="1567" spans="3:4">
      <c r="C1567" s="115"/>
      <c r="D1567" s="115"/>
    </row>
    <row r="1568" spans="3:4">
      <c r="C1568" s="115"/>
      <c r="D1568" s="115"/>
    </row>
    <row r="1569" spans="3:4">
      <c r="C1569" s="115"/>
      <c r="D1569" s="115"/>
    </row>
    <row r="1570" spans="3:4">
      <c r="C1570" s="115"/>
      <c r="D1570" s="115"/>
    </row>
    <row r="1571" spans="3:4">
      <c r="C1571" s="115"/>
      <c r="D1571" s="115"/>
    </row>
    <row r="1572" spans="3:4">
      <c r="C1572" s="115"/>
      <c r="D1572" s="115"/>
    </row>
    <row r="1573" spans="3:4">
      <c r="C1573" s="115"/>
      <c r="D1573" s="115"/>
    </row>
    <row r="1574" spans="3:4">
      <c r="C1574" s="115"/>
      <c r="D1574" s="115"/>
    </row>
    <row r="1575" spans="3:4">
      <c r="C1575" s="115"/>
      <c r="D1575" s="115"/>
    </row>
    <row r="1576" spans="3:4">
      <c r="C1576" s="115"/>
      <c r="D1576" s="115"/>
    </row>
    <row r="1577" spans="3:4">
      <c r="C1577" s="115"/>
      <c r="D1577" s="115"/>
    </row>
    <row r="1578" spans="3:4">
      <c r="C1578" s="115"/>
      <c r="D1578" s="115"/>
    </row>
    <row r="1579" spans="3:4">
      <c r="C1579" s="115"/>
      <c r="D1579" s="115"/>
    </row>
    <row r="1580" spans="3:4">
      <c r="C1580" s="115"/>
      <c r="D1580" s="115"/>
    </row>
    <row r="1581" spans="3:4">
      <c r="C1581" s="115"/>
      <c r="D1581" s="115"/>
    </row>
    <row r="1582" spans="3:4">
      <c r="C1582" s="115"/>
      <c r="D1582" s="115"/>
    </row>
    <row r="1583" spans="3:4">
      <c r="C1583" s="115"/>
      <c r="D1583" s="115"/>
    </row>
    <row r="1584" spans="3:4">
      <c r="C1584" s="115"/>
      <c r="D1584" s="115"/>
    </row>
    <row r="1585" spans="3:4">
      <c r="C1585" s="115"/>
      <c r="D1585" s="115"/>
    </row>
    <row r="1586" spans="3:4">
      <c r="C1586" s="115"/>
      <c r="D1586" s="115"/>
    </row>
    <row r="1587" spans="3:4">
      <c r="C1587" s="115"/>
      <c r="D1587" s="115"/>
    </row>
    <row r="1588" spans="3:4">
      <c r="C1588" s="115"/>
      <c r="D1588" s="115"/>
    </row>
    <row r="1589" spans="3:4">
      <c r="C1589" s="115"/>
      <c r="D1589" s="115"/>
    </row>
    <row r="1590" spans="3:4">
      <c r="C1590" s="115"/>
      <c r="D1590" s="115"/>
    </row>
    <row r="1591" spans="3:4">
      <c r="C1591" s="115"/>
      <c r="D1591" s="115"/>
    </row>
    <row r="1592" spans="3:4">
      <c r="C1592" s="115"/>
      <c r="D1592" s="115"/>
    </row>
    <row r="1593" spans="3:4">
      <c r="C1593" s="115"/>
      <c r="D1593" s="115"/>
    </row>
    <row r="1594" spans="3:4">
      <c r="C1594" s="115"/>
      <c r="D1594" s="115"/>
    </row>
    <row r="1595" spans="3:4">
      <c r="C1595" s="115"/>
      <c r="D1595" s="115"/>
    </row>
    <row r="1596" spans="3:4">
      <c r="C1596" s="115"/>
      <c r="D1596" s="115"/>
    </row>
    <row r="1597" spans="3:4">
      <c r="C1597" s="115"/>
      <c r="D1597" s="115"/>
    </row>
    <row r="1598" spans="3:4">
      <c r="C1598" s="115"/>
      <c r="D1598" s="115"/>
    </row>
    <row r="1599" spans="3:4">
      <c r="C1599" s="115"/>
      <c r="D1599" s="115"/>
    </row>
    <row r="1600" spans="3:4">
      <c r="C1600" s="115"/>
      <c r="D1600" s="115"/>
    </row>
    <row r="1601" spans="3:4">
      <c r="C1601" s="115"/>
      <c r="D1601" s="115"/>
    </row>
    <row r="1602" spans="3:4">
      <c r="C1602" s="115"/>
      <c r="D1602" s="115"/>
    </row>
    <row r="1603" spans="3:4">
      <c r="C1603" s="115"/>
      <c r="D1603" s="115"/>
    </row>
    <row r="1604" spans="3:4">
      <c r="C1604" s="115"/>
      <c r="D1604" s="115"/>
    </row>
    <row r="1605" spans="3:4">
      <c r="C1605" s="115"/>
      <c r="D1605" s="115"/>
    </row>
    <row r="1606" spans="3:4">
      <c r="C1606" s="115"/>
      <c r="D1606" s="115"/>
    </row>
    <row r="1607" spans="3:4">
      <c r="C1607" s="115"/>
      <c r="D1607" s="115"/>
    </row>
    <row r="1608" spans="3:4">
      <c r="C1608" s="115"/>
      <c r="D1608" s="115"/>
    </row>
    <row r="1609" spans="3:4">
      <c r="C1609" s="115"/>
      <c r="D1609" s="115"/>
    </row>
    <row r="1610" spans="3:4">
      <c r="C1610" s="115"/>
      <c r="D1610" s="115"/>
    </row>
    <row r="1611" spans="3:4">
      <c r="C1611" s="115"/>
      <c r="D1611" s="115"/>
    </row>
    <row r="1612" spans="3:4">
      <c r="C1612" s="115"/>
      <c r="D1612" s="115"/>
    </row>
    <row r="1613" spans="3:4">
      <c r="C1613" s="115"/>
      <c r="D1613" s="115"/>
    </row>
    <row r="1614" spans="3:4">
      <c r="C1614" s="115"/>
      <c r="D1614" s="115"/>
    </row>
    <row r="1615" spans="3:4">
      <c r="C1615" s="115"/>
      <c r="D1615" s="115"/>
    </row>
    <row r="1616" spans="3:4">
      <c r="C1616" s="115"/>
      <c r="D1616" s="115"/>
    </row>
    <row r="1617" spans="3:4">
      <c r="C1617" s="115"/>
      <c r="D1617" s="115"/>
    </row>
    <row r="1618" spans="3:4">
      <c r="C1618" s="115"/>
      <c r="D1618" s="115"/>
    </row>
    <row r="1619" spans="3:4">
      <c r="C1619" s="115"/>
      <c r="D1619" s="115"/>
    </row>
    <row r="1620" spans="3:4">
      <c r="C1620" s="115"/>
      <c r="D1620" s="115"/>
    </row>
    <row r="1621" spans="3:4">
      <c r="C1621" s="115"/>
      <c r="D1621" s="115"/>
    </row>
    <row r="1622" spans="3:4">
      <c r="C1622" s="115"/>
      <c r="D1622" s="115"/>
    </row>
    <row r="1623" spans="3:4">
      <c r="C1623" s="115"/>
      <c r="D1623" s="115"/>
    </row>
    <row r="1624" spans="3:4">
      <c r="C1624" s="115"/>
      <c r="D1624" s="115"/>
    </row>
    <row r="1625" spans="3:4">
      <c r="C1625" s="115"/>
      <c r="D1625" s="115"/>
    </row>
    <row r="1626" spans="3:4">
      <c r="C1626" s="115"/>
      <c r="D1626" s="115"/>
    </row>
    <row r="1627" spans="3:4">
      <c r="C1627" s="115"/>
      <c r="D1627" s="115"/>
    </row>
    <row r="1628" spans="3:4">
      <c r="C1628" s="115"/>
      <c r="D1628" s="115"/>
    </row>
    <row r="1629" spans="3:4">
      <c r="C1629" s="115"/>
      <c r="D1629" s="115"/>
    </row>
    <row r="1630" spans="3:4">
      <c r="C1630" s="115"/>
      <c r="D1630" s="115"/>
    </row>
    <row r="1631" spans="3:4">
      <c r="C1631" s="115"/>
      <c r="D1631" s="115"/>
    </row>
    <row r="1632" spans="3:4">
      <c r="C1632" s="115"/>
      <c r="D1632" s="115"/>
    </row>
    <row r="1633" spans="3:4">
      <c r="C1633" s="115"/>
      <c r="D1633" s="115"/>
    </row>
    <row r="1634" spans="3:4">
      <c r="C1634" s="115"/>
      <c r="D1634" s="115"/>
    </row>
    <row r="1635" spans="3:4">
      <c r="C1635" s="115"/>
      <c r="D1635" s="115"/>
    </row>
    <row r="1636" spans="3:4">
      <c r="C1636" s="115"/>
      <c r="D1636" s="115"/>
    </row>
    <row r="1637" spans="3:4">
      <c r="C1637" s="115"/>
      <c r="D1637" s="115"/>
    </row>
    <row r="1638" spans="3:4">
      <c r="C1638" s="115"/>
      <c r="D1638" s="115"/>
    </row>
    <row r="1639" spans="3:4">
      <c r="C1639" s="115"/>
      <c r="D1639" s="115"/>
    </row>
    <row r="1640" spans="3:4">
      <c r="C1640" s="115"/>
      <c r="D1640" s="115"/>
    </row>
    <row r="1641" spans="3:4">
      <c r="C1641" s="115"/>
      <c r="D1641" s="115"/>
    </row>
    <row r="1642" spans="3:4">
      <c r="C1642" s="115"/>
      <c r="D1642" s="115"/>
    </row>
    <row r="1643" spans="3:4">
      <c r="C1643" s="115"/>
      <c r="D1643" s="115"/>
    </row>
    <row r="1644" spans="3:4">
      <c r="C1644" s="115"/>
      <c r="D1644" s="115"/>
    </row>
    <row r="1645" spans="3:4">
      <c r="C1645" s="115"/>
      <c r="D1645" s="115"/>
    </row>
    <row r="1646" spans="3:4">
      <c r="C1646" s="115"/>
      <c r="D1646" s="115"/>
    </row>
    <row r="1647" spans="3:4">
      <c r="C1647" s="115"/>
      <c r="D1647" s="115"/>
    </row>
    <row r="1648" spans="3:4">
      <c r="C1648" s="115"/>
      <c r="D1648" s="115"/>
    </row>
    <row r="1649" spans="3:4">
      <c r="C1649" s="115"/>
      <c r="D1649" s="115"/>
    </row>
    <row r="1650" spans="3:4">
      <c r="C1650" s="115"/>
      <c r="D1650" s="115"/>
    </row>
    <row r="1651" spans="3:4">
      <c r="C1651" s="115"/>
      <c r="D1651" s="115"/>
    </row>
    <row r="1652" spans="3:4">
      <c r="C1652" s="115"/>
      <c r="D1652" s="115"/>
    </row>
    <row r="1653" spans="3:4">
      <c r="C1653" s="115"/>
      <c r="D1653" s="115"/>
    </row>
    <row r="1654" spans="3:4">
      <c r="C1654" s="115"/>
      <c r="D1654" s="115"/>
    </row>
    <row r="1655" spans="3:4">
      <c r="C1655" s="115"/>
      <c r="D1655" s="115"/>
    </row>
    <row r="1656" spans="3:4">
      <c r="C1656" s="115"/>
      <c r="D1656" s="115"/>
    </row>
    <row r="1657" spans="3:4">
      <c r="C1657" s="115"/>
      <c r="D1657" s="115"/>
    </row>
    <row r="1658" spans="3:4">
      <c r="C1658" s="115"/>
      <c r="D1658" s="115"/>
    </row>
    <row r="1659" spans="3:4">
      <c r="C1659" s="115"/>
      <c r="D1659" s="115"/>
    </row>
    <row r="1660" spans="3:4">
      <c r="C1660" s="115"/>
      <c r="D1660" s="115"/>
    </row>
    <row r="1661" spans="3:4">
      <c r="C1661" s="115"/>
      <c r="D1661" s="115"/>
    </row>
    <row r="1662" spans="3:4">
      <c r="C1662" s="115"/>
      <c r="D1662" s="115"/>
    </row>
    <row r="1663" spans="3:4">
      <c r="C1663" s="115"/>
      <c r="D1663" s="115"/>
    </row>
    <row r="1664" spans="3:4">
      <c r="C1664" s="115"/>
      <c r="D1664" s="115"/>
    </row>
    <row r="1665" spans="3:4">
      <c r="C1665" s="115"/>
      <c r="D1665" s="115"/>
    </row>
    <row r="1666" spans="3:4">
      <c r="C1666" s="115"/>
      <c r="D1666" s="115"/>
    </row>
    <row r="1667" spans="3:4">
      <c r="C1667" s="115"/>
      <c r="D1667" s="115"/>
    </row>
    <row r="1668" spans="3:4">
      <c r="C1668" s="115"/>
      <c r="D1668" s="115"/>
    </row>
    <row r="1669" spans="3:4">
      <c r="C1669" s="115"/>
      <c r="D1669" s="115"/>
    </row>
    <row r="1670" spans="3:4">
      <c r="C1670" s="115"/>
      <c r="D1670" s="115"/>
    </row>
    <row r="1671" spans="3:4">
      <c r="C1671" s="115"/>
      <c r="D1671" s="115"/>
    </row>
    <row r="1672" spans="3:4">
      <c r="C1672" s="115"/>
      <c r="D1672" s="115"/>
    </row>
    <row r="1673" spans="3:4">
      <c r="C1673" s="115"/>
      <c r="D1673" s="115"/>
    </row>
    <row r="1674" spans="3:4">
      <c r="C1674" s="115"/>
      <c r="D1674" s="115"/>
    </row>
    <row r="1675" spans="3:4">
      <c r="C1675" s="115"/>
      <c r="D1675" s="115"/>
    </row>
    <row r="1676" spans="3:4">
      <c r="C1676" s="115"/>
      <c r="D1676" s="115"/>
    </row>
    <row r="1677" spans="3:4">
      <c r="C1677" s="115"/>
      <c r="D1677" s="115"/>
    </row>
    <row r="1678" spans="3:4">
      <c r="C1678" s="115"/>
      <c r="D1678" s="115"/>
    </row>
    <row r="1679" spans="3:4">
      <c r="C1679" s="115"/>
      <c r="D1679" s="115"/>
    </row>
    <row r="1680" spans="3:4">
      <c r="C1680" s="115"/>
      <c r="D1680" s="115"/>
    </row>
    <row r="1681" spans="3:4">
      <c r="C1681" s="115"/>
      <c r="D1681" s="115"/>
    </row>
    <row r="1682" spans="3:4">
      <c r="C1682" s="115"/>
      <c r="D1682" s="115"/>
    </row>
    <row r="1683" spans="3:4">
      <c r="C1683" s="115"/>
      <c r="D1683" s="115"/>
    </row>
    <row r="1684" spans="3:4">
      <c r="C1684" s="115"/>
      <c r="D1684" s="115"/>
    </row>
    <row r="1685" spans="3:4">
      <c r="C1685" s="115"/>
      <c r="D1685" s="115"/>
    </row>
    <row r="1686" spans="3:4">
      <c r="C1686" s="115"/>
      <c r="D1686" s="115"/>
    </row>
    <row r="1687" spans="3:4">
      <c r="C1687" s="115"/>
      <c r="D1687" s="115"/>
    </row>
    <row r="1688" spans="3:4">
      <c r="C1688" s="115"/>
      <c r="D1688" s="115"/>
    </row>
    <row r="1689" spans="3:4">
      <c r="C1689" s="115"/>
      <c r="D1689" s="115"/>
    </row>
    <row r="1690" spans="3:4">
      <c r="C1690" s="115"/>
      <c r="D1690" s="115"/>
    </row>
    <row r="1691" spans="3:4">
      <c r="C1691" s="115"/>
      <c r="D1691" s="115"/>
    </row>
    <row r="1692" spans="3:4">
      <c r="C1692" s="115"/>
      <c r="D1692" s="115"/>
    </row>
    <row r="1693" spans="3:4">
      <c r="C1693" s="115"/>
      <c r="D1693" s="115"/>
    </row>
    <row r="1694" spans="3:4">
      <c r="C1694" s="115"/>
      <c r="D1694" s="115"/>
    </row>
    <row r="1695" spans="3:4">
      <c r="C1695" s="115"/>
      <c r="D1695" s="115"/>
    </row>
    <row r="1696" spans="3:4">
      <c r="C1696" s="115"/>
      <c r="D1696" s="115"/>
    </row>
    <row r="1697" spans="3:4">
      <c r="C1697" s="115"/>
      <c r="D1697" s="115"/>
    </row>
    <row r="1698" spans="3:4">
      <c r="C1698" s="115"/>
      <c r="D1698" s="115"/>
    </row>
    <row r="1699" spans="3:4">
      <c r="C1699" s="115"/>
      <c r="D1699" s="115"/>
    </row>
    <row r="1700" spans="3:4">
      <c r="C1700" s="115"/>
      <c r="D1700" s="115"/>
    </row>
    <row r="1701" spans="3:4">
      <c r="C1701" s="115"/>
      <c r="D1701" s="115"/>
    </row>
    <row r="1702" spans="3:4">
      <c r="C1702" s="115"/>
      <c r="D1702" s="115"/>
    </row>
    <row r="1703" spans="3:4">
      <c r="C1703" s="115"/>
      <c r="D1703" s="115"/>
    </row>
    <row r="1704" spans="3:4">
      <c r="C1704" s="115"/>
      <c r="D1704" s="115"/>
    </row>
    <row r="1705" spans="3:4">
      <c r="C1705" s="115"/>
      <c r="D1705" s="115"/>
    </row>
    <row r="1706" spans="3:4">
      <c r="C1706" s="115"/>
      <c r="D1706" s="115"/>
    </row>
    <row r="1707" spans="3:4">
      <c r="C1707" s="115"/>
      <c r="D1707" s="115"/>
    </row>
    <row r="1708" spans="3:4">
      <c r="C1708" s="115"/>
      <c r="D1708" s="115"/>
    </row>
    <row r="1709" spans="3:4">
      <c r="C1709" s="115"/>
      <c r="D1709" s="115"/>
    </row>
    <row r="1710" spans="3:4">
      <c r="C1710" s="115"/>
      <c r="D1710" s="115"/>
    </row>
    <row r="1711" spans="3:4">
      <c r="C1711" s="115"/>
      <c r="D1711" s="115"/>
    </row>
    <row r="1712" spans="3:4">
      <c r="C1712" s="115"/>
      <c r="D1712" s="115"/>
    </row>
    <row r="1713" spans="3:4">
      <c r="C1713" s="115"/>
      <c r="D1713" s="115"/>
    </row>
    <row r="1714" spans="3:4">
      <c r="C1714" s="115"/>
      <c r="D1714" s="115"/>
    </row>
    <row r="1715" spans="3:4">
      <c r="C1715" s="115"/>
      <c r="D1715" s="115"/>
    </row>
    <row r="1716" spans="3:4">
      <c r="C1716" s="115"/>
      <c r="D1716" s="115"/>
    </row>
    <row r="1717" spans="3:4">
      <c r="C1717" s="115"/>
      <c r="D1717" s="115"/>
    </row>
    <row r="1718" spans="3:4">
      <c r="C1718" s="115"/>
      <c r="D1718" s="115"/>
    </row>
    <row r="1719" spans="3:4">
      <c r="C1719" s="115"/>
      <c r="D1719" s="115"/>
    </row>
    <row r="1720" spans="3:4">
      <c r="C1720" s="115"/>
      <c r="D1720" s="115"/>
    </row>
    <row r="1721" spans="3:4">
      <c r="C1721" s="115"/>
      <c r="D1721" s="115"/>
    </row>
    <row r="1722" spans="3:4">
      <c r="C1722" s="115"/>
      <c r="D1722" s="115"/>
    </row>
    <row r="1723" spans="3:4">
      <c r="C1723" s="115"/>
      <c r="D1723" s="115"/>
    </row>
    <row r="1724" spans="3:4">
      <c r="C1724" s="115"/>
      <c r="D1724" s="115"/>
    </row>
    <row r="1725" spans="3:4">
      <c r="C1725" s="115"/>
      <c r="D1725" s="115"/>
    </row>
    <row r="1726" spans="3:4">
      <c r="C1726" s="115"/>
      <c r="D1726" s="115"/>
    </row>
    <row r="1727" spans="3:4">
      <c r="C1727" s="115"/>
      <c r="D1727" s="115"/>
    </row>
    <row r="1728" spans="3:4">
      <c r="C1728" s="115"/>
      <c r="D1728" s="115"/>
    </row>
    <row r="1729" spans="3:4">
      <c r="C1729" s="115"/>
      <c r="D1729" s="115"/>
    </row>
    <row r="1730" spans="3:4">
      <c r="C1730" s="115"/>
      <c r="D1730" s="115"/>
    </row>
    <row r="1731" spans="3:4">
      <c r="C1731" s="115"/>
      <c r="D1731" s="115"/>
    </row>
    <row r="1732" spans="3:4">
      <c r="C1732" s="115"/>
      <c r="D1732" s="115"/>
    </row>
    <row r="1733" spans="3:4">
      <c r="C1733" s="115"/>
      <c r="D1733" s="115"/>
    </row>
    <row r="1734" spans="3:4">
      <c r="C1734" s="115"/>
      <c r="D1734" s="115"/>
    </row>
    <row r="1735" spans="3:4">
      <c r="C1735" s="115"/>
      <c r="D1735" s="115"/>
    </row>
    <row r="1736" spans="3:4">
      <c r="C1736" s="115"/>
      <c r="D1736" s="115"/>
    </row>
    <row r="1737" spans="3:4">
      <c r="C1737" s="115"/>
      <c r="D1737" s="115"/>
    </row>
    <row r="1738" spans="3:4">
      <c r="C1738" s="115"/>
      <c r="D1738" s="115"/>
    </row>
    <row r="1739" spans="3:4">
      <c r="C1739" s="115"/>
      <c r="D1739" s="115"/>
    </row>
    <row r="1740" spans="3:4">
      <c r="C1740" s="115"/>
      <c r="D1740" s="115"/>
    </row>
    <row r="1741" spans="3:4">
      <c r="C1741" s="115"/>
      <c r="D1741" s="115"/>
    </row>
    <row r="1742" spans="3:4">
      <c r="C1742" s="115"/>
      <c r="D1742" s="115"/>
    </row>
    <row r="1743" spans="3:4">
      <c r="C1743" s="115"/>
      <c r="D1743" s="115"/>
    </row>
    <row r="1744" spans="3:4">
      <c r="C1744" s="115"/>
      <c r="D1744" s="115"/>
    </row>
    <row r="1745" spans="3:4">
      <c r="C1745" s="115"/>
      <c r="D1745" s="115"/>
    </row>
    <row r="1746" spans="3:4">
      <c r="C1746" s="115"/>
      <c r="D1746" s="115"/>
    </row>
    <row r="1747" spans="3:4">
      <c r="C1747" s="115"/>
      <c r="D1747" s="115"/>
    </row>
    <row r="1748" spans="3:4">
      <c r="C1748" s="115"/>
      <c r="D1748" s="115"/>
    </row>
    <row r="1749" spans="3:4">
      <c r="C1749" s="115"/>
      <c r="D1749" s="115"/>
    </row>
    <row r="1750" spans="3:4">
      <c r="C1750" s="115"/>
      <c r="D1750" s="115"/>
    </row>
    <row r="1751" spans="3:4">
      <c r="C1751" s="115"/>
      <c r="D1751" s="115"/>
    </row>
    <row r="1752" spans="3:4">
      <c r="C1752" s="115"/>
      <c r="D1752" s="115"/>
    </row>
    <row r="1753" spans="3:4">
      <c r="C1753" s="115"/>
      <c r="D1753" s="115"/>
    </row>
    <row r="1754" spans="3:4">
      <c r="C1754" s="115"/>
      <c r="D1754" s="115"/>
    </row>
    <row r="1755" spans="3:4">
      <c r="C1755" s="115"/>
      <c r="D1755" s="115"/>
    </row>
    <row r="1756" spans="3:4">
      <c r="C1756" s="115"/>
      <c r="D1756" s="115"/>
    </row>
    <row r="1757" spans="3:4">
      <c r="C1757" s="115"/>
      <c r="D1757" s="115"/>
    </row>
    <row r="1758" spans="3:4">
      <c r="C1758" s="115"/>
      <c r="D1758" s="115"/>
    </row>
    <row r="1759" spans="3:4">
      <c r="C1759" s="115"/>
      <c r="D1759" s="115"/>
    </row>
    <row r="1760" spans="3:4">
      <c r="C1760" s="115"/>
      <c r="D1760" s="115"/>
    </row>
    <row r="1761" spans="3:4">
      <c r="C1761" s="115"/>
      <c r="D1761" s="115"/>
    </row>
    <row r="1762" spans="3:4">
      <c r="C1762" s="115"/>
      <c r="D1762" s="115"/>
    </row>
    <row r="1763" spans="3:4">
      <c r="C1763" s="115"/>
      <c r="D1763" s="115"/>
    </row>
    <row r="1764" spans="3:4">
      <c r="C1764" s="115"/>
      <c r="D1764" s="115"/>
    </row>
    <row r="1765" spans="3:4">
      <c r="C1765" s="115"/>
      <c r="D1765" s="115"/>
    </row>
    <row r="1766" spans="3:4">
      <c r="C1766" s="115"/>
      <c r="D1766" s="115"/>
    </row>
    <row r="1767" spans="3:4">
      <c r="C1767" s="115"/>
      <c r="D1767" s="115"/>
    </row>
    <row r="1768" spans="3:4">
      <c r="C1768" s="115"/>
      <c r="D1768" s="115"/>
    </row>
    <row r="1769" spans="3:4">
      <c r="C1769" s="115"/>
      <c r="D1769" s="115"/>
    </row>
    <row r="1770" spans="3:4">
      <c r="C1770" s="115"/>
      <c r="D1770" s="115"/>
    </row>
    <row r="1771" spans="3:4">
      <c r="C1771" s="115"/>
      <c r="D1771" s="115"/>
    </row>
    <row r="1772" spans="3:4">
      <c r="C1772" s="115"/>
      <c r="D1772" s="115"/>
    </row>
    <row r="1773" spans="3:4">
      <c r="C1773" s="115"/>
      <c r="D1773" s="115"/>
    </row>
    <row r="1774" spans="3:4">
      <c r="C1774" s="115"/>
      <c r="D1774" s="115"/>
    </row>
    <row r="1775" spans="3:4">
      <c r="C1775" s="115"/>
      <c r="D1775" s="115"/>
    </row>
    <row r="1776" spans="3:4">
      <c r="C1776" s="115"/>
      <c r="D1776" s="115"/>
    </row>
    <row r="1777" spans="3:4">
      <c r="C1777" s="115"/>
      <c r="D1777" s="115"/>
    </row>
    <row r="1778" spans="3:4">
      <c r="C1778" s="115"/>
      <c r="D1778" s="115"/>
    </row>
    <row r="1779" spans="3:4">
      <c r="C1779" s="115"/>
      <c r="D1779" s="115"/>
    </row>
    <row r="1780" spans="3:4">
      <c r="C1780" s="115"/>
      <c r="D1780" s="115"/>
    </row>
    <row r="1781" spans="3:4">
      <c r="C1781" s="115"/>
      <c r="D1781" s="115"/>
    </row>
    <row r="1782" spans="3:4">
      <c r="C1782" s="115"/>
      <c r="D1782" s="115"/>
    </row>
    <row r="1783" spans="3:4">
      <c r="C1783" s="115"/>
      <c r="D1783" s="115"/>
    </row>
    <row r="1784" spans="3:4">
      <c r="C1784" s="115"/>
      <c r="D1784" s="115"/>
    </row>
    <row r="1785" spans="3:4">
      <c r="C1785" s="115"/>
      <c r="D1785" s="115"/>
    </row>
    <row r="1786" spans="3:4">
      <c r="C1786" s="115"/>
      <c r="D1786" s="115"/>
    </row>
    <row r="1787" spans="3:4">
      <c r="C1787" s="115"/>
      <c r="D1787" s="115"/>
    </row>
    <row r="1788" spans="3:4">
      <c r="C1788" s="115"/>
      <c r="D1788" s="115"/>
    </row>
    <row r="1789" spans="3:4">
      <c r="C1789" s="115"/>
      <c r="D1789" s="115"/>
    </row>
    <row r="1790" spans="3:4">
      <c r="C1790" s="115"/>
      <c r="D1790" s="115"/>
    </row>
    <row r="1791" spans="3:4">
      <c r="C1791" s="115"/>
      <c r="D1791" s="115"/>
    </row>
    <row r="1792" spans="3:4">
      <c r="C1792" s="115"/>
      <c r="D1792" s="115"/>
    </row>
    <row r="1793" spans="3:4">
      <c r="C1793" s="115"/>
      <c r="D1793" s="115"/>
    </row>
    <row r="1794" spans="3:4">
      <c r="C1794" s="115"/>
      <c r="D1794" s="115"/>
    </row>
    <row r="1795" spans="3:4">
      <c r="C1795" s="115"/>
      <c r="D1795" s="115"/>
    </row>
    <row r="1796" spans="3:4">
      <c r="C1796" s="115"/>
      <c r="D1796" s="115"/>
    </row>
    <row r="1797" spans="3:4">
      <c r="C1797" s="115"/>
      <c r="D1797" s="115"/>
    </row>
    <row r="1798" spans="3:4">
      <c r="C1798" s="115"/>
      <c r="D1798" s="115"/>
    </row>
    <row r="1799" spans="3:4">
      <c r="C1799" s="115"/>
      <c r="D1799" s="115"/>
    </row>
    <row r="1800" spans="3:4">
      <c r="C1800" s="115"/>
      <c r="D1800" s="115"/>
    </row>
    <row r="1801" spans="3:4">
      <c r="C1801" s="115"/>
      <c r="D1801" s="115"/>
    </row>
    <row r="1802" spans="3:4">
      <c r="C1802" s="115"/>
      <c r="D1802" s="115"/>
    </row>
    <row r="1803" spans="3:4">
      <c r="C1803" s="115"/>
      <c r="D1803" s="115"/>
    </row>
    <row r="1804" spans="3:4">
      <c r="C1804" s="115"/>
      <c r="D1804" s="115"/>
    </row>
    <row r="1805" spans="3:4">
      <c r="C1805" s="115"/>
      <c r="D1805" s="115"/>
    </row>
    <row r="1806" spans="3:4">
      <c r="C1806" s="115"/>
      <c r="D1806" s="115"/>
    </row>
    <row r="1807" spans="3:4">
      <c r="C1807" s="115"/>
      <c r="D1807" s="115"/>
    </row>
    <row r="1808" spans="3:4">
      <c r="C1808" s="115"/>
      <c r="D1808" s="115"/>
    </row>
    <row r="1809" spans="3:4">
      <c r="C1809" s="115"/>
      <c r="D1809" s="115"/>
    </row>
    <row r="1810" spans="3:4">
      <c r="C1810" s="115"/>
      <c r="D1810" s="115"/>
    </row>
    <row r="1811" spans="3:4">
      <c r="C1811" s="115"/>
      <c r="D1811" s="115"/>
    </row>
    <row r="1812" spans="3:4">
      <c r="C1812" s="115"/>
      <c r="D1812" s="115"/>
    </row>
    <row r="1813" spans="3:4">
      <c r="C1813" s="115"/>
      <c r="D1813" s="115"/>
    </row>
    <row r="1814" spans="3:4">
      <c r="C1814" s="115"/>
      <c r="D1814" s="115"/>
    </row>
    <row r="1815" spans="3:4">
      <c r="C1815" s="115"/>
      <c r="D1815" s="115"/>
    </row>
    <row r="1816" spans="3:4">
      <c r="C1816" s="115"/>
      <c r="D1816" s="115"/>
    </row>
    <row r="1817" spans="3:4">
      <c r="C1817" s="115"/>
      <c r="D1817" s="115"/>
    </row>
    <row r="1818" spans="3:4">
      <c r="C1818" s="115"/>
      <c r="D1818" s="115"/>
    </row>
    <row r="1819" spans="3:4">
      <c r="C1819" s="115"/>
      <c r="D1819" s="115"/>
    </row>
    <row r="1820" spans="3:4">
      <c r="C1820" s="115"/>
      <c r="D1820" s="115"/>
    </row>
    <row r="1821" spans="3:4">
      <c r="C1821" s="115"/>
      <c r="D1821" s="115"/>
    </row>
    <row r="1822" spans="3:4">
      <c r="C1822" s="115"/>
      <c r="D1822" s="115"/>
    </row>
    <row r="1823" spans="3:4">
      <c r="C1823" s="115"/>
      <c r="D1823" s="115"/>
    </row>
    <row r="1824" spans="3:4">
      <c r="C1824" s="115"/>
      <c r="D1824" s="115"/>
    </row>
    <row r="1825" spans="3:4">
      <c r="C1825" s="115"/>
      <c r="D1825" s="115"/>
    </row>
    <row r="1826" spans="3:4">
      <c r="C1826" s="115"/>
      <c r="D1826" s="115"/>
    </row>
    <row r="1827" spans="3:4">
      <c r="C1827" s="115"/>
      <c r="D1827" s="115"/>
    </row>
    <row r="1828" spans="3:4">
      <c r="C1828" s="115"/>
      <c r="D1828" s="115"/>
    </row>
    <row r="1829" spans="3:4">
      <c r="C1829" s="115"/>
      <c r="D1829" s="115"/>
    </row>
    <row r="1830" spans="3:4">
      <c r="C1830" s="115"/>
      <c r="D1830" s="115"/>
    </row>
    <row r="1831" spans="3:4">
      <c r="C1831" s="115"/>
      <c r="D1831" s="115"/>
    </row>
    <row r="1832" spans="3:4">
      <c r="C1832" s="115"/>
      <c r="D1832" s="115"/>
    </row>
    <row r="1833" spans="3:4">
      <c r="C1833" s="115"/>
      <c r="D1833" s="115"/>
    </row>
    <row r="1834" spans="3:4">
      <c r="C1834" s="115"/>
      <c r="D1834" s="115"/>
    </row>
    <row r="1835" spans="3:4">
      <c r="C1835" s="115"/>
      <c r="D1835" s="115"/>
    </row>
    <row r="1836" spans="3:4">
      <c r="C1836" s="115"/>
      <c r="D1836" s="115"/>
    </row>
    <row r="1837" spans="3:4">
      <c r="C1837" s="115"/>
      <c r="D1837" s="115"/>
    </row>
    <row r="1838" spans="3:4">
      <c r="C1838" s="115"/>
      <c r="D1838" s="115"/>
    </row>
    <row r="1839" spans="3:4">
      <c r="C1839" s="115"/>
      <c r="D1839" s="115"/>
    </row>
    <row r="1840" spans="3:4">
      <c r="C1840" s="115"/>
      <c r="D1840" s="115"/>
    </row>
    <row r="1841" spans="3:4">
      <c r="C1841" s="115"/>
      <c r="D1841" s="115"/>
    </row>
    <row r="1842" spans="3:4">
      <c r="C1842" s="115"/>
      <c r="D1842" s="115"/>
    </row>
    <row r="1843" spans="3:4">
      <c r="C1843" s="115"/>
      <c r="D1843" s="115"/>
    </row>
    <row r="1844" spans="3:4">
      <c r="C1844" s="115"/>
      <c r="D1844" s="115"/>
    </row>
    <row r="1845" spans="3:4">
      <c r="C1845" s="115"/>
      <c r="D1845" s="115"/>
    </row>
    <row r="1846" spans="3:4">
      <c r="C1846" s="115"/>
      <c r="D1846" s="115"/>
    </row>
    <row r="1847" spans="3:4">
      <c r="C1847" s="115"/>
      <c r="D1847" s="115"/>
    </row>
    <row r="1848" spans="3:4">
      <c r="C1848" s="115"/>
      <c r="D1848" s="115"/>
    </row>
    <row r="1849" spans="3:4">
      <c r="C1849" s="115"/>
      <c r="D1849" s="115"/>
    </row>
    <row r="1850" spans="3:4">
      <c r="C1850" s="115"/>
      <c r="D1850" s="115"/>
    </row>
    <row r="1851" spans="3:4">
      <c r="C1851" s="115"/>
      <c r="D1851" s="115"/>
    </row>
    <row r="1852" spans="3:4">
      <c r="C1852" s="115"/>
      <c r="D1852" s="115"/>
    </row>
    <row r="1853" spans="3:4">
      <c r="C1853" s="115"/>
      <c r="D1853" s="115"/>
    </row>
    <row r="1854" spans="3:4">
      <c r="C1854" s="115"/>
      <c r="D1854" s="115"/>
    </row>
    <row r="1855" spans="3:4">
      <c r="C1855" s="115"/>
      <c r="D1855" s="115"/>
    </row>
    <row r="1856" spans="3:4">
      <c r="C1856" s="115"/>
      <c r="D1856" s="115"/>
    </row>
    <row r="1857" spans="3:4">
      <c r="C1857" s="115"/>
      <c r="D1857" s="115"/>
    </row>
    <row r="1858" spans="3:4">
      <c r="C1858" s="115"/>
      <c r="D1858" s="115"/>
    </row>
    <row r="1859" spans="3:4">
      <c r="C1859" s="115"/>
      <c r="D1859" s="115"/>
    </row>
    <row r="1860" spans="3:4">
      <c r="C1860" s="115"/>
      <c r="D1860" s="115"/>
    </row>
    <row r="1861" spans="3:4">
      <c r="C1861" s="115"/>
      <c r="D1861" s="115"/>
    </row>
    <row r="1862" spans="3:4">
      <c r="C1862" s="115"/>
      <c r="D1862" s="115"/>
    </row>
    <row r="1863" spans="3:4">
      <c r="C1863" s="115"/>
      <c r="D1863" s="115"/>
    </row>
    <row r="1864" spans="3:4">
      <c r="C1864" s="115"/>
      <c r="D1864" s="115"/>
    </row>
    <row r="1865" spans="3:4">
      <c r="C1865" s="115"/>
      <c r="D1865" s="115"/>
    </row>
    <row r="1866" spans="3:4">
      <c r="C1866" s="115"/>
      <c r="D1866" s="115"/>
    </row>
    <row r="1867" spans="3:4">
      <c r="C1867" s="115"/>
      <c r="D1867" s="115"/>
    </row>
    <row r="1868" spans="3:4">
      <c r="C1868" s="115"/>
      <c r="D1868" s="115"/>
    </row>
    <row r="1869" spans="3:4">
      <c r="C1869" s="115"/>
      <c r="D1869" s="115"/>
    </row>
    <row r="1870" spans="3:4">
      <c r="C1870" s="115"/>
      <c r="D1870" s="115"/>
    </row>
    <row r="1871" spans="3:4">
      <c r="C1871" s="115"/>
      <c r="D1871" s="115"/>
    </row>
    <row r="1872" spans="3:4">
      <c r="C1872" s="115"/>
      <c r="D1872" s="115"/>
    </row>
    <row r="1873" spans="3:4">
      <c r="C1873" s="115"/>
      <c r="D1873" s="115"/>
    </row>
    <row r="1874" spans="3:4">
      <c r="C1874" s="115"/>
      <c r="D1874" s="115"/>
    </row>
    <row r="1875" spans="3:4">
      <c r="C1875" s="115"/>
      <c r="D1875" s="115"/>
    </row>
    <row r="1876" spans="3:4">
      <c r="C1876" s="115"/>
      <c r="D1876" s="115"/>
    </row>
    <row r="1877" spans="3:4">
      <c r="C1877" s="115"/>
      <c r="D1877" s="115"/>
    </row>
    <row r="1878" spans="3:4">
      <c r="C1878" s="115"/>
      <c r="D1878" s="115"/>
    </row>
    <row r="1879" spans="3:4">
      <c r="C1879" s="115"/>
      <c r="D1879" s="115"/>
    </row>
    <row r="1880" spans="3:4">
      <c r="C1880" s="115"/>
      <c r="D1880" s="115"/>
    </row>
    <row r="1881" spans="3:4">
      <c r="C1881" s="115"/>
      <c r="D1881" s="115"/>
    </row>
    <row r="1882" spans="3:4">
      <c r="C1882" s="115"/>
      <c r="D1882" s="115"/>
    </row>
    <row r="1883" spans="3:4">
      <c r="C1883" s="115"/>
      <c r="D1883" s="115"/>
    </row>
    <row r="1884" spans="3:4">
      <c r="C1884" s="115"/>
      <c r="D1884" s="115"/>
    </row>
    <row r="1885" spans="3:4">
      <c r="C1885" s="115"/>
      <c r="D1885" s="115"/>
    </row>
    <row r="1886" spans="3:4">
      <c r="C1886" s="115"/>
      <c r="D1886" s="115"/>
    </row>
    <row r="1887" spans="3:4">
      <c r="C1887" s="115"/>
      <c r="D1887" s="115"/>
    </row>
    <row r="1888" spans="3:4">
      <c r="C1888" s="115"/>
      <c r="D1888" s="115"/>
    </row>
    <row r="1889" spans="3:4">
      <c r="C1889" s="115"/>
      <c r="D1889" s="115"/>
    </row>
    <row r="1890" spans="3:4">
      <c r="C1890" s="115"/>
      <c r="D1890" s="115"/>
    </row>
    <row r="1891" spans="3:4">
      <c r="C1891" s="115"/>
      <c r="D1891" s="115"/>
    </row>
    <row r="1892" spans="3:4">
      <c r="C1892" s="115"/>
      <c r="D1892" s="115"/>
    </row>
    <row r="1893" spans="3:4">
      <c r="C1893" s="115"/>
      <c r="D1893" s="115"/>
    </row>
    <row r="1894" spans="3:4">
      <c r="C1894" s="115"/>
      <c r="D1894" s="115"/>
    </row>
    <row r="1895" spans="3:4">
      <c r="C1895" s="115"/>
      <c r="D1895" s="115"/>
    </row>
    <row r="1896" spans="3:4">
      <c r="C1896" s="115"/>
      <c r="D1896" s="115"/>
    </row>
    <row r="1897" spans="3:4">
      <c r="C1897" s="115"/>
      <c r="D1897" s="115"/>
    </row>
    <row r="1898" spans="3:4">
      <c r="C1898" s="115"/>
      <c r="D1898" s="115"/>
    </row>
    <row r="1899" spans="3:4">
      <c r="C1899" s="115"/>
      <c r="D1899" s="115"/>
    </row>
    <row r="1900" spans="3:4">
      <c r="C1900" s="115"/>
      <c r="D1900" s="115"/>
    </row>
    <row r="1901" spans="3:4">
      <c r="C1901" s="115"/>
      <c r="D1901" s="115"/>
    </row>
    <row r="1902" spans="3:4">
      <c r="C1902" s="115"/>
      <c r="D1902" s="115"/>
    </row>
    <row r="1903" spans="3:4">
      <c r="C1903" s="115"/>
      <c r="D1903" s="115"/>
    </row>
    <row r="1904" spans="3:4">
      <c r="C1904" s="115"/>
      <c r="D1904" s="115"/>
    </row>
    <row r="1905" spans="3:4">
      <c r="C1905" s="115"/>
      <c r="D1905" s="115"/>
    </row>
    <row r="1906" spans="3:4">
      <c r="C1906" s="115"/>
      <c r="D1906" s="115"/>
    </row>
    <row r="1907" spans="3:4">
      <c r="C1907" s="115"/>
      <c r="D1907" s="115"/>
    </row>
    <row r="1908" spans="3:4">
      <c r="C1908" s="115"/>
      <c r="D1908" s="115"/>
    </row>
    <row r="1909" spans="3:4">
      <c r="C1909" s="115"/>
      <c r="D1909" s="115"/>
    </row>
    <row r="1910" spans="3:4">
      <c r="C1910" s="115"/>
      <c r="D1910" s="115"/>
    </row>
    <row r="1911" spans="3:4">
      <c r="C1911" s="115"/>
      <c r="D1911" s="115"/>
    </row>
    <row r="1912" spans="3:4">
      <c r="C1912" s="115"/>
      <c r="D1912" s="115"/>
    </row>
    <row r="1913" spans="3:4">
      <c r="C1913" s="115"/>
      <c r="D1913" s="115"/>
    </row>
    <row r="1914" spans="3:4">
      <c r="C1914" s="115"/>
      <c r="D1914" s="115"/>
    </row>
    <row r="1915" spans="3:4">
      <c r="C1915" s="115"/>
      <c r="D1915" s="115"/>
    </row>
    <row r="1916" spans="3:4">
      <c r="C1916" s="115"/>
      <c r="D1916" s="115"/>
    </row>
    <row r="1917" spans="3:4">
      <c r="C1917" s="115"/>
      <c r="D1917" s="115"/>
    </row>
    <row r="1918" spans="3:4">
      <c r="C1918" s="115"/>
      <c r="D1918" s="115"/>
    </row>
    <row r="1919" spans="3:4">
      <c r="C1919" s="115"/>
      <c r="D1919" s="115"/>
    </row>
    <row r="1920" spans="3:4">
      <c r="C1920" s="115"/>
      <c r="D1920" s="115"/>
    </row>
    <row r="1921" spans="3:4">
      <c r="C1921" s="115"/>
      <c r="D1921" s="115"/>
    </row>
    <row r="1922" spans="3:4">
      <c r="C1922" s="115"/>
      <c r="D1922" s="115"/>
    </row>
    <row r="1923" spans="3:4">
      <c r="C1923" s="115"/>
      <c r="D1923" s="115"/>
    </row>
    <row r="1924" spans="3:4">
      <c r="C1924" s="115"/>
      <c r="D1924" s="115"/>
    </row>
    <row r="1925" spans="3:4">
      <c r="C1925" s="115"/>
      <c r="D1925" s="115"/>
    </row>
    <row r="1926" spans="3:4">
      <c r="C1926" s="115"/>
      <c r="D1926" s="115"/>
    </row>
    <row r="1927" spans="3:4">
      <c r="C1927" s="115"/>
      <c r="D1927" s="115"/>
    </row>
    <row r="1928" spans="3:4">
      <c r="C1928" s="115"/>
      <c r="D1928" s="115"/>
    </row>
    <row r="1929" spans="3:4">
      <c r="C1929" s="115"/>
      <c r="D1929" s="115"/>
    </row>
    <row r="1930" spans="3:4">
      <c r="C1930" s="115"/>
      <c r="D1930" s="115"/>
    </row>
    <row r="1931" spans="3:4">
      <c r="C1931" s="115"/>
      <c r="D1931" s="115"/>
    </row>
    <row r="1932" spans="3:4">
      <c r="C1932" s="115"/>
      <c r="D1932" s="115"/>
    </row>
    <row r="1933" spans="3:4">
      <c r="C1933" s="115"/>
      <c r="D1933" s="115"/>
    </row>
    <row r="1934" spans="3:4">
      <c r="C1934" s="115"/>
      <c r="D1934" s="115"/>
    </row>
    <row r="1935" spans="3:4">
      <c r="C1935" s="115"/>
      <c r="D1935" s="115"/>
    </row>
    <row r="1936" spans="3:4">
      <c r="C1936" s="115"/>
      <c r="D1936" s="115"/>
    </row>
    <row r="1937" spans="3:4">
      <c r="C1937" s="115"/>
      <c r="D1937" s="115"/>
    </row>
    <row r="1938" spans="3:4">
      <c r="C1938" s="115"/>
      <c r="D1938" s="115"/>
    </row>
    <row r="1939" spans="3:4">
      <c r="C1939" s="115"/>
      <c r="D1939" s="115"/>
    </row>
    <row r="1940" spans="3:4">
      <c r="C1940" s="115"/>
      <c r="D1940" s="115"/>
    </row>
    <row r="1941" spans="3:4">
      <c r="C1941" s="115"/>
      <c r="D1941" s="115"/>
    </row>
    <row r="1942" spans="3:4">
      <c r="C1942" s="115"/>
      <c r="D1942" s="115"/>
    </row>
    <row r="1943" spans="3:4">
      <c r="C1943" s="115"/>
      <c r="D1943" s="115"/>
    </row>
    <row r="1944" spans="3:4">
      <c r="C1944" s="115"/>
      <c r="D1944" s="115"/>
    </row>
    <row r="1945" spans="3:4">
      <c r="C1945" s="115"/>
      <c r="D1945" s="115"/>
    </row>
    <row r="1946" spans="3:4">
      <c r="C1946" s="115"/>
      <c r="D1946" s="115"/>
    </row>
    <row r="1947" spans="3:4">
      <c r="C1947" s="115"/>
      <c r="D1947" s="115"/>
    </row>
    <row r="1948" spans="3:4">
      <c r="C1948" s="115"/>
      <c r="D1948" s="115"/>
    </row>
    <row r="1949" spans="3:4">
      <c r="C1949" s="115"/>
      <c r="D1949" s="115"/>
    </row>
    <row r="1950" spans="3:4">
      <c r="C1950" s="115"/>
      <c r="D1950" s="115"/>
    </row>
    <row r="1951" spans="3:4">
      <c r="C1951" s="115"/>
      <c r="D1951" s="115"/>
    </row>
    <row r="1952" spans="3:4">
      <c r="C1952" s="115"/>
      <c r="D1952" s="115"/>
    </row>
    <row r="1953" spans="3:4">
      <c r="C1953" s="115"/>
      <c r="D1953" s="115"/>
    </row>
    <row r="1954" spans="3:4">
      <c r="C1954" s="115"/>
      <c r="D1954" s="115"/>
    </row>
    <row r="1955" spans="3:4">
      <c r="C1955" s="115"/>
      <c r="D1955" s="115"/>
    </row>
    <row r="1956" spans="3:4">
      <c r="C1956" s="115"/>
      <c r="D1956" s="115"/>
    </row>
    <row r="1957" spans="3:4">
      <c r="C1957" s="115"/>
      <c r="D1957" s="115"/>
    </row>
    <row r="1958" spans="3:4">
      <c r="C1958" s="115"/>
      <c r="D1958" s="115"/>
    </row>
    <row r="1959" spans="3:4">
      <c r="C1959" s="115"/>
      <c r="D1959" s="115"/>
    </row>
    <row r="1960" spans="3:4">
      <c r="C1960" s="115"/>
      <c r="D1960" s="115"/>
    </row>
    <row r="1961" spans="3:4">
      <c r="C1961" s="115"/>
      <c r="D1961" s="115"/>
    </row>
    <row r="1962" spans="3:4">
      <c r="C1962" s="115"/>
      <c r="D1962" s="115"/>
    </row>
    <row r="1963" spans="3:4">
      <c r="C1963" s="115"/>
      <c r="D1963" s="115"/>
    </row>
    <row r="1964" spans="3:4">
      <c r="C1964" s="115"/>
      <c r="D1964" s="115"/>
    </row>
    <row r="1965" spans="3:4">
      <c r="C1965" s="115"/>
      <c r="D1965" s="115"/>
    </row>
    <row r="1966" spans="3:4">
      <c r="C1966" s="115"/>
      <c r="D1966" s="115"/>
    </row>
    <row r="1967" spans="3:4">
      <c r="C1967" s="115"/>
      <c r="D1967" s="115"/>
    </row>
    <row r="1968" spans="3:4">
      <c r="C1968" s="115"/>
      <c r="D1968" s="115"/>
    </row>
    <row r="1969" spans="3:4">
      <c r="C1969" s="115"/>
      <c r="D1969" s="115"/>
    </row>
    <row r="1970" spans="3:4">
      <c r="C1970" s="115"/>
      <c r="D1970" s="115"/>
    </row>
    <row r="1971" spans="3:4">
      <c r="C1971" s="115"/>
      <c r="D1971" s="115"/>
    </row>
    <row r="1972" spans="3:4">
      <c r="C1972" s="115"/>
      <c r="D1972" s="115"/>
    </row>
    <row r="1973" spans="3:4">
      <c r="C1973" s="115"/>
      <c r="D1973" s="115"/>
    </row>
    <row r="1974" spans="3:4">
      <c r="C1974" s="115"/>
      <c r="D1974" s="115"/>
    </row>
    <row r="1975" spans="3:4">
      <c r="C1975" s="115"/>
      <c r="D1975" s="115"/>
    </row>
    <row r="1976" spans="3:4">
      <c r="C1976" s="115"/>
      <c r="D1976" s="115"/>
    </row>
    <row r="1977" spans="3:4">
      <c r="C1977" s="115"/>
      <c r="D1977" s="115"/>
    </row>
    <row r="1978" spans="3:4">
      <c r="C1978" s="115"/>
      <c r="D1978" s="115"/>
    </row>
    <row r="1979" spans="3:4">
      <c r="C1979" s="115"/>
      <c r="D1979" s="115"/>
    </row>
    <row r="1980" spans="3:4">
      <c r="C1980" s="115"/>
      <c r="D1980" s="115"/>
    </row>
    <row r="1981" spans="3:4">
      <c r="C1981" s="115"/>
      <c r="D1981" s="115"/>
    </row>
    <row r="1982" spans="3:4">
      <c r="C1982" s="115"/>
      <c r="D1982" s="115"/>
    </row>
    <row r="1983" spans="3:4">
      <c r="C1983" s="115"/>
      <c r="D1983" s="115"/>
    </row>
    <row r="1984" spans="3:4">
      <c r="C1984" s="115"/>
      <c r="D1984" s="115"/>
    </row>
    <row r="1985" spans="3:4">
      <c r="C1985" s="115"/>
      <c r="D1985" s="115"/>
    </row>
    <row r="1986" spans="3:4">
      <c r="C1986" s="115"/>
      <c r="D1986" s="115"/>
    </row>
    <row r="1987" spans="3:4">
      <c r="C1987" s="115"/>
      <c r="D1987" s="115"/>
    </row>
    <row r="1988" spans="3:4">
      <c r="C1988" s="115"/>
      <c r="D1988" s="115"/>
    </row>
    <row r="1989" spans="3:4">
      <c r="C1989" s="115"/>
      <c r="D1989" s="115"/>
    </row>
    <row r="1990" spans="3:4">
      <c r="C1990" s="115"/>
      <c r="D1990" s="115"/>
    </row>
    <row r="1991" spans="3:4">
      <c r="C1991" s="115"/>
      <c r="D1991" s="115"/>
    </row>
    <row r="1992" spans="3:4">
      <c r="C1992" s="115"/>
      <c r="D1992" s="115"/>
    </row>
    <row r="1993" spans="3:4">
      <c r="C1993" s="115"/>
      <c r="D1993" s="115"/>
    </row>
    <row r="1994" spans="3:4">
      <c r="C1994" s="115"/>
      <c r="D1994" s="115"/>
    </row>
    <row r="1995" spans="3:4">
      <c r="C1995" s="115"/>
      <c r="D1995" s="115"/>
    </row>
    <row r="1996" spans="3:4">
      <c r="C1996" s="115"/>
      <c r="D1996" s="115"/>
    </row>
    <row r="1997" spans="3:4">
      <c r="C1997" s="115"/>
      <c r="D1997" s="115"/>
    </row>
    <row r="1998" spans="3:4">
      <c r="C1998" s="115"/>
      <c r="D1998" s="115"/>
    </row>
    <row r="1999" spans="3:4">
      <c r="C1999" s="115"/>
      <c r="D1999" s="115"/>
    </row>
    <row r="2000" spans="3:4">
      <c r="C2000" s="115"/>
      <c r="D2000" s="115"/>
    </row>
    <row r="2001" spans="3:4">
      <c r="C2001" s="115"/>
      <c r="D2001" s="115"/>
    </row>
    <row r="2002" spans="3:4">
      <c r="C2002" s="115"/>
      <c r="D2002" s="115"/>
    </row>
    <row r="2003" spans="3:4">
      <c r="C2003" s="115"/>
      <c r="D2003" s="115"/>
    </row>
    <row r="2004" spans="3:4">
      <c r="C2004" s="115"/>
      <c r="D2004" s="115"/>
    </row>
    <row r="2005" spans="3:4">
      <c r="C2005" s="115"/>
      <c r="D2005" s="115"/>
    </row>
    <row r="2006" spans="3:4">
      <c r="C2006" s="115"/>
      <c r="D2006" s="115"/>
    </row>
    <row r="2007" spans="3:4">
      <c r="C2007" s="115"/>
      <c r="D2007" s="115"/>
    </row>
    <row r="2008" spans="3:4">
      <c r="C2008" s="115"/>
      <c r="D2008" s="115"/>
    </row>
    <row r="2009" spans="3:4">
      <c r="C2009" s="115"/>
      <c r="D2009" s="115"/>
    </row>
    <row r="2010" spans="3:4">
      <c r="C2010" s="115"/>
      <c r="D2010" s="115"/>
    </row>
    <row r="2011" spans="3:4">
      <c r="C2011" s="115"/>
      <c r="D2011" s="115"/>
    </row>
    <row r="2012" spans="3:4">
      <c r="C2012" s="115"/>
      <c r="D2012" s="115"/>
    </row>
    <row r="2013" spans="3:4">
      <c r="C2013" s="115"/>
      <c r="D2013" s="115"/>
    </row>
    <row r="2014" spans="3:4">
      <c r="C2014" s="115"/>
      <c r="D2014" s="115"/>
    </row>
    <row r="2015" spans="3:4">
      <c r="C2015" s="115"/>
      <c r="D2015" s="115"/>
    </row>
    <row r="2016" spans="3:4">
      <c r="C2016" s="115"/>
      <c r="D2016" s="115"/>
    </row>
    <row r="2017" spans="3:4">
      <c r="C2017" s="115"/>
      <c r="D2017" s="115"/>
    </row>
    <row r="2018" spans="3:4">
      <c r="C2018" s="115"/>
      <c r="D2018" s="115"/>
    </row>
    <row r="2019" spans="3:4">
      <c r="C2019" s="115"/>
      <c r="D2019" s="115"/>
    </row>
    <row r="2020" spans="3:4">
      <c r="C2020" s="115"/>
      <c r="D2020" s="115"/>
    </row>
    <row r="2021" spans="3:4">
      <c r="C2021" s="115"/>
      <c r="D2021" s="115"/>
    </row>
    <row r="2022" spans="3:4">
      <c r="C2022" s="115"/>
      <c r="D2022" s="115"/>
    </row>
    <row r="2023" spans="3:4">
      <c r="C2023" s="115"/>
      <c r="D2023" s="115"/>
    </row>
    <row r="2024" spans="3:4">
      <c r="C2024" s="115"/>
      <c r="D2024" s="115"/>
    </row>
    <row r="2025" spans="3:4">
      <c r="C2025" s="115"/>
      <c r="D2025" s="115"/>
    </row>
    <row r="2026" spans="3:4">
      <c r="C2026" s="115"/>
      <c r="D2026" s="115"/>
    </row>
    <row r="2027" spans="3:4">
      <c r="C2027" s="115"/>
      <c r="D2027" s="115"/>
    </row>
    <row r="2028" spans="3:4">
      <c r="C2028" s="115"/>
      <c r="D2028" s="115"/>
    </row>
    <row r="2029" spans="3:4">
      <c r="C2029" s="115"/>
      <c r="D2029" s="115"/>
    </row>
    <row r="2030" spans="3:4">
      <c r="C2030" s="115"/>
      <c r="D2030" s="115"/>
    </row>
    <row r="2031" spans="3:4">
      <c r="C2031" s="115"/>
      <c r="D2031" s="115"/>
    </row>
    <row r="2032" spans="3:4">
      <c r="C2032" s="115"/>
      <c r="D2032" s="115"/>
    </row>
    <row r="2033" spans="3:4">
      <c r="C2033" s="115"/>
      <c r="D2033" s="115"/>
    </row>
    <row r="2034" spans="3:4">
      <c r="C2034" s="115"/>
      <c r="D2034" s="115"/>
    </row>
    <row r="2035" spans="3:4">
      <c r="C2035" s="115"/>
      <c r="D2035" s="115"/>
    </row>
    <row r="2036" spans="3:4">
      <c r="C2036" s="115"/>
      <c r="D2036" s="115"/>
    </row>
    <row r="2037" spans="3:4">
      <c r="C2037" s="115"/>
      <c r="D2037" s="115"/>
    </row>
    <row r="2038" spans="3:4">
      <c r="C2038" s="115"/>
      <c r="D2038" s="115"/>
    </row>
    <row r="2039" spans="3:4">
      <c r="C2039" s="115"/>
      <c r="D2039" s="115"/>
    </row>
    <row r="2040" spans="3:4">
      <c r="C2040" s="115"/>
      <c r="D2040" s="115"/>
    </row>
    <row r="2041" spans="3:4">
      <c r="C2041" s="115"/>
      <c r="D2041" s="115"/>
    </row>
    <row r="2042" spans="3:4">
      <c r="C2042" s="115"/>
      <c r="D2042" s="115"/>
    </row>
    <row r="2043" spans="3:4">
      <c r="C2043" s="115"/>
      <c r="D2043" s="115"/>
    </row>
    <row r="2044" spans="3:4">
      <c r="C2044" s="115"/>
      <c r="D2044" s="115"/>
    </row>
    <row r="2045" spans="3:4">
      <c r="C2045" s="115"/>
      <c r="D2045" s="115"/>
    </row>
    <row r="2046" spans="3:4">
      <c r="C2046" s="115"/>
      <c r="D2046" s="115"/>
    </row>
    <row r="2047" spans="3:4">
      <c r="C2047" s="115"/>
      <c r="D2047" s="115"/>
    </row>
    <row r="2048" spans="3:4">
      <c r="C2048" s="115"/>
      <c r="D2048" s="115"/>
    </row>
    <row r="2049" spans="3:4">
      <c r="C2049" s="115"/>
      <c r="D2049" s="115"/>
    </row>
    <row r="2050" spans="3:4">
      <c r="C2050" s="115"/>
      <c r="D2050" s="115"/>
    </row>
    <row r="2051" spans="3:4">
      <c r="C2051" s="115"/>
      <c r="D2051" s="115"/>
    </row>
    <row r="2052" spans="3:4">
      <c r="C2052" s="115"/>
      <c r="D2052" s="115"/>
    </row>
    <row r="2053" spans="3:4">
      <c r="C2053" s="115"/>
      <c r="D2053" s="115"/>
    </row>
    <row r="2054" spans="3:4">
      <c r="C2054" s="115"/>
      <c r="D2054" s="115"/>
    </row>
    <row r="2055" spans="3:4">
      <c r="C2055" s="115"/>
      <c r="D2055" s="115"/>
    </row>
    <row r="2056" spans="3:4">
      <c r="C2056" s="115"/>
      <c r="D2056" s="115"/>
    </row>
    <row r="2057" spans="3:4">
      <c r="C2057" s="115"/>
      <c r="D2057" s="115"/>
    </row>
    <row r="2058" spans="3:4">
      <c r="C2058" s="115"/>
      <c r="D2058" s="115"/>
    </row>
    <row r="2059" spans="3:4">
      <c r="C2059" s="115"/>
      <c r="D2059" s="115"/>
    </row>
    <row r="2060" spans="3:4">
      <c r="C2060" s="115"/>
      <c r="D2060" s="115"/>
    </row>
    <row r="2061" spans="3:4">
      <c r="C2061" s="115"/>
      <c r="D2061" s="115"/>
    </row>
    <row r="2062" spans="3:4">
      <c r="C2062" s="115"/>
      <c r="D2062" s="115"/>
    </row>
    <row r="2063" spans="3:4">
      <c r="C2063" s="115"/>
      <c r="D2063" s="115"/>
    </row>
    <row r="2064" spans="3:4">
      <c r="C2064" s="115"/>
      <c r="D2064" s="115"/>
    </row>
    <row r="2065" spans="3:4">
      <c r="C2065" s="115"/>
      <c r="D2065" s="115"/>
    </row>
    <row r="2066" spans="3:4">
      <c r="C2066" s="115"/>
      <c r="D2066" s="115"/>
    </row>
    <row r="2067" spans="3:4">
      <c r="C2067" s="115"/>
      <c r="D2067" s="115"/>
    </row>
    <row r="2068" spans="3:4">
      <c r="C2068" s="115"/>
      <c r="D2068" s="115"/>
    </row>
    <row r="2069" spans="3:4">
      <c r="C2069" s="115"/>
      <c r="D2069" s="115"/>
    </row>
    <row r="2070" spans="3:4">
      <c r="C2070" s="115"/>
      <c r="D2070" s="115"/>
    </row>
    <row r="2071" spans="3:4">
      <c r="C2071" s="115"/>
      <c r="D2071" s="115"/>
    </row>
    <row r="2072" spans="3:4">
      <c r="C2072" s="115"/>
      <c r="D2072" s="115"/>
    </row>
    <row r="2073" spans="3:4">
      <c r="C2073" s="115"/>
      <c r="D2073" s="115"/>
    </row>
    <row r="2074" spans="3:4">
      <c r="C2074" s="115"/>
      <c r="D2074" s="115"/>
    </row>
    <row r="2075" spans="3:4">
      <c r="C2075" s="115"/>
      <c r="D2075" s="115"/>
    </row>
    <row r="2076" spans="3:4">
      <c r="C2076" s="115"/>
      <c r="D2076" s="115"/>
    </row>
    <row r="2077" spans="3:4">
      <c r="C2077" s="115"/>
      <c r="D2077" s="115"/>
    </row>
    <row r="2078" spans="3:4">
      <c r="C2078" s="115"/>
      <c r="D2078" s="115"/>
    </row>
    <row r="2079" spans="3:4">
      <c r="C2079" s="115"/>
      <c r="D2079" s="115"/>
    </row>
    <row r="2080" spans="3:4">
      <c r="C2080" s="115"/>
      <c r="D2080" s="115"/>
    </row>
    <row r="2081" spans="3:4">
      <c r="C2081" s="115"/>
      <c r="D2081" s="115"/>
    </row>
    <row r="2082" spans="3:4">
      <c r="C2082" s="115"/>
      <c r="D2082" s="115"/>
    </row>
    <row r="2083" spans="3:4">
      <c r="C2083" s="115"/>
      <c r="D2083" s="115"/>
    </row>
    <row r="2084" spans="3:4">
      <c r="C2084" s="115"/>
      <c r="D2084" s="115"/>
    </row>
    <row r="2085" spans="3:4">
      <c r="C2085" s="115"/>
      <c r="D2085" s="115"/>
    </row>
    <row r="2086" spans="3:4">
      <c r="C2086" s="115"/>
      <c r="D2086" s="115"/>
    </row>
    <row r="2087" spans="3:4">
      <c r="C2087" s="115"/>
      <c r="D2087" s="115"/>
    </row>
    <row r="2088" spans="3:4">
      <c r="C2088" s="115"/>
      <c r="D2088" s="115"/>
    </row>
    <row r="2089" spans="3:4">
      <c r="C2089" s="115"/>
      <c r="D2089" s="115"/>
    </row>
    <row r="2090" spans="3:4">
      <c r="C2090" s="115"/>
      <c r="D2090" s="115"/>
    </row>
    <row r="2091" spans="3:4">
      <c r="C2091" s="115"/>
      <c r="D2091" s="115"/>
    </row>
    <row r="2092" spans="3:4">
      <c r="C2092" s="115"/>
      <c r="D2092" s="115"/>
    </row>
    <row r="2093" spans="3:4">
      <c r="C2093" s="115"/>
      <c r="D2093" s="115"/>
    </row>
    <row r="2094" spans="3:4">
      <c r="C2094" s="115"/>
      <c r="D2094" s="115"/>
    </row>
    <row r="2095" spans="3:4">
      <c r="C2095" s="115"/>
      <c r="D2095" s="115"/>
    </row>
    <row r="2096" spans="3:4">
      <c r="C2096" s="115"/>
      <c r="D2096" s="115"/>
    </row>
    <row r="2097" spans="3:4">
      <c r="C2097" s="115"/>
      <c r="D2097" s="115"/>
    </row>
    <row r="2098" spans="3:4">
      <c r="C2098" s="115"/>
      <c r="D2098" s="115"/>
    </row>
    <row r="2099" spans="3:4">
      <c r="C2099" s="115"/>
      <c r="D2099" s="115"/>
    </row>
    <row r="2100" spans="3:4">
      <c r="C2100" s="115"/>
      <c r="D2100" s="115"/>
    </row>
    <row r="2101" spans="3:4">
      <c r="C2101" s="115"/>
      <c r="D2101" s="115"/>
    </row>
    <row r="2102" spans="3:4">
      <c r="C2102" s="115"/>
      <c r="D2102" s="115"/>
    </row>
    <row r="2103" spans="3:4">
      <c r="C2103" s="115"/>
      <c r="D2103" s="115"/>
    </row>
    <row r="2104" spans="3:4">
      <c r="C2104" s="115"/>
      <c r="D2104" s="115"/>
    </row>
    <row r="2105" spans="3:4">
      <c r="C2105" s="115"/>
      <c r="D2105" s="115"/>
    </row>
    <row r="2106" spans="3:4">
      <c r="C2106" s="115"/>
      <c r="D2106" s="115"/>
    </row>
    <row r="2107" spans="3:4">
      <c r="C2107" s="115"/>
      <c r="D2107" s="115"/>
    </row>
    <row r="2108" spans="3:4">
      <c r="C2108" s="115"/>
      <c r="D2108" s="115"/>
    </row>
    <row r="2109" spans="3:4">
      <c r="C2109" s="115"/>
      <c r="D2109" s="115"/>
    </row>
    <row r="2110" spans="3:4">
      <c r="C2110" s="115"/>
      <c r="D2110" s="115"/>
    </row>
    <row r="2111" spans="3:4">
      <c r="C2111" s="115"/>
      <c r="D2111" s="115"/>
    </row>
    <row r="2112" spans="3:4">
      <c r="C2112" s="115"/>
      <c r="D2112" s="115"/>
    </row>
    <row r="2113" spans="3:4">
      <c r="C2113" s="115"/>
      <c r="D2113" s="115"/>
    </row>
    <row r="2114" spans="3:4">
      <c r="C2114" s="115"/>
      <c r="D2114" s="115"/>
    </row>
    <row r="2115" spans="3:4">
      <c r="C2115" s="115"/>
      <c r="D2115" s="115"/>
    </row>
    <row r="2116" spans="3:4">
      <c r="C2116" s="115"/>
      <c r="D2116" s="115"/>
    </row>
    <row r="2117" spans="3:4">
      <c r="C2117" s="115"/>
      <c r="D2117" s="115"/>
    </row>
    <row r="2118" spans="3:4">
      <c r="C2118" s="115"/>
      <c r="D2118" s="115"/>
    </row>
    <row r="2119" spans="3:4">
      <c r="C2119" s="115"/>
      <c r="D2119" s="115"/>
    </row>
    <row r="2120" spans="3:4">
      <c r="C2120" s="115"/>
      <c r="D2120" s="115"/>
    </row>
    <row r="2121" spans="3:4">
      <c r="C2121" s="115"/>
      <c r="D2121" s="115"/>
    </row>
    <row r="2122" spans="3:4">
      <c r="C2122" s="115"/>
      <c r="D2122" s="115"/>
    </row>
    <row r="2123" spans="3:4">
      <c r="C2123" s="115"/>
      <c r="D2123" s="115"/>
    </row>
    <row r="2124" spans="3:4">
      <c r="C2124" s="115"/>
      <c r="D2124" s="115"/>
    </row>
    <row r="2125" spans="3:4">
      <c r="C2125" s="115"/>
      <c r="D2125" s="115"/>
    </row>
    <row r="2126" spans="3:4">
      <c r="C2126" s="115"/>
      <c r="D2126" s="115"/>
    </row>
    <row r="2127" spans="3:4">
      <c r="C2127" s="115"/>
      <c r="D2127" s="115"/>
    </row>
    <row r="2128" spans="3:4">
      <c r="C2128" s="115"/>
      <c r="D2128" s="115"/>
    </row>
    <row r="2129" spans="3:4">
      <c r="C2129" s="115"/>
      <c r="D2129" s="115"/>
    </row>
    <row r="2130" spans="3:4">
      <c r="C2130" s="115"/>
      <c r="D2130" s="115"/>
    </row>
    <row r="2131" spans="3:4">
      <c r="C2131" s="115"/>
      <c r="D2131" s="115"/>
    </row>
    <row r="2132" spans="3:4">
      <c r="C2132" s="115"/>
      <c r="D2132" s="115"/>
    </row>
    <row r="2133" spans="3:4">
      <c r="C2133" s="115"/>
      <c r="D2133" s="115"/>
    </row>
    <row r="2134" spans="3:4">
      <c r="C2134" s="115"/>
      <c r="D2134" s="115"/>
    </row>
    <row r="2135" spans="3:4">
      <c r="C2135" s="115"/>
      <c r="D2135" s="115"/>
    </row>
    <row r="2136" spans="3:4">
      <c r="C2136" s="115"/>
      <c r="D2136" s="115"/>
    </row>
    <row r="2137" spans="3:4">
      <c r="C2137" s="115"/>
      <c r="D2137" s="115"/>
    </row>
    <row r="2138" spans="3:4">
      <c r="C2138" s="115"/>
      <c r="D2138" s="115"/>
    </row>
    <row r="2139" spans="3:4">
      <c r="C2139" s="115"/>
      <c r="D2139" s="115"/>
    </row>
    <row r="2140" spans="3:4">
      <c r="C2140" s="115"/>
      <c r="D2140" s="115"/>
    </row>
    <row r="2141" spans="3:4">
      <c r="C2141" s="115"/>
      <c r="D2141" s="115"/>
    </row>
    <row r="2142" spans="3:4">
      <c r="C2142" s="115"/>
      <c r="D2142" s="115"/>
    </row>
    <row r="2143" spans="3:4">
      <c r="C2143" s="115"/>
      <c r="D2143" s="115"/>
    </row>
    <row r="2144" spans="3:4">
      <c r="C2144" s="115"/>
      <c r="D2144" s="115"/>
    </row>
    <row r="2145" spans="3:4">
      <c r="C2145" s="115"/>
      <c r="D2145" s="115"/>
    </row>
    <row r="2146" spans="3:4">
      <c r="C2146" s="115"/>
      <c r="D2146" s="115"/>
    </row>
    <row r="2147" spans="3:4">
      <c r="C2147" s="115"/>
      <c r="D2147" s="115"/>
    </row>
    <row r="2148" spans="3:4">
      <c r="C2148" s="115"/>
      <c r="D2148" s="115"/>
    </row>
    <row r="2149" spans="3:4">
      <c r="C2149" s="115"/>
      <c r="D2149" s="115"/>
    </row>
    <row r="2150" spans="3:4">
      <c r="C2150" s="115"/>
      <c r="D2150" s="115"/>
    </row>
    <row r="2151" spans="3:4">
      <c r="C2151" s="115"/>
      <c r="D2151" s="115"/>
    </row>
    <row r="2152" spans="3:4">
      <c r="C2152" s="115"/>
      <c r="D2152" s="115"/>
    </row>
    <row r="2153" spans="3:4">
      <c r="C2153" s="115"/>
      <c r="D2153" s="115"/>
    </row>
    <row r="2154" spans="3:4">
      <c r="C2154" s="115"/>
      <c r="D2154" s="115"/>
    </row>
    <row r="2155" spans="3:4">
      <c r="C2155" s="115"/>
      <c r="D2155" s="115"/>
    </row>
    <row r="2156" spans="3:4">
      <c r="C2156" s="115"/>
      <c r="D2156" s="115"/>
    </row>
    <row r="2157" spans="3:4">
      <c r="C2157" s="115"/>
      <c r="D2157" s="115"/>
    </row>
    <row r="2158" spans="3:4">
      <c r="C2158" s="115"/>
      <c r="D2158" s="115"/>
    </row>
    <row r="2159" spans="3:4">
      <c r="C2159" s="115"/>
      <c r="D2159" s="115"/>
    </row>
    <row r="2160" spans="3:4">
      <c r="C2160" s="115"/>
      <c r="D2160" s="115"/>
    </row>
    <row r="2161" spans="3:4">
      <c r="C2161" s="115"/>
      <c r="D2161" s="115"/>
    </row>
    <row r="2162" spans="3:4">
      <c r="C2162" s="115"/>
      <c r="D2162" s="115"/>
    </row>
    <row r="2163" spans="3:4">
      <c r="C2163" s="115"/>
      <c r="D2163" s="115"/>
    </row>
    <row r="2164" spans="3:4">
      <c r="C2164" s="115"/>
      <c r="D2164" s="115"/>
    </row>
    <row r="2165" spans="3:4">
      <c r="C2165" s="115"/>
      <c r="D2165" s="115"/>
    </row>
    <row r="2166" spans="3:4">
      <c r="C2166" s="115"/>
      <c r="D2166" s="115"/>
    </row>
    <row r="2167" spans="3:4">
      <c r="C2167" s="115"/>
      <c r="D2167" s="115"/>
    </row>
    <row r="2168" spans="3:4">
      <c r="C2168" s="115"/>
      <c r="D2168" s="115"/>
    </row>
    <row r="2169" spans="3:4">
      <c r="C2169" s="115"/>
      <c r="D2169" s="115"/>
    </row>
    <row r="2170" spans="3:4">
      <c r="C2170" s="115"/>
      <c r="D2170" s="115"/>
    </row>
    <row r="2171" spans="3:4">
      <c r="C2171" s="115"/>
      <c r="D2171" s="115"/>
    </row>
    <row r="2172" spans="3:4">
      <c r="C2172" s="115"/>
      <c r="D2172" s="115"/>
    </row>
    <row r="2173" spans="3:4">
      <c r="C2173" s="115"/>
      <c r="D2173" s="115"/>
    </row>
    <row r="2174" spans="3:4">
      <c r="C2174" s="115"/>
      <c r="D2174" s="115"/>
    </row>
    <row r="2175" spans="3:4">
      <c r="C2175" s="115"/>
      <c r="D2175" s="115"/>
    </row>
    <row r="2176" spans="3:4">
      <c r="C2176" s="115"/>
      <c r="D2176" s="115"/>
    </row>
    <row r="2177" spans="3:4">
      <c r="C2177" s="115"/>
      <c r="D2177" s="115"/>
    </row>
    <row r="2178" spans="3:4">
      <c r="C2178" s="115"/>
      <c r="D2178" s="115"/>
    </row>
    <row r="2179" spans="3:4">
      <c r="C2179" s="115"/>
      <c r="D2179" s="115"/>
    </row>
    <row r="2180" spans="3:4">
      <c r="C2180" s="115"/>
      <c r="D2180" s="115"/>
    </row>
    <row r="2181" spans="3:4">
      <c r="C2181" s="115"/>
      <c r="D2181" s="115"/>
    </row>
    <row r="2182" spans="3:4">
      <c r="C2182" s="115"/>
      <c r="D2182" s="115"/>
    </row>
    <row r="2183" spans="3:4">
      <c r="C2183" s="115"/>
      <c r="D2183" s="115"/>
    </row>
    <row r="2184" spans="3:4">
      <c r="C2184" s="115"/>
      <c r="D2184" s="115"/>
    </row>
    <row r="2185" spans="3:4">
      <c r="C2185" s="115"/>
      <c r="D2185" s="115"/>
    </row>
    <row r="2186" spans="3:4">
      <c r="C2186" s="115"/>
      <c r="D2186" s="115"/>
    </row>
    <row r="2187" spans="3:4">
      <c r="C2187" s="115"/>
      <c r="D2187" s="115"/>
    </row>
    <row r="2188" spans="3:4">
      <c r="C2188" s="115"/>
      <c r="D2188" s="115"/>
    </row>
    <row r="2189" spans="3:4">
      <c r="C2189" s="115"/>
      <c r="D2189" s="115"/>
    </row>
    <row r="2190" spans="3:4">
      <c r="C2190" s="115"/>
      <c r="D2190" s="115"/>
    </row>
    <row r="2191" spans="3:4">
      <c r="C2191" s="115"/>
      <c r="D2191" s="115"/>
    </row>
    <row r="2192" spans="3:4">
      <c r="C2192" s="115"/>
      <c r="D2192" s="115"/>
    </row>
    <row r="2193" spans="3:4">
      <c r="C2193" s="115"/>
      <c r="D2193" s="115"/>
    </row>
    <row r="2194" spans="3:4">
      <c r="C2194" s="115"/>
      <c r="D2194" s="115"/>
    </row>
    <row r="2195" spans="3:4">
      <c r="C2195" s="115"/>
      <c r="D2195" s="115"/>
    </row>
    <row r="2196" spans="3:4">
      <c r="C2196" s="115"/>
      <c r="D2196" s="115"/>
    </row>
    <row r="2197" spans="3:4">
      <c r="C2197" s="115"/>
      <c r="D2197" s="115"/>
    </row>
    <row r="2198" spans="3:4">
      <c r="C2198" s="115"/>
      <c r="D2198" s="115"/>
    </row>
    <row r="2199" spans="3:4">
      <c r="C2199" s="115"/>
      <c r="D2199" s="115"/>
    </row>
    <row r="2200" spans="3:4">
      <c r="C2200" s="115"/>
      <c r="D2200" s="115"/>
    </row>
    <row r="2201" spans="3:4">
      <c r="C2201" s="115"/>
      <c r="D2201" s="115"/>
    </row>
    <row r="2202" spans="3:4">
      <c r="C2202" s="115"/>
      <c r="D2202" s="115"/>
    </row>
    <row r="2203" spans="3:4">
      <c r="C2203" s="115"/>
      <c r="D2203" s="115"/>
    </row>
    <row r="2204" spans="3:4">
      <c r="C2204" s="115"/>
      <c r="D2204" s="115"/>
    </row>
    <row r="2205" spans="3:4">
      <c r="C2205" s="115"/>
      <c r="D2205" s="115"/>
    </row>
    <row r="2206" spans="3:4">
      <c r="C2206" s="115"/>
      <c r="D2206" s="115"/>
    </row>
    <row r="2207" spans="3:4">
      <c r="C2207" s="115"/>
      <c r="D2207" s="115"/>
    </row>
    <row r="2208" spans="3:4">
      <c r="C2208" s="115"/>
      <c r="D2208" s="115"/>
    </row>
    <row r="2209" spans="3:4">
      <c r="C2209" s="115"/>
      <c r="D2209" s="115"/>
    </row>
    <row r="2210" spans="3:4">
      <c r="C2210" s="115"/>
      <c r="D2210" s="115"/>
    </row>
    <row r="2211" spans="3:4">
      <c r="C2211" s="115"/>
      <c r="D2211" s="115"/>
    </row>
    <row r="2212" spans="3:4">
      <c r="C2212" s="115"/>
      <c r="D2212" s="115"/>
    </row>
    <row r="2213" spans="3:4">
      <c r="C2213" s="115"/>
      <c r="D2213" s="115"/>
    </row>
    <row r="2214" spans="3:4">
      <c r="C2214" s="115"/>
      <c r="D2214" s="115"/>
    </row>
    <row r="2215" spans="3:4">
      <c r="C2215" s="115"/>
      <c r="D2215" s="115"/>
    </row>
    <row r="2216" spans="3:4">
      <c r="C2216" s="115"/>
      <c r="D2216" s="115"/>
    </row>
    <row r="2217" spans="3:4">
      <c r="C2217" s="115"/>
      <c r="D2217" s="115"/>
    </row>
    <row r="2218" spans="3:4">
      <c r="C2218" s="115"/>
      <c r="D2218" s="115"/>
    </row>
    <row r="2219" spans="3:4">
      <c r="C2219" s="115"/>
      <c r="D2219" s="115"/>
    </row>
    <row r="2220" spans="3:4">
      <c r="C2220" s="115"/>
      <c r="D2220" s="115"/>
    </row>
    <row r="2221" spans="3:4">
      <c r="C2221" s="115"/>
      <c r="D2221" s="115"/>
    </row>
    <row r="2222" spans="3:4">
      <c r="C2222" s="115"/>
      <c r="D2222" s="115"/>
    </row>
    <row r="2223" spans="3:4">
      <c r="C2223" s="115"/>
      <c r="D2223" s="115"/>
    </row>
    <row r="2224" spans="3:4">
      <c r="C2224" s="115"/>
      <c r="D2224" s="115"/>
    </row>
    <row r="2225" spans="3:4">
      <c r="C2225" s="115"/>
      <c r="D2225" s="115"/>
    </row>
    <row r="2226" spans="3:4">
      <c r="C2226" s="115"/>
      <c r="D2226" s="115"/>
    </row>
    <row r="2227" spans="3:4">
      <c r="C2227" s="115"/>
      <c r="D2227" s="115"/>
    </row>
    <row r="2228" spans="3:4">
      <c r="C2228" s="115"/>
      <c r="D2228" s="115"/>
    </row>
    <row r="2229" spans="3:4">
      <c r="C2229" s="115"/>
      <c r="D2229" s="115"/>
    </row>
    <row r="2230" spans="3:4">
      <c r="C2230" s="115"/>
      <c r="D2230" s="115"/>
    </row>
    <row r="2231" spans="3:4">
      <c r="C2231" s="115"/>
      <c r="D2231" s="115"/>
    </row>
    <row r="2232" spans="3:4">
      <c r="C2232" s="115"/>
      <c r="D2232" s="115"/>
    </row>
    <row r="2233" spans="3:4">
      <c r="C2233" s="115"/>
      <c r="D2233" s="115"/>
    </row>
    <row r="2234" spans="3:4">
      <c r="C2234" s="115"/>
      <c r="D2234" s="115"/>
    </row>
    <row r="2235" spans="3:4">
      <c r="C2235" s="115"/>
      <c r="D2235" s="115"/>
    </row>
    <row r="2236" spans="3:4">
      <c r="C2236" s="115"/>
      <c r="D2236" s="115"/>
    </row>
    <row r="2237" spans="3:4">
      <c r="C2237" s="115"/>
      <c r="D2237" s="115"/>
    </row>
    <row r="2238" spans="3:4">
      <c r="C2238" s="115"/>
      <c r="D2238" s="115"/>
    </row>
    <row r="2239" spans="3:4">
      <c r="C2239" s="115"/>
      <c r="D2239" s="115"/>
    </row>
    <row r="2240" spans="3:4">
      <c r="C2240" s="115"/>
      <c r="D2240" s="115"/>
    </row>
    <row r="2241" spans="3:4">
      <c r="C2241" s="115"/>
      <c r="D2241" s="115"/>
    </row>
    <row r="2242" spans="3:4">
      <c r="C2242" s="115"/>
      <c r="D2242" s="115"/>
    </row>
    <row r="2243" spans="3:4">
      <c r="C2243" s="115"/>
      <c r="D2243" s="115"/>
    </row>
    <row r="2244" spans="3:4">
      <c r="C2244" s="115"/>
      <c r="D2244" s="115"/>
    </row>
    <row r="2245" spans="3:4">
      <c r="C2245" s="115"/>
      <c r="D2245" s="115"/>
    </row>
    <row r="2246" spans="3:4">
      <c r="C2246" s="115"/>
      <c r="D2246" s="115"/>
    </row>
    <row r="2247" spans="3:4">
      <c r="C2247" s="115"/>
      <c r="D2247" s="115"/>
    </row>
    <row r="2248" spans="3:4">
      <c r="C2248" s="115"/>
      <c r="D2248" s="115"/>
    </row>
    <row r="2249" spans="3:4">
      <c r="C2249" s="115"/>
      <c r="D2249" s="115"/>
    </row>
    <row r="2250" spans="3:4">
      <c r="C2250" s="115"/>
      <c r="D2250" s="115"/>
    </row>
    <row r="2251" spans="3:4">
      <c r="C2251" s="115"/>
      <c r="D2251" s="115"/>
    </row>
    <row r="2252" spans="3:4">
      <c r="C2252" s="115"/>
      <c r="D2252" s="115"/>
    </row>
    <row r="2253" spans="3:4">
      <c r="C2253" s="115"/>
      <c r="D2253" s="115"/>
    </row>
    <row r="2254" spans="3:4">
      <c r="C2254" s="115"/>
      <c r="D2254" s="115"/>
    </row>
    <row r="2255" spans="3:4">
      <c r="C2255" s="115"/>
      <c r="D2255" s="115"/>
    </row>
    <row r="2256" spans="3:4">
      <c r="C2256" s="115"/>
      <c r="D2256" s="115"/>
    </row>
    <row r="2257" spans="3:4">
      <c r="C2257" s="115"/>
      <c r="D2257" s="115"/>
    </row>
    <row r="2258" spans="3:4">
      <c r="C2258" s="115"/>
      <c r="D2258" s="115"/>
    </row>
    <row r="2259" spans="3:4">
      <c r="C2259" s="115"/>
      <c r="D2259" s="115"/>
    </row>
    <row r="2260" spans="3:4">
      <c r="C2260" s="115"/>
      <c r="D2260" s="115"/>
    </row>
    <row r="2261" spans="3:4">
      <c r="C2261" s="115"/>
      <c r="D2261" s="115"/>
    </row>
    <row r="2262" spans="3:4">
      <c r="C2262" s="115"/>
      <c r="D2262" s="115"/>
    </row>
    <row r="2263" spans="3:4">
      <c r="C2263" s="115"/>
      <c r="D2263" s="115"/>
    </row>
    <row r="2264" spans="3:4">
      <c r="C2264" s="115"/>
      <c r="D2264" s="115"/>
    </row>
    <row r="2265" spans="3:4">
      <c r="C2265" s="115"/>
      <c r="D2265" s="115"/>
    </row>
    <row r="2266" spans="3:4">
      <c r="C2266" s="115"/>
      <c r="D2266" s="115"/>
    </row>
    <row r="2267" spans="3:4">
      <c r="C2267" s="115"/>
      <c r="D2267" s="115"/>
    </row>
    <row r="2268" spans="3:4">
      <c r="C2268" s="115"/>
      <c r="D2268" s="115"/>
    </row>
    <row r="2269" spans="3:4">
      <c r="C2269" s="115"/>
      <c r="D2269" s="115"/>
    </row>
    <row r="2270" spans="3:4">
      <c r="C2270" s="115"/>
      <c r="D2270" s="115"/>
    </row>
    <row r="2271" spans="3:4">
      <c r="C2271" s="115"/>
      <c r="D2271" s="115"/>
    </row>
    <row r="2272" spans="3:4">
      <c r="C2272" s="115"/>
      <c r="D2272" s="115"/>
    </row>
    <row r="2273" spans="3:4">
      <c r="C2273" s="115"/>
      <c r="D2273" s="115"/>
    </row>
    <row r="2274" spans="3:4">
      <c r="C2274" s="115"/>
      <c r="D2274" s="115"/>
    </row>
    <row r="2275" spans="3:4">
      <c r="C2275" s="115"/>
      <c r="D2275" s="115"/>
    </row>
    <row r="2276" spans="3:4">
      <c r="C2276" s="115"/>
      <c r="D2276" s="115"/>
    </row>
    <row r="2277" spans="3:4">
      <c r="C2277" s="115"/>
      <c r="D2277" s="115"/>
    </row>
    <row r="2278" spans="3:4">
      <c r="C2278" s="115"/>
      <c r="D2278" s="115"/>
    </row>
    <row r="2279" spans="3:4">
      <c r="C2279" s="115"/>
      <c r="D2279" s="115"/>
    </row>
    <row r="2280" spans="3:4">
      <c r="C2280" s="115"/>
      <c r="D2280" s="115"/>
    </row>
    <row r="2281" spans="3:4">
      <c r="C2281" s="115"/>
      <c r="D2281" s="115"/>
    </row>
    <row r="2282" spans="3:4">
      <c r="C2282" s="115"/>
      <c r="D2282" s="115"/>
    </row>
    <row r="2283" spans="3:4">
      <c r="C2283" s="115"/>
      <c r="D2283" s="115"/>
    </row>
    <row r="2284" spans="3:4">
      <c r="C2284" s="115"/>
      <c r="D2284" s="115"/>
    </row>
    <row r="2285" spans="3:4">
      <c r="C2285" s="115"/>
      <c r="D2285" s="115"/>
    </row>
    <row r="2286" spans="3:4">
      <c r="C2286" s="115"/>
      <c r="D2286" s="115"/>
    </row>
    <row r="2287" spans="3:4">
      <c r="C2287" s="115"/>
      <c r="D2287" s="115"/>
    </row>
    <row r="2288" spans="3:4">
      <c r="C2288" s="115"/>
      <c r="D2288" s="115"/>
    </row>
    <row r="2289" spans="3:4">
      <c r="C2289" s="115"/>
      <c r="D2289" s="115"/>
    </row>
    <row r="2290" spans="3:4">
      <c r="C2290" s="115"/>
      <c r="D2290" s="115"/>
    </row>
    <row r="2291" spans="3:4">
      <c r="C2291" s="115"/>
      <c r="D2291" s="115"/>
    </row>
    <row r="2292" spans="3:4">
      <c r="C2292" s="115"/>
      <c r="D2292" s="115"/>
    </row>
    <row r="2293" spans="3:4">
      <c r="C2293" s="115"/>
      <c r="D2293" s="115"/>
    </row>
    <row r="2294" spans="3:4">
      <c r="C2294" s="115"/>
      <c r="D2294" s="115"/>
    </row>
    <row r="2295" spans="3:4">
      <c r="C2295" s="115"/>
      <c r="D2295" s="115"/>
    </row>
    <row r="2296" spans="3:4">
      <c r="C2296" s="115"/>
      <c r="D2296" s="115"/>
    </row>
    <row r="2297" spans="3:4">
      <c r="C2297" s="115"/>
      <c r="D2297" s="115"/>
    </row>
    <row r="2298" spans="3:4">
      <c r="C2298" s="115"/>
      <c r="D2298" s="115"/>
    </row>
    <row r="2299" spans="3:4">
      <c r="C2299" s="115"/>
      <c r="D2299" s="115"/>
    </row>
    <row r="2300" spans="3:4">
      <c r="C2300" s="115"/>
      <c r="D2300" s="115"/>
    </row>
    <row r="2301" spans="3:4">
      <c r="C2301" s="115"/>
      <c r="D2301" s="115"/>
    </row>
    <row r="2302" spans="3:4">
      <c r="C2302" s="115"/>
      <c r="D2302" s="115"/>
    </row>
    <row r="2303" spans="3:4">
      <c r="C2303" s="115"/>
      <c r="D2303" s="115"/>
    </row>
    <row r="2304" spans="3:4">
      <c r="C2304" s="115"/>
      <c r="D2304" s="115"/>
    </row>
    <row r="2305" spans="3:4">
      <c r="C2305" s="115"/>
      <c r="D2305" s="115"/>
    </row>
    <row r="2306" spans="3:4">
      <c r="C2306" s="115"/>
      <c r="D2306" s="115"/>
    </row>
    <row r="2307" spans="3:4">
      <c r="C2307" s="115"/>
      <c r="D2307" s="115"/>
    </row>
    <row r="2308" spans="3:4">
      <c r="C2308" s="115"/>
      <c r="D2308" s="115"/>
    </row>
    <row r="2309" spans="3:4">
      <c r="C2309" s="115"/>
      <c r="D2309" s="115"/>
    </row>
    <row r="2310" spans="3:4">
      <c r="C2310" s="115"/>
      <c r="D2310" s="115"/>
    </row>
    <row r="2311" spans="3:4">
      <c r="C2311" s="115"/>
      <c r="D2311" s="115"/>
    </row>
    <row r="2312" spans="3:4">
      <c r="C2312" s="115"/>
      <c r="D2312" s="115"/>
    </row>
    <row r="2313" spans="3:4">
      <c r="C2313" s="115"/>
      <c r="D2313" s="115"/>
    </row>
    <row r="2314" spans="3:4">
      <c r="C2314" s="115"/>
      <c r="D2314" s="115"/>
    </row>
    <row r="2315" spans="3:4">
      <c r="C2315" s="115"/>
      <c r="D2315" s="115"/>
    </row>
    <row r="2316" spans="3:4">
      <c r="C2316" s="115"/>
      <c r="D2316" s="115"/>
    </row>
    <row r="2317" spans="3:4">
      <c r="C2317" s="115"/>
      <c r="D2317" s="115"/>
    </row>
    <row r="2318" spans="3:4">
      <c r="C2318" s="115"/>
      <c r="D2318" s="115"/>
    </row>
    <row r="2319" spans="3:4">
      <c r="C2319" s="115"/>
      <c r="D2319" s="115"/>
    </row>
    <row r="2320" spans="3:4">
      <c r="C2320" s="115"/>
      <c r="D2320" s="115"/>
    </row>
    <row r="2321" spans="3:4">
      <c r="C2321" s="115"/>
      <c r="D2321" s="115"/>
    </row>
    <row r="2322" spans="3:4">
      <c r="C2322" s="115"/>
      <c r="D2322" s="115"/>
    </row>
    <row r="2323" spans="3:4">
      <c r="C2323" s="115"/>
      <c r="D2323" s="115"/>
    </row>
    <row r="2324" spans="3:4">
      <c r="C2324" s="115"/>
      <c r="D2324" s="115"/>
    </row>
    <row r="2325" spans="3:4">
      <c r="C2325" s="115"/>
      <c r="D2325" s="115"/>
    </row>
    <row r="2326" spans="3:4">
      <c r="C2326" s="115"/>
      <c r="D2326" s="115"/>
    </row>
    <row r="2327" spans="3:4">
      <c r="C2327" s="115"/>
      <c r="D2327" s="115"/>
    </row>
    <row r="2328" spans="3:4">
      <c r="C2328" s="115"/>
      <c r="D2328" s="115"/>
    </row>
    <row r="2329" spans="3:4">
      <c r="C2329" s="115"/>
      <c r="D2329" s="115"/>
    </row>
    <row r="2330" spans="3:4">
      <c r="C2330" s="115"/>
      <c r="D2330" s="115"/>
    </row>
    <row r="2331" spans="3:4">
      <c r="C2331" s="115"/>
      <c r="D2331" s="115"/>
    </row>
    <row r="2332" spans="3:4">
      <c r="C2332" s="115"/>
      <c r="D2332" s="115"/>
    </row>
    <row r="2333" spans="3:4">
      <c r="C2333" s="115"/>
      <c r="D2333" s="115"/>
    </row>
    <row r="2334" spans="3:4">
      <c r="C2334" s="115"/>
      <c r="D2334" s="115"/>
    </row>
    <row r="2335" spans="3:4">
      <c r="C2335" s="115"/>
      <c r="D2335" s="115"/>
    </row>
    <row r="2336" spans="3:4">
      <c r="C2336" s="115"/>
      <c r="D2336" s="115"/>
    </row>
    <row r="2337" spans="3:4">
      <c r="C2337" s="115"/>
      <c r="D2337" s="115"/>
    </row>
    <row r="2338" spans="3:4">
      <c r="C2338" s="115"/>
      <c r="D2338" s="115"/>
    </row>
    <row r="2339" spans="3:4">
      <c r="C2339" s="115"/>
      <c r="D2339" s="115"/>
    </row>
    <row r="2340" spans="3:4">
      <c r="C2340" s="115"/>
      <c r="D2340" s="115"/>
    </row>
    <row r="2341" spans="3:4">
      <c r="C2341" s="115"/>
      <c r="D2341" s="115"/>
    </row>
    <row r="2342" spans="3:4">
      <c r="C2342" s="115"/>
      <c r="D2342" s="115"/>
    </row>
    <row r="2343" spans="3:4">
      <c r="C2343" s="115"/>
      <c r="D2343" s="115"/>
    </row>
    <row r="2344" spans="3:4">
      <c r="C2344" s="115"/>
      <c r="D2344" s="115"/>
    </row>
    <row r="2345" spans="3:4">
      <c r="C2345" s="115"/>
      <c r="D2345" s="115"/>
    </row>
    <row r="2346" spans="3:4">
      <c r="C2346" s="115"/>
      <c r="D2346" s="115"/>
    </row>
    <row r="2347" spans="3:4">
      <c r="C2347" s="115"/>
      <c r="D2347" s="115"/>
    </row>
    <row r="2348" spans="3:4">
      <c r="C2348" s="115"/>
      <c r="D2348" s="115"/>
    </row>
    <row r="2349" spans="3:4">
      <c r="C2349" s="115"/>
      <c r="D2349" s="115"/>
    </row>
    <row r="2350" spans="3:4">
      <c r="C2350" s="115"/>
      <c r="D2350" s="115"/>
    </row>
    <row r="2351" spans="3:4">
      <c r="C2351" s="115"/>
      <c r="D2351" s="115"/>
    </row>
    <row r="2352" spans="3:4">
      <c r="C2352" s="115"/>
      <c r="D2352" s="115"/>
    </row>
    <row r="2353" spans="3:4">
      <c r="C2353" s="115"/>
      <c r="D2353" s="115"/>
    </row>
    <row r="2354" spans="3:4">
      <c r="C2354" s="115"/>
      <c r="D2354" s="115"/>
    </row>
    <row r="2355" spans="3:4">
      <c r="C2355" s="115"/>
      <c r="D2355" s="115"/>
    </row>
    <row r="2356" spans="3:4">
      <c r="C2356" s="115"/>
      <c r="D2356" s="115"/>
    </row>
    <row r="2357" spans="3:4">
      <c r="C2357" s="115"/>
      <c r="D2357" s="115"/>
    </row>
    <row r="2358" spans="3:4">
      <c r="C2358" s="115"/>
      <c r="D2358" s="115"/>
    </row>
    <row r="2359" spans="3:4">
      <c r="C2359" s="115"/>
      <c r="D2359" s="115"/>
    </row>
    <row r="2360" spans="3:4">
      <c r="C2360" s="115"/>
      <c r="D2360" s="115"/>
    </row>
    <row r="2361" spans="3:4">
      <c r="C2361" s="115"/>
      <c r="D2361" s="115"/>
    </row>
    <row r="2362" spans="3:4">
      <c r="C2362" s="115"/>
      <c r="D2362" s="115"/>
    </row>
    <row r="2363" spans="3:4">
      <c r="C2363" s="115"/>
      <c r="D2363" s="115"/>
    </row>
    <row r="2364" spans="3:4">
      <c r="C2364" s="115"/>
      <c r="D2364" s="115"/>
    </row>
    <row r="2365" spans="3:4">
      <c r="C2365" s="115"/>
      <c r="D2365" s="115"/>
    </row>
    <row r="2366" spans="3:4">
      <c r="C2366" s="115"/>
      <c r="D2366" s="115"/>
    </row>
    <row r="2367" spans="3:4">
      <c r="C2367" s="115"/>
      <c r="D2367" s="115"/>
    </row>
    <row r="2368" spans="3:4">
      <c r="C2368" s="115"/>
      <c r="D2368" s="115"/>
    </row>
    <row r="2369" spans="3:4">
      <c r="C2369" s="115"/>
      <c r="D2369" s="115"/>
    </row>
    <row r="2370" spans="3:4">
      <c r="C2370" s="115"/>
      <c r="D2370" s="115"/>
    </row>
    <row r="2371" spans="3:4">
      <c r="C2371" s="115"/>
      <c r="D2371" s="115"/>
    </row>
    <row r="2372" spans="3:4">
      <c r="C2372" s="115"/>
      <c r="D2372" s="115"/>
    </row>
    <row r="2373" spans="3:4">
      <c r="C2373" s="115"/>
      <c r="D2373" s="115"/>
    </row>
    <row r="2374" spans="3:4">
      <c r="C2374" s="115"/>
      <c r="D2374" s="115"/>
    </row>
    <row r="2375" spans="3:4">
      <c r="C2375" s="115"/>
      <c r="D2375" s="115"/>
    </row>
    <row r="2376" spans="3:4">
      <c r="C2376" s="115"/>
      <c r="D2376" s="115"/>
    </row>
    <row r="2377" spans="3:4">
      <c r="C2377" s="115"/>
      <c r="D2377" s="115"/>
    </row>
    <row r="2378" spans="3:4">
      <c r="C2378" s="115"/>
      <c r="D2378" s="115"/>
    </row>
    <row r="2379" spans="3:4">
      <c r="C2379" s="115"/>
      <c r="D2379" s="115"/>
    </row>
    <row r="2380" spans="3:4">
      <c r="C2380" s="115"/>
      <c r="D2380" s="115"/>
    </row>
    <row r="2381" spans="3:4">
      <c r="C2381" s="115"/>
      <c r="D2381" s="115"/>
    </row>
    <row r="2382" spans="3:4">
      <c r="C2382" s="115"/>
      <c r="D2382" s="115"/>
    </row>
    <row r="2383" spans="3:4">
      <c r="C2383" s="115"/>
      <c r="D2383" s="115"/>
    </row>
    <row r="2384" spans="3:4">
      <c r="C2384" s="115"/>
      <c r="D2384" s="115"/>
    </row>
    <row r="2385" spans="3:4">
      <c r="C2385" s="115"/>
      <c r="D2385" s="115"/>
    </row>
    <row r="2386" spans="3:4">
      <c r="C2386" s="115"/>
      <c r="D2386" s="115"/>
    </row>
    <row r="2387" spans="3:4">
      <c r="C2387" s="115"/>
      <c r="D2387" s="115"/>
    </row>
    <row r="2388" spans="3:4">
      <c r="C2388" s="115"/>
      <c r="D2388" s="115"/>
    </row>
    <row r="2389" spans="3:4">
      <c r="C2389" s="115"/>
      <c r="D2389" s="115"/>
    </row>
    <row r="2390" spans="3:4">
      <c r="C2390" s="115"/>
      <c r="D2390" s="115"/>
    </row>
    <row r="2391" spans="3:4">
      <c r="C2391" s="115"/>
      <c r="D2391" s="115"/>
    </row>
    <row r="2392" spans="3:4">
      <c r="C2392" s="115"/>
      <c r="D2392" s="115"/>
    </row>
    <row r="2393" spans="3:4">
      <c r="C2393" s="115"/>
      <c r="D2393" s="115"/>
    </row>
    <row r="2394" spans="3:4">
      <c r="C2394" s="115"/>
      <c r="D2394" s="115"/>
    </row>
    <row r="2395" spans="3:4">
      <c r="C2395" s="115"/>
      <c r="D2395" s="115"/>
    </row>
    <row r="2396" spans="3:4">
      <c r="C2396" s="115"/>
      <c r="D2396" s="115"/>
    </row>
    <row r="2397" spans="3:4">
      <c r="C2397" s="115"/>
      <c r="D2397" s="115"/>
    </row>
    <row r="2398" spans="3:4">
      <c r="C2398" s="115"/>
      <c r="D2398" s="115"/>
    </row>
    <row r="2399" spans="3:4">
      <c r="C2399" s="115"/>
      <c r="D2399" s="115"/>
    </row>
    <row r="2400" spans="3:4">
      <c r="C2400" s="115"/>
      <c r="D2400" s="115"/>
    </row>
    <row r="2401" spans="3:4">
      <c r="C2401" s="115"/>
      <c r="D2401" s="115"/>
    </row>
    <row r="2402" spans="3:4">
      <c r="C2402" s="115"/>
      <c r="D2402" s="115"/>
    </row>
    <row r="2403" spans="3:4">
      <c r="C2403" s="115"/>
      <c r="D2403" s="115"/>
    </row>
    <row r="2404" spans="3:4">
      <c r="C2404" s="115"/>
      <c r="D2404" s="115"/>
    </row>
    <row r="2405" spans="3:4">
      <c r="C2405" s="115"/>
      <c r="D2405" s="115"/>
    </row>
    <row r="2406" spans="3:4">
      <c r="C2406" s="115"/>
      <c r="D2406" s="115"/>
    </row>
    <row r="2407" spans="3:4">
      <c r="C2407" s="115"/>
      <c r="D2407" s="115"/>
    </row>
    <row r="2408" spans="3:4">
      <c r="C2408" s="115"/>
      <c r="D2408" s="115"/>
    </row>
    <row r="2409" spans="3:4">
      <c r="C2409" s="115"/>
      <c r="D2409" s="115"/>
    </row>
    <row r="2410" spans="3:4">
      <c r="C2410" s="115"/>
      <c r="D2410" s="115"/>
    </row>
    <row r="2411" spans="3:4">
      <c r="C2411" s="115"/>
      <c r="D2411" s="115"/>
    </row>
    <row r="2412" spans="3:4">
      <c r="C2412" s="115"/>
      <c r="D2412" s="115"/>
    </row>
    <row r="2413" spans="3:4">
      <c r="C2413" s="115"/>
      <c r="D2413" s="115"/>
    </row>
    <row r="2414" spans="3:4">
      <c r="C2414" s="115"/>
      <c r="D2414" s="115"/>
    </row>
    <row r="2415" spans="3:4">
      <c r="C2415" s="115"/>
      <c r="D2415" s="115"/>
    </row>
    <row r="2416" spans="3:4">
      <c r="C2416" s="115"/>
      <c r="D2416" s="115"/>
    </row>
    <row r="2417" spans="3:4">
      <c r="C2417" s="115"/>
      <c r="D2417" s="115"/>
    </row>
    <row r="2418" spans="3:4">
      <c r="C2418" s="115"/>
      <c r="D2418" s="115"/>
    </row>
    <row r="2419" spans="3:4">
      <c r="C2419" s="115"/>
      <c r="D2419" s="115"/>
    </row>
    <row r="2420" spans="3:4">
      <c r="C2420" s="115"/>
      <c r="D2420" s="115"/>
    </row>
    <row r="2421" spans="3:4">
      <c r="C2421" s="115"/>
      <c r="D2421" s="115"/>
    </row>
    <row r="2422" spans="3:4">
      <c r="C2422" s="115"/>
      <c r="D2422" s="115"/>
    </row>
    <row r="2423" spans="3:4">
      <c r="C2423" s="115"/>
      <c r="D2423" s="115"/>
    </row>
    <row r="2424" spans="3:4">
      <c r="C2424" s="115"/>
      <c r="D2424" s="115"/>
    </row>
    <row r="2425" spans="3:4">
      <c r="C2425" s="115"/>
      <c r="D2425" s="115"/>
    </row>
    <row r="2426" spans="3:4">
      <c r="C2426" s="115"/>
      <c r="D2426" s="115"/>
    </row>
    <row r="2427" spans="3:4">
      <c r="C2427" s="115"/>
      <c r="D2427" s="115"/>
    </row>
    <row r="2428" spans="3:4">
      <c r="C2428" s="115"/>
      <c r="D2428" s="115"/>
    </row>
    <row r="2429" spans="3:4">
      <c r="C2429" s="115"/>
      <c r="D2429" s="115"/>
    </row>
    <row r="2430" spans="3:4">
      <c r="C2430" s="115"/>
      <c r="D2430" s="115"/>
    </row>
    <row r="2431" spans="3:4">
      <c r="C2431" s="115"/>
      <c r="D2431" s="115"/>
    </row>
    <row r="2432" spans="3:4">
      <c r="C2432" s="115"/>
      <c r="D2432" s="115"/>
    </row>
    <row r="2433" spans="3:4">
      <c r="C2433" s="115"/>
      <c r="D2433" s="115"/>
    </row>
    <row r="2434" spans="3:4">
      <c r="C2434" s="115"/>
      <c r="D2434" s="115"/>
    </row>
    <row r="2435" spans="3:4">
      <c r="C2435" s="115"/>
      <c r="D2435" s="115"/>
    </row>
    <row r="2436" spans="3:4">
      <c r="C2436" s="115"/>
      <c r="D2436" s="115"/>
    </row>
    <row r="2437" spans="3:4">
      <c r="C2437" s="115"/>
      <c r="D2437" s="115"/>
    </row>
    <row r="2438" spans="3:4">
      <c r="C2438" s="115"/>
      <c r="D2438" s="115"/>
    </row>
    <row r="2439" spans="3:4">
      <c r="C2439" s="115"/>
      <c r="D2439" s="115"/>
    </row>
    <row r="2440" spans="3:4">
      <c r="C2440" s="115"/>
      <c r="D2440" s="115"/>
    </row>
    <row r="2441" spans="3:4">
      <c r="C2441" s="115"/>
      <c r="D2441" s="115"/>
    </row>
    <row r="2442" spans="3:4">
      <c r="C2442" s="115"/>
      <c r="D2442" s="115"/>
    </row>
    <row r="2443" spans="3:4">
      <c r="C2443" s="115"/>
      <c r="D2443" s="115"/>
    </row>
    <row r="2444" spans="3:4">
      <c r="C2444" s="115"/>
      <c r="D2444" s="115"/>
    </row>
    <row r="2445" spans="3:4">
      <c r="C2445" s="115"/>
      <c r="D2445" s="115"/>
    </row>
    <row r="2446" spans="3:4">
      <c r="C2446" s="115"/>
      <c r="D2446" s="115"/>
    </row>
    <row r="2447" spans="3:4">
      <c r="C2447" s="115"/>
      <c r="D2447" s="115"/>
    </row>
    <row r="2448" spans="3:4">
      <c r="C2448" s="115"/>
      <c r="D2448" s="115"/>
    </row>
    <row r="2449" spans="3:4">
      <c r="C2449" s="115"/>
      <c r="D2449" s="115"/>
    </row>
    <row r="2450" spans="3:4">
      <c r="C2450" s="115"/>
      <c r="D2450" s="115"/>
    </row>
    <row r="2451" spans="3:4">
      <c r="C2451" s="115"/>
      <c r="D2451" s="115"/>
    </row>
    <row r="2452" spans="3:4">
      <c r="C2452" s="115"/>
      <c r="D2452" s="115"/>
    </row>
    <row r="2453" spans="3:4">
      <c r="C2453" s="115"/>
      <c r="D2453" s="115"/>
    </row>
    <row r="2454" spans="3:4">
      <c r="C2454" s="115"/>
      <c r="D2454" s="115"/>
    </row>
    <row r="2455" spans="3:4">
      <c r="C2455" s="115"/>
      <c r="D2455" s="115"/>
    </row>
    <row r="2456" spans="3:4">
      <c r="C2456" s="115"/>
      <c r="D2456" s="115"/>
    </row>
    <row r="2457" spans="3:4">
      <c r="C2457" s="115"/>
      <c r="D2457" s="115"/>
    </row>
    <row r="2458" spans="3:4">
      <c r="C2458" s="115"/>
      <c r="D2458" s="115"/>
    </row>
    <row r="2459" spans="3:4">
      <c r="C2459" s="115"/>
      <c r="D2459" s="115"/>
    </row>
    <row r="2460" spans="3:4">
      <c r="C2460" s="115"/>
      <c r="D2460" s="115"/>
    </row>
    <row r="2461" spans="3:4">
      <c r="C2461" s="115"/>
      <c r="D2461" s="115"/>
    </row>
    <row r="2462" spans="3:4">
      <c r="C2462" s="115"/>
      <c r="D2462" s="115"/>
    </row>
    <row r="2463" spans="3:4">
      <c r="C2463" s="115"/>
      <c r="D2463" s="115"/>
    </row>
    <row r="2464" spans="3:4">
      <c r="C2464" s="115"/>
      <c r="D2464" s="115"/>
    </row>
    <row r="2465" spans="3:4">
      <c r="C2465" s="115"/>
      <c r="D2465" s="115"/>
    </row>
    <row r="2466" spans="3:4">
      <c r="C2466" s="115"/>
      <c r="D2466" s="115"/>
    </row>
    <row r="2467" spans="3:4">
      <c r="C2467" s="115"/>
      <c r="D2467" s="115"/>
    </row>
    <row r="2468" spans="3:4">
      <c r="C2468" s="115"/>
      <c r="D2468" s="115"/>
    </row>
    <row r="2469" spans="3:4">
      <c r="C2469" s="115"/>
      <c r="D2469" s="115"/>
    </row>
    <row r="2470" spans="3:4">
      <c r="C2470" s="115"/>
      <c r="D2470" s="115"/>
    </row>
    <row r="2471" spans="3:4">
      <c r="C2471" s="115"/>
      <c r="D2471" s="115"/>
    </row>
    <row r="2472" spans="3:4">
      <c r="C2472" s="115"/>
      <c r="D2472" s="115"/>
    </row>
    <row r="2473" spans="3:4">
      <c r="C2473" s="115"/>
      <c r="D2473" s="115"/>
    </row>
    <row r="2474" spans="3:4">
      <c r="C2474" s="115"/>
      <c r="D2474" s="115"/>
    </row>
    <row r="2475" spans="3:4">
      <c r="C2475" s="115"/>
      <c r="D2475" s="115"/>
    </row>
    <row r="2476" spans="3:4">
      <c r="C2476" s="115"/>
      <c r="D2476" s="115"/>
    </row>
    <row r="2477" spans="3:4">
      <c r="C2477" s="115"/>
      <c r="D2477" s="115"/>
    </row>
    <row r="2478" spans="3:4">
      <c r="C2478" s="115"/>
      <c r="D2478" s="115"/>
    </row>
    <row r="2479" spans="3:4">
      <c r="C2479" s="115"/>
      <c r="D2479" s="115"/>
    </row>
    <row r="2480" spans="3:4">
      <c r="C2480" s="115"/>
      <c r="D2480" s="115"/>
    </row>
    <row r="2481" spans="3:4">
      <c r="C2481" s="115"/>
      <c r="D2481" s="115"/>
    </row>
    <row r="2482" spans="3:4">
      <c r="C2482" s="115"/>
      <c r="D2482" s="115"/>
    </row>
    <row r="2483" spans="3:4">
      <c r="C2483" s="115"/>
      <c r="D2483" s="115"/>
    </row>
    <row r="2484" spans="3:4">
      <c r="C2484" s="115"/>
      <c r="D2484" s="115"/>
    </row>
    <row r="2485" spans="3:4">
      <c r="C2485" s="115"/>
      <c r="D2485" s="115"/>
    </row>
    <row r="2486" spans="3:4">
      <c r="C2486" s="115"/>
      <c r="D2486" s="115"/>
    </row>
    <row r="2487" spans="3:4">
      <c r="C2487" s="115"/>
      <c r="D2487" s="115"/>
    </row>
    <row r="2488" spans="3:4">
      <c r="C2488" s="115"/>
      <c r="D2488" s="115"/>
    </row>
    <row r="2489" spans="3:4">
      <c r="C2489" s="115"/>
      <c r="D2489" s="115"/>
    </row>
    <row r="2490" spans="3:4">
      <c r="C2490" s="115"/>
      <c r="D2490" s="115"/>
    </row>
    <row r="2491" spans="3:4">
      <c r="C2491" s="115"/>
      <c r="D2491" s="115"/>
    </row>
    <row r="2492" spans="3:4">
      <c r="C2492" s="115"/>
      <c r="D2492" s="115"/>
    </row>
    <row r="2493" spans="3:4">
      <c r="C2493" s="115"/>
      <c r="D2493" s="115"/>
    </row>
    <row r="2494" spans="3:4">
      <c r="C2494" s="115"/>
      <c r="D2494" s="115"/>
    </row>
    <row r="2495" spans="3:4">
      <c r="C2495" s="115"/>
      <c r="D2495" s="115"/>
    </row>
    <row r="2496" spans="3:4">
      <c r="C2496" s="115"/>
      <c r="D2496" s="115"/>
    </row>
    <row r="2497" spans="3:4">
      <c r="C2497" s="115"/>
      <c r="D2497" s="115"/>
    </row>
    <row r="2498" spans="3:4">
      <c r="C2498" s="115"/>
      <c r="D2498" s="115"/>
    </row>
    <row r="2499" spans="3:4">
      <c r="C2499" s="115"/>
      <c r="D2499" s="115"/>
    </row>
    <row r="2500" spans="3:4">
      <c r="C2500" s="115"/>
      <c r="D2500" s="115"/>
    </row>
    <row r="2501" spans="3:4">
      <c r="C2501" s="115"/>
      <c r="D2501" s="115"/>
    </row>
    <row r="2502" spans="3:4">
      <c r="C2502" s="115"/>
      <c r="D2502" s="115"/>
    </row>
    <row r="2503" spans="3:4">
      <c r="C2503" s="115"/>
      <c r="D2503" s="115"/>
    </row>
    <row r="2504" spans="3:4">
      <c r="C2504" s="115"/>
      <c r="D2504" s="115"/>
    </row>
    <row r="2505" spans="3:4">
      <c r="C2505" s="115"/>
      <c r="D2505" s="115"/>
    </row>
    <row r="2506" spans="3:4">
      <c r="C2506" s="115"/>
      <c r="D2506" s="115"/>
    </row>
    <row r="2507" spans="3:4">
      <c r="C2507" s="115"/>
      <c r="D2507" s="115"/>
    </row>
    <row r="2508" spans="3:4">
      <c r="C2508" s="115"/>
      <c r="D2508" s="115"/>
    </row>
    <row r="2509" spans="3:4">
      <c r="C2509" s="115"/>
      <c r="D2509" s="115"/>
    </row>
    <row r="2510" spans="3:4">
      <c r="C2510" s="115"/>
      <c r="D2510" s="115"/>
    </row>
    <row r="2511" spans="3:4">
      <c r="C2511" s="115"/>
      <c r="D2511" s="115"/>
    </row>
    <row r="2512" spans="3:4">
      <c r="C2512" s="115"/>
      <c r="D2512" s="115"/>
    </row>
    <row r="2513" spans="3:4">
      <c r="C2513" s="115"/>
      <c r="D2513" s="115"/>
    </row>
    <row r="2514" spans="3:4">
      <c r="C2514" s="115"/>
      <c r="D2514" s="115"/>
    </row>
    <row r="2515" spans="3:4">
      <c r="C2515" s="115"/>
      <c r="D2515" s="115"/>
    </row>
    <row r="2516" spans="3:4">
      <c r="C2516" s="115"/>
      <c r="D2516" s="115"/>
    </row>
    <row r="2517" spans="3:4">
      <c r="C2517" s="115"/>
      <c r="D2517" s="115"/>
    </row>
    <row r="2518" spans="3:4">
      <c r="C2518" s="115"/>
      <c r="D2518" s="115"/>
    </row>
    <row r="2519" spans="3:4">
      <c r="C2519" s="115"/>
      <c r="D2519" s="115"/>
    </row>
    <row r="2520" spans="3:4">
      <c r="C2520" s="115"/>
      <c r="D2520" s="115"/>
    </row>
    <row r="2521" spans="3:4">
      <c r="C2521" s="115"/>
      <c r="D2521" s="115"/>
    </row>
    <row r="2522" spans="3:4">
      <c r="C2522" s="115"/>
      <c r="D2522" s="115"/>
    </row>
    <row r="2523" spans="3:4">
      <c r="C2523" s="115"/>
      <c r="D2523" s="115"/>
    </row>
    <row r="2524" spans="3:4">
      <c r="C2524" s="115"/>
      <c r="D2524" s="115"/>
    </row>
    <row r="2525" spans="3:4">
      <c r="C2525" s="115"/>
      <c r="D2525" s="115"/>
    </row>
    <row r="2526" spans="3:4">
      <c r="C2526" s="115"/>
      <c r="D2526" s="115"/>
    </row>
    <row r="2527" spans="3:4">
      <c r="C2527" s="115"/>
      <c r="D2527" s="115"/>
    </row>
    <row r="2528" spans="3:4">
      <c r="C2528" s="115"/>
      <c r="D2528" s="115"/>
    </row>
    <row r="2529" spans="3:4">
      <c r="C2529" s="115"/>
      <c r="D2529" s="115"/>
    </row>
  </sheetData>
  <protectedRanges>
    <protectedRange sqref="A553:D555 A556" name="Range1"/>
  </protectedRanges>
  <sortState xmlns:xlrd2="http://schemas.microsoft.com/office/spreadsheetml/2017/richdata2" ref="A21:U558">
    <sortCondition ref="C21:C558"/>
  </sortState>
  <phoneticPr fontId="0" type="noConversion"/>
  <hyperlinks>
    <hyperlink ref="H62853" r:id="rId1" display="http://vsolj.cetus-net.org/bulletin.html"/>
    <hyperlink ref="H62846" r:id="rId2" display="https://www.aavso.org/ejaavso"/>
    <hyperlink ref="I62853" r:id="rId3" display="http://vsolj.cetus-net.org/bulletin.html"/>
    <hyperlink ref="AQ56496" r:id="rId4" display="http://cdsbib.u-strasbg.fr/cgi-bin/cdsbib?1990RMxAA..21..381G"/>
    <hyperlink ref="H62850" r:id="rId5" display="https://www.aavso.org/ejaavso"/>
    <hyperlink ref="AP3860" r:id="rId6" display="http://cdsbib.u-strasbg.fr/cgi-bin/cdsbib?1990RMxAA..21..381G"/>
    <hyperlink ref="AP3863" r:id="rId7" display="http://cdsbib.u-strasbg.fr/cgi-bin/cdsbib?1990RMxAA..21..381G"/>
    <hyperlink ref="AP3861" r:id="rId8" display="http://cdsbib.u-strasbg.fr/cgi-bin/cdsbib?1990RMxAA..21..381G"/>
    <hyperlink ref="AP3845" r:id="rId9" display="http://cdsbib.u-strasbg.fr/cgi-bin/cdsbib?1990RMxAA..21..381G"/>
    <hyperlink ref="AQ4074" r:id="rId10" display="http://cdsbib.u-strasbg.fr/cgi-bin/cdsbib?1990RMxAA..21..381G"/>
    <hyperlink ref="AQ4078" r:id="rId11" display="http://cdsbib.u-strasbg.fr/cgi-bin/cdsbib?1990RMxAA..21..381G"/>
    <hyperlink ref="AQ63766" r:id="rId12" display="http://cdsbib.u-strasbg.fr/cgi-bin/cdsbib?1990RMxAA..21..381G"/>
    <hyperlink ref="I966" r:id="rId13" display="http://vsolj.cetus-net.org/bulletin.html"/>
    <hyperlink ref="H966" r:id="rId14" display="http://vsolj.cetus-net.org/bulletin.html"/>
    <hyperlink ref="AQ64427" r:id="rId15" display="http://cdsbib.u-strasbg.fr/cgi-bin/cdsbib?1990RMxAA..21..381G"/>
    <hyperlink ref="AQ64426" r:id="rId16" display="http://cdsbib.u-strasbg.fr/cgi-bin/cdsbib?1990RMxAA..21..381G"/>
    <hyperlink ref="AP2136" r:id="rId17" display="http://cdsbib.u-strasbg.fr/cgi-bin/cdsbib?1990RMxAA..21..381G"/>
    <hyperlink ref="AP2154" r:id="rId18" display="http://cdsbib.u-strasbg.fr/cgi-bin/cdsbib?1990RMxAA..21..381G"/>
    <hyperlink ref="AP2155" r:id="rId19" display="http://cdsbib.u-strasbg.fr/cgi-bin/cdsbib?1990RMxAA..21..381G"/>
    <hyperlink ref="AP2151" r:id="rId20" display="http://cdsbib.u-strasbg.fr/cgi-bin/cdsbib?1990RMxAA..21..381G"/>
  </hyperlinks>
  <pageMargins left="0.75" right="0.75" top="1" bottom="1" header="0.5" footer="0.5"/>
  <pageSetup orientation="portrait" horizontalDpi="4294967293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workbookViewId="0">
      <selection activeCell="A9" sqref="A9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0.28515625" style="4" customWidth="1"/>
    <col min="5" max="5" width="9.140625" style="4"/>
    <col min="6" max="6" width="8" style="4" customWidth="1"/>
    <col min="7" max="7" width="9.140625" style="4"/>
    <col min="8" max="9" width="8.42578125" style="4" customWidth="1"/>
    <col min="10" max="10" width="9.42578125" style="4" customWidth="1"/>
    <col min="11" max="14" width="9.140625" style="4"/>
    <col min="15" max="15" width="10.140625" style="4" bestFit="1" customWidth="1"/>
    <col min="16" max="16384" width="9.140625" style="4"/>
  </cols>
  <sheetData>
    <row r="1" spans="1:5" ht="20.25">
      <c r="A1" s="2" t="s">
        <v>27</v>
      </c>
      <c r="C1" s="4" t="s">
        <v>3</v>
      </c>
    </row>
    <row r="2" spans="1:5">
      <c r="A2" s="23" t="s">
        <v>29</v>
      </c>
      <c r="B2" s="3" t="s">
        <v>6</v>
      </c>
      <c r="C2" s="29" t="s">
        <v>174</v>
      </c>
    </row>
    <row r="3" spans="1:5" ht="13.5" thickBot="1">
      <c r="A3" s="23"/>
      <c r="C3" s="17"/>
      <c r="D3" s="17"/>
    </row>
    <row r="4" spans="1:5" ht="13.5" thickBot="1">
      <c r="A4" s="24" t="s">
        <v>30</v>
      </c>
      <c r="B4" s="15"/>
      <c r="C4" s="19">
        <v>35216.501100000001</v>
      </c>
      <c r="D4" s="20">
        <v>0.47899458700000003</v>
      </c>
      <c r="E4" s="16"/>
    </row>
    <row r="5" spans="1:5">
      <c r="A5" s="23"/>
      <c r="C5" s="10"/>
      <c r="D5" s="10"/>
    </row>
    <row r="6" spans="1:5">
      <c r="A6" s="24" t="s">
        <v>31</v>
      </c>
    </row>
    <row r="7" spans="1:5">
      <c r="A7" s="23" t="s">
        <v>7</v>
      </c>
      <c r="C7" s="4">
        <v>51274.333570000003</v>
      </c>
    </row>
    <row r="8" spans="1:5">
      <c r="A8" s="23" t="s">
        <v>21</v>
      </c>
      <c r="C8" s="5">
        <v>0.47899458700000003</v>
      </c>
    </row>
    <row r="9" spans="1:5">
      <c r="A9" s="23"/>
      <c r="C9" s="3"/>
      <c r="D9" s="3"/>
    </row>
    <row r="10" spans="1:5" ht="13.5" thickBot="1">
      <c r="A10" s="23"/>
      <c r="C10" s="26" t="s">
        <v>37</v>
      </c>
      <c r="D10" s="26" t="s">
        <v>38</v>
      </c>
    </row>
    <row r="11" spans="1:5">
      <c r="A11" s="23" t="s">
        <v>32</v>
      </c>
      <c r="C11" s="23">
        <f>INTERCEPT(G23:G85,F23:F85)</f>
        <v>-6.1119045603485571E-3</v>
      </c>
      <c r="D11" s="27"/>
    </row>
    <row r="12" spans="1:5">
      <c r="A12" s="23" t="s">
        <v>33</v>
      </c>
      <c r="C12" s="3">
        <f>SLOPE(G23:G85,F23:F85)</f>
        <v>-8.2592870277091211E-6</v>
      </c>
      <c r="D12" s="3"/>
    </row>
    <row r="13" spans="1:5">
      <c r="A13" s="23" t="s">
        <v>34</v>
      </c>
      <c r="C13" s="3"/>
      <c r="D13" s="3"/>
    </row>
    <row r="14" spans="1:5">
      <c r="A14" s="23" t="s">
        <v>35</v>
      </c>
    </row>
    <row r="15" spans="1:5">
      <c r="A15" s="25" t="s">
        <v>36</v>
      </c>
      <c r="C15" s="4">
        <v>52559.958299999998</v>
      </c>
    </row>
    <row r="16" spans="1:5">
      <c r="A16" s="24" t="s">
        <v>19</v>
      </c>
      <c r="C16" s="6">
        <f>D4+C12</f>
        <v>0.47898632771297234</v>
      </c>
      <c r="D16" s="4">
        <f>C8+D14</f>
        <v>0.47899458700000003</v>
      </c>
    </row>
    <row r="17" spans="1:15" ht="13.5" thickBot="1">
      <c r="A17" s="23"/>
      <c r="C17" s="18"/>
      <c r="D17" s="18"/>
      <c r="E17" s="7"/>
    </row>
    <row r="18" spans="1:15" ht="13.5" thickBot="1">
      <c r="A18" s="24" t="s">
        <v>18</v>
      </c>
      <c r="B18" s="15"/>
      <c r="C18" s="21">
        <f>C15</f>
        <v>52559.958299999998</v>
      </c>
      <c r="D18" s="1">
        <f>C16</f>
        <v>0.47898632771297234</v>
      </c>
      <c r="E18" s="16"/>
    </row>
    <row r="19" spans="1:15">
      <c r="A19" s="3"/>
      <c r="C19" s="11"/>
      <c r="D19" s="11"/>
      <c r="G19" s="4" t="s">
        <v>5</v>
      </c>
      <c r="M19" s="4" t="s">
        <v>4</v>
      </c>
    </row>
    <row r="20" spans="1:15" ht="13.5" thickBot="1">
      <c r="A20" s="12" t="s">
        <v>24</v>
      </c>
      <c r="B20" s="13" t="s">
        <v>26</v>
      </c>
      <c r="C20" s="12" t="s">
        <v>25</v>
      </c>
      <c r="D20" s="12" t="s">
        <v>8</v>
      </c>
      <c r="E20" s="12" t="s">
        <v>17</v>
      </c>
      <c r="F20" s="12" t="s">
        <v>16</v>
      </c>
      <c r="G20" s="12" t="s">
        <v>20</v>
      </c>
      <c r="H20" s="14" t="s">
        <v>9</v>
      </c>
      <c r="I20" s="14" t="s">
        <v>14</v>
      </c>
      <c r="J20" s="14" t="s">
        <v>13</v>
      </c>
      <c r="K20" s="14" t="s">
        <v>46</v>
      </c>
      <c r="L20" s="14" t="s">
        <v>45</v>
      </c>
      <c r="M20" s="14" t="s">
        <v>39</v>
      </c>
      <c r="N20" s="12" t="s">
        <v>40</v>
      </c>
      <c r="O20" s="12" t="s">
        <v>41</v>
      </c>
    </row>
    <row r="21" spans="1:15">
      <c r="A21" s="10" t="s">
        <v>9</v>
      </c>
      <c r="B21" s="11"/>
      <c r="C21" s="10">
        <v>35216.501100000001</v>
      </c>
      <c r="D21" s="10"/>
      <c r="E21" s="10">
        <f t="shared" ref="E21:E52" si="0">(C21-C$7)/C$8</f>
        <v>-33524.037443871988</v>
      </c>
      <c r="F21" s="10">
        <v>-33524.5</v>
      </c>
      <c r="G21" s="10">
        <f t="shared" ref="G21:G52" si="1">C21-(C$7+F21*C$8)</f>
        <v>0.22156188150256639</v>
      </c>
      <c r="H21" s="10">
        <f>G21</f>
        <v>0.22156188150256639</v>
      </c>
      <c r="I21" s="10"/>
      <c r="J21" s="10"/>
      <c r="K21" s="10"/>
      <c r="L21" s="10"/>
      <c r="M21" s="10"/>
      <c r="N21" s="10"/>
      <c r="O21" s="28">
        <f>+C21-15018.5</f>
        <v>20198.001100000001</v>
      </c>
    </row>
    <row r="22" spans="1:15">
      <c r="A22" s="4" t="s">
        <v>10</v>
      </c>
      <c r="C22" s="4">
        <v>39622.309000000001</v>
      </c>
      <c r="E22" s="4">
        <f t="shared" si="0"/>
        <v>-24326.004690320227</v>
      </c>
      <c r="F22" s="4">
        <v>-24326.5</v>
      </c>
      <c r="G22" s="4">
        <f t="shared" si="1"/>
        <v>0.2372506554966094</v>
      </c>
      <c r="H22" s="4">
        <f>G22</f>
        <v>0.2372506554966094</v>
      </c>
      <c r="O22" s="28">
        <f t="shared" ref="O22:O85" si="2">+C22-15018.5</f>
        <v>24603.809000000001</v>
      </c>
    </row>
    <row r="23" spans="1:15">
      <c r="A23" s="4" t="s">
        <v>15</v>
      </c>
      <c r="C23" s="4">
        <v>40402.786200000002</v>
      </c>
      <c r="E23" s="4">
        <f t="shared" si="0"/>
        <v>-22696.597550485472</v>
      </c>
      <c r="F23" s="4">
        <v>-22697</v>
      </c>
      <c r="G23" s="4">
        <f t="shared" si="1"/>
        <v>0.19277113900170662</v>
      </c>
      <c r="I23" s="4">
        <f t="shared" ref="I23:I31" si="3">G23</f>
        <v>0.19277113900170662</v>
      </c>
      <c r="M23" s="4">
        <f>+C$11+C$12*F23</f>
        <v>0.18134913310756537</v>
      </c>
      <c r="N23" s="4" t="s">
        <v>2</v>
      </c>
      <c r="O23" s="28">
        <f t="shared" si="2"/>
        <v>25384.286200000002</v>
      </c>
    </row>
    <row r="24" spans="1:15">
      <c r="A24" s="4" t="s">
        <v>15</v>
      </c>
      <c r="C24" s="4">
        <v>41133.717700000001</v>
      </c>
      <c r="E24" s="4">
        <f t="shared" si="0"/>
        <v>-21170.627278925807</v>
      </c>
      <c r="F24" s="4">
        <v>-21171</v>
      </c>
      <c r="G24" s="4">
        <f t="shared" si="1"/>
        <v>0.17853137700149091</v>
      </c>
      <c r="I24" s="4">
        <f t="shared" si="3"/>
        <v>0.17853137700149091</v>
      </c>
      <c r="M24" s="4">
        <f t="shared" ref="M24:M85" si="4">+C$11+C$12*F24</f>
        <v>0.16874546110328126</v>
      </c>
      <c r="N24" s="4" t="s">
        <v>2</v>
      </c>
      <c r="O24" s="28">
        <f t="shared" si="2"/>
        <v>26115.217700000001</v>
      </c>
    </row>
    <row r="25" spans="1:15">
      <c r="A25" s="4" t="s">
        <v>15</v>
      </c>
      <c r="C25" s="4">
        <v>41499.196400000001</v>
      </c>
      <c r="E25" s="4">
        <f t="shared" si="0"/>
        <v>-20407.615107349848</v>
      </c>
      <c r="F25" s="4">
        <v>-20408</v>
      </c>
      <c r="G25" s="4">
        <f t="shared" si="1"/>
        <v>0.18436149599438068</v>
      </c>
      <c r="I25" s="4">
        <f t="shared" si="3"/>
        <v>0.18436149599438068</v>
      </c>
      <c r="M25" s="4">
        <f t="shared" si="4"/>
        <v>0.16244362510113919</v>
      </c>
      <c r="N25" s="4" t="s">
        <v>2</v>
      </c>
      <c r="O25" s="28">
        <f t="shared" si="2"/>
        <v>26480.696400000001</v>
      </c>
    </row>
    <row r="26" spans="1:15">
      <c r="A26" s="4" t="s">
        <v>15</v>
      </c>
      <c r="C26" s="4">
        <v>41864.669000000002</v>
      </c>
      <c r="E26" s="4">
        <f t="shared" si="0"/>
        <v>-19644.615670782099</v>
      </c>
      <c r="F26" s="4">
        <v>-19645</v>
      </c>
      <c r="G26" s="4">
        <f t="shared" si="1"/>
        <v>0.18409161500312621</v>
      </c>
      <c r="I26" s="4">
        <f t="shared" si="3"/>
        <v>0.18409161500312621</v>
      </c>
      <c r="M26" s="4">
        <f t="shared" si="4"/>
        <v>0.15614178909899715</v>
      </c>
      <c r="N26" s="4" t="s">
        <v>2</v>
      </c>
      <c r="O26" s="28">
        <f t="shared" si="2"/>
        <v>26846.169000000002</v>
      </c>
    </row>
    <row r="27" spans="1:15">
      <c r="A27" s="4" t="s">
        <v>15</v>
      </c>
      <c r="C27" s="4">
        <v>42228.915099999998</v>
      </c>
      <c r="E27" s="4">
        <f t="shared" si="0"/>
        <v>-18884.176805947922</v>
      </c>
      <c r="F27" s="4">
        <v>-18884.5</v>
      </c>
      <c r="G27" s="4">
        <f t="shared" si="1"/>
        <v>0.15480820149241481</v>
      </c>
      <c r="I27" s="4">
        <f t="shared" si="3"/>
        <v>0.15480820149241481</v>
      </c>
      <c r="M27" s="4">
        <f t="shared" si="4"/>
        <v>0.14986060131442436</v>
      </c>
      <c r="N27" s="4" t="s">
        <v>2</v>
      </c>
      <c r="O27" s="28">
        <f t="shared" si="2"/>
        <v>27210.415099999998</v>
      </c>
    </row>
    <row r="28" spans="1:15">
      <c r="A28" s="4" t="s">
        <v>15</v>
      </c>
      <c r="C28" s="4">
        <v>42594.383800000003</v>
      </c>
      <c r="E28" s="4">
        <f t="shared" si="0"/>
        <v>-18121.185511434596</v>
      </c>
      <c r="F28" s="4">
        <v>-18121.5</v>
      </c>
      <c r="G28" s="4">
        <f t="shared" si="1"/>
        <v>0.15063832050509518</v>
      </c>
      <c r="I28" s="4">
        <f t="shared" si="3"/>
        <v>0.15063832050509518</v>
      </c>
      <c r="M28" s="4">
        <f t="shared" si="4"/>
        <v>0.14355876531228229</v>
      </c>
      <c r="N28" s="4" t="s">
        <v>2</v>
      </c>
      <c r="O28" s="28">
        <f t="shared" si="2"/>
        <v>27575.883800000003</v>
      </c>
    </row>
    <row r="29" spans="1:15">
      <c r="A29" s="4" t="s">
        <v>15</v>
      </c>
      <c r="C29" s="4">
        <v>42959.846700000002</v>
      </c>
      <c r="E29" s="4">
        <f t="shared" si="0"/>
        <v>-17358.206325617622</v>
      </c>
      <c r="F29" s="4">
        <v>-17358.5</v>
      </c>
      <c r="G29" s="4">
        <f t="shared" si="1"/>
        <v>0.14066843949694885</v>
      </c>
      <c r="I29" s="4">
        <f t="shared" si="3"/>
        <v>0.14066843949694885</v>
      </c>
      <c r="M29" s="4">
        <f t="shared" si="4"/>
        <v>0.13725692931014022</v>
      </c>
      <c r="N29" s="4" t="s">
        <v>2</v>
      </c>
      <c r="O29" s="28">
        <f t="shared" si="2"/>
        <v>27941.346700000002</v>
      </c>
    </row>
    <row r="30" spans="1:15">
      <c r="A30" s="4" t="s">
        <v>15</v>
      </c>
      <c r="C30" s="4">
        <v>43325.316299999999</v>
      </c>
      <c r="E30" s="4">
        <f t="shared" si="0"/>
        <v>-16595.213152168675</v>
      </c>
      <c r="F30" s="4">
        <v>-16595.5</v>
      </c>
      <c r="G30" s="4">
        <f t="shared" si="1"/>
        <v>0.13739855849416927</v>
      </c>
      <c r="I30" s="4">
        <f t="shared" si="3"/>
        <v>0.13739855849416927</v>
      </c>
      <c r="M30" s="4">
        <f t="shared" si="4"/>
        <v>0.13095509330799818</v>
      </c>
      <c r="N30" s="4" t="s">
        <v>2</v>
      </c>
      <c r="O30" s="28">
        <f t="shared" si="2"/>
        <v>28306.816299999999</v>
      </c>
    </row>
    <row r="31" spans="1:15">
      <c r="A31" s="4" t="s">
        <v>15</v>
      </c>
      <c r="C31" s="4">
        <v>43690.798300000002</v>
      </c>
      <c r="E31" s="4">
        <f t="shared" si="0"/>
        <v>-15832.194091162037</v>
      </c>
      <c r="F31" s="4">
        <v>-15832.5</v>
      </c>
      <c r="G31" s="4">
        <f t="shared" si="1"/>
        <v>0.14652867749828147</v>
      </c>
      <c r="I31" s="4">
        <f t="shared" si="3"/>
        <v>0.14652867749828147</v>
      </c>
      <c r="M31" s="4">
        <f t="shared" si="4"/>
        <v>0.12465325730585609</v>
      </c>
      <c r="N31" s="4" t="s">
        <v>2</v>
      </c>
      <c r="O31" s="28">
        <f t="shared" si="2"/>
        <v>28672.298300000002</v>
      </c>
    </row>
    <row r="32" spans="1:15">
      <c r="A32" s="4" t="s">
        <v>11</v>
      </c>
      <c r="C32" s="3">
        <v>47593.249199999998</v>
      </c>
      <c r="D32" s="3"/>
      <c r="E32" s="4">
        <f t="shared" si="0"/>
        <v>-7685.0228998516923</v>
      </c>
      <c r="F32" s="4">
        <v>-7685</v>
      </c>
      <c r="G32" s="4">
        <f t="shared" si="1"/>
        <v>-1.0968905007757712E-2</v>
      </c>
      <c r="J32" s="4">
        <f t="shared" ref="J32:J79" si="5">G32</f>
        <v>-1.0968905007757712E-2</v>
      </c>
      <c r="M32" s="4">
        <f t="shared" si="4"/>
        <v>5.7360716247596033E-2</v>
      </c>
      <c r="N32" s="4" t="s">
        <v>2</v>
      </c>
      <c r="O32" s="28">
        <f t="shared" si="2"/>
        <v>32574.749199999998</v>
      </c>
    </row>
    <row r="33" spans="1:15">
      <c r="A33" s="4" t="s">
        <v>11</v>
      </c>
      <c r="C33" s="4">
        <v>47594.206899999997</v>
      </c>
      <c r="E33" s="4">
        <f t="shared" si="0"/>
        <v>-7683.0235035620663</v>
      </c>
      <c r="F33" s="4">
        <v>-7683</v>
      </c>
      <c r="G33" s="4">
        <f t="shared" si="1"/>
        <v>-1.1258079008257482E-2</v>
      </c>
      <c r="J33" s="4">
        <f t="shared" si="5"/>
        <v>-1.1258079008257482E-2</v>
      </c>
      <c r="M33" s="4">
        <f t="shared" si="4"/>
        <v>5.7344197673540612E-2</v>
      </c>
      <c r="N33" s="4" t="s">
        <v>2</v>
      </c>
      <c r="O33" s="28">
        <f t="shared" si="2"/>
        <v>32575.706899999997</v>
      </c>
    </row>
    <row r="34" spans="1:15">
      <c r="A34" s="4" t="s">
        <v>11</v>
      </c>
      <c r="C34" s="4">
        <v>47616.240400000002</v>
      </c>
      <c r="E34" s="4">
        <f t="shared" si="0"/>
        <v>-7637.0240275805036</v>
      </c>
      <c r="F34" s="4">
        <v>-7637</v>
      </c>
      <c r="G34" s="4">
        <f t="shared" si="1"/>
        <v>-1.1509080999530852E-2</v>
      </c>
      <c r="J34" s="4">
        <f t="shared" si="5"/>
        <v>-1.1509080999530852E-2</v>
      </c>
      <c r="M34" s="4">
        <f t="shared" si="4"/>
        <v>5.696427047026599E-2</v>
      </c>
      <c r="N34" s="4" t="s">
        <v>2</v>
      </c>
      <c r="O34" s="28">
        <f t="shared" si="2"/>
        <v>32597.740400000002</v>
      </c>
    </row>
    <row r="35" spans="1:15">
      <c r="A35" s="4" t="s">
        <v>11</v>
      </c>
      <c r="C35" s="4">
        <v>47618.155299999999</v>
      </c>
      <c r="E35" s="4">
        <f t="shared" si="0"/>
        <v>-7633.0262788543869</v>
      </c>
      <c r="F35" s="4">
        <v>-7633</v>
      </c>
      <c r="G35" s="4">
        <f t="shared" si="1"/>
        <v>-1.2587429002451245E-2</v>
      </c>
      <c r="J35" s="4">
        <f t="shared" si="5"/>
        <v>-1.2587429002451245E-2</v>
      </c>
      <c r="M35" s="4">
        <f t="shared" si="4"/>
        <v>5.6931233322155161E-2</v>
      </c>
      <c r="N35" s="4" t="s">
        <v>2</v>
      </c>
      <c r="O35" s="28">
        <f t="shared" si="2"/>
        <v>32599.655299999999</v>
      </c>
    </row>
    <row r="36" spans="1:15">
      <c r="A36" s="4" t="s">
        <v>12</v>
      </c>
      <c r="C36" s="4">
        <v>50422.67</v>
      </c>
      <c r="E36" s="4">
        <f t="shared" si="0"/>
        <v>-1778.0233704394748</v>
      </c>
      <c r="F36" s="4">
        <v>-1778</v>
      </c>
      <c r="G36" s="4">
        <f t="shared" si="1"/>
        <v>-1.119431400729809E-2</v>
      </c>
      <c r="J36" s="4">
        <f t="shared" si="5"/>
        <v>-1.119431400729809E-2</v>
      </c>
      <c r="M36" s="4">
        <f t="shared" si="4"/>
        <v>8.5731077749182597E-3</v>
      </c>
      <c r="N36" s="4" t="s">
        <v>2</v>
      </c>
      <c r="O36" s="28">
        <f t="shared" si="2"/>
        <v>35404.17</v>
      </c>
    </row>
    <row r="37" spans="1:15">
      <c r="A37" s="4" t="s">
        <v>13</v>
      </c>
      <c r="C37" s="5">
        <v>51130.635880000002</v>
      </c>
      <c r="E37" s="4">
        <f t="shared" si="0"/>
        <v>-299.99856762473365</v>
      </c>
      <c r="F37" s="4">
        <v>-300</v>
      </c>
      <c r="G37" s="4">
        <f t="shared" si="1"/>
        <v>6.8610000016633421E-4</v>
      </c>
      <c r="J37" s="4">
        <f t="shared" si="5"/>
        <v>6.8610000016633421E-4</v>
      </c>
      <c r="M37" s="4">
        <f t="shared" si="4"/>
        <v>-3.6341184520358207E-3</v>
      </c>
      <c r="N37" s="4" t="s">
        <v>2</v>
      </c>
      <c r="O37" s="28">
        <f t="shared" si="2"/>
        <v>36112.135880000002</v>
      </c>
    </row>
    <row r="38" spans="1:15">
      <c r="A38" s="4" t="s">
        <v>13</v>
      </c>
      <c r="C38" s="8">
        <v>51130.635600000001</v>
      </c>
      <c r="E38" s="4">
        <f t="shared" si="0"/>
        <v>-299.99915218248816</v>
      </c>
      <c r="F38" s="4">
        <v>-300</v>
      </c>
      <c r="G38" s="4">
        <f t="shared" si="1"/>
        <v>4.0609999996377155E-4</v>
      </c>
      <c r="J38" s="4">
        <f t="shared" si="5"/>
        <v>4.0609999996377155E-4</v>
      </c>
      <c r="M38" s="4">
        <f t="shared" si="4"/>
        <v>-3.6341184520358207E-3</v>
      </c>
      <c r="N38" s="4" t="s">
        <v>2</v>
      </c>
      <c r="O38" s="28">
        <f t="shared" si="2"/>
        <v>36112.135600000001</v>
      </c>
    </row>
    <row r="39" spans="1:15">
      <c r="A39" s="4" t="s">
        <v>13</v>
      </c>
      <c r="C39" s="8">
        <v>51130.635690000003</v>
      </c>
      <c r="E39" s="4">
        <f t="shared" si="0"/>
        <v>-299.99896428892151</v>
      </c>
      <c r="F39" s="4">
        <v>-300</v>
      </c>
      <c r="G39" s="4">
        <f t="shared" si="1"/>
        <v>4.9610000132815912E-4</v>
      </c>
      <c r="J39" s="4">
        <f t="shared" si="5"/>
        <v>4.9610000132815912E-4</v>
      </c>
      <c r="M39" s="4">
        <f t="shared" si="4"/>
        <v>-3.6341184520358207E-3</v>
      </c>
      <c r="N39" s="4" t="s">
        <v>2</v>
      </c>
      <c r="O39" s="28">
        <f t="shared" si="2"/>
        <v>36112.135690000003</v>
      </c>
    </row>
    <row r="40" spans="1:15">
      <c r="A40" s="4" t="s">
        <v>13</v>
      </c>
      <c r="C40" s="8">
        <v>51141.651510000003</v>
      </c>
      <c r="E40" s="4">
        <f t="shared" si="0"/>
        <v>-277.0011678649704</v>
      </c>
      <c r="F40" s="4">
        <v>-277</v>
      </c>
      <c r="G40" s="4">
        <f t="shared" si="1"/>
        <v>-5.5940099991858006E-4</v>
      </c>
      <c r="J40" s="4">
        <f t="shared" si="5"/>
        <v>-5.5940099991858006E-4</v>
      </c>
      <c r="M40" s="4">
        <f t="shared" si="4"/>
        <v>-3.8240820536731305E-3</v>
      </c>
      <c r="N40" s="4" t="s">
        <v>2</v>
      </c>
      <c r="O40" s="28">
        <f t="shared" si="2"/>
        <v>36123.151510000003</v>
      </c>
    </row>
    <row r="41" spans="1:15">
      <c r="A41" s="4" t="s">
        <v>13</v>
      </c>
      <c r="C41" s="8">
        <v>51141.651140000002</v>
      </c>
      <c r="E41" s="4">
        <f t="shared" si="0"/>
        <v>-277.00194031629161</v>
      </c>
      <c r="F41" s="4">
        <v>-277</v>
      </c>
      <c r="G41" s="4">
        <f t="shared" si="1"/>
        <v>-9.2940100148553029E-4</v>
      </c>
      <c r="J41" s="4">
        <f t="shared" si="5"/>
        <v>-9.2940100148553029E-4</v>
      </c>
      <c r="M41" s="4">
        <f t="shared" si="4"/>
        <v>-3.8240820536731305E-3</v>
      </c>
      <c r="N41" s="4" t="s">
        <v>2</v>
      </c>
      <c r="O41" s="28">
        <f t="shared" si="2"/>
        <v>36123.151140000002</v>
      </c>
    </row>
    <row r="42" spans="1:15">
      <c r="A42" s="4" t="s">
        <v>13</v>
      </c>
      <c r="C42" s="8">
        <v>51141.651409999999</v>
      </c>
      <c r="E42" s="4">
        <f t="shared" si="0"/>
        <v>-277.00137663560679</v>
      </c>
      <c r="F42" s="4">
        <v>-277</v>
      </c>
      <c r="G42" s="4">
        <f t="shared" si="1"/>
        <v>-6.5940100466832519E-4</v>
      </c>
      <c r="J42" s="4">
        <f t="shared" si="5"/>
        <v>-6.5940100466832519E-4</v>
      </c>
      <c r="M42" s="4">
        <f t="shared" si="4"/>
        <v>-3.8240820536731305E-3</v>
      </c>
      <c r="N42" s="4" t="s">
        <v>2</v>
      </c>
      <c r="O42" s="28">
        <f t="shared" si="2"/>
        <v>36123.151409999999</v>
      </c>
    </row>
    <row r="43" spans="1:15">
      <c r="A43" s="4" t="s">
        <v>13</v>
      </c>
      <c r="B43" s="3" t="s">
        <v>23</v>
      </c>
      <c r="C43" s="9">
        <v>51150.508900000001</v>
      </c>
      <c r="E43" s="4">
        <f t="shared" si="0"/>
        <v>-258.50953927377424</v>
      </c>
      <c r="F43" s="4">
        <v>-258.5</v>
      </c>
      <c r="G43" s="4">
        <f t="shared" si="1"/>
        <v>-4.569260505377315E-3</v>
      </c>
      <c r="J43" s="4">
        <f t="shared" si="5"/>
        <v>-4.569260505377315E-3</v>
      </c>
      <c r="M43" s="4">
        <f t="shared" si="4"/>
        <v>-3.9768788636857493E-3</v>
      </c>
      <c r="N43" s="4" t="s">
        <v>2</v>
      </c>
      <c r="O43" s="28">
        <f t="shared" si="2"/>
        <v>36132.008900000001</v>
      </c>
    </row>
    <row r="44" spans="1:15">
      <c r="A44" s="4" t="s">
        <v>13</v>
      </c>
      <c r="B44" s="3" t="s">
        <v>23</v>
      </c>
      <c r="C44" s="9">
        <v>51150.5072</v>
      </c>
      <c r="E44" s="4">
        <f t="shared" si="0"/>
        <v>-258.51308837442559</v>
      </c>
      <c r="F44" s="4">
        <v>-258.5</v>
      </c>
      <c r="G44" s="4">
        <f t="shared" si="1"/>
        <v>-6.2692605060874484E-3</v>
      </c>
      <c r="J44" s="4">
        <f t="shared" si="5"/>
        <v>-6.2692605060874484E-3</v>
      </c>
      <c r="M44" s="4">
        <f t="shared" si="4"/>
        <v>-3.9768788636857493E-3</v>
      </c>
      <c r="N44" s="4" t="s">
        <v>2</v>
      </c>
      <c r="O44" s="28">
        <f t="shared" si="2"/>
        <v>36132.0072</v>
      </c>
    </row>
    <row r="45" spans="1:15">
      <c r="A45" s="4" t="s">
        <v>13</v>
      </c>
      <c r="B45" s="3" t="s">
        <v>23</v>
      </c>
      <c r="C45" s="9">
        <v>51150.51</v>
      </c>
      <c r="E45" s="4">
        <f t="shared" si="0"/>
        <v>-258.5072427968804</v>
      </c>
      <c r="F45" s="4">
        <v>-258.5</v>
      </c>
      <c r="G45" s="4">
        <f t="shared" si="1"/>
        <v>-3.4692605040618218E-3</v>
      </c>
      <c r="J45" s="4">
        <f t="shared" si="5"/>
        <v>-3.4692605040618218E-3</v>
      </c>
      <c r="M45" s="4">
        <f t="shared" si="4"/>
        <v>-3.9768788636857493E-3</v>
      </c>
      <c r="N45" s="4" t="s">
        <v>2</v>
      </c>
      <c r="O45" s="28">
        <f t="shared" si="2"/>
        <v>36132.01</v>
      </c>
    </row>
    <row r="46" spans="1:15">
      <c r="A46" s="4" t="s">
        <v>13</v>
      </c>
      <c r="C46" s="5">
        <v>51158.4162</v>
      </c>
      <c r="E46" s="4">
        <f t="shared" si="0"/>
        <v>-242.00141952752975</v>
      </c>
      <c r="F46" s="4">
        <v>-242</v>
      </c>
      <c r="G46" s="4">
        <f t="shared" si="1"/>
        <v>-6.7994600249221548E-4</v>
      </c>
      <c r="J46" s="4">
        <f t="shared" si="5"/>
        <v>-6.7994600249221548E-4</v>
      </c>
      <c r="M46" s="4">
        <f t="shared" si="4"/>
        <v>-4.1131570996429494E-3</v>
      </c>
      <c r="N46" s="4" t="s">
        <v>2</v>
      </c>
      <c r="O46" s="28">
        <f t="shared" si="2"/>
        <v>36139.9162</v>
      </c>
    </row>
    <row r="47" spans="1:15">
      <c r="A47" s="4" t="s">
        <v>13</v>
      </c>
      <c r="C47" s="8">
        <v>51158.416469999996</v>
      </c>
      <c r="E47" s="4">
        <f t="shared" si="0"/>
        <v>-242.00085584684493</v>
      </c>
      <c r="F47" s="4">
        <v>-242</v>
      </c>
      <c r="G47" s="4">
        <f t="shared" si="1"/>
        <v>-4.0994600567501038E-4</v>
      </c>
      <c r="J47" s="4">
        <f t="shared" si="5"/>
        <v>-4.0994600567501038E-4</v>
      </c>
      <c r="M47" s="4">
        <f t="shared" si="4"/>
        <v>-4.1131570996429494E-3</v>
      </c>
      <c r="N47" s="4" t="s">
        <v>2</v>
      </c>
      <c r="O47" s="28">
        <f t="shared" si="2"/>
        <v>36139.916469999996</v>
      </c>
    </row>
    <row r="48" spans="1:15">
      <c r="A48" s="4" t="s">
        <v>13</v>
      </c>
      <c r="C48" s="8">
        <v>51158.416539999998</v>
      </c>
      <c r="E48" s="4">
        <f t="shared" si="0"/>
        <v>-242.00070970740251</v>
      </c>
      <c r="F48" s="4">
        <v>-242</v>
      </c>
      <c r="G48" s="4">
        <f t="shared" si="1"/>
        <v>-3.3994600380538031E-4</v>
      </c>
      <c r="J48" s="4">
        <f t="shared" si="5"/>
        <v>-3.3994600380538031E-4</v>
      </c>
      <c r="M48" s="4">
        <f t="shared" si="4"/>
        <v>-4.1131570996429494E-3</v>
      </c>
      <c r="N48" s="4" t="s">
        <v>2</v>
      </c>
      <c r="O48" s="28">
        <f t="shared" si="2"/>
        <v>36139.916539999998</v>
      </c>
    </row>
    <row r="49" spans="1:15">
      <c r="A49" s="4" t="s">
        <v>13</v>
      </c>
      <c r="B49" s="3" t="s">
        <v>23</v>
      </c>
      <c r="C49" s="9">
        <v>51158.650500000003</v>
      </c>
      <c r="E49" s="4">
        <f t="shared" si="0"/>
        <v>-241.512269949721</v>
      </c>
      <c r="F49" s="4">
        <v>-241.5</v>
      </c>
      <c r="G49" s="4">
        <f t="shared" si="1"/>
        <v>-5.8772394986590371E-3</v>
      </c>
      <c r="J49" s="4">
        <f t="shared" si="5"/>
        <v>-5.8772394986590371E-3</v>
      </c>
      <c r="M49" s="4">
        <f t="shared" si="4"/>
        <v>-4.1172867431568047E-3</v>
      </c>
      <c r="N49" s="4" t="s">
        <v>2</v>
      </c>
      <c r="O49" s="28">
        <f t="shared" si="2"/>
        <v>36140.150500000003</v>
      </c>
    </row>
    <row r="50" spans="1:15">
      <c r="A50" s="4" t="s">
        <v>13</v>
      </c>
      <c r="B50" s="3" t="s">
        <v>23</v>
      </c>
      <c r="C50" s="9">
        <v>51158.652300000002</v>
      </c>
      <c r="E50" s="4">
        <f t="shared" si="0"/>
        <v>-241.50851207844849</v>
      </c>
      <c r="F50" s="4">
        <v>-241.5</v>
      </c>
      <c r="G50" s="4">
        <f t="shared" si="1"/>
        <v>-4.0772395004751161E-3</v>
      </c>
      <c r="J50" s="4">
        <f t="shared" si="5"/>
        <v>-4.0772395004751161E-3</v>
      </c>
      <c r="M50" s="4">
        <f t="shared" si="4"/>
        <v>-4.1172867431568047E-3</v>
      </c>
      <c r="N50" s="4" t="s">
        <v>2</v>
      </c>
      <c r="O50" s="28">
        <f t="shared" si="2"/>
        <v>36140.152300000002</v>
      </c>
    </row>
    <row r="51" spans="1:15">
      <c r="A51" s="4" t="s">
        <v>13</v>
      </c>
      <c r="B51" s="3" t="s">
        <v>23</v>
      </c>
      <c r="C51" s="9">
        <v>51158.654600000002</v>
      </c>
      <c r="E51" s="4">
        <f t="shared" si="0"/>
        <v>-241.50371035403964</v>
      </c>
      <c r="F51" s="4">
        <v>-241.5</v>
      </c>
      <c r="G51" s="4">
        <f t="shared" si="1"/>
        <v>-1.7772395003703423E-3</v>
      </c>
      <c r="J51" s="4">
        <f t="shared" si="5"/>
        <v>-1.7772395003703423E-3</v>
      </c>
      <c r="M51" s="4">
        <f t="shared" si="4"/>
        <v>-4.1172867431568047E-3</v>
      </c>
      <c r="N51" s="4" t="s">
        <v>2</v>
      </c>
      <c r="O51" s="28">
        <f t="shared" si="2"/>
        <v>36140.154600000002</v>
      </c>
    </row>
    <row r="52" spans="1:15">
      <c r="A52" s="4" t="s">
        <v>13</v>
      </c>
      <c r="C52" s="8">
        <v>51177.575510000002</v>
      </c>
      <c r="E52" s="4">
        <f t="shared" si="0"/>
        <v>-202.00240801468621</v>
      </c>
      <c r="F52" s="4">
        <v>-202</v>
      </c>
      <c r="G52" s="4">
        <f t="shared" si="1"/>
        <v>-1.1534259974723682E-3</v>
      </c>
      <c r="J52" s="4">
        <f t="shared" si="5"/>
        <v>-1.1534259974723682E-3</v>
      </c>
      <c r="M52" s="4">
        <f t="shared" si="4"/>
        <v>-4.4435285807513146E-3</v>
      </c>
      <c r="N52" s="4" t="s">
        <v>2</v>
      </c>
      <c r="O52" s="28">
        <f t="shared" si="2"/>
        <v>36159.075510000002</v>
      </c>
    </row>
    <row r="53" spans="1:15">
      <c r="A53" s="4" t="s">
        <v>13</v>
      </c>
      <c r="C53" s="8">
        <v>51177.575700000001</v>
      </c>
      <c r="E53" s="4">
        <f t="shared" ref="E53:E80" si="6">(C53-C$7)/C$8</f>
        <v>-202.00201135049835</v>
      </c>
      <c r="F53" s="4">
        <v>-202</v>
      </c>
      <c r="G53" s="4">
        <f t="shared" ref="G53:G80" si="7">C53-(C$7+F53*C$8)</f>
        <v>-9.6342599863419309E-4</v>
      </c>
      <c r="J53" s="4">
        <f t="shared" si="5"/>
        <v>-9.6342599863419309E-4</v>
      </c>
      <c r="M53" s="4">
        <f t="shared" si="4"/>
        <v>-4.4435285807513146E-3</v>
      </c>
      <c r="N53" s="4" t="s">
        <v>2</v>
      </c>
      <c r="O53" s="28">
        <f t="shared" si="2"/>
        <v>36159.075700000001</v>
      </c>
    </row>
    <row r="54" spans="1:15">
      <c r="A54" s="4" t="s">
        <v>13</v>
      </c>
      <c r="C54" s="8">
        <v>51177.575790000003</v>
      </c>
      <c r="E54" s="4">
        <f t="shared" si="6"/>
        <v>-202.00182345693167</v>
      </c>
      <c r="F54" s="4">
        <v>-202</v>
      </c>
      <c r="G54" s="4">
        <f t="shared" si="7"/>
        <v>-8.7342599726980552E-4</v>
      </c>
      <c r="J54" s="4">
        <f t="shared" si="5"/>
        <v>-8.7342599726980552E-4</v>
      </c>
      <c r="M54" s="4">
        <f t="shared" si="4"/>
        <v>-4.4435285807513146E-3</v>
      </c>
      <c r="N54" s="4" t="s">
        <v>2</v>
      </c>
      <c r="O54" s="28">
        <f t="shared" si="2"/>
        <v>36159.075790000003</v>
      </c>
    </row>
    <row r="55" spans="1:15">
      <c r="A55" s="4" t="s">
        <v>13</v>
      </c>
      <c r="C55" s="8">
        <v>51183.326110000002</v>
      </c>
      <c r="E55" s="4">
        <f t="shared" si="6"/>
        <v>-189.99684436935132</v>
      </c>
      <c r="F55" s="4">
        <v>-190</v>
      </c>
      <c r="G55" s="4">
        <f t="shared" si="7"/>
        <v>1.5115299975150265E-3</v>
      </c>
      <c r="J55" s="4">
        <f t="shared" si="5"/>
        <v>1.5115299975150265E-3</v>
      </c>
      <c r="M55" s="4">
        <f t="shared" si="4"/>
        <v>-4.5426400250838245E-3</v>
      </c>
      <c r="N55" s="4" t="s">
        <v>2</v>
      </c>
      <c r="O55" s="28">
        <f t="shared" si="2"/>
        <v>36164.826110000002</v>
      </c>
    </row>
    <row r="56" spans="1:15">
      <c r="A56" s="4" t="s">
        <v>13</v>
      </c>
      <c r="C56" s="8">
        <v>51183.3246</v>
      </c>
      <c r="E56" s="4">
        <f t="shared" si="6"/>
        <v>-189.99999680581482</v>
      </c>
      <c r="F56" s="4">
        <v>-190</v>
      </c>
      <c r="G56" s="4">
        <f t="shared" si="7"/>
        <v>1.529995643068105E-6</v>
      </c>
      <c r="J56" s="4">
        <f t="shared" si="5"/>
        <v>1.529995643068105E-6</v>
      </c>
      <c r="M56" s="4">
        <f t="shared" si="4"/>
        <v>-4.5426400250838245E-3</v>
      </c>
      <c r="N56" s="4" t="s">
        <v>2</v>
      </c>
      <c r="O56" s="28">
        <f t="shared" si="2"/>
        <v>36164.8246</v>
      </c>
    </row>
    <row r="57" spans="1:15">
      <c r="A57" s="4" t="s">
        <v>13</v>
      </c>
      <c r="C57" s="8">
        <v>51183.324350000003</v>
      </c>
      <c r="E57" s="4">
        <f t="shared" si="6"/>
        <v>-190.00051873237538</v>
      </c>
      <c r="F57" s="4">
        <v>-190</v>
      </c>
      <c r="G57" s="4">
        <f t="shared" si="7"/>
        <v>-2.4847000167937949E-4</v>
      </c>
      <c r="J57" s="4">
        <f t="shared" si="5"/>
        <v>-2.4847000167937949E-4</v>
      </c>
      <c r="M57" s="4">
        <f t="shared" si="4"/>
        <v>-4.5426400250838245E-3</v>
      </c>
      <c r="N57" s="4" t="s">
        <v>2</v>
      </c>
      <c r="O57" s="28">
        <f t="shared" si="2"/>
        <v>36164.824350000003</v>
      </c>
    </row>
    <row r="58" spans="1:15">
      <c r="A58" s="4" t="s">
        <v>13</v>
      </c>
      <c r="C58" s="9">
        <v>51200.568200000002</v>
      </c>
      <c r="E58" s="4">
        <f t="shared" si="6"/>
        <v>-154.00042506117293</v>
      </c>
      <c r="F58" s="4">
        <v>-154</v>
      </c>
      <c r="G58" s="4">
        <f t="shared" si="7"/>
        <v>-2.0360200142022222E-4</v>
      </c>
      <c r="J58" s="4">
        <f t="shared" si="5"/>
        <v>-2.0360200142022222E-4</v>
      </c>
      <c r="M58" s="4">
        <f t="shared" si="4"/>
        <v>-4.8399743580813523E-3</v>
      </c>
      <c r="N58" s="4" t="s">
        <v>2</v>
      </c>
      <c r="O58" s="28">
        <f t="shared" si="2"/>
        <v>36182.068200000002</v>
      </c>
    </row>
    <row r="59" spans="1:15">
      <c r="A59" s="4" t="s">
        <v>13</v>
      </c>
      <c r="C59" s="8">
        <v>51200.567790000001</v>
      </c>
      <c r="E59" s="4">
        <f t="shared" si="6"/>
        <v>-154.0012810207426</v>
      </c>
      <c r="F59" s="4">
        <v>-154</v>
      </c>
      <c r="G59" s="4">
        <f t="shared" si="7"/>
        <v>-6.1360200197668746E-4</v>
      </c>
      <c r="J59" s="4">
        <f t="shared" si="5"/>
        <v>-6.1360200197668746E-4</v>
      </c>
      <c r="M59" s="4">
        <f t="shared" si="4"/>
        <v>-4.8399743580813523E-3</v>
      </c>
      <c r="N59" s="4" t="s">
        <v>2</v>
      </c>
      <c r="O59" s="28">
        <f t="shared" si="2"/>
        <v>36182.067790000001</v>
      </c>
    </row>
    <row r="60" spans="1:15">
      <c r="A60" s="4" t="s">
        <v>13</v>
      </c>
      <c r="C60" s="8">
        <v>51200.567770000001</v>
      </c>
      <c r="E60" s="4">
        <f t="shared" si="6"/>
        <v>-154.00132277486682</v>
      </c>
      <c r="F60" s="4">
        <v>-154</v>
      </c>
      <c r="G60" s="4">
        <f t="shared" si="7"/>
        <v>-6.3360200147144496E-4</v>
      </c>
      <c r="J60" s="4">
        <f t="shared" si="5"/>
        <v>-6.3360200147144496E-4</v>
      </c>
      <c r="M60" s="4">
        <f t="shared" si="4"/>
        <v>-4.8399743580813523E-3</v>
      </c>
      <c r="N60" s="4" t="s">
        <v>2</v>
      </c>
      <c r="O60" s="28">
        <f t="shared" si="2"/>
        <v>36182.067770000001</v>
      </c>
    </row>
    <row r="61" spans="1:15">
      <c r="A61" s="4" t="s">
        <v>13</v>
      </c>
      <c r="C61" s="8">
        <v>51203.44184</v>
      </c>
      <c r="E61" s="4">
        <f t="shared" si="6"/>
        <v>-148.00110883090835</v>
      </c>
      <c r="F61" s="4">
        <v>-148</v>
      </c>
      <c r="G61" s="4">
        <f t="shared" si="7"/>
        <v>-5.3112400200916454E-4</v>
      </c>
      <c r="J61" s="4">
        <f t="shared" si="5"/>
        <v>-5.3112400200916454E-4</v>
      </c>
      <c r="M61" s="4">
        <f t="shared" si="4"/>
        <v>-4.8895300802476067E-3</v>
      </c>
      <c r="N61" s="4" t="s">
        <v>2</v>
      </c>
      <c r="O61" s="28">
        <f t="shared" si="2"/>
        <v>36184.94184</v>
      </c>
    </row>
    <row r="62" spans="1:15">
      <c r="A62" s="4" t="s">
        <v>13</v>
      </c>
      <c r="C62" s="8">
        <v>51203.441870000002</v>
      </c>
      <c r="E62" s="4">
        <f t="shared" si="6"/>
        <v>-148.00104619971441</v>
      </c>
      <c r="F62" s="4">
        <v>-148</v>
      </c>
      <c r="G62" s="4">
        <f t="shared" si="7"/>
        <v>-5.0112399912904948E-4</v>
      </c>
      <c r="J62" s="4">
        <f t="shared" si="5"/>
        <v>-5.0112399912904948E-4</v>
      </c>
      <c r="M62" s="4">
        <f t="shared" si="4"/>
        <v>-4.8895300802476067E-3</v>
      </c>
      <c r="N62" s="4" t="s">
        <v>2</v>
      </c>
      <c r="O62" s="28">
        <f t="shared" si="2"/>
        <v>36184.941870000002</v>
      </c>
    </row>
    <row r="63" spans="1:15">
      <c r="A63" s="4" t="s">
        <v>13</v>
      </c>
      <c r="C63" s="8">
        <v>51203.442060000001</v>
      </c>
      <c r="E63" s="4">
        <f t="shared" si="6"/>
        <v>-148.00064953552655</v>
      </c>
      <c r="F63" s="4">
        <v>-148</v>
      </c>
      <c r="G63" s="4">
        <f t="shared" si="7"/>
        <v>-3.1112400029087439E-4</v>
      </c>
      <c r="J63" s="4">
        <f t="shared" si="5"/>
        <v>-3.1112400029087439E-4</v>
      </c>
      <c r="M63" s="4">
        <f t="shared" si="4"/>
        <v>-4.8895300802476067E-3</v>
      </c>
      <c r="N63" s="4" t="s">
        <v>2</v>
      </c>
      <c r="O63" s="28">
        <f t="shared" si="2"/>
        <v>36184.942060000001</v>
      </c>
    </row>
    <row r="64" spans="1:15">
      <c r="A64" s="4" t="s">
        <v>13</v>
      </c>
      <c r="C64" s="9">
        <v>51237.4496</v>
      </c>
      <c r="E64" s="4">
        <f t="shared" si="6"/>
        <v>-77.00289523314089</v>
      </c>
      <c r="F64" s="4">
        <v>-77</v>
      </c>
      <c r="G64" s="4">
        <f t="shared" si="7"/>
        <v>-1.3868009991711006E-3</v>
      </c>
      <c r="J64" s="4">
        <f t="shared" si="5"/>
        <v>-1.3868009991711006E-3</v>
      </c>
      <c r="M64" s="4">
        <f t="shared" si="4"/>
        <v>-5.4759394592149551E-3</v>
      </c>
      <c r="N64" s="4" t="s">
        <v>2</v>
      </c>
      <c r="O64" s="28">
        <f t="shared" si="2"/>
        <v>36218.9496</v>
      </c>
    </row>
    <row r="65" spans="1:15">
      <c r="A65" s="4" t="s">
        <v>13</v>
      </c>
      <c r="C65" s="9">
        <v>51237.450799999999</v>
      </c>
      <c r="E65" s="4">
        <f t="shared" si="6"/>
        <v>-77.000389985625873</v>
      </c>
      <c r="F65" s="4">
        <v>-77</v>
      </c>
      <c r="G65" s="4">
        <f t="shared" si="7"/>
        <v>-1.868010003818199E-4</v>
      </c>
      <c r="J65" s="4">
        <f t="shared" si="5"/>
        <v>-1.868010003818199E-4</v>
      </c>
      <c r="M65" s="4">
        <f t="shared" si="4"/>
        <v>-5.4759394592149551E-3</v>
      </c>
      <c r="N65" s="4" t="s">
        <v>2</v>
      </c>
      <c r="O65" s="28">
        <f t="shared" si="2"/>
        <v>36218.950799999999</v>
      </c>
    </row>
    <row r="66" spans="1:15">
      <c r="A66" s="4" t="s">
        <v>13</v>
      </c>
      <c r="C66" s="8">
        <v>51250.383800000003</v>
      </c>
      <c r="E66" s="4">
        <f t="shared" si="6"/>
        <v>-50.00008486525811</v>
      </c>
      <c r="F66" s="4">
        <v>-50</v>
      </c>
      <c r="G66" s="4">
        <f t="shared" si="7"/>
        <v>-4.0649996662978083E-5</v>
      </c>
      <c r="J66" s="4">
        <f t="shared" si="5"/>
        <v>-4.0649996662978083E-5</v>
      </c>
      <c r="M66" s="4">
        <f t="shared" si="4"/>
        <v>-5.6989402089631007E-3</v>
      </c>
      <c r="N66" s="4" t="s">
        <v>2</v>
      </c>
      <c r="O66" s="28">
        <f t="shared" si="2"/>
        <v>36231.883800000003</v>
      </c>
    </row>
    <row r="67" spans="1:15">
      <c r="A67" s="4" t="s">
        <v>13</v>
      </c>
      <c r="C67" s="8">
        <v>51250.383679999999</v>
      </c>
      <c r="E67" s="4">
        <f t="shared" si="6"/>
        <v>-50.000335390018726</v>
      </c>
      <c r="F67" s="4">
        <v>-50</v>
      </c>
      <c r="G67" s="4">
        <f t="shared" si="7"/>
        <v>-1.6065000090748072E-4</v>
      </c>
      <c r="J67" s="4">
        <f t="shared" si="5"/>
        <v>-1.6065000090748072E-4</v>
      </c>
      <c r="M67" s="4">
        <f t="shared" si="4"/>
        <v>-5.6989402089631007E-3</v>
      </c>
      <c r="N67" s="4" t="s">
        <v>2</v>
      </c>
      <c r="O67" s="28">
        <f t="shared" si="2"/>
        <v>36231.883679999999</v>
      </c>
    </row>
    <row r="68" spans="1:15">
      <c r="A68" s="4" t="s">
        <v>13</v>
      </c>
      <c r="C68" s="8">
        <v>51250.383249999999</v>
      </c>
      <c r="E68" s="4">
        <f t="shared" si="6"/>
        <v>-50.001233103712622</v>
      </c>
      <c r="F68" s="4">
        <v>-50</v>
      </c>
      <c r="G68" s="4">
        <f t="shared" si="7"/>
        <v>-5.9065000095870346E-4</v>
      </c>
      <c r="J68" s="4">
        <f t="shared" si="5"/>
        <v>-5.9065000095870346E-4</v>
      </c>
      <c r="M68" s="4">
        <f t="shared" si="4"/>
        <v>-5.6989402089631007E-3</v>
      </c>
      <c r="N68" s="4" t="s">
        <v>2</v>
      </c>
      <c r="O68" s="28">
        <f t="shared" si="2"/>
        <v>36231.883249999999</v>
      </c>
    </row>
    <row r="69" spans="1:15">
      <c r="A69" s="4" t="s">
        <v>13</v>
      </c>
      <c r="B69" s="3" t="s">
        <v>23</v>
      </c>
      <c r="C69" s="9">
        <v>51256.371899999998</v>
      </c>
      <c r="E69" s="4">
        <f t="shared" si="6"/>
        <v>-37.49869098208459</v>
      </c>
      <c r="F69" s="4">
        <v>-37.5</v>
      </c>
      <c r="G69" s="4">
        <f t="shared" si="7"/>
        <v>6.2701249407837167E-4</v>
      </c>
      <c r="J69" s="4">
        <f t="shared" si="5"/>
        <v>6.2701249407837167E-4</v>
      </c>
      <c r="M69" s="4">
        <f t="shared" si="4"/>
        <v>-5.802181296809465E-3</v>
      </c>
      <c r="N69" s="4" t="s">
        <v>2</v>
      </c>
      <c r="O69" s="28">
        <f t="shared" si="2"/>
        <v>36237.871899999998</v>
      </c>
    </row>
    <row r="70" spans="1:15">
      <c r="A70" s="4" t="s">
        <v>13</v>
      </c>
      <c r="B70" s="3" t="s">
        <v>23</v>
      </c>
      <c r="C70" s="9">
        <v>51256.373399999997</v>
      </c>
      <c r="E70" s="4">
        <f t="shared" si="6"/>
        <v>-37.495559422690818</v>
      </c>
      <c r="F70" s="4">
        <v>-37.5</v>
      </c>
      <c r="G70" s="4">
        <f t="shared" si="7"/>
        <v>2.1270124925649725E-3</v>
      </c>
      <c r="J70" s="4">
        <f t="shared" si="5"/>
        <v>2.1270124925649725E-3</v>
      </c>
      <c r="M70" s="4">
        <f t="shared" si="4"/>
        <v>-5.802181296809465E-3</v>
      </c>
      <c r="N70" s="4" t="s">
        <v>2</v>
      </c>
      <c r="O70" s="28">
        <f t="shared" si="2"/>
        <v>36237.873399999997</v>
      </c>
    </row>
    <row r="71" spans="1:15">
      <c r="A71" s="4" t="s">
        <v>13</v>
      </c>
      <c r="C71" s="9">
        <v>51273.375699999997</v>
      </c>
      <c r="E71" s="4">
        <f t="shared" si="6"/>
        <v>-1.9997511997053976</v>
      </c>
      <c r="F71" s="4">
        <v>-2</v>
      </c>
      <c r="G71" s="4">
        <f t="shared" si="7"/>
        <v>1.1917399388039485E-4</v>
      </c>
      <c r="J71" s="4">
        <f t="shared" si="5"/>
        <v>1.1917399388039485E-4</v>
      </c>
      <c r="M71" s="4">
        <f t="shared" si="4"/>
        <v>-6.0953859862931392E-3</v>
      </c>
      <c r="N71" s="4" t="s">
        <v>2</v>
      </c>
      <c r="O71" s="28">
        <f t="shared" si="2"/>
        <v>36254.875699999997</v>
      </c>
    </row>
    <row r="72" spans="1:15">
      <c r="A72" s="4" t="s">
        <v>13</v>
      </c>
      <c r="C72" s="8">
        <v>51273.375390000001</v>
      </c>
      <c r="E72" s="4">
        <f t="shared" si="6"/>
        <v>-2.000398388638676</v>
      </c>
      <c r="F72" s="4">
        <v>-2</v>
      </c>
      <c r="G72" s="4">
        <f t="shared" si="7"/>
        <v>-1.9082600192632526E-4</v>
      </c>
      <c r="J72" s="4">
        <f t="shared" si="5"/>
        <v>-1.9082600192632526E-4</v>
      </c>
      <c r="M72" s="4">
        <f t="shared" si="4"/>
        <v>-6.0953859862931392E-3</v>
      </c>
      <c r="N72" s="4" t="s">
        <v>2</v>
      </c>
      <c r="O72" s="28">
        <f t="shared" si="2"/>
        <v>36254.875390000001</v>
      </c>
    </row>
    <row r="73" spans="1:15">
      <c r="A73" s="4" t="s">
        <v>13</v>
      </c>
      <c r="C73" s="8">
        <v>51273.375379999998</v>
      </c>
      <c r="E73" s="4">
        <f t="shared" si="6"/>
        <v>-2.0004192657083899</v>
      </c>
      <c r="F73" s="4">
        <v>-2</v>
      </c>
      <c r="G73" s="4">
        <f t="shared" si="7"/>
        <v>-2.0082600531168282E-4</v>
      </c>
      <c r="J73" s="4">
        <f t="shared" si="5"/>
        <v>-2.0082600531168282E-4</v>
      </c>
      <c r="M73" s="4">
        <f t="shared" si="4"/>
        <v>-6.0953859862931392E-3</v>
      </c>
      <c r="N73" s="4" t="s">
        <v>2</v>
      </c>
      <c r="O73" s="28">
        <f t="shared" si="2"/>
        <v>36254.875379999998</v>
      </c>
    </row>
    <row r="74" spans="1:15">
      <c r="A74" s="4" t="s">
        <v>13</v>
      </c>
      <c r="C74" s="8">
        <v>51274.334210000001</v>
      </c>
      <c r="E74" s="4">
        <f t="shared" si="6"/>
        <v>1.3361320059847677E-3</v>
      </c>
      <c r="F74" s="4">
        <v>0</v>
      </c>
      <c r="G74" s="4">
        <f t="shared" si="7"/>
        <v>6.3999999838415533E-4</v>
      </c>
      <c r="J74" s="4">
        <f t="shared" si="5"/>
        <v>6.3999999838415533E-4</v>
      </c>
      <c r="M74" s="4">
        <f t="shared" si="4"/>
        <v>-6.1119045603485571E-3</v>
      </c>
      <c r="N74" s="4" t="s">
        <v>2</v>
      </c>
      <c r="O74" s="28">
        <f t="shared" si="2"/>
        <v>36255.834210000001</v>
      </c>
    </row>
    <row r="75" spans="1:15">
      <c r="A75" s="4" t="s">
        <v>13</v>
      </c>
      <c r="C75" s="8">
        <v>51274.333339999997</v>
      </c>
      <c r="E75" s="4">
        <f t="shared" si="6"/>
        <v>-4.8017245151801201E-4</v>
      </c>
      <c r="F75" s="4">
        <v>0</v>
      </c>
      <c r="G75" s="4">
        <f t="shared" si="7"/>
        <v>-2.3000000510364771E-4</v>
      </c>
      <c r="J75" s="4">
        <f t="shared" si="5"/>
        <v>-2.3000000510364771E-4</v>
      </c>
      <c r="M75" s="4">
        <f t="shared" si="4"/>
        <v>-6.1119045603485571E-3</v>
      </c>
      <c r="N75" s="4" t="s">
        <v>2</v>
      </c>
      <c r="O75" s="28">
        <f t="shared" si="2"/>
        <v>36255.833339999997</v>
      </c>
    </row>
    <row r="76" spans="1:15">
      <c r="A76" s="4" t="s">
        <v>13</v>
      </c>
      <c r="C76" s="9">
        <v>51274.333570000003</v>
      </c>
      <c r="E76" s="4">
        <f t="shared" si="6"/>
        <v>0</v>
      </c>
      <c r="F76" s="4">
        <v>0</v>
      </c>
      <c r="G76" s="4">
        <f t="shared" si="7"/>
        <v>0</v>
      </c>
      <c r="J76" s="4">
        <f t="shared" si="5"/>
        <v>0</v>
      </c>
      <c r="M76" s="4">
        <f t="shared" si="4"/>
        <v>-6.1119045603485571E-3</v>
      </c>
      <c r="N76" s="4" t="s">
        <v>2</v>
      </c>
      <c r="O76" s="28">
        <f t="shared" si="2"/>
        <v>36255.833570000003</v>
      </c>
    </row>
    <row r="77" spans="1:15">
      <c r="A77" s="4" t="s">
        <v>13</v>
      </c>
      <c r="B77" s="3" t="s">
        <v>23</v>
      </c>
      <c r="C77" s="9">
        <v>51278.412100000001</v>
      </c>
      <c r="E77" s="4">
        <f t="shared" si="6"/>
        <v>8.5147726314470091</v>
      </c>
      <c r="F77" s="4">
        <v>8.5</v>
      </c>
      <c r="G77" s="4">
        <f t="shared" si="7"/>
        <v>7.0760105008957908E-3</v>
      </c>
      <c r="J77" s="4">
        <f t="shared" si="5"/>
        <v>7.0760105008957908E-3</v>
      </c>
      <c r="M77" s="4">
        <f t="shared" si="4"/>
        <v>-6.1821085000840848E-3</v>
      </c>
      <c r="N77" s="4" t="s">
        <v>2</v>
      </c>
      <c r="O77" s="28">
        <f t="shared" si="2"/>
        <v>36259.912100000001</v>
      </c>
    </row>
    <row r="78" spans="1:15">
      <c r="A78" s="4" t="s">
        <v>13</v>
      </c>
      <c r="B78" s="3" t="s">
        <v>23</v>
      </c>
      <c r="C78" s="9">
        <v>51278.410400000001</v>
      </c>
      <c r="E78" s="4">
        <f t="shared" si="6"/>
        <v>8.5112235307956698</v>
      </c>
      <c r="F78" s="4">
        <v>8.5</v>
      </c>
      <c r="G78" s="4">
        <f t="shared" si="7"/>
        <v>5.3760105001856573E-3</v>
      </c>
      <c r="J78" s="4">
        <f t="shared" si="5"/>
        <v>5.3760105001856573E-3</v>
      </c>
      <c r="M78" s="4">
        <f t="shared" si="4"/>
        <v>-6.1821085000840848E-3</v>
      </c>
      <c r="N78" s="4" t="s">
        <v>2</v>
      </c>
      <c r="O78" s="28">
        <f t="shared" si="2"/>
        <v>36259.910400000001</v>
      </c>
    </row>
    <row r="79" spans="1:15">
      <c r="A79" s="4" t="s">
        <v>13</v>
      </c>
      <c r="B79" s="3" t="s">
        <v>23</v>
      </c>
      <c r="C79" s="9">
        <v>51278.411800000002</v>
      </c>
      <c r="E79" s="4">
        <f t="shared" si="6"/>
        <v>8.5141463195682547</v>
      </c>
      <c r="F79" s="4">
        <v>8.5</v>
      </c>
      <c r="G79" s="4">
        <f t="shared" si="7"/>
        <v>6.7760105011984706E-3</v>
      </c>
      <c r="J79" s="4">
        <f t="shared" si="5"/>
        <v>6.7760105011984706E-3</v>
      </c>
      <c r="M79" s="4">
        <f t="shared" si="4"/>
        <v>-6.1821085000840848E-3</v>
      </c>
      <c r="N79" s="4" t="s">
        <v>2</v>
      </c>
      <c r="O79" s="28">
        <f t="shared" si="2"/>
        <v>36259.911800000002</v>
      </c>
    </row>
    <row r="80" spans="1:15">
      <c r="A80" s="22" t="s">
        <v>28</v>
      </c>
      <c r="C80" s="4">
        <v>51572.747199999998</v>
      </c>
      <c r="D80" s="4">
        <v>2.4000000000000001E-4</v>
      </c>
      <c r="E80" s="4">
        <f t="shared" si="6"/>
        <v>623.00000479962716</v>
      </c>
      <c r="F80" s="4">
        <f t="shared" ref="F80:F86" si="8">ROUND(2*E80,0)/2</f>
        <v>623</v>
      </c>
      <c r="G80" s="4">
        <f t="shared" si="7"/>
        <v>2.2989988792687654E-6</v>
      </c>
      <c r="K80" s="4">
        <f>G80</f>
        <v>2.2989988792687654E-6</v>
      </c>
      <c r="M80" s="4">
        <f t="shared" si="4"/>
        <v>-1.1257440378611341E-2</v>
      </c>
      <c r="N80" s="4" t="s">
        <v>2</v>
      </c>
      <c r="O80" s="28">
        <f t="shared" si="2"/>
        <v>36554.247199999998</v>
      </c>
    </row>
    <row r="81" spans="1:15">
      <c r="A81" s="4" t="s">
        <v>42</v>
      </c>
      <c r="B81" s="3" t="s">
        <v>43</v>
      </c>
      <c r="C81" s="4">
        <v>51159.527399999999</v>
      </c>
      <c r="D81" s="4">
        <v>2.0000000000000001E-4</v>
      </c>
      <c r="E81" s="4">
        <f t="shared" ref="E81:E86" si="9">(C81-C$7)/C$8</f>
        <v>-239.68156032628292</v>
      </c>
      <c r="F81" s="4">
        <f t="shared" si="8"/>
        <v>-239.5</v>
      </c>
      <c r="G81" s="4">
        <f t="shared" ref="G81:G86" si="10">C81-(C$7+F81*C$8)</f>
        <v>-8.696641350252321E-2</v>
      </c>
      <c r="L81" s="4">
        <f>+G81</f>
        <v>-8.696641350252321E-2</v>
      </c>
      <c r="M81" s="4">
        <f t="shared" si="4"/>
        <v>-4.1338053172122226E-3</v>
      </c>
      <c r="O81" s="28">
        <f t="shared" si="2"/>
        <v>36141.027399999999</v>
      </c>
    </row>
    <row r="82" spans="1:15">
      <c r="A82" s="4" t="s">
        <v>42</v>
      </c>
      <c r="B82" s="3" t="s">
        <v>43</v>
      </c>
      <c r="C82" s="4">
        <v>51919.542829999999</v>
      </c>
      <c r="D82" s="4">
        <v>2.0000000000000001E-4</v>
      </c>
      <c r="E82" s="4">
        <f t="shared" si="9"/>
        <v>1347.0074140942138</v>
      </c>
      <c r="F82" s="4">
        <f t="shared" si="8"/>
        <v>1347</v>
      </c>
      <c r="G82" s="4">
        <f t="shared" si="10"/>
        <v>3.5513109978637658E-3</v>
      </c>
      <c r="L82" s="4">
        <f>+G82</f>
        <v>3.5513109978637658E-3</v>
      </c>
      <c r="M82" s="4">
        <f t="shared" si="4"/>
        <v>-1.7237164186672742E-2</v>
      </c>
      <c r="O82" s="28">
        <f t="shared" si="2"/>
        <v>36901.042829999999</v>
      </c>
    </row>
    <row r="83" spans="1:15">
      <c r="A83" s="4" t="s">
        <v>44</v>
      </c>
      <c r="C83" s="4">
        <v>51254.694499999998</v>
      </c>
      <c r="E83" s="4">
        <f t="shared" si="9"/>
        <v>-41.000609470362804</v>
      </c>
      <c r="F83" s="4">
        <f t="shared" si="8"/>
        <v>-41</v>
      </c>
      <c r="G83" s="4">
        <f t="shared" si="10"/>
        <v>-2.9193300724728033E-4</v>
      </c>
      <c r="L83" s="4">
        <f>+G83</f>
        <v>-2.9193300724728033E-4</v>
      </c>
      <c r="M83" s="4">
        <f t="shared" si="4"/>
        <v>-5.7732737922124829E-3</v>
      </c>
      <c r="O83" s="28">
        <f t="shared" si="2"/>
        <v>36236.194499999998</v>
      </c>
    </row>
    <row r="84" spans="1:15">
      <c r="A84" s="4" t="s">
        <v>44</v>
      </c>
      <c r="C84" s="4">
        <v>51625.917300000001</v>
      </c>
      <c r="E84" s="4">
        <f t="shared" si="9"/>
        <v>734.00355566021972</v>
      </c>
      <c r="F84" s="4">
        <f t="shared" si="8"/>
        <v>734</v>
      </c>
      <c r="G84" s="4">
        <f t="shared" si="10"/>
        <v>1.7031419993145391E-3</v>
      </c>
      <c r="L84" s="4">
        <f>+G84</f>
        <v>1.7031419993145391E-3</v>
      </c>
      <c r="M84" s="4">
        <f t="shared" si="4"/>
        <v>-1.2174221238687052E-2</v>
      </c>
      <c r="O84" s="28">
        <f t="shared" si="2"/>
        <v>36607.417300000001</v>
      </c>
    </row>
    <row r="85" spans="1:15">
      <c r="A85" s="4" t="s">
        <v>44</v>
      </c>
      <c r="C85" s="4">
        <v>51630.707399999999</v>
      </c>
      <c r="E85" s="4">
        <f t="shared" si="9"/>
        <v>744.0038774383828</v>
      </c>
      <c r="F85" s="4">
        <f t="shared" si="8"/>
        <v>744</v>
      </c>
      <c r="G85" s="4">
        <f t="shared" si="10"/>
        <v>1.8572720000520349E-3</v>
      </c>
      <c r="L85" s="4">
        <f>+G85</f>
        <v>1.8572720000520349E-3</v>
      </c>
      <c r="M85" s="4">
        <f t="shared" si="4"/>
        <v>-1.2256814108964143E-2</v>
      </c>
      <c r="O85" s="28">
        <f t="shared" si="2"/>
        <v>36612.207399999999</v>
      </c>
    </row>
    <row r="86" spans="1:15">
      <c r="A86" s="22" t="s">
        <v>47</v>
      </c>
      <c r="C86" s="4">
        <v>52559.958299999998</v>
      </c>
      <c r="D86" s="4">
        <v>1E-4</v>
      </c>
      <c r="E86" s="4">
        <f t="shared" si="9"/>
        <v>2684.0068027741531</v>
      </c>
      <c r="F86" s="4">
        <f t="shared" si="8"/>
        <v>2684</v>
      </c>
      <c r="G86" s="4">
        <f t="shared" si="10"/>
        <v>3.2584919972578064E-3</v>
      </c>
      <c r="K86" s="4">
        <f>+G86</f>
        <v>3.2584919972578064E-3</v>
      </c>
      <c r="M86" s="4">
        <f>+C$11+C$12*F86</f>
        <v>-2.8279830942719839E-2</v>
      </c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1"/>
  <sheetViews>
    <sheetView topLeftCell="A246" workbookViewId="0">
      <selection activeCell="R290" sqref="R290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0.28515625" style="4" customWidth="1"/>
    <col min="5" max="5" width="9.140625" style="4"/>
    <col min="6" max="6" width="8" style="4" customWidth="1"/>
    <col min="7" max="7" width="9.140625" style="4"/>
    <col min="8" max="9" width="8.42578125" style="4" customWidth="1"/>
    <col min="10" max="10" width="9.42578125" style="4" customWidth="1"/>
    <col min="11" max="17" width="9.140625" style="4"/>
    <col min="18" max="18" width="10.140625" style="4" customWidth="1"/>
    <col min="19" max="16384" width="9.140625" style="4"/>
  </cols>
  <sheetData>
    <row r="1" spans="1:5" ht="20.25">
      <c r="A1" s="2" t="s">
        <v>27</v>
      </c>
      <c r="C1" s="4" t="s">
        <v>3</v>
      </c>
    </row>
    <row r="2" spans="1:5">
      <c r="A2" s="23" t="s">
        <v>29</v>
      </c>
      <c r="B2" s="3" t="s">
        <v>6</v>
      </c>
      <c r="C2" s="29" t="s">
        <v>163</v>
      </c>
    </row>
    <row r="3" spans="1:5" ht="13.5" thickBot="1">
      <c r="A3" s="23"/>
      <c r="C3" s="17"/>
      <c r="D3" s="17"/>
    </row>
    <row r="4" spans="1:5" ht="13.5" thickBot="1">
      <c r="A4" s="24" t="s">
        <v>30</v>
      </c>
      <c r="B4" s="15"/>
      <c r="C4" s="19">
        <v>35216.501100000001</v>
      </c>
      <c r="D4" s="20">
        <v>0.47899458700000003</v>
      </c>
      <c r="E4" s="16"/>
    </row>
    <row r="5" spans="1:5">
      <c r="A5" s="23"/>
      <c r="C5" s="10"/>
      <c r="D5" s="10"/>
    </row>
    <row r="6" spans="1:5">
      <c r="A6" s="24" t="s">
        <v>31</v>
      </c>
    </row>
    <row r="7" spans="1:5">
      <c r="A7" s="23" t="s">
        <v>7</v>
      </c>
      <c r="C7" s="4">
        <v>51274.333570000003</v>
      </c>
    </row>
    <row r="8" spans="1:5">
      <c r="A8" s="23" t="s">
        <v>21</v>
      </c>
      <c r="C8" s="5">
        <v>0.47899458700000003</v>
      </c>
    </row>
    <row r="9" spans="1:5">
      <c r="A9" s="23" t="s">
        <v>22</v>
      </c>
      <c r="C9" s="3">
        <v>0.2</v>
      </c>
      <c r="D9" s="3"/>
    </row>
    <row r="10" spans="1:5" ht="13.5" thickBot="1">
      <c r="A10" s="23"/>
      <c r="C10" s="26" t="s">
        <v>37</v>
      </c>
      <c r="D10" s="26" t="s">
        <v>38</v>
      </c>
    </row>
    <row r="11" spans="1:5">
      <c r="A11" s="23" t="s">
        <v>32</v>
      </c>
      <c r="C11" s="23">
        <f>INTERCEPT(G23:G85,F23:F85)</f>
        <v>-0.17002681630670013</v>
      </c>
      <c r="D11" s="27"/>
    </row>
    <row r="12" spans="1:5">
      <c r="A12" s="23" t="s">
        <v>33</v>
      </c>
      <c r="C12" s="3">
        <f>SLOPE(G23:G85,F23:F85)</f>
        <v>-1.0281426561562475E-5</v>
      </c>
      <c r="D12" s="3"/>
    </row>
    <row r="13" spans="1:5">
      <c r="A13" s="23" t="s">
        <v>34</v>
      </c>
      <c r="C13" s="3"/>
      <c r="D13" s="3"/>
    </row>
    <row r="14" spans="1:5">
      <c r="A14" s="23" t="s">
        <v>35</v>
      </c>
    </row>
    <row r="15" spans="1:5">
      <c r="A15" s="25" t="s">
        <v>36</v>
      </c>
      <c r="C15" s="4">
        <v>52559.958299999998</v>
      </c>
    </row>
    <row r="16" spans="1:5">
      <c r="A16" s="24" t="s">
        <v>19</v>
      </c>
      <c r="C16" s="6">
        <f>D4+C12</f>
        <v>0.47898430557343846</v>
      </c>
      <c r="D16" s="4">
        <f>C8+D14</f>
        <v>0.47899458700000003</v>
      </c>
    </row>
    <row r="17" spans="1:35" ht="13.5" thickBot="1">
      <c r="A17" s="23"/>
      <c r="C17" s="18"/>
      <c r="D17" s="18"/>
      <c r="E17" s="7"/>
    </row>
    <row r="18" spans="1:35" ht="13.5" thickBot="1">
      <c r="A18" s="24" t="s">
        <v>18</v>
      </c>
      <c r="B18" s="15"/>
      <c r="C18" s="21">
        <f>C15</f>
        <v>52559.958299999998</v>
      </c>
      <c r="D18" s="1">
        <f>C16</f>
        <v>0.47898430557343846</v>
      </c>
      <c r="E18" s="16"/>
    </row>
    <row r="19" spans="1:35">
      <c r="A19" s="3"/>
      <c r="C19" s="11"/>
      <c r="D19" s="11"/>
      <c r="G19" s="4" t="s">
        <v>5</v>
      </c>
      <c r="P19" s="4" t="s">
        <v>4</v>
      </c>
    </row>
    <row r="20" spans="1:35" ht="13.5" thickBot="1">
      <c r="A20" s="12" t="s">
        <v>24</v>
      </c>
      <c r="B20" s="13" t="s">
        <v>26</v>
      </c>
      <c r="C20" s="12" t="s">
        <v>25</v>
      </c>
      <c r="D20" s="12" t="s">
        <v>8</v>
      </c>
      <c r="E20" s="12" t="s">
        <v>17</v>
      </c>
      <c r="F20" s="12" t="s">
        <v>16</v>
      </c>
      <c r="G20" s="12" t="s">
        <v>20</v>
      </c>
      <c r="H20" s="14" t="s">
        <v>9</v>
      </c>
      <c r="I20" s="14" t="s">
        <v>14</v>
      </c>
      <c r="J20" s="14" t="s">
        <v>13</v>
      </c>
      <c r="K20" s="14" t="s">
        <v>46</v>
      </c>
      <c r="L20" s="14" t="s">
        <v>160</v>
      </c>
      <c r="M20" s="14" t="s">
        <v>161</v>
      </c>
      <c r="N20" s="14" t="s">
        <v>162</v>
      </c>
      <c r="O20" s="14" t="s">
        <v>45</v>
      </c>
      <c r="P20" s="14" t="s">
        <v>39</v>
      </c>
      <c r="Q20" s="12" t="s">
        <v>40</v>
      </c>
      <c r="R20" s="12" t="s">
        <v>41</v>
      </c>
    </row>
    <row r="21" spans="1:35">
      <c r="A21" s="10" t="s">
        <v>9</v>
      </c>
      <c r="B21" s="11"/>
      <c r="C21" s="10">
        <v>35216.501100000001</v>
      </c>
      <c r="D21" s="10"/>
      <c r="E21" s="10">
        <f t="shared" ref="E21:E84" si="0">(C21-C$7)/C$8</f>
        <v>-33524.037443871988</v>
      </c>
      <c r="F21" s="10">
        <v>-33524.5</v>
      </c>
      <c r="G21" s="10">
        <f t="shared" ref="G21:G84" si="1">C21-(C$7+F21*C$8)</f>
        <v>0.22156188150256639</v>
      </c>
      <c r="H21" s="10">
        <f>G21</f>
        <v>0.22156188150256639</v>
      </c>
      <c r="I21" s="10"/>
      <c r="J21" s="10"/>
      <c r="K21" s="10"/>
      <c r="L21" s="10"/>
      <c r="M21" s="10"/>
      <c r="N21" s="10"/>
      <c r="O21" s="10"/>
      <c r="P21" s="10"/>
      <c r="Q21" s="10"/>
      <c r="R21" s="28">
        <f>+C21-15018.5</f>
        <v>20198.001100000001</v>
      </c>
    </row>
    <row r="22" spans="1:35">
      <c r="A22" s="4" t="s">
        <v>10</v>
      </c>
      <c r="C22" s="4">
        <v>39622.309000000001</v>
      </c>
      <c r="E22" s="4">
        <f t="shared" si="0"/>
        <v>-24326.004690320227</v>
      </c>
      <c r="F22" s="4">
        <v>-24326.5</v>
      </c>
      <c r="G22" s="4">
        <f t="shared" si="1"/>
        <v>0.2372506554966094</v>
      </c>
      <c r="H22" s="4">
        <f>G22</f>
        <v>0.2372506554966094</v>
      </c>
      <c r="R22" s="28">
        <f t="shared" ref="R22:R86" si="2">+C22-15018.5</f>
        <v>24603.809000000001</v>
      </c>
    </row>
    <row r="23" spans="1:35">
      <c r="A23" s="4" t="s">
        <v>15</v>
      </c>
      <c r="C23" s="4">
        <v>40402.786200000002</v>
      </c>
      <c r="E23" s="4">
        <f t="shared" si="0"/>
        <v>-22696.597550485472</v>
      </c>
      <c r="F23" s="4">
        <v>-22697</v>
      </c>
      <c r="G23" s="4">
        <f t="shared" si="1"/>
        <v>0.19277113900170662</v>
      </c>
      <c r="I23" s="4">
        <f>G23</f>
        <v>0.19277113900170662</v>
      </c>
      <c r="P23" s="4">
        <f>+C$11+C$12*F23</f>
        <v>6.3330722361083364E-2</v>
      </c>
      <c r="Q23" s="4" t="s">
        <v>2</v>
      </c>
      <c r="R23" s="28">
        <f t="shared" si="2"/>
        <v>25384.286200000002</v>
      </c>
    </row>
    <row r="24" spans="1:35">
      <c r="A24" s="4" t="s">
        <v>50</v>
      </c>
      <c r="C24" s="4">
        <v>40725.485999999997</v>
      </c>
      <c r="E24" s="4">
        <f t="shared" si="0"/>
        <v>-22022.895156433166</v>
      </c>
      <c r="F24" s="4">
        <f>ROUND(2*E24,0)/2</f>
        <v>-22023</v>
      </c>
      <c r="G24" s="4">
        <f t="shared" si="1"/>
        <v>5.021950099762762E-2</v>
      </c>
      <c r="M24" s="4">
        <f>G24</f>
        <v>5.021950099762762E-2</v>
      </c>
      <c r="P24" s="4">
        <f t="shared" ref="P24:P86" si="3">+C$11+C$12*F24</f>
        <v>5.6401040858590268E-2</v>
      </c>
      <c r="R24" s="28">
        <f t="shared" si="2"/>
        <v>25706.985999999997</v>
      </c>
      <c r="AE24" s="4">
        <v>9</v>
      </c>
      <c r="AG24" s="4" t="s">
        <v>49</v>
      </c>
      <c r="AI24" s="4" t="s">
        <v>51</v>
      </c>
    </row>
    <row r="25" spans="1:35">
      <c r="A25" s="4" t="s">
        <v>53</v>
      </c>
      <c r="C25" s="4">
        <v>40988.273000000001</v>
      </c>
      <c r="E25" s="4">
        <f t="shared" si="0"/>
        <v>-21474.273090271898</v>
      </c>
      <c r="F25" s="4">
        <f>ROUND(2*E25,0)/2</f>
        <v>-21474.5</v>
      </c>
      <c r="G25" s="4">
        <f t="shared" si="1"/>
        <v>0.10868853150168434</v>
      </c>
      <c r="M25" s="4">
        <f>G25</f>
        <v>0.10868853150168434</v>
      </c>
      <c r="P25" s="4">
        <f t="shared" si="3"/>
        <v>5.0761678389573239E-2</v>
      </c>
      <c r="R25" s="28">
        <f t="shared" si="2"/>
        <v>25969.773000000001</v>
      </c>
      <c r="AE25" s="4">
        <v>8</v>
      </c>
      <c r="AG25" s="4" t="s">
        <v>52</v>
      </c>
      <c r="AI25" s="4" t="s">
        <v>51</v>
      </c>
    </row>
    <row r="26" spans="1:35">
      <c r="A26" s="4" t="s">
        <v>54</v>
      </c>
      <c r="C26" s="4">
        <v>41027.392999999996</v>
      </c>
      <c r="E26" s="4">
        <f t="shared" si="0"/>
        <v>-21392.602021199888</v>
      </c>
      <c r="F26" s="4">
        <f>ROUND(2*E26,0)/2</f>
        <v>-21392.5</v>
      </c>
      <c r="G26" s="4">
        <f t="shared" si="1"/>
        <v>-4.8867602505197283E-2</v>
      </c>
      <c r="M26" s="4">
        <f>G26</f>
        <v>-4.8867602505197283E-2</v>
      </c>
      <c r="P26" s="4">
        <f t="shared" si="3"/>
        <v>4.9918601411525126E-2</v>
      </c>
      <c r="R26" s="28">
        <f t="shared" si="2"/>
        <v>26008.892999999996</v>
      </c>
      <c r="AE26" s="4">
        <v>9</v>
      </c>
      <c r="AG26" s="4" t="s">
        <v>49</v>
      </c>
      <c r="AI26" s="4" t="s">
        <v>51</v>
      </c>
    </row>
    <row r="27" spans="1:35">
      <c r="A27" s="4" t="s">
        <v>54</v>
      </c>
      <c r="C27" s="4">
        <v>41028.608999999997</v>
      </c>
      <c r="E27" s="4">
        <f t="shared" si="0"/>
        <v>-21390.063370382108</v>
      </c>
      <c r="F27" s="4">
        <f>ROUND(2*E27,0)/2</f>
        <v>-21390</v>
      </c>
      <c r="G27" s="4">
        <f t="shared" si="1"/>
        <v>-3.0354070004250389E-2</v>
      </c>
      <c r="M27" s="4">
        <f>G27</f>
        <v>-3.0354070004250389E-2</v>
      </c>
      <c r="P27" s="4">
        <f t="shared" si="3"/>
        <v>4.9892897845121215E-2</v>
      </c>
      <c r="R27" s="28">
        <f t="shared" si="2"/>
        <v>26010.108999999997</v>
      </c>
      <c r="AE27" s="4">
        <v>7</v>
      </c>
      <c r="AG27" s="4" t="s">
        <v>49</v>
      </c>
      <c r="AI27" s="4" t="s">
        <v>51</v>
      </c>
    </row>
    <row r="28" spans="1:35">
      <c r="A28" s="4" t="s">
        <v>15</v>
      </c>
      <c r="C28" s="4">
        <v>41133.717700000001</v>
      </c>
      <c r="E28" s="4">
        <f t="shared" si="0"/>
        <v>-21170.627278925807</v>
      </c>
      <c r="F28" s="4">
        <v>-21171</v>
      </c>
      <c r="G28" s="4">
        <f t="shared" si="1"/>
        <v>0.17853137700149091</v>
      </c>
      <c r="I28" s="4">
        <f>G28</f>
        <v>0.17853137700149091</v>
      </c>
      <c r="P28" s="4">
        <f t="shared" si="3"/>
        <v>4.764126542813904E-2</v>
      </c>
      <c r="Q28" s="4" t="s">
        <v>2</v>
      </c>
      <c r="R28" s="28">
        <f t="shared" si="2"/>
        <v>26115.217700000001</v>
      </c>
    </row>
    <row r="29" spans="1:35">
      <c r="A29" s="4" t="s">
        <v>55</v>
      </c>
      <c r="C29" s="4">
        <v>41215.610999999997</v>
      </c>
      <c r="E29" s="4">
        <f t="shared" si="0"/>
        <v>-20999.658123485235</v>
      </c>
      <c r="F29" s="4">
        <f t="shared" ref="F29:F35" si="4">ROUND(2*E29,0)/2</f>
        <v>-20999.5</v>
      </c>
      <c r="G29" s="4">
        <f t="shared" si="1"/>
        <v>-7.5740293505077716E-2</v>
      </c>
      <c r="M29" s="4">
        <f t="shared" ref="M29:M35" si="5">G29</f>
        <v>-7.5740293505077716E-2</v>
      </c>
      <c r="P29" s="4">
        <f t="shared" si="3"/>
        <v>4.5878000772831051E-2</v>
      </c>
      <c r="R29" s="28">
        <f t="shared" si="2"/>
        <v>26197.110999999997</v>
      </c>
      <c r="AE29" s="4">
        <v>9</v>
      </c>
      <c r="AG29" s="4" t="s">
        <v>49</v>
      </c>
      <c r="AI29" s="4" t="s">
        <v>51</v>
      </c>
    </row>
    <row r="30" spans="1:35">
      <c r="A30" s="4" t="s">
        <v>56</v>
      </c>
      <c r="C30" s="4">
        <v>41302.406000000003</v>
      </c>
      <c r="E30" s="4">
        <f t="shared" si="0"/>
        <v>-20818.455658247341</v>
      </c>
      <c r="F30" s="4">
        <f t="shared" si="4"/>
        <v>-20818.5</v>
      </c>
      <c r="G30" s="4">
        <f t="shared" si="1"/>
        <v>2.1239459500066005E-2</v>
      </c>
      <c r="M30" s="4">
        <f t="shared" si="5"/>
        <v>2.1239459500066005E-2</v>
      </c>
      <c r="P30" s="4">
        <f t="shared" si="3"/>
        <v>4.4017062565188253E-2</v>
      </c>
      <c r="R30" s="28">
        <f t="shared" si="2"/>
        <v>26283.906000000003</v>
      </c>
      <c r="AE30" s="4">
        <v>8</v>
      </c>
      <c r="AG30" s="4" t="s">
        <v>49</v>
      </c>
      <c r="AI30" s="4" t="s">
        <v>51</v>
      </c>
    </row>
    <row r="31" spans="1:35">
      <c r="A31" s="4" t="s">
        <v>58</v>
      </c>
      <c r="C31" s="4">
        <v>41379.411</v>
      </c>
      <c r="E31" s="4">
        <f t="shared" si="0"/>
        <v>-20657.69183734012</v>
      </c>
      <c r="F31" s="4">
        <f t="shared" si="4"/>
        <v>-20657.5</v>
      </c>
      <c r="G31" s="4">
        <f t="shared" si="1"/>
        <v>-9.1889047500444576E-2</v>
      </c>
      <c r="M31" s="4">
        <f t="shared" si="5"/>
        <v>-9.1889047500444576E-2</v>
      </c>
      <c r="P31" s="4">
        <f t="shared" si="3"/>
        <v>4.2361752888776694E-2</v>
      </c>
      <c r="R31" s="28">
        <f t="shared" si="2"/>
        <v>26360.911</v>
      </c>
      <c r="AE31" s="4">
        <v>10</v>
      </c>
      <c r="AG31" s="4" t="s">
        <v>57</v>
      </c>
      <c r="AI31" s="4" t="s">
        <v>51</v>
      </c>
    </row>
    <row r="32" spans="1:35">
      <c r="A32" s="4" t="s">
        <v>58</v>
      </c>
      <c r="C32" s="4">
        <v>41390.406999999999</v>
      </c>
      <c r="E32" s="4">
        <f t="shared" si="0"/>
        <v>-20634.735419254335</v>
      </c>
      <c r="F32" s="4">
        <f t="shared" si="4"/>
        <v>-20634.5</v>
      </c>
      <c r="G32" s="4">
        <f t="shared" si="1"/>
        <v>-0.11276454850303708</v>
      </c>
      <c r="M32" s="4">
        <f t="shared" si="5"/>
        <v>-0.11276454850303708</v>
      </c>
      <c r="P32" s="4">
        <f t="shared" si="3"/>
        <v>4.2125280077860761E-2</v>
      </c>
      <c r="R32" s="28">
        <f t="shared" si="2"/>
        <v>26371.906999999999</v>
      </c>
      <c r="AE32" s="4">
        <v>11</v>
      </c>
      <c r="AG32" s="4" t="s">
        <v>57</v>
      </c>
      <c r="AI32" s="4" t="s">
        <v>51</v>
      </c>
    </row>
    <row r="33" spans="1:35">
      <c r="A33" s="4" t="s">
        <v>59</v>
      </c>
      <c r="C33" s="4">
        <v>41401.423000000003</v>
      </c>
      <c r="E33" s="4">
        <f t="shared" si="0"/>
        <v>-20611.737247043253</v>
      </c>
      <c r="F33" s="4">
        <f t="shared" si="4"/>
        <v>-20611.5</v>
      </c>
      <c r="G33" s="4">
        <f t="shared" si="1"/>
        <v>-0.11364004950155504</v>
      </c>
      <c r="M33" s="4">
        <f t="shared" si="5"/>
        <v>-0.11364004950155504</v>
      </c>
      <c r="P33" s="4">
        <f t="shared" si="3"/>
        <v>4.1888807266944827E-2</v>
      </c>
      <c r="R33" s="28">
        <f t="shared" si="2"/>
        <v>26382.923000000003</v>
      </c>
      <c r="AE33" s="4">
        <v>9</v>
      </c>
      <c r="AG33" s="4" t="s">
        <v>57</v>
      </c>
      <c r="AI33" s="4" t="s">
        <v>51</v>
      </c>
    </row>
    <row r="34" spans="1:35">
      <c r="A34" s="4" t="s">
        <v>59</v>
      </c>
      <c r="C34" s="4">
        <v>41434.406999999999</v>
      </c>
      <c r="E34" s="4">
        <f t="shared" si="0"/>
        <v>-20542.876343610962</v>
      </c>
      <c r="F34" s="4">
        <f t="shared" si="4"/>
        <v>-20543</v>
      </c>
      <c r="G34" s="4">
        <f t="shared" si="1"/>
        <v>5.9230740997008979E-2</v>
      </c>
      <c r="M34" s="4">
        <f t="shared" si="5"/>
        <v>5.9230740997008979E-2</v>
      </c>
      <c r="P34" s="4">
        <f t="shared" si="3"/>
        <v>4.1184529547477783E-2</v>
      </c>
      <c r="R34" s="28">
        <f t="shared" si="2"/>
        <v>26415.906999999999</v>
      </c>
      <c r="AE34" s="4">
        <v>13</v>
      </c>
      <c r="AG34" s="4" t="s">
        <v>57</v>
      </c>
      <c r="AI34" s="4" t="s">
        <v>51</v>
      </c>
    </row>
    <row r="35" spans="1:35">
      <c r="A35" s="4" t="s">
        <v>59</v>
      </c>
      <c r="C35" s="4">
        <v>41434.409</v>
      </c>
      <c r="E35" s="4">
        <f t="shared" si="0"/>
        <v>-20542.872168198432</v>
      </c>
      <c r="F35" s="4">
        <f t="shared" si="4"/>
        <v>-20543</v>
      </c>
      <c r="G35" s="4">
        <f t="shared" si="1"/>
        <v>6.1230740997416433E-2</v>
      </c>
      <c r="M35" s="4">
        <f t="shared" si="5"/>
        <v>6.1230740997416433E-2</v>
      </c>
      <c r="P35" s="4">
        <f t="shared" si="3"/>
        <v>4.1184529547477783E-2</v>
      </c>
      <c r="R35" s="28">
        <f t="shared" si="2"/>
        <v>26415.909</v>
      </c>
      <c r="AE35" s="4">
        <v>10</v>
      </c>
      <c r="AG35" s="4" t="s">
        <v>49</v>
      </c>
      <c r="AI35" s="4" t="s">
        <v>51</v>
      </c>
    </row>
    <row r="36" spans="1:35">
      <c r="A36" s="4" t="s">
        <v>15</v>
      </c>
      <c r="C36" s="4">
        <v>41499.196400000001</v>
      </c>
      <c r="E36" s="4">
        <f t="shared" si="0"/>
        <v>-20407.615107349848</v>
      </c>
      <c r="F36" s="4">
        <v>-20408</v>
      </c>
      <c r="G36" s="4">
        <f t="shared" si="1"/>
        <v>0.18436149599438068</v>
      </c>
      <c r="I36" s="4">
        <f>G36</f>
        <v>0.18436149599438068</v>
      </c>
      <c r="P36" s="4">
        <f t="shared" si="3"/>
        <v>3.9796536961666851E-2</v>
      </c>
      <c r="Q36" s="4" t="s">
        <v>2</v>
      </c>
      <c r="R36" s="28">
        <f t="shared" si="2"/>
        <v>26480.696400000001</v>
      </c>
    </row>
    <row r="37" spans="1:35">
      <c r="A37" s="4" t="s">
        <v>60</v>
      </c>
      <c r="C37" s="4">
        <v>41753.438000000002</v>
      </c>
      <c r="E37" s="4">
        <f t="shared" si="0"/>
        <v>-19876.833326302287</v>
      </c>
      <c r="F37" s="4">
        <f>ROUND(2*E37,0)/2</f>
        <v>-19877</v>
      </c>
      <c r="G37" s="4">
        <f t="shared" si="1"/>
        <v>7.9835798998828977E-2</v>
      </c>
      <c r="M37" s="4">
        <f>G37</f>
        <v>7.9835798998828977E-2</v>
      </c>
      <c r="P37" s="4">
        <f t="shared" si="3"/>
        <v>3.4337099457477177E-2</v>
      </c>
      <c r="R37" s="28">
        <f t="shared" si="2"/>
        <v>26734.938000000002</v>
      </c>
      <c r="AE37" s="4">
        <v>15</v>
      </c>
      <c r="AG37" s="4" t="s">
        <v>57</v>
      </c>
      <c r="AI37" s="4" t="s">
        <v>51</v>
      </c>
    </row>
    <row r="38" spans="1:35">
      <c r="A38" s="4" t="s">
        <v>60</v>
      </c>
      <c r="C38" s="4">
        <v>41764.430999999997</v>
      </c>
      <c r="E38" s="4">
        <f t="shared" si="0"/>
        <v>-19853.883171335307</v>
      </c>
      <c r="F38" s="4">
        <f>ROUND(2*E38,0)/2</f>
        <v>-19854</v>
      </c>
      <c r="G38" s="4">
        <f t="shared" si="1"/>
        <v>5.5960297991987318E-2</v>
      </c>
      <c r="M38" s="4">
        <f>G38</f>
        <v>5.5960297991987318E-2</v>
      </c>
      <c r="P38" s="4">
        <f t="shared" si="3"/>
        <v>3.4100626646561244E-2</v>
      </c>
      <c r="R38" s="28">
        <f t="shared" si="2"/>
        <v>26745.930999999997</v>
      </c>
      <c r="AE38" s="4">
        <v>13</v>
      </c>
      <c r="AG38" s="4" t="s">
        <v>57</v>
      </c>
      <c r="AI38" s="4" t="s">
        <v>51</v>
      </c>
    </row>
    <row r="39" spans="1:35">
      <c r="A39" s="4" t="s">
        <v>61</v>
      </c>
      <c r="C39" s="4">
        <v>41819.447999999997</v>
      </c>
      <c r="E39" s="4">
        <f t="shared" si="0"/>
        <v>-19739.023835774591</v>
      </c>
      <c r="F39" s="4">
        <f>ROUND(2*E39,0)/2</f>
        <v>-19739</v>
      </c>
      <c r="G39" s="4">
        <f t="shared" si="1"/>
        <v>-1.1417207009799313E-2</v>
      </c>
      <c r="M39" s="4">
        <f>G39</f>
        <v>-1.1417207009799313E-2</v>
      </c>
      <c r="P39" s="4">
        <f t="shared" si="3"/>
        <v>3.2918262591981551E-2</v>
      </c>
      <c r="R39" s="28">
        <f t="shared" si="2"/>
        <v>26800.947999999997</v>
      </c>
      <c r="AE39" s="4">
        <v>12</v>
      </c>
      <c r="AG39" s="4" t="s">
        <v>52</v>
      </c>
      <c r="AI39" s="4" t="s">
        <v>51</v>
      </c>
    </row>
    <row r="40" spans="1:35">
      <c r="A40" s="4" t="s">
        <v>61</v>
      </c>
      <c r="C40" s="4">
        <v>41830.447999999997</v>
      </c>
      <c r="E40" s="4">
        <f t="shared" si="0"/>
        <v>-19716.059066863745</v>
      </c>
      <c r="F40" s="4">
        <f>ROUND(2*E40,0)/2</f>
        <v>-19716</v>
      </c>
      <c r="G40" s="4">
        <f t="shared" si="1"/>
        <v>-2.8292708004300948E-2</v>
      </c>
      <c r="M40" s="4">
        <f>G40</f>
        <v>-2.8292708004300948E-2</v>
      </c>
      <c r="P40" s="4">
        <f t="shared" si="3"/>
        <v>3.2681789781065618E-2</v>
      </c>
      <c r="R40" s="28">
        <f t="shared" si="2"/>
        <v>26811.947999999997</v>
      </c>
      <c r="AE40" s="4">
        <v>7</v>
      </c>
      <c r="AG40" s="4" t="s">
        <v>52</v>
      </c>
      <c r="AI40" s="4" t="s">
        <v>51</v>
      </c>
    </row>
    <row r="41" spans="1:35">
      <c r="A41" s="4" t="s">
        <v>15</v>
      </c>
      <c r="C41" s="4">
        <v>41864.669000000002</v>
      </c>
      <c r="E41" s="4">
        <f t="shared" si="0"/>
        <v>-19644.615670782099</v>
      </c>
      <c r="F41" s="4">
        <v>-19645</v>
      </c>
      <c r="G41" s="4">
        <f t="shared" si="1"/>
        <v>0.18409161500312621</v>
      </c>
      <c r="I41" s="4">
        <f>G41</f>
        <v>0.18409161500312621</v>
      </c>
      <c r="P41" s="4">
        <f t="shared" si="3"/>
        <v>3.1951808495194689E-2</v>
      </c>
      <c r="Q41" s="4" t="s">
        <v>2</v>
      </c>
      <c r="R41" s="28">
        <f t="shared" si="2"/>
        <v>26846.169000000002</v>
      </c>
    </row>
    <row r="42" spans="1:35">
      <c r="A42" s="4" t="s">
        <v>62</v>
      </c>
      <c r="C42" s="4">
        <v>42105.462</v>
      </c>
      <c r="E42" s="4">
        <f t="shared" si="0"/>
        <v>-19141.910616204943</v>
      </c>
      <c r="F42" s="4">
        <f>ROUND(2*E42,0)/2</f>
        <v>-19142</v>
      </c>
      <c r="G42" s="4">
        <f t="shared" si="1"/>
        <v>4.2814353997528087E-2</v>
      </c>
      <c r="M42" s="4">
        <f>G42</f>
        <v>4.2814353997528087E-2</v>
      </c>
      <c r="P42" s="4">
        <f t="shared" si="3"/>
        <v>2.6780250934728772E-2</v>
      </c>
      <c r="R42" s="28">
        <f t="shared" si="2"/>
        <v>27086.962</v>
      </c>
      <c r="AE42" s="4">
        <v>6</v>
      </c>
      <c r="AG42" s="4" t="s">
        <v>52</v>
      </c>
      <c r="AI42" s="4" t="s">
        <v>51</v>
      </c>
    </row>
    <row r="43" spans="1:35">
      <c r="A43" s="4" t="s">
        <v>62</v>
      </c>
      <c r="C43" s="4">
        <v>42132.358999999997</v>
      </c>
      <c r="E43" s="4">
        <f t="shared" si="0"/>
        <v>-19085.757580805406</v>
      </c>
      <c r="F43" s="4">
        <f>ROUND(2*E43,0)/2</f>
        <v>-19086</v>
      </c>
      <c r="G43" s="4">
        <f t="shared" si="1"/>
        <v>0.11611748199356953</v>
      </c>
      <c r="M43" s="4">
        <f>G43</f>
        <v>0.11611748199356953</v>
      </c>
      <c r="P43" s="4">
        <f t="shared" si="3"/>
        <v>2.6204491047281259E-2</v>
      </c>
      <c r="R43" s="28">
        <f t="shared" si="2"/>
        <v>27113.858999999997</v>
      </c>
      <c r="AE43" s="4">
        <v>8</v>
      </c>
      <c r="AG43" s="4" t="s">
        <v>57</v>
      </c>
      <c r="AI43" s="4" t="s">
        <v>51</v>
      </c>
    </row>
    <row r="44" spans="1:35">
      <c r="A44" s="4" t="s">
        <v>62</v>
      </c>
      <c r="C44" s="4">
        <v>42132.362000000001</v>
      </c>
      <c r="E44" s="4">
        <f t="shared" si="0"/>
        <v>-19085.751317686605</v>
      </c>
      <c r="F44" s="4">
        <f>ROUND(2*E44,0)/2</f>
        <v>-19086</v>
      </c>
      <c r="G44" s="4">
        <f t="shared" si="1"/>
        <v>0.11911748199781869</v>
      </c>
      <c r="M44" s="4">
        <f>G44</f>
        <v>0.11911748199781869</v>
      </c>
      <c r="P44" s="4">
        <f t="shared" si="3"/>
        <v>2.6204491047281259E-2</v>
      </c>
      <c r="R44" s="28">
        <f t="shared" si="2"/>
        <v>27113.862000000001</v>
      </c>
      <c r="AE44" s="4">
        <v>10</v>
      </c>
      <c r="AG44" s="4" t="s">
        <v>49</v>
      </c>
      <c r="AI44" s="4" t="s">
        <v>51</v>
      </c>
    </row>
    <row r="45" spans="1:35">
      <c r="A45" s="4" t="s">
        <v>63</v>
      </c>
      <c r="C45" s="4">
        <v>42149.447</v>
      </c>
      <c r="E45" s="4">
        <f t="shared" si="0"/>
        <v>-19050.082856155535</v>
      </c>
      <c r="F45" s="4">
        <f>ROUND(2*E45,0)/2</f>
        <v>-19050</v>
      </c>
      <c r="G45" s="4">
        <f t="shared" si="1"/>
        <v>-3.9687650001724251E-2</v>
      </c>
      <c r="M45" s="4">
        <f>G45</f>
        <v>-3.9687650001724251E-2</v>
      </c>
      <c r="P45" s="4">
        <f t="shared" si="3"/>
        <v>2.5834359691065012E-2</v>
      </c>
      <c r="R45" s="28">
        <f t="shared" si="2"/>
        <v>27130.947</v>
      </c>
      <c r="AE45" s="4">
        <v>8</v>
      </c>
      <c r="AG45" s="4" t="s">
        <v>52</v>
      </c>
      <c r="AI45" s="4" t="s">
        <v>51</v>
      </c>
    </row>
    <row r="46" spans="1:35">
      <c r="A46" s="4" t="s">
        <v>15</v>
      </c>
      <c r="C46" s="4">
        <v>42228.915099999998</v>
      </c>
      <c r="E46" s="4">
        <f t="shared" si="0"/>
        <v>-18884.176805947922</v>
      </c>
      <c r="F46" s="4">
        <v>-18884.5</v>
      </c>
      <c r="G46" s="4">
        <f t="shared" si="1"/>
        <v>0.15480820149241481</v>
      </c>
      <c r="I46" s="4">
        <f>G46</f>
        <v>0.15480820149241481</v>
      </c>
      <c r="P46" s="4">
        <f t="shared" si="3"/>
        <v>2.4132783595126439E-2</v>
      </c>
      <c r="Q46" s="4" t="s">
        <v>2</v>
      </c>
      <c r="R46" s="28">
        <f t="shared" si="2"/>
        <v>27210.415099999998</v>
      </c>
    </row>
    <row r="47" spans="1:35">
      <c r="A47" s="4" t="s">
        <v>64</v>
      </c>
      <c r="C47" s="4">
        <v>42402.489000000001</v>
      </c>
      <c r="E47" s="4">
        <f t="shared" si="0"/>
        <v>-18521.805487543017</v>
      </c>
      <c r="F47" s="4">
        <f>ROUND(2*E47,0)/2</f>
        <v>-18522</v>
      </c>
      <c r="G47" s="4">
        <f t="shared" si="1"/>
        <v>9.3170414002088364E-2</v>
      </c>
      <c r="M47" s="4">
        <f>G47</f>
        <v>9.3170414002088364E-2</v>
      </c>
      <c r="P47" s="4">
        <f t="shared" si="3"/>
        <v>2.0405766466560032E-2</v>
      </c>
      <c r="R47" s="28">
        <f t="shared" si="2"/>
        <v>27383.989000000001</v>
      </c>
      <c r="AE47" s="4">
        <v>7</v>
      </c>
      <c r="AG47" s="4" t="s">
        <v>52</v>
      </c>
      <c r="AI47" s="4" t="s">
        <v>51</v>
      </c>
    </row>
    <row r="48" spans="1:35">
      <c r="A48" s="4" t="s">
        <v>65</v>
      </c>
      <c r="C48" s="4">
        <v>42561.383999999998</v>
      </c>
      <c r="E48" s="4">
        <f t="shared" si="0"/>
        <v>-18190.079400625888</v>
      </c>
      <c r="F48" s="4">
        <f>ROUND(2*E48,0)/2</f>
        <v>-18190</v>
      </c>
      <c r="G48" s="4">
        <f t="shared" si="1"/>
        <v>-3.8032470001780894E-2</v>
      </c>
      <c r="M48" s="4">
        <f>G48</f>
        <v>-3.8032470001780894E-2</v>
      </c>
      <c r="P48" s="4">
        <f t="shared" si="3"/>
        <v>1.6992332848121294E-2</v>
      </c>
      <c r="R48" s="28">
        <f t="shared" si="2"/>
        <v>27542.883999999998</v>
      </c>
      <c r="AE48" s="4">
        <v>7</v>
      </c>
      <c r="AG48" s="4" t="s">
        <v>57</v>
      </c>
      <c r="AI48" s="4" t="s">
        <v>51</v>
      </c>
    </row>
    <row r="49" spans="1:35">
      <c r="A49" s="4" t="s">
        <v>66</v>
      </c>
      <c r="C49" s="4">
        <v>42572.374000000003</v>
      </c>
      <c r="E49" s="4">
        <f t="shared" si="0"/>
        <v>-18167.135508777679</v>
      </c>
      <c r="F49" s="4">
        <f>ROUND(2*E49,0)/2</f>
        <v>-18167</v>
      </c>
      <c r="G49" s="4">
        <f t="shared" si="1"/>
        <v>-6.4907970998319797E-2</v>
      </c>
      <c r="M49" s="4">
        <f>G49</f>
        <v>-6.4907970998319797E-2</v>
      </c>
      <c r="P49" s="4">
        <f t="shared" si="3"/>
        <v>1.6755860037205361E-2</v>
      </c>
      <c r="R49" s="28">
        <f t="shared" si="2"/>
        <v>27553.874000000003</v>
      </c>
      <c r="AE49" s="4">
        <v>11</v>
      </c>
      <c r="AG49" s="4" t="s">
        <v>52</v>
      </c>
      <c r="AI49" s="4" t="s">
        <v>51</v>
      </c>
    </row>
    <row r="50" spans="1:35">
      <c r="A50" s="4" t="s">
        <v>66</v>
      </c>
      <c r="C50" s="4">
        <v>42572.379000000001</v>
      </c>
      <c r="E50" s="4">
        <f t="shared" si="0"/>
        <v>-18167.125070246359</v>
      </c>
      <c r="F50" s="4">
        <f>ROUND(2*E50,0)/2</f>
        <v>-18167</v>
      </c>
      <c r="G50" s="4">
        <f t="shared" si="1"/>
        <v>-5.9907971000939142E-2</v>
      </c>
      <c r="M50" s="4">
        <f>G50</f>
        <v>-5.9907971000939142E-2</v>
      </c>
      <c r="P50" s="4">
        <f t="shared" si="3"/>
        <v>1.6755860037205361E-2</v>
      </c>
      <c r="R50" s="28">
        <f t="shared" si="2"/>
        <v>27553.879000000001</v>
      </c>
      <c r="AE50" s="4">
        <v>10</v>
      </c>
      <c r="AG50" s="4" t="s">
        <v>57</v>
      </c>
      <c r="AI50" s="4" t="s">
        <v>51</v>
      </c>
    </row>
    <row r="51" spans="1:35">
      <c r="A51" s="4" t="s">
        <v>15</v>
      </c>
      <c r="C51" s="4">
        <v>42594.383800000003</v>
      </c>
      <c r="E51" s="4">
        <f t="shared" si="0"/>
        <v>-18121.185511434596</v>
      </c>
      <c r="F51" s="4">
        <v>-18121.5</v>
      </c>
      <c r="G51" s="4">
        <f t="shared" si="1"/>
        <v>0.15063832050509518</v>
      </c>
      <c r="I51" s="4">
        <f>G51</f>
        <v>0.15063832050509518</v>
      </c>
      <c r="P51" s="4">
        <f t="shared" si="3"/>
        <v>1.628805512865425E-2</v>
      </c>
      <c r="Q51" s="4" t="s">
        <v>2</v>
      </c>
      <c r="R51" s="28">
        <f t="shared" si="2"/>
        <v>27575.883800000003</v>
      </c>
    </row>
    <row r="52" spans="1:35">
      <c r="A52" s="4" t="s">
        <v>68</v>
      </c>
      <c r="C52" s="4">
        <v>42815.614999999998</v>
      </c>
      <c r="E52" s="4">
        <f t="shared" si="0"/>
        <v>-17659.319749264734</v>
      </c>
      <c r="F52" s="4">
        <f>ROUND(2*E52,0)/2</f>
        <v>-17659.5</v>
      </c>
      <c r="G52" s="4">
        <f t="shared" si="1"/>
        <v>8.6339126493840013E-2</v>
      </c>
      <c r="N52" s="4">
        <f>G52</f>
        <v>8.6339126493840013E-2</v>
      </c>
      <c r="P52" s="4">
        <f>+C$11+C$12*F52</f>
        <v>1.1538036057212403E-2</v>
      </c>
      <c r="R52" s="28">
        <f t="shared" si="2"/>
        <v>27797.114999999998</v>
      </c>
      <c r="AE52" s="4">
        <v>16</v>
      </c>
      <c r="AG52" s="4" t="s">
        <v>67</v>
      </c>
      <c r="AI52" s="4" t="s">
        <v>69</v>
      </c>
    </row>
    <row r="53" spans="1:35">
      <c r="A53" s="4" t="s">
        <v>71</v>
      </c>
      <c r="C53" s="4">
        <v>42830.281000000003</v>
      </c>
      <c r="E53" s="4">
        <f t="shared" si="0"/>
        <v>-17628.701449187774</v>
      </c>
      <c r="F53" s="4">
        <f>ROUND(2*E53,0)/2</f>
        <v>-17628.5</v>
      </c>
      <c r="G53" s="4">
        <f t="shared" si="1"/>
        <v>-9.6493070501310285E-2</v>
      </c>
      <c r="M53" s="4">
        <f>G53</f>
        <v>-9.6493070501310285E-2</v>
      </c>
      <c r="P53" s="4">
        <f t="shared" si="3"/>
        <v>1.1219311833803952E-2</v>
      </c>
      <c r="R53" s="28">
        <f t="shared" si="2"/>
        <v>27811.781000000003</v>
      </c>
      <c r="AE53" s="4">
        <v>10</v>
      </c>
      <c r="AG53" s="4" t="s">
        <v>70</v>
      </c>
      <c r="AI53" s="4" t="s">
        <v>51</v>
      </c>
    </row>
    <row r="54" spans="1:35">
      <c r="A54" s="4" t="s">
        <v>68</v>
      </c>
      <c r="C54" s="4">
        <v>42832.728999999999</v>
      </c>
      <c r="E54" s="4">
        <f t="shared" si="0"/>
        <v>-17623.590744251986</v>
      </c>
      <c r="F54" s="4">
        <f>ROUND(2*E54,0)/2</f>
        <v>-17623.5</v>
      </c>
      <c r="G54" s="4">
        <f t="shared" si="1"/>
        <v>-4.3466005503432825E-2</v>
      </c>
      <c r="N54" s="4">
        <f>G54</f>
        <v>-4.3466005503432825E-2</v>
      </c>
      <c r="P54" s="4">
        <f t="shared" si="3"/>
        <v>1.1167904700996156E-2</v>
      </c>
      <c r="R54" s="28">
        <f t="shared" si="2"/>
        <v>27814.228999999999</v>
      </c>
      <c r="AD54" s="4" t="s">
        <v>72</v>
      </c>
      <c r="AE54" s="4">
        <v>15</v>
      </c>
      <c r="AG54" s="4" t="s">
        <v>67</v>
      </c>
      <c r="AI54" s="4" t="s">
        <v>69</v>
      </c>
    </row>
    <row r="55" spans="1:35">
      <c r="A55" s="4" t="s">
        <v>68</v>
      </c>
      <c r="C55" s="4">
        <v>42832.735000000001</v>
      </c>
      <c r="E55" s="4">
        <f t="shared" si="0"/>
        <v>-17623.578218014394</v>
      </c>
      <c r="F55" s="4">
        <f>ROUND(2*E55,0)/2</f>
        <v>-17623.5</v>
      </c>
      <c r="G55" s="4">
        <f t="shared" si="1"/>
        <v>-3.7466005502210464E-2</v>
      </c>
      <c r="N55" s="4">
        <f>G55</f>
        <v>-3.7466005502210464E-2</v>
      </c>
      <c r="P55" s="4">
        <f t="shared" si="3"/>
        <v>1.1167904700996156E-2</v>
      </c>
      <c r="R55" s="28">
        <f t="shared" si="2"/>
        <v>27814.235000000001</v>
      </c>
      <c r="AD55" s="4" t="s">
        <v>72</v>
      </c>
      <c r="AE55" s="4">
        <v>12</v>
      </c>
      <c r="AG55" s="4" t="s">
        <v>73</v>
      </c>
      <c r="AI55" s="4" t="s">
        <v>69</v>
      </c>
    </row>
    <row r="56" spans="1:35">
      <c r="A56" s="4" t="s">
        <v>74</v>
      </c>
      <c r="C56" s="4">
        <v>42858.398999999998</v>
      </c>
      <c r="E56" s="4">
        <f t="shared" si="0"/>
        <v>-17569.999324439141</v>
      </c>
      <c r="F56" s="4">
        <f>ROUND(2*E56,0)/2</f>
        <v>-17570</v>
      </c>
      <c r="G56" s="4">
        <f t="shared" si="1"/>
        <v>3.2358999305870384E-4</v>
      </c>
      <c r="M56" s="4">
        <f>G56</f>
        <v>3.2358999305870384E-4</v>
      </c>
      <c r="P56" s="4">
        <f t="shared" si="3"/>
        <v>1.0617848379952555E-2</v>
      </c>
      <c r="R56" s="28">
        <f t="shared" si="2"/>
        <v>27839.898999999998</v>
      </c>
      <c r="AE56" s="4">
        <v>10</v>
      </c>
      <c r="AG56" s="4" t="s">
        <v>57</v>
      </c>
      <c r="AI56" s="4" t="s">
        <v>51</v>
      </c>
    </row>
    <row r="57" spans="1:35">
      <c r="A57" s="4" t="s">
        <v>68</v>
      </c>
      <c r="C57" s="4">
        <v>42859.612999999998</v>
      </c>
      <c r="E57" s="4">
        <f t="shared" si="0"/>
        <v>-17567.464849033888</v>
      </c>
      <c r="F57" s="4">
        <f t="shared" ref="F57:F134" si="6">ROUND(2*E57,0)/2</f>
        <v>-17567.5</v>
      </c>
      <c r="G57" s="4">
        <f t="shared" si="1"/>
        <v>1.6837122493598145E-2</v>
      </c>
      <c r="N57" s="4">
        <f>G57</f>
        <v>1.6837122493598145E-2</v>
      </c>
      <c r="P57" s="4">
        <f t="shared" si="3"/>
        <v>1.0592144813548643E-2</v>
      </c>
      <c r="R57" s="28">
        <f t="shared" si="2"/>
        <v>27841.112999999998</v>
      </c>
      <c r="AD57" s="4" t="s">
        <v>72</v>
      </c>
      <c r="AE57" s="4">
        <v>11</v>
      </c>
      <c r="AG57" s="4" t="s">
        <v>75</v>
      </c>
      <c r="AI57" s="4" t="s">
        <v>69</v>
      </c>
    </row>
    <row r="58" spans="1:35">
      <c r="A58" s="4" t="s">
        <v>76</v>
      </c>
      <c r="C58" s="4">
        <v>42869.383999999998</v>
      </c>
      <c r="E58" s="4">
        <f t="shared" si="0"/>
        <v>-17547.065871122264</v>
      </c>
      <c r="F58" s="4">
        <f>ROUND(2*E58,0)/2</f>
        <v>-17547</v>
      </c>
      <c r="G58" s="4">
        <f t="shared" si="1"/>
        <v>-3.1551911008136813E-2</v>
      </c>
      <c r="M58" s="4">
        <f>G58</f>
        <v>-3.1551911008136813E-2</v>
      </c>
      <c r="P58" s="4">
        <f t="shared" si="3"/>
        <v>1.0381375569036622E-2</v>
      </c>
      <c r="R58" s="28">
        <f t="shared" si="2"/>
        <v>27850.883999999998</v>
      </c>
      <c r="AE58" s="4">
        <v>8</v>
      </c>
      <c r="AG58" s="4" t="s">
        <v>70</v>
      </c>
      <c r="AI58" s="4" t="s">
        <v>51</v>
      </c>
    </row>
    <row r="59" spans="1:35">
      <c r="A59" s="4" t="s">
        <v>76</v>
      </c>
      <c r="C59" s="4">
        <v>42869.411</v>
      </c>
      <c r="E59" s="4">
        <f t="shared" si="0"/>
        <v>-17547.009503053116</v>
      </c>
      <c r="F59" s="4">
        <f>ROUND(2*E59,0)/2</f>
        <v>-17547</v>
      </c>
      <c r="G59" s="4">
        <f t="shared" si="1"/>
        <v>-4.5519110062741674E-3</v>
      </c>
      <c r="M59" s="4">
        <f>G59</f>
        <v>-4.5519110062741674E-3</v>
      </c>
      <c r="P59" s="4">
        <f t="shared" si="3"/>
        <v>1.0381375569036622E-2</v>
      </c>
      <c r="R59" s="28">
        <f t="shared" si="2"/>
        <v>27850.911</v>
      </c>
      <c r="AE59" s="4">
        <v>10</v>
      </c>
      <c r="AG59" s="4" t="s">
        <v>57</v>
      </c>
      <c r="AI59" s="4" t="s">
        <v>51</v>
      </c>
    </row>
    <row r="60" spans="1:35">
      <c r="A60" s="4" t="s">
        <v>76</v>
      </c>
      <c r="C60" s="4">
        <v>42870.624000000003</v>
      </c>
      <c r="E60" s="4">
        <f t="shared" si="0"/>
        <v>-17544.477115354122</v>
      </c>
      <c r="F60" s="4">
        <f>ROUND(2*E60,0)/2</f>
        <v>-17544.5</v>
      </c>
      <c r="G60" s="4">
        <f t="shared" si="1"/>
        <v>1.0961621497699525E-2</v>
      </c>
      <c r="M60" s="4">
        <f>G60</f>
        <v>1.0961621497699525E-2</v>
      </c>
      <c r="P60" s="4">
        <f t="shared" si="3"/>
        <v>1.035567200263271E-2</v>
      </c>
      <c r="R60" s="28">
        <f t="shared" si="2"/>
        <v>27852.124000000003</v>
      </c>
      <c r="AE60" s="4">
        <v>6</v>
      </c>
      <c r="AG60" s="4" t="s">
        <v>52</v>
      </c>
      <c r="AI60" s="4" t="s">
        <v>51</v>
      </c>
    </row>
    <row r="61" spans="1:35">
      <c r="A61" s="4" t="s">
        <v>76</v>
      </c>
      <c r="C61" s="4">
        <v>42880.402999999998</v>
      </c>
      <c r="E61" s="4">
        <f t="shared" si="0"/>
        <v>-17524.061435792391</v>
      </c>
      <c r="F61" s="4">
        <f>ROUND(2*E61,0)/2</f>
        <v>-17524</v>
      </c>
      <c r="G61" s="4">
        <f t="shared" si="1"/>
        <v>-2.9427412002405617E-2</v>
      </c>
      <c r="M61" s="4">
        <f>G61</f>
        <v>-2.9427412002405617E-2</v>
      </c>
      <c r="P61" s="4">
        <f t="shared" si="3"/>
        <v>1.0144902758120689E-2</v>
      </c>
      <c r="R61" s="28">
        <f t="shared" si="2"/>
        <v>27861.902999999998</v>
      </c>
      <c r="AE61" s="4">
        <v>8</v>
      </c>
      <c r="AG61" s="4" t="s">
        <v>57</v>
      </c>
      <c r="AI61" s="4" t="s">
        <v>51</v>
      </c>
    </row>
    <row r="62" spans="1:35">
      <c r="A62" s="4" t="s">
        <v>68</v>
      </c>
      <c r="C62" s="4">
        <v>42881.625999999997</v>
      </c>
      <c r="E62" s="4">
        <f t="shared" si="0"/>
        <v>-17521.508171030764</v>
      </c>
      <c r="F62" s="4">
        <f t="shared" si="6"/>
        <v>-17521.5</v>
      </c>
      <c r="G62" s="4">
        <f t="shared" si="1"/>
        <v>-3.9138795036706142E-3</v>
      </c>
      <c r="N62" s="4">
        <f>G62</f>
        <v>-3.9138795036706142E-3</v>
      </c>
      <c r="P62" s="4">
        <f t="shared" si="3"/>
        <v>1.0119199191716777E-2</v>
      </c>
      <c r="R62" s="28">
        <f t="shared" si="2"/>
        <v>27863.125999999997</v>
      </c>
      <c r="AD62" s="4" t="s">
        <v>72</v>
      </c>
      <c r="AE62" s="4">
        <v>11</v>
      </c>
      <c r="AG62" s="4" t="s">
        <v>67</v>
      </c>
      <c r="AI62" s="4" t="s">
        <v>69</v>
      </c>
    </row>
    <row r="63" spans="1:35">
      <c r="A63" s="4" t="s">
        <v>68</v>
      </c>
      <c r="C63" s="4">
        <v>42881.627</v>
      </c>
      <c r="E63" s="4">
        <f t="shared" si="0"/>
        <v>-17521.50608332449</v>
      </c>
      <c r="F63" s="4">
        <f t="shared" ref="F63:F70" si="7">ROUND(2*E63,0)/2</f>
        <v>-17521.5</v>
      </c>
      <c r="G63" s="4">
        <f t="shared" si="1"/>
        <v>-2.9138794998289086E-3</v>
      </c>
      <c r="N63" s="4">
        <f>G63</f>
        <v>-2.9138794998289086E-3</v>
      </c>
      <c r="P63" s="4">
        <f t="shared" si="3"/>
        <v>1.0119199191716777E-2</v>
      </c>
      <c r="R63" s="28">
        <f t="shared" si="2"/>
        <v>27863.127</v>
      </c>
      <c r="AD63" s="4" t="s">
        <v>72</v>
      </c>
      <c r="AE63" s="4">
        <v>10</v>
      </c>
      <c r="AG63" s="4" t="s">
        <v>73</v>
      </c>
      <c r="AI63" s="4" t="s">
        <v>69</v>
      </c>
    </row>
    <row r="64" spans="1:35">
      <c r="A64" s="4" t="s">
        <v>76</v>
      </c>
      <c r="C64" s="4">
        <v>42908.506999999998</v>
      </c>
      <c r="E64" s="4">
        <f t="shared" si="0"/>
        <v>-17465.388538931453</v>
      </c>
      <c r="F64" s="4">
        <f t="shared" si="7"/>
        <v>-17465.5</v>
      </c>
      <c r="G64" s="4">
        <f t="shared" si="1"/>
        <v>5.3389248496387154E-2</v>
      </c>
      <c r="M64" s="4">
        <f>G64</f>
        <v>5.3389248496387154E-2</v>
      </c>
      <c r="P64" s="4">
        <f t="shared" si="3"/>
        <v>9.5434393042692633E-3</v>
      </c>
      <c r="R64" s="28">
        <f t="shared" si="2"/>
        <v>27890.006999999998</v>
      </c>
      <c r="AE64" s="4">
        <v>6</v>
      </c>
      <c r="AG64" s="4" t="s">
        <v>52</v>
      </c>
      <c r="AI64" s="4" t="s">
        <v>51</v>
      </c>
    </row>
    <row r="65" spans="1:35">
      <c r="A65" s="4" t="s">
        <v>68</v>
      </c>
      <c r="C65" s="4">
        <v>42909.74</v>
      </c>
      <c r="E65" s="4">
        <f t="shared" si="0"/>
        <v>-17462.814397107173</v>
      </c>
      <c r="F65" s="4">
        <f t="shared" si="7"/>
        <v>-17463</v>
      </c>
      <c r="G65" s="4">
        <f t="shared" si="1"/>
        <v>8.8902780997159425E-2</v>
      </c>
      <c r="N65" s="4">
        <f>G65</f>
        <v>8.8902780997159425E-2</v>
      </c>
      <c r="P65" s="4">
        <f t="shared" si="3"/>
        <v>9.5177357378653793E-3</v>
      </c>
      <c r="R65" s="28">
        <f t="shared" si="2"/>
        <v>27891.239999999998</v>
      </c>
      <c r="AD65" s="4" t="s">
        <v>72</v>
      </c>
      <c r="AE65" s="4">
        <v>12</v>
      </c>
      <c r="AG65" s="4" t="s">
        <v>67</v>
      </c>
      <c r="AI65" s="4" t="s">
        <v>69</v>
      </c>
    </row>
    <row r="66" spans="1:35">
      <c r="A66" s="4" t="s">
        <v>76</v>
      </c>
      <c r="C66" s="4">
        <v>42913.392999999996</v>
      </c>
      <c r="E66" s="4">
        <f t="shared" si="0"/>
        <v>-17455.188006122509</v>
      </c>
      <c r="F66" s="4">
        <f t="shared" si="7"/>
        <v>-17455</v>
      </c>
      <c r="G66" s="4">
        <f t="shared" si="1"/>
        <v>-9.0053915002499707E-2</v>
      </c>
      <c r="M66" s="4">
        <f>G66</f>
        <v>-9.0053915002499707E-2</v>
      </c>
      <c r="P66" s="4">
        <f t="shared" si="3"/>
        <v>9.4354843253728615E-3</v>
      </c>
      <c r="R66" s="28">
        <f t="shared" si="2"/>
        <v>27894.892999999996</v>
      </c>
      <c r="AE66" s="4">
        <v>8</v>
      </c>
      <c r="AG66" s="4" t="s">
        <v>57</v>
      </c>
      <c r="AI66" s="4" t="s">
        <v>51</v>
      </c>
    </row>
    <row r="67" spans="1:35">
      <c r="A67" s="4" t="s">
        <v>76</v>
      </c>
      <c r="C67" s="4">
        <v>42913.394</v>
      </c>
      <c r="E67" s="4">
        <f t="shared" si="0"/>
        <v>-17455.185918416239</v>
      </c>
      <c r="F67" s="4">
        <f t="shared" si="7"/>
        <v>-17455</v>
      </c>
      <c r="G67" s="4">
        <f t="shared" si="1"/>
        <v>-8.9053914998658001E-2</v>
      </c>
      <c r="M67" s="4">
        <f>G67</f>
        <v>-8.9053914998658001E-2</v>
      </c>
      <c r="P67" s="4">
        <f t="shared" si="3"/>
        <v>9.4354843253728615E-3</v>
      </c>
      <c r="R67" s="28">
        <f t="shared" si="2"/>
        <v>27894.894</v>
      </c>
      <c r="AE67" s="4">
        <v>11</v>
      </c>
      <c r="AG67" s="4" t="s">
        <v>70</v>
      </c>
      <c r="AI67" s="4" t="s">
        <v>51</v>
      </c>
    </row>
    <row r="68" spans="1:35">
      <c r="A68" s="4" t="s">
        <v>68</v>
      </c>
      <c r="C68" s="4">
        <v>42931.737000000001</v>
      </c>
      <c r="E68" s="4">
        <f t="shared" si="0"/>
        <v>-17416.891122404271</v>
      </c>
      <c r="F68" s="4">
        <f t="shared" si="7"/>
        <v>-17417</v>
      </c>
      <c r="G68" s="4">
        <f t="shared" si="1"/>
        <v>5.2151778996631037E-2</v>
      </c>
      <c r="N68" s="4">
        <f>G68</f>
        <v>5.2151778996631037E-2</v>
      </c>
      <c r="P68" s="4">
        <f t="shared" si="3"/>
        <v>9.0447901160334854E-3</v>
      </c>
      <c r="R68" s="28">
        <f t="shared" si="2"/>
        <v>27913.237000000001</v>
      </c>
      <c r="AD68" s="4" t="s">
        <v>72</v>
      </c>
      <c r="AE68" s="4">
        <v>11</v>
      </c>
      <c r="AG68" s="4" t="s">
        <v>67</v>
      </c>
      <c r="AI68" s="4" t="s">
        <v>69</v>
      </c>
    </row>
    <row r="69" spans="1:35">
      <c r="A69" s="4" t="s">
        <v>68</v>
      </c>
      <c r="C69" s="4">
        <v>42931.739000000001</v>
      </c>
      <c r="E69" s="4">
        <f t="shared" si="0"/>
        <v>-17416.886946991741</v>
      </c>
      <c r="F69" s="4">
        <f t="shared" si="7"/>
        <v>-17417</v>
      </c>
      <c r="G69" s="4">
        <f t="shared" si="1"/>
        <v>5.4151778997038491E-2</v>
      </c>
      <c r="N69" s="4">
        <f>G69</f>
        <v>5.4151778997038491E-2</v>
      </c>
      <c r="P69" s="4">
        <f t="shared" si="3"/>
        <v>9.0447901160334854E-3</v>
      </c>
      <c r="R69" s="28">
        <f t="shared" si="2"/>
        <v>27913.239000000001</v>
      </c>
      <c r="AD69" s="4" t="s">
        <v>72</v>
      </c>
      <c r="AE69" s="4">
        <v>10</v>
      </c>
      <c r="AG69" s="4" t="s">
        <v>77</v>
      </c>
      <c r="AI69" s="4" t="s">
        <v>69</v>
      </c>
    </row>
    <row r="70" spans="1:35">
      <c r="A70" s="4" t="s">
        <v>76</v>
      </c>
      <c r="C70" s="4">
        <v>42935.39</v>
      </c>
      <c r="E70" s="4">
        <f t="shared" si="0"/>
        <v>-17409.264731419611</v>
      </c>
      <c r="F70" s="4">
        <f t="shared" si="7"/>
        <v>-17409.5</v>
      </c>
      <c r="G70" s="4">
        <f t="shared" si="1"/>
        <v>0.11269237649685238</v>
      </c>
      <c r="M70" s="4">
        <f>G70</f>
        <v>0.11269237649685238</v>
      </c>
      <c r="P70" s="4">
        <f t="shared" si="3"/>
        <v>8.9676794168217777E-3</v>
      </c>
      <c r="R70" s="28">
        <f t="shared" si="2"/>
        <v>27916.89</v>
      </c>
      <c r="AE70" s="4">
        <v>11</v>
      </c>
      <c r="AG70" s="4" t="s">
        <v>70</v>
      </c>
      <c r="AI70" s="4" t="s">
        <v>51</v>
      </c>
    </row>
    <row r="71" spans="1:35">
      <c r="A71" s="4" t="s">
        <v>15</v>
      </c>
      <c r="C71" s="4">
        <v>42959.846700000002</v>
      </c>
      <c r="E71" s="4">
        <f t="shared" si="0"/>
        <v>-17358.206325617622</v>
      </c>
      <c r="F71" s="4">
        <v>-17358.5</v>
      </c>
      <c r="G71" s="4">
        <f t="shared" si="1"/>
        <v>0.14066843949694885</v>
      </c>
      <c r="I71" s="4">
        <f>G71</f>
        <v>0.14066843949694885</v>
      </c>
      <c r="P71" s="4">
        <f t="shared" si="3"/>
        <v>8.4433266621820879E-3</v>
      </c>
      <c r="Q71" s="4" t="s">
        <v>2</v>
      </c>
      <c r="R71" s="28">
        <f t="shared" si="2"/>
        <v>27941.346700000002</v>
      </c>
    </row>
    <row r="72" spans="1:35">
      <c r="A72" s="4" t="s">
        <v>68</v>
      </c>
      <c r="C72" s="4">
        <v>43069.855000000003</v>
      </c>
      <c r="E72" s="4">
        <f t="shared" si="0"/>
        <v>-17128.541308547185</v>
      </c>
      <c r="F72" s="4">
        <f t="shared" si="6"/>
        <v>-17128.5</v>
      </c>
      <c r="G72" s="4">
        <f t="shared" si="1"/>
        <v>-1.9786570497672074E-2</v>
      </c>
      <c r="N72" s="4">
        <f>G72</f>
        <v>-1.9786570497672074E-2</v>
      </c>
      <c r="P72" s="4">
        <f t="shared" si="3"/>
        <v>6.0785985530227293E-3</v>
      </c>
      <c r="R72" s="28">
        <f t="shared" si="2"/>
        <v>28051.355000000003</v>
      </c>
      <c r="AD72" s="4" t="s">
        <v>72</v>
      </c>
      <c r="AE72" s="4">
        <v>8</v>
      </c>
      <c r="AG72" s="4" t="s">
        <v>77</v>
      </c>
      <c r="AI72" s="4" t="s">
        <v>69</v>
      </c>
    </row>
    <row r="73" spans="1:35">
      <c r="A73" s="4" t="s">
        <v>68</v>
      </c>
      <c r="C73" s="4">
        <v>43069.858999999997</v>
      </c>
      <c r="E73" s="4">
        <f t="shared" si="0"/>
        <v>-17128.532957722142</v>
      </c>
      <c r="F73" s="4">
        <f t="shared" si="6"/>
        <v>-17128.5</v>
      </c>
      <c r="G73" s="4">
        <f t="shared" si="1"/>
        <v>-1.5786570504133124E-2</v>
      </c>
      <c r="N73" s="4">
        <f>G73</f>
        <v>-1.5786570504133124E-2</v>
      </c>
      <c r="P73" s="4">
        <f t="shared" si="3"/>
        <v>6.0785985530227293E-3</v>
      </c>
      <c r="R73" s="28">
        <f t="shared" si="2"/>
        <v>28051.358999999997</v>
      </c>
      <c r="AD73" s="4" t="s">
        <v>72</v>
      </c>
      <c r="AE73" s="4">
        <v>12</v>
      </c>
      <c r="AG73" s="4" t="s">
        <v>67</v>
      </c>
      <c r="AI73" s="4" t="s">
        <v>69</v>
      </c>
    </row>
    <row r="74" spans="1:35">
      <c r="A74" s="4" t="s">
        <v>78</v>
      </c>
      <c r="C74" s="4">
        <v>43101.637999999999</v>
      </c>
      <c r="E74" s="4">
        <f t="shared" si="0"/>
        <v>-17062.187740338708</v>
      </c>
      <c r="F74" s="4">
        <f t="shared" si="6"/>
        <v>-17062</v>
      </c>
      <c r="G74" s="4">
        <f t="shared" si="1"/>
        <v>-8.9926606000517495E-2</v>
      </c>
      <c r="M74" s="4">
        <f>G74</f>
        <v>-8.9926606000517495E-2</v>
      </c>
      <c r="P74" s="4">
        <f t="shared" si="3"/>
        <v>5.3948836866788141E-3</v>
      </c>
      <c r="R74" s="28">
        <f t="shared" si="2"/>
        <v>28083.137999999999</v>
      </c>
      <c r="AE74" s="4">
        <v>7</v>
      </c>
      <c r="AG74" s="4" t="s">
        <v>52</v>
      </c>
      <c r="AI74" s="4" t="s">
        <v>51</v>
      </c>
    </row>
    <row r="75" spans="1:35">
      <c r="A75" s="4" t="s">
        <v>79</v>
      </c>
      <c r="C75" s="4">
        <v>43182.31</v>
      </c>
      <c r="E75" s="4">
        <f t="shared" si="0"/>
        <v>-16893.768300559113</v>
      </c>
      <c r="F75" s="4">
        <f t="shared" si="6"/>
        <v>-16894</v>
      </c>
      <c r="G75" s="4">
        <f t="shared" si="1"/>
        <v>0.11098277799464995</v>
      </c>
      <c r="M75" s="4">
        <f>G75</f>
        <v>0.11098277799464995</v>
      </c>
      <c r="P75" s="4">
        <f t="shared" si="3"/>
        <v>3.6676040243363295E-3</v>
      </c>
      <c r="R75" s="28">
        <f t="shared" si="2"/>
        <v>28163.809999999998</v>
      </c>
      <c r="AE75" s="4">
        <v>7</v>
      </c>
      <c r="AG75" s="4" t="s">
        <v>52</v>
      </c>
      <c r="AI75" s="4" t="s">
        <v>51</v>
      </c>
    </row>
    <row r="76" spans="1:35">
      <c r="A76" s="4" t="s">
        <v>79</v>
      </c>
      <c r="C76" s="4">
        <v>43193.298000000003</v>
      </c>
      <c r="E76" s="4">
        <f t="shared" si="0"/>
        <v>-16870.828584123436</v>
      </c>
      <c r="F76" s="4">
        <f t="shared" si="6"/>
        <v>-16871</v>
      </c>
      <c r="G76" s="4">
        <f t="shared" si="1"/>
        <v>8.2107276997703593E-2</v>
      </c>
      <c r="M76" s="4">
        <f>G76</f>
        <v>8.2107276997703593E-2</v>
      </c>
      <c r="P76" s="4">
        <f t="shared" si="3"/>
        <v>3.4311312134203964E-3</v>
      </c>
      <c r="R76" s="28">
        <f t="shared" si="2"/>
        <v>28174.798000000003</v>
      </c>
      <c r="AE76" s="4">
        <v>6</v>
      </c>
      <c r="AG76" s="4" t="s">
        <v>52</v>
      </c>
      <c r="AI76" s="4" t="s">
        <v>51</v>
      </c>
    </row>
    <row r="77" spans="1:35">
      <c r="A77" s="4" t="s">
        <v>80</v>
      </c>
      <c r="C77" s="4">
        <v>43204.303</v>
      </c>
      <c r="E77" s="4">
        <f t="shared" si="0"/>
        <v>-16847.853376681272</v>
      </c>
      <c r="F77" s="4">
        <f t="shared" ref="F77:F82" si="8">ROUND(2*E77,0)/2</f>
        <v>-16848</v>
      </c>
      <c r="G77" s="4">
        <f t="shared" si="1"/>
        <v>7.0231776000582613E-2</v>
      </c>
      <c r="M77" s="4">
        <f>G77</f>
        <v>7.0231776000582613E-2</v>
      </c>
      <c r="P77" s="4">
        <f t="shared" si="3"/>
        <v>3.1946584025044356E-3</v>
      </c>
      <c r="R77" s="28">
        <f t="shared" si="2"/>
        <v>28185.803</v>
      </c>
      <c r="AE77" s="4">
        <v>7</v>
      </c>
      <c r="AG77" s="4" t="s">
        <v>52</v>
      </c>
      <c r="AI77" s="4" t="s">
        <v>51</v>
      </c>
    </row>
    <row r="78" spans="1:35">
      <c r="A78" s="4" t="s">
        <v>68</v>
      </c>
      <c r="C78" s="4">
        <v>43211.646999999997</v>
      </c>
      <c r="E78" s="4">
        <f t="shared" si="0"/>
        <v>-16832.521261873895</v>
      </c>
      <c r="F78" s="4">
        <f t="shared" si="8"/>
        <v>-16832.5</v>
      </c>
      <c r="G78" s="4">
        <f t="shared" si="1"/>
        <v>-1.0184322505665477E-2</v>
      </c>
      <c r="N78" s="4">
        <f>G78</f>
        <v>-1.0184322505665477E-2</v>
      </c>
      <c r="P78" s="4">
        <f t="shared" si="3"/>
        <v>3.0352962908002379E-3</v>
      </c>
      <c r="R78" s="28">
        <f t="shared" si="2"/>
        <v>28193.146999999997</v>
      </c>
      <c r="AD78" s="4" t="s">
        <v>72</v>
      </c>
      <c r="AE78" s="4">
        <v>16</v>
      </c>
      <c r="AG78" s="4" t="s">
        <v>81</v>
      </c>
      <c r="AI78" s="4" t="s">
        <v>69</v>
      </c>
    </row>
    <row r="79" spans="1:35">
      <c r="A79" s="4" t="s">
        <v>68</v>
      </c>
      <c r="C79" s="4">
        <v>43228.760999999999</v>
      </c>
      <c r="E79" s="4">
        <f t="shared" si="0"/>
        <v>-16796.792256861147</v>
      </c>
      <c r="F79" s="4">
        <f t="shared" si="8"/>
        <v>-16797</v>
      </c>
      <c r="G79" s="4">
        <f t="shared" si="1"/>
        <v>9.9507838996942155E-2</v>
      </c>
      <c r="N79" s="4">
        <f>G79</f>
        <v>9.9507838996942155E-2</v>
      </c>
      <c r="P79" s="4">
        <f t="shared" si="3"/>
        <v>2.6703056478647735E-3</v>
      </c>
      <c r="R79" s="28">
        <f t="shared" si="2"/>
        <v>28210.260999999999</v>
      </c>
      <c r="AD79" s="4" t="s">
        <v>72</v>
      </c>
      <c r="AE79" s="4">
        <v>12</v>
      </c>
      <c r="AG79" s="4" t="s">
        <v>82</v>
      </c>
      <c r="AI79" s="4" t="s">
        <v>69</v>
      </c>
    </row>
    <row r="80" spans="1:35">
      <c r="A80" s="4" t="s">
        <v>68</v>
      </c>
      <c r="C80" s="4">
        <v>43244.646999999997</v>
      </c>
      <c r="E80" s="4">
        <f t="shared" si="0"/>
        <v>-16763.626955141364</v>
      </c>
      <c r="F80" s="4">
        <f t="shared" si="8"/>
        <v>-16763.5</v>
      </c>
      <c r="G80" s="4">
        <f t="shared" si="1"/>
        <v>-6.0810825503722299E-2</v>
      </c>
      <c r="N80" s="4">
        <f>G80</f>
        <v>-6.0810825503722299E-2</v>
      </c>
      <c r="P80" s="4">
        <f t="shared" si="3"/>
        <v>2.3258778580524109E-3</v>
      </c>
      <c r="R80" s="28">
        <f t="shared" si="2"/>
        <v>28226.146999999997</v>
      </c>
      <c r="AD80" s="4" t="s">
        <v>72</v>
      </c>
      <c r="AE80" s="4">
        <v>10</v>
      </c>
      <c r="AG80" s="4" t="s">
        <v>67</v>
      </c>
      <c r="AI80" s="4" t="s">
        <v>69</v>
      </c>
    </row>
    <row r="81" spans="1:35">
      <c r="A81" s="4" t="s">
        <v>80</v>
      </c>
      <c r="C81" s="4">
        <v>43254.413</v>
      </c>
      <c r="E81" s="4">
        <f t="shared" si="0"/>
        <v>-16743.238415761058</v>
      </c>
      <c r="F81" s="4">
        <f t="shared" si="8"/>
        <v>-16743</v>
      </c>
      <c r="G81" s="4">
        <f t="shared" si="1"/>
        <v>-0.11419985900283791</v>
      </c>
      <c r="M81" s="4">
        <f>G81</f>
        <v>-0.11419985900283791</v>
      </c>
      <c r="P81" s="4">
        <f t="shared" si="3"/>
        <v>2.1151086135403896E-3</v>
      </c>
      <c r="R81" s="28">
        <f t="shared" si="2"/>
        <v>28235.913</v>
      </c>
      <c r="AE81" s="4">
        <v>12</v>
      </c>
      <c r="AG81" s="4" t="s">
        <v>70</v>
      </c>
      <c r="AI81" s="4" t="s">
        <v>51</v>
      </c>
    </row>
    <row r="82" spans="1:35">
      <c r="A82" s="4" t="s">
        <v>80</v>
      </c>
      <c r="C82" s="4">
        <v>43254.427000000003</v>
      </c>
      <c r="E82" s="4">
        <f t="shared" si="0"/>
        <v>-16743.209187873344</v>
      </c>
      <c r="F82" s="4">
        <f t="shared" si="8"/>
        <v>-16743</v>
      </c>
      <c r="G82" s="4">
        <f t="shared" si="1"/>
        <v>-0.10019985899998574</v>
      </c>
      <c r="M82" s="4">
        <f>G82</f>
        <v>-0.10019985899998574</v>
      </c>
      <c r="P82" s="4">
        <f t="shared" si="3"/>
        <v>2.1151086135403896E-3</v>
      </c>
      <c r="R82" s="28">
        <f t="shared" si="2"/>
        <v>28235.927000000003</v>
      </c>
      <c r="AE82" s="4">
        <v>6</v>
      </c>
      <c r="AG82" s="4" t="s">
        <v>49</v>
      </c>
      <c r="AI82" s="4" t="s">
        <v>51</v>
      </c>
    </row>
    <row r="83" spans="1:35">
      <c r="A83" s="4" t="s">
        <v>15</v>
      </c>
      <c r="C83" s="4">
        <v>43325.316299999999</v>
      </c>
      <c r="E83" s="4">
        <f t="shared" si="0"/>
        <v>-16595.213152168675</v>
      </c>
      <c r="F83" s="4">
        <v>-16595.5</v>
      </c>
      <c r="G83" s="4">
        <f t="shared" si="1"/>
        <v>0.13739855849416927</v>
      </c>
      <c r="I83" s="4">
        <f>G83</f>
        <v>0.13739855849416927</v>
      </c>
      <c r="P83" s="4">
        <f t="shared" si="3"/>
        <v>5.9859819570992623E-4</v>
      </c>
      <c r="Q83" s="4" t="s">
        <v>2</v>
      </c>
      <c r="R83" s="28">
        <f t="shared" si="2"/>
        <v>28306.816299999999</v>
      </c>
    </row>
    <row r="84" spans="1:35">
      <c r="A84" s="4" t="s">
        <v>83</v>
      </c>
      <c r="C84" s="4">
        <v>43420.663</v>
      </c>
      <c r="E84" s="4">
        <f t="shared" si="0"/>
        <v>-16396.157249267624</v>
      </c>
      <c r="F84" s="4">
        <f>ROUND(2*E84,0)/2</f>
        <v>-16396</v>
      </c>
      <c r="G84" s="4">
        <f t="shared" si="1"/>
        <v>-7.5321547999919858E-2</v>
      </c>
      <c r="M84" s="4">
        <f>G84</f>
        <v>-7.5321547999919858E-2</v>
      </c>
      <c r="P84" s="4">
        <f t="shared" si="3"/>
        <v>-1.4525464033217916E-3</v>
      </c>
      <c r="R84" s="28">
        <f t="shared" si="2"/>
        <v>28402.163</v>
      </c>
      <c r="AE84" s="4">
        <v>10</v>
      </c>
      <c r="AG84" s="4" t="s">
        <v>52</v>
      </c>
      <c r="AI84" s="4" t="s">
        <v>51</v>
      </c>
    </row>
    <row r="85" spans="1:35">
      <c r="A85" s="4" t="s">
        <v>68</v>
      </c>
      <c r="C85" s="4">
        <v>43503.781000000003</v>
      </c>
      <c r="E85" s="4">
        <f t="shared" ref="E85:E148" si="9">(C85-C$7)/C$8</f>
        <v>-16222.631279964755</v>
      </c>
      <c r="F85" s="4">
        <f>ROUND(2*E85,0)/2</f>
        <v>-16222.5</v>
      </c>
      <c r="G85" s="4">
        <f t="shared" ref="G85:G148" si="10">C85-(C$7+F85*C$8)</f>
        <v>-6.2882392499886919E-2</v>
      </c>
      <c r="N85" s="4">
        <f>G85</f>
        <v>-6.2882392499886919E-2</v>
      </c>
      <c r="P85" s="4">
        <f t="shared" si="3"/>
        <v>-3.2363739117528822E-3</v>
      </c>
      <c r="R85" s="28">
        <f t="shared" si="2"/>
        <v>28485.281000000003</v>
      </c>
      <c r="AD85" s="4" t="s">
        <v>72</v>
      </c>
      <c r="AE85" s="4">
        <v>14</v>
      </c>
      <c r="AG85" s="4" t="s">
        <v>67</v>
      </c>
      <c r="AI85" s="4" t="s">
        <v>69</v>
      </c>
    </row>
    <row r="86" spans="1:35">
      <c r="A86" s="4" t="s">
        <v>84</v>
      </c>
      <c r="C86" s="4">
        <v>43534.345999999998</v>
      </c>
      <c r="E86" s="4">
        <f t="shared" si="9"/>
        <v>-16158.82053798659</v>
      </c>
      <c r="F86" s="4">
        <f t="shared" si="6"/>
        <v>-16159</v>
      </c>
      <c r="G86" s="4">
        <f t="shared" si="10"/>
        <v>8.5961332995793782E-2</v>
      </c>
      <c r="M86" s="4">
        <f>G86</f>
        <v>8.5961332995793782E-2</v>
      </c>
      <c r="P86" s="4">
        <f t="shared" si="3"/>
        <v>-3.8892444984121033E-3</v>
      </c>
      <c r="R86" s="28">
        <f t="shared" si="2"/>
        <v>28515.845999999998</v>
      </c>
      <c r="AE86" s="4">
        <v>5</v>
      </c>
      <c r="AG86" s="4" t="s">
        <v>52</v>
      </c>
      <c r="AI86" s="4" t="s">
        <v>51</v>
      </c>
    </row>
    <row r="87" spans="1:35">
      <c r="A87" s="4" t="s">
        <v>85</v>
      </c>
      <c r="C87" s="4">
        <v>43622.341999999997</v>
      </c>
      <c r="E87" s="4">
        <f t="shared" si="9"/>
        <v>-15975.110737524901</v>
      </c>
      <c r="F87" s="4">
        <f t="shared" si="6"/>
        <v>-15975</v>
      </c>
      <c r="G87" s="4">
        <f t="shared" si="10"/>
        <v>-5.3042675004689954E-2</v>
      </c>
      <c r="M87" s="4">
        <f>G87</f>
        <v>-5.3042675004689954E-2</v>
      </c>
      <c r="P87" s="4">
        <f>+C$11+C$12*F87</f>
        <v>-5.7810269857395957E-3</v>
      </c>
      <c r="R87" s="28">
        <f t="shared" ref="R87:R150" si="11">+C87-15018.5</f>
        <v>28603.841999999997</v>
      </c>
      <c r="AE87" s="4">
        <v>11</v>
      </c>
      <c r="AG87" s="4" t="s">
        <v>52</v>
      </c>
      <c r="AI87" s="4" t="s">
        <v>51</v>
      </c>
    </row>
    <row r="88" spans="1:35">
      <c r="A88" s="4" t="s">
        <v>68</v>
      </c>
      <c r="C88" s="4">
        <v>43629.673999999999</v>
      </c>
      <c r="E88" s="4">
        <f t="shared" si="9"/>
        <v>-15959.803675192687</v>
      </c>
      <c r="F88" s="4">
        <f t="shared" si="6"/>
        <v>-15960</v>
      </c>
      <c r="G88" s="4">
        <f t="shared" si="10"/>
        <v>9.4038519993773662E-2</v>
      </c>
      <c r="N88" s="4">
        <f>G88</f>
        <v>9.4038519993773662E-2</v>
      </c>
      <c r="P88" s="4">
        <f t="shared" ref="P88:P151" si="12">+C$11+C$12*F88</f>
        <v>-5.9352483841630388E-3</v>
      </c>
      <c r="R88" s="28">
        <f t="shared" si="11"/>
        <v>28611.173999999999</v>
      </c>
      <c r="AD88" s="4" t="s">
        <v>72</v>
      </c>
      <c r="AE88" s="4">
        <v>13</v>
      </c>
      <c r="AG88" s="4" t="s">
        <v>81</v>
      </c>
      <c r="AI88" s="4" t="s">
        <v>69</v>
      </c>
    </row>
    <row r="89" spans="1:35">
      <c r="A89" s="4" t="s">
        <v>68</v>
      </c>
      <c r="C89" s="4">
        <v>43662.678999999996</v>
      </c>
      <c r="E89" s="4">
        <f t="shared" si="9"/>
        <v>-15890.898929928839</v>
      </c>
      <c r="F89" s="4">
        <f t="shared" si="6"/>
        <v>-15891</v>
      </c>
      <c r="G89" s="4">
        <f t="shared" si="10"/>
        <v>4.8412016993097495E-2</v>
      </c>
      <c r="N89" s="4">
        <f>G89</f>
        <v>4.8412016993097495E-2</v>
      </c>
      <c r="P89" s="4">
        <f t="shared" si="12"/>
        <v>-6.644666816910838E-3</v>
      </c>
      <c r="R89" s="28">
        <f t="shared" si="11"/>
        <v>28644.178999999996</v>
      </c>
      <c r="AD89" s="4" t="s">
        <v>72</v>
      </c>
      <c r="AE89" s="4">
        <v>10</v>
      </c>
      <c r="AG89" s="4" t="s">
        <v>86</v>
      </c>
      <c r="AI89" s="4" t="s">
        <v>69</v>
      </c>
    </row>
    <row r="90" spans="1:35">
      <c r="A90" s="4" t="s">
        <v>15</v>
      </c>
      <c r="C90" s="4">
        <v>43690.798300000002</v>
      </c>
      <c r="E90" s="4">
        <f t="shared" si="9"/>
        <v>-15832.194091162037</v>
      </c>
      <c r="F90" s="4">
        <v>-15832.5</v>
      </c>
      <c r="G90" s="4">
        <f t="shared" si="10"/>
        <v>0.14652867749828147</v>
      </c>
      <c r="I90" s="4">
        <f>G90</f>
        <v>0.14652867749828147</v>
      </c>
      <c r="P90" s="4">
        <f t="shared" si="12"/>
        <v>-7.2461302707622355E-3</v>
      </c>
      <c r="Q90" s="4" t="s">
        <v>2</v>
      </c>
      <c r="R90" s="28">
        <f t="shared" si="11"/>
        <v>28672.298300000002</v>
      </c>
    </row>
    <row r="91" spans="1:35">
      <c r="A91" s="4" t="s">
        <v>87</v>
      </c>
      <c r="C91" s="4">
        <v>43827.701000000001</v>
      </c>
      <c r="E91" s="4">
        <f t="shared" si="9"/>
        <v>-15546.381466728351</v>
      </c>
      <c r="F91" s="4">
        <f t="shared" si="6"/>
        <v>-15546.5</v>
      </c>
      <c r="G91" s="4">
        <f t="shared" si="10"/>
        <v>5.677679549989989E-2</v>
      </c>
      <c r="M91" s="4">
        <f>G91</f>
        <v>5.677679549989989E-2</v>
      </c>
      <c r="P91" s="4">
        <f t="shared" si="12"/>
        <v>-1.0186618267369107E-2</v>
      </c>
      <c r="R91" s="28">
        <f t="shared" si="11"/>
        <v>28809.201000000001</v>
      </c>
      <c r="AE91" s="4">
        <v>6</v>
      </c>
      <c r="AG91" s="4" t="s">
        <v>52</v>
      </c>
      <c r="AI91" s="4" t="s">
        <v>51</v>
      </c>
    </row>
    <row r="92" spans="1:35">
      <c r="A92" s="4" t="s">
        <v>88</v>
      </c>
      <c r="C92" s="4">
        <v>43941.368000000002</v>
      </c>
      <c r="E92" s="4">
        <f t="shared" si="9"/>
        <v>-15309.078158747543</v>
      </c>
      <c r="F92" s="4">
        <f t="shared" si="6"/>
        <v>-15309</v>
      </c>
      <c r="G92" s="4">
        <f t="shared" si="10"/>
        <v>-3.7437617000250611E-2</v>
      </c>
      <c r="M92" s="4">
        <f>G92</f>
        <v>-3.7437617000250611E-2</v>
      </c>
      <c r="P92" s="4">
        <f t="shared" si="12"/>
        <v>-1.2628457075740201E-2</v>
      </c>
      <c r="R92" s="28">
        <f t="shared" si="11"/>
        <v>28922.868000000002</v>
      </c>
      <c r="AE92" s="4">
        <v>11</v>
      </c>
      <c r="AG92" s="4" t="s">
        <v>57</v>
      </c>
      <c r="AI92" s="4" t="s">
        <v>51</v>
      </c>
    </row>
    <row r="93" spans="1:35">
      <c r="A93" s="4" t="s">
        <v>68</v>
      </c>
      <c r="C93" s="4">
        <v>43948.7</v>
      </c>
      <c r="E93" s="4">
        <f t="shared" si="9"/>
        <v>-15293.771096415345</v>
      </c>
      <c r="F93" s="4">
        <f t="shared" si="6"/>
        <v>-15294</v>
      </c>
      <c r="G93" s="4">
        <f t="shared" si="10"/>
        <v>0.10964357799093705</v>
      </c>
      <c r="N93" s="4">
        <f>G93</f>
        <v>0.10964357799093705</v>
      </c>
      <c r="P93" s="4">
        <f t="shared" si="12"/>
        <v>-1.2782678474163645E-2</v>
      </c>
      <c r="R93" s="28">
        <f t="shared" si="11"/>
        <v>28930.199999999997</v>
      </c>
      <c r="AD93" s="4" t="s">
        <v>72</v>
      </c>
      <c r="AE93" s="4">
        <v>15</v>
      </c>
      <c r="AG93" s="4" t="s">
        <v>67</v>
      </c>
      <c r="AI93" s="4" t="s">
        <v>69</v>
      </c>
    </row>
    <row r="94" spans="1:35">
      <c r="A94" s="4" t="s">
        <v>89</v>
      </c>
      <c r="C94" s="4">
        <v>44007.368000000002</v>
      </c>
      <c r="E94" s="4">
        <f t="shared" si="9"/>
        <v>-15171.289545282481</v>
      </c>
      <c r="F94" s="4">
        <f t="shared" si="6"/>
        <v>-15171.5</v>
      </c>
      <c r="G94" s="4">
        <f t="shared" si="10"/>
        <v>0.10080667049624026</v>
      </c>
      <c r="M94" s="4">
        <f t="shared" ref="M94:M102" si="13">G94</f>
        <v>0.10080667049624026</v>
      </c>
      <c r="P94" s="4">
        <f t="shared" si="12"/>
        <v>-1.4042153227955045E-2</v>
      </c>
      <c r="R94" s="28">
        <f t="shared" si="11"/>
        <v>28988.868000000002</v>
      </c>
      <c r="AD94" s="4" t="s">
        <v>72</v>
      </c>
      <c r="AE94" s="4">
        <v>7</v>
      </c>
      <c r="AG94" s="4" t="s">
        <v>52</v>
      </c>
      <c r="AI94" s="4" t="s">
        <v>51</v>
      </c>
    </row>
    <row r="95" spans="1:35">
      <c r="A95" s="4" t="s">
        <v>89</v>
      </c>
      <c r="C95" s="4">
        <v>44007.373</v>
      </c>
      <c r="E95" s="4">
        <f t="shared" si="9"/>
        <v>-15171.279106751164</v>
      </c>
      <c r="F95" s="4">
        <f t="shared" si="6"/>
        <v>-15171.5</v>
      </c>
      <c r="G95" s="4">
        <f t="shared" si="10"/>
        <v>0.10580667049362091</v>
      </c>
      <c r="M95" s="4">
        <f t="shared" si="13"/>
        <v>0.10580667049362091</v>
      </c>
      <c r="P95" s="4">
        <f t="shared" si="12"/>
        <v>-1.4042153227955045E-2</v>
      </c>
      <c r="R95" s="28">
        <f t="shared" si="11"/>
        <v>28988.873</v>
      </c>
      <c r="AD95" s="4" t="s">
        <v>72</v>
      </c>
      <c r="AE95" s="4">
        <v>8</v>
      </c>
      <c r="AG95" s="4" t="s">
        <v>57</v>
      </c>
      <c r="AI95" s="4" t="s">
        <v>51</v>
      </c>
    </row>
    <row r="96" spans="1:35">
      <c r="A96" s="4" t="s">
        <v>91</v>
      </c>
      <c r="C96" s="4">
        <v>44029.366000000002</v>
      </c>
      <c r="E96" s="4">
        <f t="shared" si="9"/>
        <v>-15125.364182873323</v>
      </c>
      <c r="F96" s="4">
        <f t="shared" si="6"/>
        <v>-15125.5</v>
      </c>
      <c r="G96" s="4">
        <f t="shared" si="10"/>
        <v>6.5055668499553576E-2</v>
      </c>
      <c r="M96" s="4">
        <f t="shared" si="13"/>
        <v>6.5055668499553576E-2</v>
      </c>
      <c r="P96" s="4">
        <f t="shared" si="12"/>
        <v>-1.4515098849786912E-2</v>
      </c>
      <c r="R96" s="28">
        <f t="shared" si="11"/>
        <v>29010.866000000002</v>
      </c>
      <c r="AD96" s="4" t="s">
        <v>72</v>
      </c>
      <c r="AE96" s="4">
        <v>6</v>
      </c>
      <c r="AG96" s="4" t="s">
        <v>90</v>
      </c>
      <c r="AI96" s="4" t="s">
        <v>51</v>
      </c>
    </row>
    <row r="97" spans="1:35">
      <c r="A97" s="4" t="s">
        <v>91</v>
      </c>
      <c r="C97" s="4">
        <v>44029.385000000002</v>
      </c>
      <c r="E97" s="4">
        <f t="shared" si="9"/>
        <v>-15125.324516454295</v>
      </c>
      <c r="F97" s="4">
        <f t="shared" si="6"/>
        <v>-15125.5</v>
      </c>
      <c r="G97" s="4">
        <f t="shared" si="10"/>
        <v>8.4055668499786407E-2</v>
      </c>
      <c r="M97" s="4">
        <f t="shared" si="13"/>
        <v>8.4055668499786407E-2</v>
      </c>
      <c r="P97" s="4">
        <f t="shared" si="12"/>
        <v>-1.4515098849786912E-2</v>
      </c>
      <c r="R97" s="28">
        <f t="shared" si="11"/>
        <v>29010.885000000002</v>
      </c>
      <c r="AD97" s="4" t="s">
        <v>72</v>
      </c>
      <c r="AE97" s="4">
        <v>7</v>
      </c>
      <c r="AG97" s="4" t="s">
        <v>92</v>
      </c>
      <c r="AI97" s="4" t="s">
        <v>51</v>
      </c>
    </row>
    <row r="98" spans="1:35">
      <c r="A98" s="4" t="s">
        <v>93</v>
      </c>
      <c r="C98" s="4">
        <v>44337.383000000002</v>
      </c>
      <c r="E98" s="4">
        <f t="shared" si="9"/>
        <v>-14482.315162363204</v>
      </c>
      <c r="F98" s="4">
        <f t="shared" si="6"/>
        <v>-14482.5</v>
      </c>
      <c r="G98" s="4">
        <f t="shared" si="10"/>
        <v>8.8536227500298992E-2</v>
      </c>
      <c r="M98" s="4">
        <f t="shared" si="13"/>
        <v>8.8536227500298992E-2</v>
      </c>
      <c r="P98" s="4">
        <f t="shared" si="12"/>
        <v>-2.1126056128871584E-2</v>
      </c>
      <c r="R98" s="28">
        <f t="shared" si="11"/>
        <v>29318.883000000002</v>
      </c>
      <c r="AD98" s="4" t="s">
        <v>72</v>
      </c>
      <c r="AE98" s="4">
        <v>6</v>
      </c>
      <c r="AG98" s="4" t="s">
        <v>70</v>
      </c>
      <c r="AI98" s="4" t="s">
        <v>51</v>
      </c>
    </row>
    <row r="99" spans="1:35">
      <c r="A99" s="4" t="s">
        <v>93</v>
      </c>
      <c r="C99" s="4">
        <v>44337.392999999996</v>
      </c>
      <c r="E99" s="4">
        <f t="shared" si="9"/>
        <v>-14482.294285300568</v>
      </c>
      <c r="F99" s="4">
        <f t="shared" si="6"/>
        <v>-14482.5</v>
      </c>
      <c r="G99" s="4">
        <f t="shared" si="10"/>
        <v>9.8536227495060302E-2</v>
      </c>
      <c r="M99" s="4">
        <f t="shared" si="13"/>
        <v>9.8536227495060302E-2</v>
      </c>
      <c r="P99" s="4">
        <f t="shared" si="12"/>
        <v>-2.1126056128871584E-2</v>
      </c>
      <c r="R99" s="28">
        <f t="shared" si="11"/>
        <v>29318.892999999996</v>
      </c>
      <c r="AD99" s="4" t="s">
        <v>72</v>
      </c>
      <c r="AE99" s="4">
        <v>9</v>
      </c>
      <c r="AG99" s="4" t="s">
        <v>57</v>
      </c>
      <c r="AI99" s="4" t="s">
        <v>51</v>
      </c>
    </row>
    <row r="100" spans="1:35">
      <c r="A100" s="4" t="s">
        <v>93</v>
      </c>
      <c r="C100" s="4">
        <v>44359.400999999998</v>
      </c>
      <c r="E100" s="4">
        <f t="shared" si="9"/>
        <v>-14436.348045828759</v>
      </c>
      <c r="F100" s="4">
        <f t="shared" si="6"/>
        <v>-14436.5</v>
      </c>
      <c r="G100" s="4">
        <f t="shared" si="10"/>
        <v>7.2785225493134931E-2</v>
      </c>
      <c r="M100" s="4">
        <f t="shared" si="13"/>
        <v>7.2785225493134931E-2</v>
      </c>
      <c r="P100" s="4">
        <f t="shared" si="12"/>
        <v>-2.159900175070345E-2</v>
      </c>
      <c r="R100" s="28">
        <f t="shared" si="11"/>
        <v>29340.900999999998</v>
      </c>
      <c r="AD100" s="4" t="s">
        <v>72</v>
      </c>
      <c r="AE100" s="4">
        <v>6</v>
      </c>
      <c r="AG100" s="4" t="s">
        <v>52</v>
      </c>
      <c r="AI100" s="4" t="s">
        <v>51</v>
      </c>
    </row>
    <row r="101" spans="1:35">
      <c r="A101" s="4" t="s">
        <v>94</v>
      </c>
      <c r="C101" s="4">
        <v>44370.396999999997</v>
      </c>
      <c r="E101" s="4">
        <f t="shared" si="9"/>
        <v>-14413.391627742976</v>
      </c>
      <c r="F101" s="4">
        <f t="shared" si="6"/>
        <v>-14413.5</v>
      </c>
      <c r="G101" s="4">
        <f t="shared" si="10"/>
        <v>5.1909724497818388E-2</v>
      </c>
      <c r="M101" s="4">
        <f t="shared" si="13"/>
        <v>5.1909724497818388E-2</v>
      </c>
      <c r="P101" s="4">
        <f t="shared" si="12"/>
        <v>-2.1835474561619411E-2</v>
      </c>
      <c r="R101" s="28">
        <f t="shared" si="11"/>
        <v>29351.896999999997</v>
      </c>
      <c r="AD101" s="4" t="s">
        <v>72</v>
      </c>
      <c r="AE101" s="4">
        <v>10</v>
      </c>
      <c r="AG101" s="4" t="s">
        <v>57</v>
      </c>
      <c r="AI101" s="4" t="s">
        <v>51</v>
      </c>
    </row>
    <row r="102" spans="1:35">
      <c r="A102" s="4" t="s">
        <v>94</v>
      </c>
      <c r="C102" s="4">
        <v>44403.396999999997</v>
      </c>
      <c r="E102" s="4">
        <f t="shared" si="9"/>
        <v>-14344.497321010445</v>
      </c>
      <c r="F102" s="4">
        <f t="shared" si="6"/>
        <v>-14344.5</v>
      </c>
      <c r="G102" s="4">
        <f t="shared" si="10"/>
        <v>1.2832214924856089E-3</v>
      </c>
      <c r="M102" s="4">
        <f t="shared" si="13"/>
        <v>1.2832214924856089E-3</v>
      </c>
      <c r="P102" s="4">
        <f t="shared" si="12"/>
        <v>-2.2544892994367211E-2</v>
      </c>
      <c r="R102" s="28">
        <f t="shared" si="11"/>
        <v>29384.896999999997</v>
      </c>
      <c r="AD102" s="4" t="s">
        <v>72</v>
      </c>
      <c r="AE102" s="4">
        <v>8</v>
      </c>
      <c r="AG102" s="4" t="s">
        <v>57</v>
      </c>
      <c r="AI102" s="4" t="s">
        <v>51</v>
      </c>
    </row>
    <row r="103" spans="1:35">
      <c r="A103" s="4" t="s">
        <v>68</v>
      </c>
      <c r="C103" s="4">
        <v>44410.737000000001</v>
      </c>
      <c r="E103" s="4">
        <f t="shared" si="9"/>
        <v>-14329.173557028111</v>
      </c>
      <c r="F103" s="4">
        <f t="shared" si="6"/>
        <v>-14329</v>
      </c>
      <c r="G103" s="4">
        <f t="shared" si="10"/>
        <v>-8.3132877000025474E-2</v>
      </c>
      <c r="N103" s="4">
        <f>G103</f>
        <v>-8.3132877000025474E-2</v>
      </c>
      <c r="P103" s="4">
        <f t="shared" si="12"/>
        <v>-2.2704255106071436E-2</v>
      </c>
      <c r="R103" s="28">
        <f t="shared" si="11"/>
        <v>29392.237000000001</v>
      </c>
      <c r="AD103" s="4" t="s">
        <v>72</v>
      </c>
      <c r="AE103" s="4">
        <v>12</v>
      </c>
      <c r="AG103" s="4" t="s">
        <v>95</v>
      </c>
      <c r="AI103" s="4" t="s">
        <v>69</v>
      </c>
    </row>
    <row r="104" spans="1:35">
      <c r="A104" s="4" t="s">
        <v>68</v>
      </c>
      <c r="C104" s="4">
        <v>44608.754999999997</v>
      </c>
      <c r="E104" s="4">
        <f t="shared" si="9"/>
        <v>-13915.77013792017</v>
      </c>
      <c r="F104" s="4">
        <f t="shared" si="6"/>
        <v>-13916</v>
      </c>
      <c r="G104" s="4">
        <f t="shared" si="10"/>
        <v>0.11010269199323375</v>
      </c>
      <c r="N104" s="4">
        <f>G104</f>
        <v>0.11010269199323375</v>
      </c>
      <c r="P104" s="4">
        <f t="shared" si="12"/>
        <v>-2.6950484275996722E-2</v>
      </c>
      <c r="R104" s="28">
        <f t="shared" si="11"/>
        <v>29590.254999999997</v>
      </c>
      <c r="AD104" s="4" t="s">
        <v>72</v>
      </c>
      <c r="AE104" s="4">
        <v>14</v>
      </c>
      <c r="AG104" s="4" t="s">
        <v>67</v>
      </c>
      <c r="AI104" s="4" t="s">
        <v>69</v>
      </c>
    </row>
    <row r="105" spans="1:35">
      <c r="A105" s="4" t="s">
        <v>68</v>
      </c>
      <c r="C105" s="4">
        <v>44635.644999999997</v>
      </c>
      <c r="E105" s="4">
        <f t="shared" si="9"/>
        <v>-13859.631716464481</v>
      </c>
      <c r="F105" s="4">
        <f t="shared" si="6"/>
        <v>-13859.5</v>
      </c>
      <c r="G105" s="4">
        <f t="shared" si="10"/>
        <v>-6.3091473508393392E-2</v>
      </c>
      <c r="N105" s="4">
        <f>G105</f>
        <v>-6.3091473508393392E-2</v>
      </c>
      <c r="P105" s="4">
        <f t="shared" si="12"/>
        <v>-2.7531384876725018E-2</v>
      </c>
      <c r="R105" s="28">
        <f t="shared" si="11"/>
        <v>29617.144999999997</v>
      </c>
      <c r="AD105" s="4" t="s">
        <v>72</v>
      </c>
      <c r="AE105" s="4">
        <v>11</v>
      </c>
      <c r="AG105" s="4" t="s">
        <v>67</v>
      </c>
      <c r="AI105" s="4" t="s">
        <v>69</v>
      </c>
    </row>
    <row r="106" spans="1:35">
      <c r="A106" s="4" t="s">
        <v>68</v>
      </c>
      <c r="C106" s="4">
        <v>44679.648000000001</v>
      </c>
      <c r="E106" s="4">
        <f t="shared" si="9"/>
        <v>-13767.766377702304</v>
      </c>
      <c r="F106" s="4">
        <f t="shared" si="6"/>
        <v>-13768</v>
      </c>
      <c r="G106" s="4">
        <f t="shared" si="10"/>
        <v>0.11190381599590182</v>
      </c>
      <c r="N106" s="4">
        <f>G106</f>
        <v>0.11190381599590182</v>
      </c>
      <c r="P106" s="4">
        <f t="shared" si="12"/>
        <v>-2.8472135407107968E-2</v>
      </c>
      <c r="R106" s="28">
        <f t="shared" si="11"/>
        <v>29661.148000000001</v>
      </c>
      <c r="AD106" s="4" t="s">
        <v>72</v>
      </c>
      <c r="AE106" s="4">
        <v>21</v>
      </c>
      <c r="AG106" s="4" t="s">
        <v>96</v>
      </c>
      <c r="AI106" s="4" t="s">
        <v>69</v>
      </c>
    </row>
    <row r="107" spans="1:35">
      <c r="A107" s="4" t="s">
        <v>97</v>
      </c>
      <c r="C107" s="4">
        <v>44679.652999999998</v>
      </c>
      <c r="E107" s="4">
        <f t="shared" si="9"/>
        <v>-13767.755939170986</v>
      </c>
      <c r="F107" s="4">
        <f t="shared" si="6"/>
        <v>-13768</v>
      </c>
      <c r="G107" s="4">
        <f t="shared" si="10"/>
        <v>0.11690381599328248</v>
      </c>
      <c r="M107" s="4">
        <f t="shared" ref="M107:M119" si="14">G107</f>
        <v>0.11690381599328248</v>
      </c>
      <c r="P107" s="4">
        <f t="shared" si="12"/>
        <v>-2.8472135407107968E-2</v>
      </c>
      <c r="R107" s="28">
        <f t="shared" si="11"/>
        <v>29661.152999999998</v>
      </c>
      <c r="AD107" s="4" t="s">
        <v>72</v>
      </c>
      <c r="AE107" s="4">
        <v>6</v>
      </c>
      <c r="AG107" s="4" t="s">
        <v>52</v>
      </c>
      <c r="AI107" s="4" t="s">
        <v>51</v>
      </c>
    </row>
    <row r="108" spans="1:35">
      <c r="A108" s="4" t="s">
        <v>97</v>
      </c>
      <c r="C108" s="4">
        <v>44683.307000000001</v>
      </c>
      <c r="E108" s="4">
        <f t="shared" si="9"/>
        <v>-13760.127460480053</v>
      </c>
      <c r="F108" s="4">
        <f t="shared" si="6"/>
        <v>-13760</v>
      </c>
      <c r="G108" s="4">
        <f t="shared" si="10"/>
        <v>-6.1052880002534948E-2</v>
      </c>
      <c r="M108" s="4">
        <f t="shared" si="14"/>
        <v>-6.1052880002534948E-2</v>
      </c>
      <c r="P108" s="4">
        <f t="shared" si="12"/>
        <v>-2.8554386819600486E-2</v>
      </c>
      <c r="R108" s="28">
        <f t="shared" si="11"/>
        <v>29664.807000000001</v>
      </c>
      <c r="AD108" s="4" t="s">
        <v>72</v>
      </c>
      <c r="AE108" s="4">
        <v>7</v>
      </c>
      <c r="AG108" s="4" t="s">
        <v>70</v>
      </c>
      <c r="AI108" s="4" t="s">
        <v>51</v>
      </c>
    </row>
    <row r="109" spans="1:35">
      <c r="A109" s="4" t="s">
        <v>97</v>
      </c>
      <c r="C109" s="4">
        <v>44683.319000000003</v>
      </c>
      <c r="E109" s="4">
        <f t="shared" si="9"/>
        <v>-13760.102408004872</v>
      </c>
      <c r="F109" s="4">
        <f t="shared" si="6"/>
        <v>-13760</v>
      </c>
      <c r="G109" s="4">
        <f t="shared" si="10"/>
        <v>-4.9052880000090227E-2</v>
      </c>
      <c r="M109" s="4">
        <f t="shared" si="14"/>
        <v>-4.9052880000090227E-2</v>
      </c>
      <c r="P109" s="4">
        <f t="shared" si="12"/>
        <v>-2.8554386819600486E-2</v>
      </c>
      <c r="R109" s="28">
        <f t="shared" si="11"/>
        <v>29664.819000000003</v>
      </c>
      <c r="AD109" s="4" t="s">
        <v>72</v>
      </c>
      <c r="AE109" s="4">
        <v>6</v>
      </c>
      <c r="AG109" s="4" t="s">
        <v>52</v>
      </c>
      <c r="AI109" s="4" t="s">
        <v>51</v>
      </c>
    </row>
    <row r="110" spans="1:35">
      <c r="A110" s="4" t="s">
        <v>98</v>
      </c>
      <c r="C110" s="4">
        <v>44705.313000000002</v>
      </c>
      <c r="E110" s="4">
        <f t="shared" si="9"/>
        <v>-13714.185396420775</v>
      </c>
      <c r="F110" s="4">
        <f t="shared" si="6"/>
        <v>-13714</v>
      </c>
      <c r="G110" s="4">
        <f t="shared" si="10"/>
        <v>-8.8803881997591816E-2</v>
      </c>
      <c r="M110" s="4">
        <f t="shared" si="14"/>
        <v>-8.8803881997591816E-2</v>
      </c>
      <c r="P110" s="4">
        <f t="shared" si="12"/>
        <v>-2.9027332441432352E-2</v>
      </c>
      <c r="R110" s="28">
        <f t="shared" si="11"/>
        <v>29686.813000000002</v>
      </c>
      <c r="AD110" s="4" t="s">
        <v>72</v>
      </c>
      <c r="AE110" s="4">
        <v>6</v>
      </c>
      <c r="AG110" s="4" t="s">
        <v>52</v>
      </c>
      <c r="AI110" s="4" t="s">
        <v>51</v>
      </c>
    </row>
    <row r="111" spans="1:35">
      <c r="A111" s="4" t="s">
        <v>98</v>
      </c>
      <c r="C111" s="4">
        <v>44711.42</v>
      </c>
      <c r="E111" s="4">
        <f t="shared" si="9"/>
        <v>-13701.435774262734</v>
      </c>
      <c r="F111" s="4">
        <f t="shared" si="6"/>
        <v>-13701.5</v>
      </c>
      <c r="G111" s="4">
        <f t="shared" si="10"/>
        <v>3.0763780494453385E-2</v>
      </c>
      <c r="M111" s="4">
        <f t="shared" si="14"/>
        <v>3.0763780494453385E-2</v>
      </c>
      <c r="P111" s="4">
        <f t="shared" si="12"/>
        <v>-2.9155850273451883E-2</v>
      </c>
      <c r="R111" s="28">
        <f t="shared" si="11"/>
        <v>29692.92</v>
      </c>
      <c r="AD111" s="4" t="s">
        <v>72</v>
      </c>
      <c r="AE111" s="4">
        <v>7</v>
      </c>
      <c r="AG111" s="4" t="s">
        <v>52</v>
      </c>
      <c r="AI111" s="4" t="s">
        <v>51</v>
      </c>
    </row>
    <row r="112" spans="1:35">
      <c r="A112" s="4" t="s">
        <v>98</v>
      </c>
      <c r="C112" s="4">
        <v>44733.428999999996</v>
      </c>
      <c r="E112" s="4">
        <f t="shared" si="9"/>
        <v>-13655.48744708467</v>
      </c>
      <c r="F112" s="4">
        <f t="shared" si="6"/>
        <v>-13655.5</v>
      </c>
      <c r="G112" s="4">
        <f t="shared" si="10"/>
        <v>6.0127784963697195E-3</v>
      </c>
      <c r="M112" s="4">
        <f t="shared" si="14"/>
        <v>6.0127784963697195E-3</v>
      </c>
      <c r="P112" s="4">
        <f t="shared" si="12"/>
        <v>-2.9628795895283749E-2</v>
      </c>
      <c r="R112" s="28">
        <f t="shared" si="11"/>
        <v>29714.928999999996</v>
      </c>
      <c r="AD112" s="4" t="s">
        <v>72</v>
      </c>
      <c r="AE112" s="4">
        <v>6</v>
      </c>
      <c r="AG112" s="4" t="s">
        <v>52</v>
      </c>
      <c r="AI112" s="4" t="s">
        <v>51</v>
      </c>
    </row>
    <row r="113" spans="1:35">
      <c r="A113" s="4" t="s">
        <v>98</v>
      </c>
      <c r="C113" s="4">
        <v>44744.417999999998</v>
      </c>
      <c r="E113" s="4">
        <f t="shared" si="9"/>
        <v>-13632.545642942734</v>
      </c>
      <c r="F113" s="4">
        <f t="shared" si="6"/>
        <v>-13632.5</v>
      </c>
      <c r="G113" s="4">
        <f t="shared" si="10"/>
        <v>-2.186272250401089E-2</v>
      </c>
      <c r="M113" s="4">
        <f t="shared" si="14"/>
        <v>-2.186272250401089E-2</v>
      </c>
      <c r="P113" s="4">
        <f t="shared" si="12"/>
        <v>-2.9865268706199682E-2</v>
      </c>
      <c r="R113" s="28">
        <f t="shared" si="11"/>
        <v>29725.917999999998</v>
      </c>
      <c r="AD113" s="4" t="s">
        <v>72</v>
      </c>
      <c r="AE113" s="4">
        <v>8</v>
      </c>
      <c r="AG113" s="4" t="s">
        <v>70</v>
      </c>
      <c r="AI113" s="4" t="s">
        <v>51</v>
      </c>
    </row>
    <row r="114" spans="1:35">
      <c r="A114" s="4" t="s">
        <v>98</v>
      </c>
      <c r="C114" s="4">
        <v>44755.43</v>
      </c>
      <c r="E114" s="4">
        <f t="shared" si="9"/>
        <v>-13609.555821556709</v>
      </c>
      <c r="F114" s="4">
        <f t="shared" si="6"/>
        <v>-13609.5</v>
      </c>
      <c r="G114" s="4">
        <f t="shared" si="10"/>
        <v>-2.6738223503343761E-2</v>
      </c>
      <c r="M114" s="4">
        <f t="shared" si="14"/>
        <v>-2.6738223503343761E-2</v>
      </c>
      <c r="P114" s="4">
        <f t="shared" si="12"/>
        <v>-3.0101741517115616E-2</v>
      </c>
      <c r="R114" s="28">
        <f t="shared" si="11"/>
        <v>29736.93</v>
      </c>
      <c r="AD114" s="4" t="s">
        <v>72</v>
      </c>
      <c r="AE114" s="4">
        <v>10</v>
      </c>
      <c r="AG114" s="4" t="s">
        <v>57</v>
      </c>
      <c r="AI114" s="4" t="s">
        <v>51</v>
      </c>
    </row>
    <row r="115" spans="1:35">
      <c r="A115" s="4" t="s">
        <v>100</v>
      </c>
      <c r="C115" s="4">
        <v>44986.44</v>
      </c>
      <c r="E115" s="4">
        <f t="shared" si="9"/>
        <v>-13127.274797366343</v>
      </c>
      <c r="F115" s="4">
        <f t="shared" si="6"/>
        <v>-13127.5</v>
      </c>
      <c r="G115" s="4">
        <f t="shared" si="10"/>
        <v>0.10787084249750478</v>
      </c>
      <c r="M115" s="4">
        <f t="shared" si="14"/>
        <v>0.10787084249750478</v>
      </c>
      <c r="P115" s="4">
        <f t="shared" si="12"/>
        <v>-3.5057389119788729E-2</v>
      </c>
      <c r="R115" s="28">
        <f t="shared" si="11"/>
        <v>29967.940000000002</v>
      </c>
      <c r="AD115" s="4" t="s">
        <v>72</v>
      </c>
      <c r="AE115" s="4">
        <v>8</v>
      </c>
      <c r="AG115" s="4" t="s">
        <v>99</v>
      </c>
      <c r="AI115" s="4" t="s">
        <v>51</v>
      </c>
    </row>
    <row r="116" spans="1:35">
      <c r="A116" s="4" t="s">
        <v>100</v>
      </c>
      <c r="C116" s="4">
        <v>44986.445</v>
      </c>
      <c r="E116" s="4">
        <f t="shared" si="9"/>
        <v>-13127.264358835024</v>
      </c>
      <c r="F116" s="4">
        <f t="shared" si="6"/>
        <v>-13127.5</v>
      </c>
      <c r="G116" s="4">
        <f t="shared" si="10"/>
        <v>0.11287084249488544</v>
      </c>
      <c r="M116" s="4">
        <f t="shared" si="14"/>
        <v>0.11287084249488544</v>
      </c>
      <c r="P116" s="4">
        <f t="shared" si="12"/>
        <v>-3.5057389119788729E-2</v>
      </c>
      <c r="R116" s="28">
        <f t="shared" si="11"/>
        <v>29967.945</v>
      </c>
      <c r="AD116" s="4" t="s">
        <v>72</v>
      </c>
      <c r="AE116" s="4">
        <v>6</v>
      </c>
      <c r="AG116" s="4" t="s">
        <v>101</v>
      </c>
      <c r="AI116" s="4" t="s">
        <v>51</v>
      </c>
    </row>
    <row r="117" spans="1:35">
      <c r="A117" s="4" t="s">
        <v>102</v>
      </c>
      <c r="C117" s="4">
        <v>45002.33</v>
      </c>
      <c r="E117" s="4">
        <f t="shared" si="9"/>
        <v>-13094.101144821498</v>
      </c>
      <c r="F117" s="4">
        <f t="shared" si="6"/>
        <v>-13094</v>
      </c>
      <c r="G117" s="4">
        <f t="shared" si="10"/>
        <v>-4.8447822002344765E-2</v>
      </c>
      <c r="M117" s="4">
        <f t="shared" si="14"/>
        <v>-4.8447822002344765E-2</v>
      </c>
      <c r="P117" s="4">
        <f t="shared" si="12"/>
        <v>-3.5401816909601092E-2</v>
      </c>
      <c r="R117" s="28">
        <f t="shared" si="11"/>
        <v>29983.83</v>
      </c>
      <c r="AD117" s="4" t="s">
        <v>72</v>
      </c>
      <c r="AE117" s="4">
        <v>6</v>
      </c>
      <c r="AG117" s="4" t="s">
        <v>52</v>
      </c>
      <c r="AI117" s="4" t="s">
        <v>51</v>
      </c>
    </row>
    <row r="118" spans="1:35">
      <c r="A118" s="4" t="s">
        <v>102</v>
      </c>
      <c r="C118" s="4">
        <v>45013.341999999997</v>
      </c>
      <c r="E118" s="4">
        <f t="shared" si="9"/>
        <v>-13071.111323435489</v>
      </c>
      <c r="F118" s="4">
        <f t="shared" si="6"/>
        <v>-13071</v>
      </c>
      <c r="G118" s="4">
        <f t="shared" si="10"/>
        <v>-5.3323323001677636E-2</v>
      </c>
      <c r="M118" s="4">
        <f t="shared" si="14"/>
        <v>-5.3323323001677636E-2</v>
      </c>
      <c r="P118" s="4">
        <f t="shared" si="12"/>
        <v>-3.5638289720517025E-2</v>
      </c>
      <c r="R118" s="28">
        <f t="shared" si="11"/>
        <v>29994.841999999997</v>
      </c>
      <c r="AD118" s="4" t="s">
        <v>72</v>
      </c>
      <c r="AE118" s="4">
        <v>17</v>
      </c>
      <c r="AG118" s="4" t="s">
        <v>103</v>
      </c>
      <c r="AI118" s="4" t="s">
        <v>51</v>
      </c>
    </row>
    <row r="119" spans="1:35">
      <c r="A119" s="4" t="s">
        <v>102</v>
      </c>
      <c r="C119" s="4">
        <v>45013.343000000001</v>
      </c>
      <c r="E119" s="4">
        <f t="shared" si="9"/>
        <v>-13071.109235729216</v>
      </c>
      <c r="F119" s="4">
        <f t="shared" si="6"/>
        <v>-13071</v>
      </c>
      <c r="G119" s="4">
        <f t="shared" si="10"/>
        <v>-5.232332299783593E-2</v>
      </c>
      <c r="M119" s="4">
        <f t="shared" si="14"/>
        <v>-5.232332299783593E-2</v>
      </c>
      <c r="P119" s="4">
        <f t="shared" si="12"/>
        <v>-3.5638289720517025E-2</v>
      </c>
      <c r="R119" s="28">
        <f t="shared" si="11"/>
        <v>29994.843000000001</v>
      </c>
      <c r="AD119" s="4" t="s">
        <v>72</v>
      </c>
      <c r="AE119" s="4">
        <v>6</v>
      </c>
      <c r="AG119" s="4" t="s">
        <v>52</v>
      </c>
      <c r="AI119" s="4" t="s">
        <v>51</v>
      </c>
    </row>
    <row r="120" spans="1:35">
      <c r="A120" s="4" t="s">
        <v>68</v>
      </c>
      <c r="C120" s="4">
        <v>45086.680999999997</v>
      </c>
      <c r="E120" s="4">
        <f t="shared" si="9"/>
        <v>-12918.001033694365</v>
      </c>
      <c r="F120" s="4">
        <f t="shared" si="6"/>
        <v>-12918</v>
      </c>
      <c r="G120" s="4">
        <f t="shared" si="10"/>
        <v>-4.9513400881551206E-4</v>
      </c>
      <c r="N120" s="4">
        <f>G120</f>
        <v>-4.9513400881551206E-4</v>
      </c>
      <c r="P120" s="4">
        <f t="shared" si="12"/>
        <v>-3.7211347984436066E-2</v>
      </c>
      <c r="R120" s="28">
        <f t="shared" si="11"/>
        <v>30068.180999999997</v>
      </c>
      <c r="AD120" s="4" t="s">
        <v>72</v>
      </c>
      <c r="AE120" s="4">
        <v>11</v>
      </c>
      <c r="AG120" s="4" t="s">
        <v>104</v>
      </c>
      <c r="AI120" s="4" t="s">
        <v>69</v>
      </c>
    </row>
    <row r="121" spans="1:35">
      <c r="A121" s="4" t="s">
        <v>68</v>
      </c>
      <c r="C121" s="4">
        <v>45097.680999999997</v>
      </c>
      <c r="E121" s="4">
        <f t="shared" si="9"/>
        <v>-12895.036264783521</v>
      </c>
      <c r="F121" s="4">
        <f t="shared" si="6"/>
        <v>-12895</v>
      </c>
      <c r="G121" s="4">
        <f t="shared" si="10"/>
        <v>-1.7370635003317147E-2</v>
      </c>
      <c r="N121" s="4">
        <f>G121</f>
        <v>-1.7370635003317147E-2</v>
      </c>
      <c r="P121" s="4">
        <f t="shared" si="12"/>
        <v>-3.7447820795352027E-2</v>
      </c>
      <c r="R121" s="28">
        <f t="shared" si="11"/>
        <v>30079.180999999997</v>
      </c>
      <c r="AD121" s="4" t="s">
        <v>72</v>
      </c>
      <c r="AE121" s="4">
        <v>15</v>
      </c>
      <c r="AG121" s="4" t="s">
        <v>96</v>
      </c>
      <c r="AI121" s="4" t="s">
        <v>69</v>
      </c>
    </row>
    <row r="122" spans="1:35">
      <c r="A122" s="4" t="s">
        <v>106</v>
      </c>
      <c r="C122" s="4">
        <v>45101.341999999997</v>
      </c>
      <c r="E122" s="4">
        <f t="shared" si="9"/>
        <v>-12887.393172148739</v>
      </c>
      <c r="F122" s="4">
        <f t="shared" si="6"/>
        <v>-12887.5</v>
      </c>
      <c r="G122" s="4">
        <f t="shared" si="10"/>
        <v>5.1169962498534005E-2</v>
      </c>
      <c r="M122" s="4">
        <f t="shared" ref="M122:M129" si="15">G122</f>
        <v>5.1169962498534005E-2</v>
      </c>
      <c r="P122" s="4">
        <f t="shared" si="12"/>
        <v>-3.7524931494563735E-2</v>
      </c>
      <c r="R122" s="28">
        <f t="shared" si="11"/>
        <v>30082.841999999997</v>
      </c>
      <c r="AD122" s="4" t="s">
        <v>72</v>
      </c>
      <c r="AE122" s="4">
        <v>11</v>
      </c>
      <c r="AG122" s="4" t="s">
        <v>105</v>
      </c>
      <c r="AI122" s="4" t="s">
        <v>51</v>
      </c>
    </row>
    <row r="123" spans="1:35">
      <c r="A123" s="4" t="s">
        <v>107</v>
      </c>
      <c r="C123" s="4">
        <v>45112.349000000002</v>
      </c>
      <c r="E123" s="4">
        <f t="shared" si="9"/>
        <v>-12864.413789294033</v>
      </c>
      <c r="F123" s="4">
        <f t="shared" si="6"/>
        <v>-12864.5</v>
      </c>
      <c r="G123" s="4">
        <f t="shared" si="10"/>
        <v>4.1294461501820479E-2</v>
      </c>
      <c r="M123" s="4">
        <f t="shared" si="15"/>
        <v>4.1294461501820479E-2</v>
      </c>
      <c r="P123" s="4">
        <f t="shared" si="12"/>
        <v>-3.7761404305479668E-2</v>
      </c>
      <c r="R123" s="28">
        <f t="shared" si="11"/>
        <v>30093.849000000002</v>
      </c>
      <c r="AD123" s="4" t="s">
        <v>72</v>
      </c>
      <c r="AE123" s="4">
        <v>9</v>
      </c>
      <c r="AG123" s="4" t="s">
        <v>101</v>
      </c>
      <c r="AI123" s="4" t="s">
        <v>51</v>
      </c>
    </row>
    <row r="124" spans="1:35">
      <c r="A124" s="4" t="s">
        <v>108</v>
      </c>
      <c r="C124" s="4">
        <v>45262.69</v>
      </c>
      <c r="E124" s="4">
        <f t="shared" si="9"/>
        <v>-12550.545941764472</v>
      </c>
      <c r="F124" s="4">
        <f t="shared" si="6"/>
        <v>-12550.5</v>
      </c>
      <c r="G124" s="4">
        <f t="shared" si="10"/>
        <v>-2.200585650280118E-2</v>
      </c>
      <c r="M124" s="4">
        <f t="shared" si="15"/>
        <v>-2.200585650280118E-2</v>
      </c>
      <c r="P124" s="4">
        <f t="shared" si="12"/>
        <v>-4.0989772245810296E-2</v>
      </c>
      <c r="R124" s="28">
        <f t="shared" si="11"/>
        <v>30244.190000000002</v>
      </c>
      <c r="AD124" s="4" t="s">
        <v>72</v>
      </c>
      <c r="AE124" s="4">
        <v>4</v>
      </c>
      <c r="AG124" s="4" t="s">
        <v>52</v>
      </c>
      <c r="AI124" s="4" t="s">
        <v>51</v>
      </c>
    </row>
    <row r="125" spans="1:35">
      <c r="A125" s="4" t="s">
        <v>109</v>
      </c>
      <c r="C125" s="4">
        <v>45294.466</v>
      </c>
      <c r="E125" s="4">
        <f t="shared" si="9"/>
        <v>-12484.206987499843</v>
      </c>
      <c r="F125" s="4">
        <f t="shared" si="6"/>
        <v>-12484</v>
      </c>
      <c r="G125" s="4">
        <f t="shared" si="10"/>
        <v>-9.914589200343471E-2</v>
      </c>
      <c r="M125" s="4">
        <f t="shared" si="15"/>
        <v>-9.914589200343471E-2</v>
      </c>
      <c r="P125" s="4">
        <f t="shared" si="12"/>
        <v>-4.1673487112154184E-2</v>
      </c>
      <c r="R125" s="28">
        <f t="shared" si="11"/>
        <v>30275.966</v>
      </c>
      <c r="AD125" s="4" t="s">
        <v>72</v>
      </c>
      <c r="AE125" s="4">
        <v>8</v>
      </c>
      <c r="AG125" s="4" t="s">
        <v>103</v>
      </c>
      <c r="AI125" s="4" t="s">
        <v>51</v>
      </c>
    </row>
    <row r="126" spans="1:35">
      <c r="A126" s="4" t="s">
        <v>109</v>
      </c>
      <c r="C126" s="4">
        <v>45349.468999999997</v>
      </c>
      <c r="E126" s="4">
        <f t="shared" si="9"/>
        <v>-12369.376879826837</v>
      </c>
      <c r="F126" s="4">
        <f t="shared" si="6"/>
        <v>-12369.5</v>
      </c>
      <c r="G126" s="4">
        <f t="shared" si="10"/>
        <v>5.8973896491806954E-2</v>
      </c>
      <c r="M126" s="4">
        <f t="shared" si="15"/>
        <v>5.8973896491806954E-2</v>
      </c>
      <c r="P126" s="4">
        <f t="shared" si="12"/>
        <v>-4.2850710453453095E-2</v>
      </c>
      <c r="R126" s="28">
        <f t="shared" si="11"/>
        <v>30330.968999999997</v>
      </c>
      <c r="AD126" s="4" t="s">
        <v>72</v>
      </c>
      <c r="AE126" s="4">
        <v>6</v>
      </c>
      <c r="AG126" s="4" t="s">
        <v>101</v>
      </c>
      <c r="AI126" s="4" t="s">
        <v>51</v>
      </c>
    </row>
    <row r="127" spans="1:35">
      <c r="A127" s="4" t="s">
        <v>110</v>
      </c>
      <c r="C127" s="4">
        <v>45370.260999999999</v>
      </c>
      <c r="E127" s="4">
        <f t="shared" si="9"/>
        <v>-12325.969291172811</v>
      </c>
      <c r="F127" s="4">
        <f t="shared" si="6"/>
        <v>-12326</v>
      </c>
      <c r="G127" s="4">
        <f t="shared" si="10"/>
        <v>1.4709361996210646E-2</v>
      </c>
      <c r="M127" s="4">
        <f t="shared" si="15"/>
        <v>1.4709361996210646E-2</v>
      </c>
      <c r="P127" s="4">
        <f t="shared" si="12"/>
        <v>-4.3297952508881077E-2</v>
      </c>
      <c r="R127" s="28">
        <f t="shared" si="11"/>
        <v>30351.760999999999</v>
      </c>
      <c r="AD127" s="4" t="s">
        <v>72</v>
      </c>
      <c r="AE127" s="4">
        <v>11</v>
      </c>
      <c r="AG127" s="4" t="s">
        <v>101</v>
      </c>
      <c r="AI127" s="4" t="s">
        <v>51</v>
      </c>
    </row>
    <row r="128" spans="1:35">
      <c r="A128" s="4" t="s">
        <v>111</v>
      </c>
      <c r="C128" s="4">
        <v>45370.262000000002</v>
      </c>
      <c r="E128" s="4">
        <f t="shared" si="9"/>
        <v>-12325.967203466538</v>
      </c>
      <c r="F128" s="4">
        <f t="shared" si="6"/>
        <v>-12326</v>
      </c>
      <c r="G128" s="4">
        <f t="shared" si="10"/>
        <v>1.5709362000052352E-2</v>
      </c>
      <c r="M128" s="4">
        <f t="shared" si="15"/>
        <v>1.5709362000052352E-2</v>
      </c>
      <c r="P128" s="4">
        <f t="shared" si="12"/>
        <v>-4.3297952508881077E-2</v>
      </c>
      <c r="R128" s="28">
        <f t="shared" si="11"/>
        <v>30351.762000000002</v>
      </c>
      <c r="AD128" s="4" t="s">
        <v>72</v>
      </c>
      <c r="AE128" s="4">
        <v>6</v>
      </c>
      <c r="AG128" s="4" t="s">
        <v>52</v>
      </c>
      <c r="AI128" s="4" t="s">
        <v>51</v>
      </c>
    </row>
    <row r="129" spans="1:35">
      <c r="A129" s="4" t="s">
        <v>111</v>
      </c>
      <c r="C129" s="4">
        <v>45380.296000000002</v>
      </c>
      <c r="E129" s="4">
        <f t="shared" si="9"/>
        <v>-12305.019158807321</v>
      </c>
      <c r="F129" s="4">
        <f t="shared" si="6"/>
        <v>-12305</v>
      </c>
      <c r="G129" s="4">
        <f t="shared" si="10"/>
        <v>-9.1769650025526062E-3</v>
      </c>
      <c r="M129" s="4">
        <f t="shared" si="15"/>
        <v>-9.1769650025526062E-3</v>
      </c>
      <c r="P129" s="4">
        <f t="shared" si="12"/>
        <v>-4.351386246667388E-2</v>
      </c>
      <c r="R129" s="28">
        <f t="shared" si="11"/>
        <v>30361.796000000002</v>
      </c>
      <c r="AD129" s="4" t="s">
        <v>72</v>
      </c>
      <c r="AE129" s="4">
        <v>10</v>
      </c>
      <c r="AG129" s="4" t="s">
        <v>105</v>
      </c>
      <c r="AI129" s="4" t="s">
        <v>51</v>
      </c>
    </row>
    <row r="130" spans="1:35">
      <c r="A130" s="4" t="s">
        <v>68</v>
      </c>
      <c r="C130" s="4">
        <v>45399.593999999997</v>
      </c>
      <c r="E130" s="4">
        <f t="shared" si="9"/>
        <v>-12264.730603312653</v>
      </c>
      <c r="F130" s="4">
        <f t="shared" si="6"/>
        <v>-12264.5</v>
      </c>
      <c r="G130" s="4">
        <f t="shared" si="10"/>
        <v>-0.11045773850491969</v>
      </c>
      <c r="N130" s="4">
        <f>G130</f>
        <v>-0.11045773850491969</v>
      </c>
      <c r="P130" s="4">
        <f t="shared" si="12"/>
        <v>-4.3930260242417168E-2</v>
      </c>
      <c r="R130" s="28">
        <f t="shared" si="11"/>
        <v>30381.093999999997</v>
      </c>
      <c r="AD130" s="4" t="s">
        <v>72</v>
      </c>
      <c r="AE130" s="4">
        <v>24</v>
      </c>
      <c r="AG130" s="4" t="s">
        <v>112</v>
      </c>
      <c r="AI130" s="4" t="s">
        <v>69</v>
      </c>
    </row>
    <row r="131" spans="1:35">
      <c r="A131" s="4" t="s">
        <v>111</v>
      </c>
      <c r="C131" s="4">
        <v>45403.264000000003</v>
      </c>
      <c r="E131" s="4">
        <f t="shared" si="9"/>
        <v>-12257.068721321477</v>
      </c>
      <c r="F131" s="4">
        <f t="shared" si="6"/>
        <v>-12257</v>
      </c>
      <c r="G131" s="4">
        <f t="shared" si="10"/>
        <v>-3.2917140997597016E-2</v>
      </c>
      <c r="M131" s="4">
        <f>G131</f>
        <v>-3.2917140997597016E-2</v>
      </c>
      <c r="P131" s="4">
        <f t="shared" si="12"/>
        <v>-4.4007370941628876E-2</v>
      </c>
      <c r="R131" s="28">
        <f t="shared" si="11"/>
        <v>30384.764000000003</v>
      </c>
      <c r="AD131" s="4" t="s">
        <v>72</v>
      </c>
      <c r="AE131" s="4">
        <v>5</v>
      </c>
      <c r="AG131" s="4" t="s">
        <v>92</v>
      </c>
      <c r="AI131" s="4" t="s">
        <v>51</v>
      </c>
    </row>
    <row r="132" spans="1:35">
      <c r="A132" s="4" t="s">
        <v>111</v>
      </c>
      <c r="C132" s="4">
        <v>45404.476999999999</v>
      </c>
      <c r="E132" s="4">
        <f t="shared" si="9"/>
        <v>-12254.5363336225</v>
      </c>
      <c r="F132" s="4">
        <f t="shared" si="6"/>
        <v>-12254.5</v>
      </c>
      <c r="G132" s="4">
        <f t="shared" si="10"/>
        <v>-1.7403608500899281E-2</v>
      </c>
      <c r="M132" s="4">
        <f>G132</f>
        <v>-1.7403608500899281E-2</v>
      </c>
      <c r="P132" s="4">
        <f t="shared" si="12"/>
        <v>-4.4033074508032788E-2</v>
      </c>
      <c r="R132" s="28">
        <f t="shared" si="11"/>
        <v>30385.976999999999</v>
      </c>
      <c r="AD132" s="4" t="s">
        <v>72</v>
      </c>
      <c r="AE132" s="4">
        <v>12</v>
      </c>
      <c r="AG132" s="4" t="s">
        <v>57</v>
      </c>
      <c r="AI132" s="4" t="s">
        <v>51</v>
      </c>
    </row>
    <row r="133" spans="1:35">
      <c r="A133" s="4" t="s">
        <v>68</v>
      </c>
      <c r="C133" s="4">
        <v>45405.703000000001</v>
      </c>
      <c r="E133" s="4">
        <f t="shared" si="9"/>
        <v>-12251.976805742068</v>
      </c>
      <c r="F133" s="4">
        <f t="shared" si="6"/>
        <v>-12252</v>
      </c>
      <c r="G133" s="4">
        <f t="shared" si="10"/>
        <v>1.1109924002084881E-2</v>
      </c>
      <c r="N133" s="4">
        <f>G133</f>
        <v>1.1109924002084881E-2</v>
      </c>
      <c r="P133" s="4">
        <f t="shared" si="12"/>
        <v>-4.40587780744367E-2</v>
      </c>
      <c r="R133" s="28">
        <f t="shared" si="11"/>
        <v>30387.203000000001</v>
      </c>
      <c r="AD133" s="4" t="s">
        <v>72</v>
      </c>
      <c r="AE133" s="4">
        <v>14</v>
      </c>
      <c r="AG133" s="4" t="s">
        <v>67</v>
      </c>
      <c r="AI133" s="4" t="s">
        <v>69</v>
      </c>
    </row>
    <row r="134" spans="1:35">
      <c r="A134" s="4" t="s">
        <v>111</v>
      </c>
      <c r="C134" s="4">
        <v>45409.366999999998</v>
      </c>
      <c r="E134" s="4">
        <f t="shared" si="9"/>
        <v>-12244.327449988497</v>
      </c>
      <c r="F134" s="4">
        <f t="shared" si="6"/>
        <v>-12244.5</v>
      </c>
      <c r="G134" s="4">
        <f t="shared" si="10"/>
        <v>8.2650521493633278E-2</v>
      </c>
      <c r="M134" s="4">
        <f>G134</f>
        <v>8.2650521493633278E-2</v>
      </c>
      <c r="P134" s="4">
        <f t="shared" si="12"/>
        <v>-4.4135888773648407E-2</v>
      </c>
      <c r="R134" s="28">
        <f t="shared" si="11"/>
        <v>30390.866999999998</v>
      </c>
      <c r="AD134" s="4" t="s">
        <v>72</v>
      </c>
      <c r="AE134" s="4">
        <v>6</v>
      </c>
      <c r="AG134" s="4" t="s">
        <v>90</v>
      </c>
      <c r="AI134" s="4" t="s">
        <v>51</v>
      </c>
    </row>
    <row r="135" spans="1:35">
      <c r="A135" s="4" t="s">
        <v>111</v>
      </c>
      <c r="C135" s="4">
        <v>45409.368999999999</v>
      </c>
      <c r="E135" s="4">
        <f t="shared" si="9"/>
        <v>-12244.323274575969</v>
      </c>
      <c r="F135" s="4">
        <f t="shared" ref="F135:F166" si="16">ROUND(2*E135,0)/2</f>
        <v>-12244.5</v>
      </c>
      <c r="G135" s="4">
        <f t="shared" si="10"/>
        <v>8.4650521494040731E-2</v>
      </c>
      <c r="M135" s="4">
        <f>G135</f>
        <v>8.4650521494040731E-2</v>
      </c>
      <c r="P135" s="4">
        <f t="shared" si="12"/>
        <v>-4.4135888773648407E-2</v>
      </c>
      <c r="R135" s="28">
        <f t="shared" si="11"/>
        <v>30390.868999999999</v>
      </c>
      <c r="AD135" s="4" t="s">
        <v>72</v>
      </c>
      <c r="AE135" s="4">
        <v>8</v>
      </c>
      <c r="AG135" s="4" t="s">
        <v>92</v>
      </c>
      <c r="AI135" s="4" t="s">
        <v>51</v>
      </c>
    </row>
    <row r="136" spans="1:35">
      <c r="A136" s="4" t="s">
        <v>111</v>
      </c>
      <c r="C136" s="4">
        <v>45409.372000000003</v>
      </c>
      <c r="E136" s="4">
        <f t="shared" si="9"/>
        <v>-12244.317011457166</v>
      </c>
      <c r="F136" s="4">
        <f t="shared" si="16"/>
        <v>-12244.5</v>
      </c>
      <c r="G136" s="4">
        <f t="shared" si="10"/>
        <v>8.7650521498289891E-2</v>
      </c>
      <c r="M136" s="4">
        <f>G136</f>
        <v>8.7650521498289891E-2</v>
      </c>
      <c r="P136" s="4">
        <f t="shared" si="12"/>
        <v>-4.4135888773648407E-2</v>
      </c>
      <c r="R136" s="28">
        <f t="shared" si="11"/>
        <v>30390.872000000003</v>
      </c>
      <c r="AD136" s="4" t="s">
        <v>72</v>
      </c>
      <c r="AE136" s="4">
        <v>13</v>
      </c>
      <c r="AG136" s="4" t="s">
        <v>113</v>
      </c>
      <c r="AI136" s="4" t="s">
        <v>51</v>
      </c>
    </row>
    <row r="137" spans="1:35">
      <c r="A137" s="4" t="s">
        <v>68</v>
      </c>
      <c r="C137" s="4">
        <v>45416.697999999997</v>
      </c>
      <c r="E137" s="4">
        <f t="shared" si="9"/>
        <v>-12229.022475362557</v>
      </c>
      <c r="F137" s="4">
        <f t="shared" si="16"/>
        <v>-12229</v>
      </c>
      <c r="G137" s="4">
        <f t="shared" si="10"/>
        <v>-1.0765577004349325E-2</v>
      </c>
      <c r="N137" s="4">
        <f>G137</f>
        <v>-1.0765577004349325E-2</v>
      </c>
      <c r="P137" s="4">
        <f t="shared" si="12"/>
        <v>-4.4295250885352633E-2</v>
      </c>
      <c r="R137" s="28">
        <f t="shared" si="11"/>
        <v>30398.197999999997</v>
      </c>
      <c r="AD137" s="4" t="s">
        <v>72</v>
      </c>
      <c r="AE137" s="4">
        <v>15</v>
      </c>
      <c r="AG137" s="4" t="s">
        <v>67</v>
      </c>
      <c r="AI137" s="4" t="s">
        <v>69</v>
      </c>
    </row>
    <row r="138" spans="1:35">
      <c r="A138" s="4" t="s">
        <v>114</v>
      </c>
      <c r="C138" s="4">
        <v>45436.267</v>
      </c>
      <c r="E138" s="4">
        <f t="shared" si="9"/>
        <v>-12188.16815147016</v>
      </c>
      <c r="F138" s="4">
        <f t="shared" si="16"/>
        <v>-12188</v>
      </c>
      <c r="G138" s="4">
        <f t="shared" si="10"/>
        <v>-8.0543644005956594E-2</v>
      </c>
      <c r="M138" s="4">
        <f>G138</f>
        <v>-8.0543644005956594E-2</v>
      </c>
      <c r="P138" s="4">
        <f t="shared" si="12"/>
        <v>-4.4716789374376675E-2</v>
      </c>
      <c r="R138" s="28">
        <f t="shared" si="11"/>
        <v>30417.767</v>
      </c>
      <c r="AD138" s="4" t="s">
        <v>72</v>
      </c>
      <c r="AE138" s="4">
        <v>4</v>
      </c>
      <c r="AG138" s="4" t="s">
        <v>92</v>
      </c>
      <c r="AI138" s="4" t="s">
        <v>51</v>
      </c>
    </row>
    <row r="139" spans="1:35">
      <c r="A139" s="4" t="s">
        <v>115</v>
      </c>
      <c r="C139" s="4">
        <v>45646.499000000003</v>
      </c>
      <c r="E139" s="4">
        <f t="shared" si="9"/>
        <v>-11749.265488046107</v>
      </c>
      <c r="F139" s="4">
        <f t="shared" si="16"/>
        <v>-11749.5</v>
      </c>
      <c r="G139" s="4">
        <f t="shared" si="10"/>
        <v>0.11232995650061639</v>
      </c>
      <c r="M139" s="4">
        <f>G139</f>
        <v>0.11232995650061639</v>
      </c>
      <c r="P139" s="4">
        <f t="shared" si="12"/>
        <v>-4.9225194921621834E-2</v>
      </c>
      <c r="R139" s="28">
        <f t="shared" si="11"/>
        <v>30627.999000000003</v>
      </c>
      <c r="AD139" s="4" t="s">
        <v>72</v>
      </c>
      <c r="AE139" s="4">
        <v>10</v>
      </c>
      <c r="AG139" s="4" t="s">
        <v>103</v>
      </c>
      <c r="AI139" s="4" t="s">
        <v>51</v>
      </c>
    </row>
    <row r="140" spans="1:35">
      <c r="A140" s="4" t="s">
        <v>116</v>
      </c>
      <c r="C140" s="4">
        <v>45711.281999999999</v>
      </c>
      <c r="E140" s="4">
        <f t="shared" si="9"/>
        <v>-11614.017613105099</v>
      </c>
      <c r="F140" s="4">
        <f t="shared" si="16"/>
        <v>-11614</v>
      </c>
      <c r="G140" s="4">
        <f t="shared" si="10"/>
        <v>-8.4365820002858527E-3</v>
      </c>
      <c r="M140" s="4">
        <f>G140</f>
        <v>-8.4365820002858527E-3</v>
      </c>
      <c r="P140" s="4">
        <f t="shared" si="12"/>
        <v>-5.0618328220713549E-2</v>
      </c>
      <c r="R140" s="28">
        <f t="shared" si="11"/>
        <v>30692.781999999999</v>
      </c>
      <c r="AD140" s="4" t="s">
        <v>72</v>
      </c>
      <c r="AE140" s="4">
        <v>6</v>
      </c>
      <c r="AG140" s="4" t="s">
        <v>52</v>
      </c>
      <c r="AI140" s="4" t="s">
        <v>51</v>
      </c>
    </row>
    <row r="141" spans="1:35">
      <c r="A141" s="4" t="s">
        <v>68</v>
      </c>
      <c r="C141" s="4">
        <v>45762.618000000002</v>
      </c>
      <c r="E141" s="4">
        <f t="shared" si="9"/>
        <v>-11506.843124304451</v>
      </c>
      <c r="F141" s="4">
        <f t="shared" si="16"/>
        <v>-11507</v>
      </c>
      <c r="G141" s="4">
        <f t="shared" si="10"/>
        <v>7.5142608999158256E-2</v>
      </c>
      <c r="N141" s="4">
        <f>G141</f>
        <v>7.5142608999158256E-2</v>
      </c>
      <c r="P141" s="4">
        <f t="shared" si="12"/>
        <v>-5.1718440862800738E-2</v>
      </c>
      <c r="R141" s="28">
        <f t="shared" si="11"/>
        <v>30744.118000000002</v>
      </c>
      <c r="AD141" s="4" t="s">
        <v>72</v>
      </c>
      <c r="AE141" s="4">
        <v>14</v>
      </c>
      <c r="AG141" s="4" t="s">
        <v>104</v>
      </c>
      <c r="AI141" s="4" t="s">
        <v>69</v>
      </c>
    </row>
    <row r="142" spans="1:35">
      <c r="A142" s="4" t="s">
        <v>68</v>
      </c>
      <c r="C142" s="4">
        <v>45762.625</v>
      </c>
      <c r="E142" s="4">
        <f t="shared" si="9"/>
        <v>-11506.828510360603</v>
      </c>
      <c r="F142" s="4">
        <f t="shared" si="16"/>
        <v>-11507</v>
      </c>
      <c r="G142" s="4">
        <f t="shared" si="10"/>
        <v>8.2142608996946365E-2</v>
      </c>
      <c r="N142" s="4">
        <f>G142</f>
        <v>8.2142608996946365E-2</v>
      </c>
      <c r="P142" s="4">
        <f t="shared" si="12"/>
        <v>-5.1718440862800738E-2</v>
      </c>
      <c r="R142" s="28">
        <f t="shared" si="11"/>
        <v>30744.125</v>
      </c>
      <c r="AD142" s="4" t="s">
        <v>72</v>
      </c>
      <c r="AE142" s="4">
        <v>15</v>
      </c>
      <c r="AG142" s="4" t="s">
        <v>67</v>
      </c>
      <c r="AI142" s="4" t="s">
        <v>69</v>
      </c>
    </row>
    <row r="143" spans="1:35">
      <c r="A143" s="4" t="s">
        <v>117</v>
      </c>
      <c r="C143" s="4">
        <v>45766.279000000002</v>
      </c>
      <c r="E143" s="4">
        <f t="shared" si="9"/>
        <v>-11499.200031669669</v>
      </c>
      <c r="F143" s="4">
        <f t="shared" si="16"/>
        <v>-11499</v>
      </c>
      <c r="G143" s="4">
        <f t="shared" si="10"/>
        <v>-9.5814086998871062E-2</v>
      </c>
      <c r="M143" s="4">
        <f t="shared" ref="M143:M149" si="17">G143</f>
        <v>-9.5814086998871062E-2</v>
      </c>
      <c r="P143" s="4">
        <f t="shared" si="12"/>
        <v>-5.1800692275293228E-2</v>
      </c>
      <c r="R143" s="28">
        <f t="shared" si="11"/>
        <v>30747.779000000002</v>
      </c>
      <c r="AD143" s="4" t="s">
        <v>72</v>
      </c>
      <c r="AE143" s="4">
        <v>9</v>
      </c>
      <c r="AG143" s="4" t="s">
        <v>70</v>
      </c>
      <c r="AI143" s="4" t="s">
        <v>51</v>
      </c>
    </row>
    <row r="144" spans="1:35">
      <c r="A144" s="4" t="s">
        <v>117</v>
      </c>
      <c r="C144" s="4">
        <v>45783.400999999998</v>
      </c>
      <c r="E144" s="4">
        <f t="shared" si="9"/>
        <v>-11463.454325006816</v>
      </c>
      <c r="F144" s="4">
        <f t="shared" si="16"/>
        <v>-11463.5</v>
      </c>
      <c r="G144" s="4">
        <f t="shared" si="10"/>
        <v>2.1878074498090427E-2</v>
      </c>
      <c r="M144" s="4">
        <f t="shared" si="17"/>
        <v>2.1878074498090427E-2</v>
      </c>
      <c r="P144" s="4">
        <f t="shared" si="12"/>
        <v>-5.2165682918228706E-2</v>
      </c>
      <c r="R144" s="28">
        <f t="shared" si="11"/>
        <v>30764.900999999998</v>
      </c>
      <c r="AD144" s="4" t="s">
        <v>72</v>
      </c>
      <c r="AE144" s="4">
        <v>9</v>
      </c>
      <c r="AG144" s="4" t="s">
        <v>103</v>
      </c>
      <c r="AI144" s="4" t="s">
        <v>51</v>
      </c>
    </row>
    <row r="145" spans="1:35">
      <c r="A145" s="4" t="s">
        <v>117</v>
      </c>
      <c r="C145" s="4">
        <v>45783.402999999998</v>
      </c>
      <c r="E145" s="4">
        <f t="shared" si="9"/>
        <v>-11463.450149594288</v>
      </c>
      <c r="F145" s="4">
        <f t="shared" si="16"/>
        <v>-11463.5</v>
      </c>
      <c r="G145" s="4">
        <f t="shared" si="10"/>
        <v>2.3878074498497881E-2</v>
      </c>
      <c r="M145" s="4">
        <f t="shared" si="17"/>
        <v>2.3878074498497881E-2</v>
      </c>
      <c r="P145" s="4">
        <f t="shared" si="12"/>
        <v>-5.2165682918228706E-2</v>
      </c>
      <c r="R145" s="28">
        <f t="shared" si="11"/>
        <v>30764.902999999998</v>
      </c>
      <c r="AD145" s="4" t="s">
        <v>72</v>
      </c>
      <c r="AE145" s="4">
        <v>6</v>
      </c>
      <c r="AG145" s="4" t="s">
        <v>52</v>
      </c>
      <c r="AI145" s="4" t="s">
        <v>51</v>
      </c>
    </row>
    <row r="146" spans="1:35">
      <c r="A146" s="4" t="s">
        <v>117</v>
      </c>
      <c r="C146" s="4">
        <v>45805.402999999998</v>
      </c>
      <c r="E146" s="4">
        <f t="shared" si="9"/>
        <v>-11417.520611772599</v>
      </c>
      <c r="F146" s="4">
        <f t="shared" si="16"/>
        <v>-11417.5</v>
      </c>
      <c r="G146" s="4">
        <f t="shared" si="10"/>
        <v>-9.8729275050573051E-3</v>
      </c>
      <c r="M146" s="4">
        <f t="shared" si="17"/>
        <v>-9.8729275050573051E-3</v>
      </c>
      <c r="P146" s="4">
        <f t="shared" si="12"/>
        <v>-5.2638628540060572E-2</v>
      </c>
      <c r="R146" s="28">
        <f t="shared" si="11"/>
        <v>30786.902999999998</v>
      </c>
      <c r="AD146" s="4" t="s">
        <v>72</v>
      </c>
      <c r="AE146" s="4">
        <v>10</v>
      </c>
      <c r="AG146" s="4" t="s">
        <v>70</v>
      </c>
      <c r="AI146" s="4" t="s">
        <v>51</v>
      </c>
    </row>
    <row r="147" spans="1:35">
      <c r="A147" s="4" t="s">
        <v>117</v>
      </c>
      <c r="C147" s="4">
        <v>45805.406999999999</v>
      </c>
      <c r="E147" s="4">
        <f t="shared" si="9"/>
        <v>-11417.51226094754</v>
      </c>
      <c r="F147" s="4">
        <f t="shared" si="16"/>
        <v>-11417.5</v>
      </c>
      <c r="G147" s="4">
        <f t="shared" si="10"/>
        <v>-5.8729275042423978E-3</v>
      </c>
      <c r="M147" s="4">
        <f t="shared" si="17"/>
        <v>-5.8729275042423978E-3</v>
      </c>
      <c r="P147" s="4">
        <f t="shared" si="12"/>
        <v>-5.2638628540060572E-2</v>
      </c>
      <c r="R147" s="28">
        <f t="shared" si="11"/>
        <v>30786.906999999999</v>
      </c>
      <c r="AD147" s="4" t="s">
        <v>72</v>
      </c>
      <c r="AE147" s="4">
        <v>9</v>
      </c>
      <c r="AG147" s="4" t="s">
        <v>103</v>
      </c>
      <c r="AI147" s="4" t="s">
        <v>51</v>
      </c>
    </row>
    <row r="148" spans="1:35">
      <c r="A148" s="4" t="s">
        <v>117</v>
      </c>
      <c r="C148" s="4">
        <v>45816.398999999998</v>
      </c>
      <c r="E148" s="4">
        <f t="shared" si="9"/>
        <v>-11394.564193686816</v>
      </c>
      <c r="F148" s="4">
        <f t="shared" si="16"/>
        <v>-11394.5</v>
      </c>
      <c r="G148" s="4">
        <f t="shared" si="10"/>
        <v>-3.0748428507649805E-2</v>
      </c>
      <c r="M148" s="4">
        <f t="shared" si="17"/>
        <v>-3.0748428507649805E-2</v>
      </c>
      <c r="P148" s="4">
        <f t="shared" si="12"/>
        <v>-5.2875101350976506E-2</v>
      </c>
      <c r="R148" s="28">
        <f t="shared" si="11"/>
        <v>30797.898999999998</v>
      </c>
      <c r="AD148" s="4" t="s">
        <v>72</v>
      </c>
      <c r="AE148" s="4">
        <v>10</v>
      </c>
      <c r="AG148" s="4" t="s">
        <v>70</v>
      </c>
      <c r="AI148" s="4" t="s">
        <v>51</v>
      </c>
    </row>
    <row r="149" spans="1:35">
      <c r="A149" s="4" t="s">
        <v>118</v>
      </c>
      <c r="C149" s="4">
        <v>45816.402000000002</v>
      </c>
      <c r="E149" s="4">
        <f t="shared" ref="E149:E212" si="18">(C149-C$7)/C$8</f>
        <v>-11394.557930568013</v>
      </c>
      <c r="F149" s="4">
        <f t="shared" si="16"/>
        <v>-11394.5</v>
      </c>
      <c r="G149" s="4">
        <f t="shared" ref="G149:G212" si="19">C149-(C$7+F149*C$8)</f>
        <v>-2.7748428503400646E-2</v>
      </c>
      <c r="M149" s="4">
        <f t="shared" si="17"/>
        <v>-2.7748428503400646E-2</v>
      </c>
      <c r="P149" s="4">
        <f t="shared" si="12"/>
        <v>-5.2875101350976506E-2</v>
      </c>
      <c r="R149" s="28">
        <f t="shared" si="11"/>
        <v>30797.902000000002</v>
      </c>
      <c r="AD149" s="4" t="s">
        <v>72</v>
      </c>
      <c r="AE149" s="4">
        <v>12</v>
      </c>
      <c r="AG149" s="4" t="s">
        <v>57</v>
      </c>
      <c r="AI149" s="4" t="s">
        <v>51</v>
      </c>
    </row>
    <row r="150" spans="1:35">
      <c r="A150" s="4" t="s">
        <v>68</v>
      </c>
      <c r="C150" s="4">
        <v>45817.618000000002</v>
      </c>
      <c r="E150" s="4">
        <f t="shared" si="18"/>
        <v>-11392.019279750233</v>
      </c>
      <c r="F150" s="4">
        <f t="shared" si="16"/>
        <v>-11392</v>
      </c>
      <c r="G150" s="4">
        <f t="shared" si="19"/>
        <v>-9.2348960024537519E-3</v>
      </c>
      <c r="N150" s="4">
        <f>G150</f>
        <v>-9.2348960024537519E-3</v>
      </c>
      <c r="P150" s="4">
        <f t="shared" si="12"/>
        <v>-5.2900804917380417E-2</v>
      </c>
      <c r="R150" s="28">
        <f t="shared" si="11"/>
        <v>30799.118000000002</v>
      </c>
      <c r="AD150" s="4" t="s">
        <v>72</v>
      </c>
      <c r="AE150" s="4">
        <v>8</v>
      </c>
      <c r="AG150" s="4" t="s">
        <v>81</v>
      </c>
      <c r="AI150" s="4" t="s">
        <v>69</v>
      </c>
    </row>
    <row r="151" spans="1:35">
      <c r="A151" s="4" t="s">
        <v>118</v>
      </c>
      <c r="C151" s="4">
        <v>45817.637000000002</v>
      </c>
      <c r="E151" s="4">
        <f t="shared" si="18"/>
        <v>-11391.979613331205</v>
      </c>
      <c r="F151" s="4">
        <f t="shared" si="16"/>
        <v>-11392</v>
      </c>
      <c r="G151" s="4">
        <f t="shared" si="19"/>
        <v>9.7651039977790788E-3</v>
      </c>
      <c r="M151" s="4">
        <f>G151</f>
        <v>9.7651039977790788E-3</v>
      </c>
      <c r="P151" s="4">
        <f t="shared" si="12"/>
        <v>-5.2900804917380417E-2</v>
      </c>
      <c r="R151" s="28">
        <f t="shared" ref="R151:R214" si="20">+C151-15018.5</f>
        <v>30799.137000000002</v>
      </c>
      <c r="AD151" s="4" t="s">
        <v>72</v>
      </c>
      <c r="AE151" s="4">
        <v>14</v>
      </c>
      <c r="AG151" s="4" t="s">
        <v>119</v>
      </c>
      <c r="AI151" s="4" t="s">
        <v>51</v>
      </c>
    </row>
    <row r="152" spans="1:35">
      <c r="A152" s="4" t="s">
        <v>68</v>
      </c>
      <c r="C152" s="4">
        <v>45839.627999999997</v>
      </c>
      <c r="E152" s="4">
        <f t="shared" si="18"/>
        <v>-11346.068864865909</v>
      </c>
      <c r="F152" s="4">
        <f t="shared" si="16"/>
        <v>-11346</v>
      </c>
      <c r="G152" s="4">
        <f t="shared" si="19"/>
        <v>-3.298589800397167E-2</v>
      </c>
      <c r="N152" s="4">
        <f>G152</f>
        <v>-3.298589800397167E-2</v>
      </c>
      <c r="P152" s="4">
        <f t="shared" ref="P152:P215" si="21">+C$11+C$12*F152</f>
        <v>-5.3373750539212297E-2</v>
      </c>
      <c r="R152" s="28">
        <f t="shared" si="20"/>
        <v>30821.127999999997</v>
      </c>
      <c r="AD152" s="4" t="s">
        <v>72</v>
      </c>
      <c r="AE152" s="4">
        <v>10</v>
      </c>
      <c r="AG152" s="4" t="s">
        <v>104</v>
      </c>
      <c r="AI152" s="4" t="s">
        <v>69</v>
      </c>
    </row>
    <row r="153" spans="1:35">
      <c r="A153" s="4" t="s">
        <v>120</v>
      </c>
      <c r="C153" s="4">
        <v>45871.396000000001</v>
      </c>
      <c r="E153" s="4">
        <f t="shared" si="18"/>
        <v>-11279.746612251385</v>
      </c>
      <c r="F153" s="4">
        <f t="shared" si="16"/>
        <v>-11279.5</v>
      </c>
      <c r="G153" s="4">
        <f t="shared" si="19"/>
        <v>-0.11812593349895906</v>
      </c>
      <c r="M153" s="4">
        <f>G153</f>
        <v>-0.11812593349895906</v>
      </c>
      <c r="P153" s="4">
        <f t="shared" si="21"/>
        <v>-5.4057465405556199E-2</v>
      </c>
      <c r="R153" s="28">
        <f t="shared" si="20"/>
        <v>30852.896000000001</v>
      </c>
      <c r="AD153" s="4" t="s">
        <v>72</v>
      </c>
      <c r="AE153" s="4">
        <v>9</v>
      </c>
      <c r="AG153" s="4" t="s">
        <v>103</v>
      </c>
      <c r="AI153" s="4" t="s">
        <v>51</v>
      </c>
    </row>
    <row r="154" spans="1:35">
      <c r="A154" s="4" t="s">
        <v>121</v>
      </c>
      <c r="C154" s="4">
        <v>46047.415999999997</v>
      </c>
      <c r="E154" s="4">
        <f t="shared" si="18"/>
        <v>-10912.2685555526</v>
      </c>
      <c r="F154" s="4">
        <f t="shared" si="16"/>
        <v>-10912.5</v>
      </c>
      <c r="G154" s="4">
        <f t="shared" si="19"/>
        <v>0.1108606374982628</v>
      </c>
      <c r="M154" s="4">
        <f>G154</f>
        <v>0.1108606374982628</v>
      </c>
      <c r="P154" s="4">
        <f t="shared" si="21"/>
        <v>-5.7830748953649619E-2</v>
      </c>
      <c r="R154" s="28">
        <f t="shared" si="20"/>
        <v>31028.915999999997</v>
      </c>
      <c r="AD154" s="4" t="s">
        <v>72</v>
      </c>
      <c r="AE154" s="4">
        <v>7</v>
      </c>
      <c r="AG154" s="4" t="s">
        <v>103</v>
      </c>
      <c r="AI154" s="4" t="s">
        <v>51</v>
      </c>
    </row>
    <row r="155" spans="1:35">
      <c r="A155" s="4" t="s">
        <v>122</v>
      </c>
      <c r="C155" s="4">
        <v>46059.635999999999</v>
      </c>
      <c r="E155" s="4">
        <f t="shared" si="18"/>
        <v>-10886.756784998915</v>
      </c>
      <c r="F155" s="4">
        <f t="shared" si="16"/>
        <v>-10887</v>
      </c>
      <c r="G155" s="4">
        <f t="shared" si="19"/>
        <v>0.11649866899824701</v>
      </c>
      <c r="O155" s="4">
        <f>G155</f>
        <v>0.11649866899824701</v>
      </c>
      <c r="P155" s="4">
        <f t="shared" si="21"/>
        <v>-5.8092925330969464E-2</v>
      </c>
      <c r="R155" s="28">
        <f t="shared" si="20"/>
        <v>31041.135999999999</v>
      </c>
      <c r="AD155" s="4" t="s">
        <v>72</v>
      </c>
      <c r="AI155" s="4" t="s">
        <v>123</v>
      </c>
    </row>
    <row r="156" spans="1:35">
      <c r="A156" s="4" t="s">
        <v>125</v>
      </c>
      <c r="C156" s="4">
        <v>46118.322</v>
      </c>
      <c r="E156" s="4">
        <f t="shared" si="18"/>
        <v>-10764.237655153298</v>
      </c>
      <c r="F156" s="4">
        <f t="shared" si="16"/>
        <v>-10764</v>
      </c>
      <c r="G156" s="4">
        <f t="shared" si="19"/>
        <v>-0.11383553199993912</v>
      </c>
      <c r="M156" s="4">
        <f>G156</f>
        <v>-0.11383553199993912</v>
      </c>
      <c r="P156" s="4">
        <f t="shared" si="21"/>
        <v>-5.9357540798041647E-2</v>
      </c>
      <c r="R156" s="28">
        <f t="shared" si="20"/>
        <v>31099.822</v>
      </c>
      <c r="AD156" s="4" t="s">
        <v>72</v>
      </c>
      <c r="AE156" s="4">
        <v>10</v>
      </c>
      <c r="AG156" s="4" t="s">
        <v>124</v>
      </c>
      <c r="AI156" s="4" t="s">
        <v>51</v>
      </c>
    </row>
    <row r="157" spans="1:35">
      <c r="A157" s="4" t="s">
        <v>68</v>
      </c>
      <c r="C157" s="4">
        <v>46120.754999999997</v>
      </c>
      <c r="E157" s="4">
        <f t="shared" si="18"/>
        <v>-10759.158265811477</v>
      </c>
      <c r="F157" s="4">
        <f t="shared" si="16"/>
        <v>-10759</v>
      </c>
      <c r="G157" s="4">
        <f t="shared" si="19"/>
        <v>-7.5808467001479585E-2</v>
      </c>
      <c r="N157" s="4">
        <f>G157</f>
        <v>-7.5808467001479585E-2</v>
      </c>
      <c r="P157" s="4">
        <f t="shared" si="21"/>
        <v>-5.9408947930849471E-2</v>
      </c>
      <c r="R157" s="28">
        <f t="shared" si="20"/>
        <v>31102.254999999997</v>
      </c>
      <c r="AD157" s="4" t="s">
        <v>72</v>
      </c>
      <c r="AE157" s="4">
        <v>14</v>
      </c>
      <c r="AG157" s="4" t="s">
        <v>126</v>
      </c>
      <c r="AI157" s="4" t="s">
        <v>69</v>
      </c>
    </row>
    <row r="158" spans="1:35">
      <c r="A158" s="4" t="s">
        <v>68</v>
      </c>
      <c r="C158" s="4">
        <v>46125.648000000001</v>
      </c>
      <c r="E158" s="4">
        <f t="shared" si="18"/>
        <v>-10748.943119058673</v>
      </c>
      <c r="F158" s="4">
        <f t="shared" si="16"/>
        <v>-10749</v>
      </c>
      <c r="G158" s="4">
        <f t="shared" si="19"/>
        <v>2.7245662997302134E-2</v>
      </c>
      <c r="N158" s="4">
        <f>G158</f>
        <v>2.7245662997302134E-2</v>
      </c>
      <c r="P158" s="4">
        <f t="shared" si="21"/>
        <v>-5.951176219646509E-2</v>
      </c>
      <c r="R158" s="28">
        <f t="shared" si="20"/>
        <v>31107.148000000001</v>
      </c>
      <c r="AD158" s="4" t="s">
        <v>72</v>
      </c>
      <c r="AE158" s="4">
        <v>12</v>
      </c>
      <c r="AG158" s="4" t="s">
        <v>82</v>
      </c>
      <c r="AI158" s="4" t="s">
        <v>69</v>
      </c>
    </row>
    <row r="159" spans="1:35">
      <c r="A159" s="4" t="s">
        <v>121</v>
      </c>
      <c r="C159" s="4">
        <v>46168.430999999997</v>
      </c>
      <c r="E159" s="4">
        <f t="shared" si="18"/>
        <v>-10659.624781939352</v>
      </c>
      <c r="F159" s="4">
        <f t="shared" si="16"/>
        <v>-10659.5</v>
      </c>
      <c r="G159" s="4">
        <f t="shared" si="19"/>
        <v>-5.9769873507320881E-2</v>
      </c>
      <c r="M159" s="4">
        <f>G159</f>
        <v>-5.9769873507320881E-2</v>
      </c>
      <c r="P159" s="4">
        <f t="shared" si="21"/>
        <v>-6.0431949873724924E-2</v>
      </c>
      <c r="R159" s="28">
        <f t="shared" si="20"/>
        <v>31149.930999999997</v>
      </c>
      <c r="AD159" s="4" t="s">
        <v>72</v>
      </c>
      <c r="AE159" s="4">
        <v>9</v>
      </c>
      <c r="AG159" s="4" t="s">
        <v>57</v>
      </c>
      <c r="AI159" s="4" t="s">
        <v>51</v>
      </c>
    </row>
    <row r="160" spans="1:35">
      <c r="A160" s="4" t="s">
        <v>125</v>
      </c>
      <c r="C160" s="4">
        <v>46201.411999999997</v>
      </c>
      <c r="E160" s="4">
        <f t="shared" si="18"/>
        <v>-10590.77014162585</v>
      </c>
      <c r="F160" s="4">
        <f t="shared" si="16"/>
        <v>-10591</v>
      </c>
      <c r="G160" s="4">
        <f t="shared" si="19"/>
        <v>0.11010091699426994</v>
      </c>
      <c r="M160" s="4">
        <f>G160</f>
        <v>0.11010091699426994</v>
      </c>
      <c r="P160" s="4">
        <f t="shared" si="21"/>
        <v>-6.1136227593191955E-2</v>
      </c>
      <c r="R160" s="28">
        <f t="shared" si="20"/>
        <v>31182.911999999997</v>
      </c>
      <c r="AD160" s="4" t="s">
        <v>72</v>
      </c>
      <c r="AE160" s="4">
        <v>9</v>
      </c>
      <c r="AG160" s="4" t="s">
        <v>70</v>
      </c>
      <c r="AI160" s="4" t="s">
        <v>51</v>
      </c>
    </row>
    <row r="161" spans="1:35">
      <c r="A161" s="4" t="s">
        <v>68</v>
      </c>
      <c r="C161" s="4">
        <v>46494.788</v>
      </c>
      <c r="E161" s="4">
        <f t="shared" si="18"/>
        <v>-9978.2872285360536</v>
      </c>
      <c r="F161" s="4">
        <f t="shared" si="16"/>
        <v>-9978.5</v>
      </c>
      <c r="G161" s="4">
        <f t="shared" si="19"/>
        <v>0.10191637949901633</v>
      </c>
      <c r="N161" s="4">
        <f>G161</f>
        <v>0.10191637949901633</v>
      </c>
      <c r="P161" s="4">
        <f t="shared" si="21"/>
        <v>-6.7433601362148973E-2</v>
      </c>
      <c r="R161" s="28">
        <f t="shared" si="20"/>
        <v>31476.288</v>
      </c>
      <c r="AD161" s="4" t="s">
        <v>72</v>
      </c>
      <c r="AE161" s="4">
        <v>20</v>
      </c>
      <c r="AG161" s="4" t="s">
        <v>126</v>
      </c>
      <c r="AI161" s="4" t="s">
        <v>69</v>
      </c>
    </row>
    <row r="162" spans="1:35">
      <c r="A162" s="4" t="s">
        <v>127</v>
      </c>
      <c r="C162" s="4">
        <v>46553.451999999997</v>
      </c>
      <c r="E162" s="4">
        <f t="shared" si="18"/>
        <v>-9855.8140282282657</v>
      </c>
      <c r="F162" s="4">
        <f t="shared" si="16"/>
        <v>-9856</v>
      </c>
      <c r="G162" s="4">
        <f t="shared" si="19"/>
        <v>8.9079471996228676E-2</v>
      </c>
      <c r="O162" s="4">
        <f>G162</f>
        <v>8.9079471996228676E-2</v>
      </c>
      <c r="P162" s="4">
        <f t="shared" si="21"/>
        <v>-6.8693076115940374E-2</v>
      </c>
      <c r="R162" s="28">
        <f t="shared" si="20"/>
        <v>31534.951999999997</v>
      </c>
      <c r="AD162" s="4" t="s">
        <v>72</v>
      </c>
      <c r="AI162" s="4" t="s">
        <v>123</v>
      </c>
    </row>
    <row r="163" spans="1:35">
      <c r="A163" s="4" t="s">
        <v>127</v>
      </c>
      <c r="C163" s="4">
        <v>46553.457999999999</v>
      </c>
      <c r="E163" s="4">
        <f t="shared" si="18"/>
        <v>-9855.8015019906761</v>
      </c>
      <c r="F163" s="4">
        <f t="shared" si="16"/>
        <v>-9856</v>
      </c>
      <c r="G163" s="4">
        <f t="shared" si="19"/>
        <v>9.5079471997451037E-2</v>
      </c>
      <c r="O163" s="4">
        <f>G163</f>
        <v>9.5079471997451037E-2</v>
      </c>
      <c r="P163" s="4">
        <f t="shared" si="21"/>
        <v>-6.8693076115940374E-2</v>
      </c>
      <c r="R163" s="28">
        <f t="shared" si="20"/>
        <v>31534.957999999999</v>
      </c>
      <c r="AD163" s="4" t="s">
        <v>72</v>
      </c>
      <c r="AI163" s="4" t="s">
        <v>123</v>
      </c>
    </row>
    <row r="164" spans="1:35">
      <c r="A164" s="4" t="s">
        <v>127</v>
      </c>
      <c r="C164" s="4">
        <v>46553.459000000003</v>
      </c>
      <c r="E164" s="4">
        <f t="shared" si="18"/>
        <v>-9855.7994142844036</v>
      </c>
      <c r="F164" s="4">
        <f t="shared" si="16"/>
        <v>-9856</v>
      </c>
      <c r="G164" s="4">
        <f t="shared" si="19"/>
        <v>9.6079472001292743E-2</v>
      </c>
      <c r="O164" s="4">
        <f>G164</f>
        <v>9.6079472001292743E-2</v>
      </c>
      <c r="P164" s="4">
        <f t="shared" si="21"/>
        <v>-6.8693076115940374E-2</v>
      </c>
      <c r="R164" s="28">
        <f t="shared" si="20"/>
        <v>31534.959000000003</v>
      </c>
      <c r="AD164" s="4" t="s">
        <v>72</v>
      </c>
      <c r="AI164" s="4" t="s">
        <v>123</v>
      </c>
    </row>
    <row r="165" spans="1:35">
      <c r="A165" s="4" t="s">
        <v>127</v>
      </c>
      <c r="C165" s="4">
        <v>46553.46</v>
      </c>
      <c r="E165" s="4">
        <f t="shared" si="18"/>
        <v>-9855.7973265781457</v>
      </c>
      <c r="F165" s="4">
        <f t="shared" si="16"/>
        <v>-9856</v>
      </c>
      <c r="G165" s="4">
        <f t="shared" si="19"/>
        <v>9.7079471997858491E-2</v>
      </c>
      <c r="O165" s="4">
        <f>G165</f>
        <v>9.7079471997858491E-2</v>
      </c>
      <c r="P165" s="4">
        <f t="shared" si="21"/>
        <v>-6.8693076115940374E-2</v>
      </c>
      <c r="R165" s="28">
        <f t="shared" si="20"/>
        <v>31534.959999999999</v>
      </c>
      <c r="AD165" s="4" t="s">
        <v>72</v>
      </c>
      <c r="AI165" s="4" t="s">
        <v>123</v>
      </c>
    </row>
    <row r="166" spans="1:35">
      <c r="A166" s="4" t="s">
        <v>68</v>
      </c>
      <c r="C166" s="4">
        <v>46560.79</v>
      </c>
      <c r="E166" s="4">
        <f t="shared" si="18"/>
        <v>-9840.4944396584615</v>
      </c>
      <c r="F166" s="4">
        <f t="shared" si="16"/>
        <v>-9840.5</v>
      </c>
      <c r="G166" s="4">
        <f t="shared" si="19"/>
        <v>2.6633734960341826E-3</v>
      </c>
      <c r="N166" s="4">
        <f>G166</f>
        <v>2.6633734960341826E-3</v>
      </c>
      <c r="P166" s="4">
        <f t="shared" si="21"/>
        <v>-6.88524382276446E-2</v>
      </c>
      <c r="R166" s="28">
        <f t="shared" si="20"/>
        <v>31542.29</v>
      </c>
      <c r="AD166" s="4" t="s">
        <v>72</v>
      </c>
      <c r="AE166" s="4">
        <v>16</v>
      </c>
      <c r="AG166" s="4" t="s">
        <v>67</v>
      </c>
      <c r="AI166" s="4" t="s">
        <v>69</v>
      </c>
    </row>
    <row r="167" spans="1:35">
      <c r="A167" s="4" t="s">
        <v>128</v>
      </c>
      <c r="C167" s="4">
        <v>46807.701000000001</v>
      </c>
      <c r="E167" s="4">
        <f t="shared" si="18"/>
        <v>-9325.0167981543418</v>
      </c>
      <c r="F167" s="4">
        <f t="shared" ref="F167:F186" si="22">ROUND(2*E167,0)/2</f>
        <v>-9325</v>
      </c>
      <c r="G167" s="4">
        <f t="shared" si="19"/>
        <v>-8.0462250043638051E-3</v>
      </c>
      <c r="M167" s="4">
        <f>G167</f>
        <v>-8.0462250043638051E-3</v>
      </c>
      <c r="P167" s="4">
        <f t="shared" si="21"/>
        <v>-7.4152513620130048E-2</v>
      </c>
      <c r="R167" s="28">
        <f t="shared" si="20"/>
        <v>31789.201000000001</v>
      </c>
      <c r="AD167" s="4" t="s">
        <v>72</v>
      </c>
      <c r="AE167" s="4">
        <v>7</v>
      </c>
      <c r="AG167" s="4" t="s">
        <v>52</v>
      </c>
      <c r="AI167" s="4" t="s">
        <v>51</v>
      </c>
    </row>
    <row r="168" spans="1:35">
      <c r="A168" s="4" t="s">
        <v>68</v>
      </c>
      <c r="C168" s="4">
        <v>46868.805999999997</v>
      </c>
      <c r="E168" s="4">
        <f t="shared" si="18"/>
        <v>-9197.4475068546144</v>
      </c>
      <c r="F168" s="4">
        <f t="shared" si="22"/>
        <v>-9197.5</v>
      </c>
      <c r="G168" s="4">
        <f t="shared" si="19"/>
        <v>2.5143932492937893E-2</v>
      </c>
      <c r="N168" s="4">
        <f>G168</f>
        <v>2.5143932492937893E-2</v>
      </c>
      <c r="P168" s="4">
        <f t="shared" si="21"/>
        <v>-7.5463395506729272E-2</v>
      </c>
      <c r="R168" s="28">
        <f t="shared" si="20"/>
        <v>31850.305999999997</v>
      </c>
      <c r="AD168" s="4" t="s">
        <v>72</v>
      </c>
      <c r="AE168" s="4">
        <v>10</v>
      </c>
      <c r="AG168" s="4" t="s">
        <v>129</v>
      </c>
      <c r="AI168" s="4" t="s">
        <v>69</v>
      </c>
    </row>
    <row r="169" spans="1:35">
      <c r="A169" s="4" t="s">
        <v>68</v>
      </c>
      <c r="C169" s="4">
        <v>46879.817999999999</v>
      </c>
      <c r="E169" s="4">
        <f t="shared" si="18"/>
        <v>-9174.4576854685893</v>
      </c>
      <c r="F169" s="4">
        <f t="shared" si="22"/>
        <v>-9174.5</v>
      </c>
      <c r="G169" s="4">
        <f t="shared" si="19"/>
        <v>2.0268431500880979E-2</v>
      </c>
      <c r="N169" s="4">
        <f>G169</f>
        <v>2.0268431500880979E-2</v>
      </c>
      <c r="P169" s="4">
        <f t="shared" si="21"/>
        <v>-7.5699868317645205E-2</v>
      </c>
      <c r="R169" s="28">
        <f t="shared" si="20"/>
        <v>31861.317999999999</v>
      </c>
      <c r="AD169" s="4" t="s">
        <v>72</v>
      </c>
      <c r="AE169" s="4">
        <v>13</v>
      </c>
      <c r="AG169" s="4" t="s">
        <v>126</v>
      </c>
      <c r="AI169" s="4" t="s">
        <v>69</v>
      </c>
    </row>
    <row r="170" spans="1:35">
      <c r="A170" s="4" t="s">
        <v>68</v>
      </c>
      <c r="C170" s="4">
        <v>46895.705999999998</v>
      </c>
      <c r="E170" s="4">
        <f t="shared" si="18"/>
        <v>-9141.2882083362747</v>
      </c>
      <c r="F170" s="4">
        <f t="shared" si="22"/>
        <v>-9141.5</v>
      </c>
      <c r="G170" s="4">
        <f t="shared" si="19"/>
        <v>0.10144706049322849</v>
      </c>
      <c r="N170" s="4">
        <f>G170</f>
        <v>0.10144706049322849</v>
      </c>
      <c r="P170" s="4">
        <f t="shared" si="21"/>
        <v>-7.6039155394176772E-2</v>
      </c>
      <c r="R170" s="28">
        <f t="shared" si="20"/>
        <v>31877.205999999998</v>
      </c>
      <c r="AD170" s="4" t="s">
        <v>72</v>
      </c>
      <c r="AE170" s="4">
        <v>12</v>
      </c>
      <c r="AG170" s="4" t="s">
        <v>129</v>
      </c>
      <c r="AI170" s="4" t="s">
        <v>69</v>
      </c>
    </row>
    <row r="171" spans="1:35">
      <c r="A171" s="4" t="s">
        <v>130</v>
      </c>
      <c r="C171" s="4">
        <v>46910.374000000003</v>
      </c>
      <c r="E171" s="4">
        <f t="shared" si="18"/>
        <v>-9110.6657328467863</v>
      </c>
      <c r="F171" s="4">
        <f t="shared" si="22"/>
        <v>-9110.5</v>
      </c>
      <c r="G171" s="4">
        <f t="shared" si="19"/>
        <v>-7.9385136501514353E-2</v>
      </c>
      <c r="O171" s="4">
        <f>G171</f>
        <v>-7.9385136501514353E-2</v>
      </c>
      <c r="P171" s="4">
        <f t="shared" si="21"/>
        <v>-7.6357879617585209E-2</v>
      </c>
      <c r="R171" s="28">
        <f t="shared" si="20"/>
        <v>31891.874000000003</v>
      </c>
      <c r="AD171" s="4" t="s">
        <v>72</v>
      </c>
      <c r="AI171" s="4" t="s">
        <v>123</v>
      </c>
    </row>
    <row r="172" spans="1:35">
      <c r="A172" s="4" t="s">
        <v>130</v>
      </c>
      <c r="C172" s="4">
        <v>46910.383999999998</v>
      </c>
      <c r="E172" s="4">
        <f t="shared" si="18"/>
        <v>-9110.6448557841504</v>
      </c>
      <c r="F172" s="4">
        <f t="shared" si="22"/>
        <v>-9110.5</v>
      </c>
      <c r="G172" s="4">
        <f t="shared" si="19"/>
        <v>-6.9385136506753042E-2</v>
      </c>
      <c r="O172" s="4">
        <f>G172</f>
        <v>-6.9385136506753042E-2</v>
      </c>
      <c r="P172" s="4">
        <f t="shared" si="21"/>
        <v>-7.6357879617585209E-2</v>
      </c>
      <c r="R172" s="28">
        <f t="shared" si="20"/>
        <v>31891.883999999998</v>
      </c>
      <c r="AD172" s="4" t="s">
        <v>72</v>
      </c>
      <c r="AI172" s="4" t="s">
        <v>123</v>
      </c>
    </row>
    <row r="173" spans="1:35">
      <c r="A173" s="4" t="s">
        <v>68</v>
      </c>
      <c r="C173" s="4">
        <v>46911.595000000001</v>
      </c>
      <c r="E173" s="4">
        <f t="shared" si="18"/>
        <v>-9108.1166434976876</v>
      </c>
      <c r="F173" s="4">
        <f t="shared" si="22"/>
        <v>-9108</v>
      </c>
      <c r="G173" s="4">
        <f t="shared" si="19"/>
        <v>-5.5871604003186803E-2</v>
      </c>
      <c r="N173" s="4">
        <f>G173</f>
        <v>-5.5871604003186803E-2</v>
      </c>
      <c r="P173" s="4">
        <f t="shared" si="21"/>
        <v>-7.6383583183989107E-2</v>
      </c>
      <c r="R173" s="28">
        <f t="shared" si="20"/>
        <v>31893.095000000001</v>
      </c>
      <c r="AD173" s="4" t="s">
        <v>72</v>
      </c>
      <c r="AE173" s="4">
        <v>6</v>
      </c>
      <c r="AG173" s="4" t="s">
        <v>81</v>
      </c>
      <c r="AI173" s="4" t="s">
        <v>69</v>
      </c>
    </row>
    <row r="174" spans="1:35">
      <c r="A174" s="4" t="s">
        <v>130</v>
      </c>
      <c r="C174" s="4">
        <v>46916.485999999997</v>
      </c>
      <c r="E174" s="4">
        <f t="shared" si="18"/>
        <v>-9097.9056721574289</v>
      </c>
      <c r="F174" s="4">
        <f t="shared" si="22"/>
        <v>-9098</v>
      </c>
      <c r="G174" s="4">
        <f t="shared" si="19"/>
        <v>4.5182525995187461E-2</v>
      </c>
      <c r="O174" s="4">
        <f>G174</f>
        <v>4.5182525995187461E-2</v>
      </c>
      <c r="P174" s="4">
        <f t="shared" si="21"/>
        <v>-7.648639744960474E-2</v>
      </c>
      <c r="R174" s="28">
        <f t="shared" si="20"/>
        <v>31897.985999999997</v>
      </c>
      <c r="AD174" s="4" t="s">
        <v>72</v>
      </c>
      <c r="AI174" s="4" t="s">
        <v>123</v>
      </c>
    </row>
    <row r="175" spans="1:35">
      <c r="A175" s="4" t="s">
        <v>131</v>
      </c>
      <c r="C175" s="4">
        <v>47169.506999999998</v>
      </c>
      <c r="E175" s="4">
        <f t="shared" si="18"/>
        <v>-8569.6721453764658</v>
      </c>
      <c r="F175" s="4">
        <f t="shared" si="22"/>
        <v>-8569.5</v>
      </c>
      <c r="G175" s="4">
        <f t="shared" si="19"/>
        <v>-8.2456703501520678E-2</v>
      </c>
      <c r="M175" s="4">
        <f>G175</f>
        <v>-8.2456703501520678E-2</v>
      </c>
      <c r="P175" s="4">
        <f t="shared" si="21"/>
        <v>-8.1920131387390502E-2</v>
      </c>
      <c r="R175" s="28">
        <f t="shared" si="20"/>
        <v>32151.006999999998</v>
      </c>
      <c r="AD175" s="4" t="s">
        <v>72</v>
      </c>
      <c r="AE175" s="4">
        <v>5</v>
      </c>
      <c r="AG175" s="4" t="s">
        <v>52</v>
      </c>
      <c r="AI175" s="4" t="s">
        <v>51</v>
      </c>
    </row>
    <row r="176" spans="1:35">
      <c r="A176" s="4" t="s">
        <v>68</v>
      </c>
      <c r="C176" s="4">
        <v>47170.726999999999</v>
      </c>
      <c r="E176" s="4">
        <f t="shared" si="18"/>
        <v>-8567.125143733625</v>
      </c>
      <c r="F176" s="4">
        <f t="shared" si="22"/>
        <v>-8567</v>
      </c>
      <c r="G176" s="4">
        <f t="shared" si="19"/>
        <v>-5.9943170999758877E-2</v>
      </c>
      <c r="N176" s="4">
        <f>G176</f>
        <v>-5.9943170999758877E-2</v>
      </c>
      <c r="P176" s="4">
        <f t="shared" si="21"/>
        <v>-8.1945834953794414E-2</v>
      </c>
      <c r="R176" s="28">
        <f t="shared" si="20"/>
        <v>32152.226999999999</v>
      </c>
      <c r="AD176" s="4" t="s">
        <v>72</v>
      </c>
      <c r="AE176" s="4">
        <v>16</v>
      </c>
      <c r="AG176" s="4" t="s">
        <v>67</v>
      </c>
      <c r="AI176" s="4" t="s">
        <v>69</v>
      </c>
    </row>
    <row r="177" spans="1:35">
      <c r="A177" s="4" t="s">
        <v>68</v>
      </c>
      <c r="C177" s="4">
        <v>47197.616999999998</v>
      </c>
      <c r="E177" s="4">
        <f t="shared" si="18"/>
        <v>-8510.9867222779358</v>
      </c>
      <c r="F177" s="4">
        <f t="shared" si="22"/>
        <v>-8511</v>
      </c>
      <c r="G177" s="4">
        <f t="shared" si="19"/>
        <v>6.3599569984944537E-3</v>
      </c>
      <c r="N177" s="4">
        <f>G177</f>
        <v>6.3599569984944537E-3</v>
      </c>
      <c r="P177" s="4">
        <f t="shared" si="21"/>
        <v>-8.2521594841241913E-2</v>
      </c>
      <c r="R177" s="28">
        <f t="shared" si="20"/>
        <v>32179.116999999998</v>
      </c>
      <c r="AD177" s="4" t="s">
        <v>72</v>
      </c>
      <c r="AE177" s="4">
        <v>13</v>
      </c>
      <c r="AG177" s="4" t="s">
        <v>82</v>
      </c>
      <c r="AI177" s="4" t="s">
        <v>69</v>
      </c>
    </row>
    <row r="178" spans="1:35">
      <c r="A178" s="4" t="s">
        <v>68</v>
      </c>
      <c r="C178" s="4">
        <v>47197.624000000003</v>
      </c>
      <c r="E178" s="4">
        <f t="shared" si="18"/>
        <v>-8510.9721083340737</v>
      </c>
      <c r="F178" s="4">
        <f t="shared" si="22"/>
        <v>-8511</v>
      </c>
      <c r="G178" s="4">
        <f t="shared" si="19"/>
        <v>1.335995700355852E-2</v>
      </c>
      <c r="N178" s="4">
        <f>G178</f>
        <v>1.335995700355852E-2</v>
      </c>
      <c r="P178" s="4">
        <f t="shared" si="21"/>
        <v>-8.2521594841241913E-2</v>
      </c>
      <c r="R178" s="28">
        <f t="shared" si="20"/>
        <v>32179.124000000003</v>
      </c>
      <c r="AD178" s="4" t="s">
        <v>72</v>
      </c>
      <c r="AE178" s="4">
        <v>13</v>
      </c>
      <c r="AG178" s="4" t="s">
        <v>67</v>
      </c>
      <c r="AI178" s="4" t="s">
        <v>69</v>
      </c>
    </row>
    <row r="179" spans="1:35">
      <c r="A179" s="4" t="s">
        <v>68</v>
      </c>
      <c r="C179" s="4">
        <v>47203.724000000002</v>
      </c>
      <c r="E179" s="4">
        <f t="shared" si="18"/>
        <v>-8498.2371001198808</v>
      </c>
      <c r="F179" s="4">
        <f t="shared" si="22"/>
        <v>-8498</v>
      </c>
      <c r="G179" s="4">
        <f t="shared" si="19"/>
        <v>-0.11356967400206486</v>
      </c>
      <c r="N179" s="4">
        <f>G179</f>
        <v>-0.11356967400206486</v>
      </c>
      <c r="P179" s="4">
        <f t="shared" si="21"/>
        <v>-8.2655253386542227E-2</v>
      </c>
      <c r="R179" s="28">
        <f t="shared" si="20"/>
        <v>32185.224000000002</v>
      </c>
      <c r="AD179" s="4" t="s">
        <v>72</v>
      </c>
      <c r="AE179" s="4">
        <v>12</v>
      </c>
      <c r="AG179" s="4" t="s">
        <v>126</v>
      </c>
      <c r="AI179" s="4" t="s">
        <v>69</v>
      </c>
    </row>
    <row r="180" spans="1:35">
      <c r="A180" s="4" t="s">
        <v>132</v>
      </c>
      <c r="C180" s="4">
        <v>47235.498</v>
      </c>
      <c r="E180" s="4">
        <f t="shared" si="18"/>
        <v>-8431.9023212677821</v>
      </c>
      <c r="F180" s="4">
        <f t="shared" si="22"/>
        <v>-8432</v>
      </c>
      <c r="G180" s="4">
        <f t="shared" si="19"/>
        <v>4.6787583996774629E-2</v>
      </c>
      <c r="M180" s="4">
        <f>G180</f>
        <v>4.6787583996774629E-2</v>
      </c>
      <c r="P180" s="4">
        <f t="shared" si="21"/>
        <v>-8.3333827539605346E-2</v>
      </c>
      <c r="R180" s="28">
        <f t="shared" si="20"/>
        <v>32216.998</v>
      </c>
      <c r="AD180" s="4" t="s">
        <v>72</v>
      </c>
      <c r="AE180" s="4">
        <v>11</v>
      </c>
      <c r="AG180" s="4" t="s">
        <v>57</v>
      </c>
      <c r="AI180" s="4" t="s">
        <v>51</v>
      </c>
    </row>
    <row r="181" spans="1:35">
      <c r="A181" s="4" t="s">
        <v>132</v>
      </c>
      <c r="C181" s="4">
        <v>47262.411</v>
      </c>
      <c r="E181" s="4">
        <f t="shared" si="18"/>
        <v>-8375.7158825680053</v>
      </c>
      <c r="F181" s="4">
        <f t="shared" si="22"/>
        <v>-8375.5</v>
      </c>
      <c r="G181" s="4">
        <f t="shared" si="19"/>
        <v>-0.10340658150380477</v>
      </c>
      <c r="M181" s="4">
        <f>G181</f>
        <v>-0.10340658150380477</v>
      </c>
      <c r="P181" s="4">
        <f t="shared" si="21"/>
        <v>-8.3914728140333628E-2</v>
      </c>
      <c r="R181" s="28">
        <f t="shared" si="20"/>
        <v>32243.911</v>
      </c>
      <c r="AD181" s="4" t="s">
        <v>72</v>
      </c>
      <c r="AE181" s="4">
        <v>5</v>
      </c>
      <c r="AG181" s="4" t="s">
        <v>101</v>
      </c>
      <c r="AI181" s="4" t="s">
        <v>51</v>
      </c>
    </row>
    <row r="182" spans="1:35">
      <c r="A182" s="4" t="s">
        <v>132</v>
      </c>
      <c r="C182" s="4">
        <v>47273.402000000002</v>
      </c>
      <c r="E182" s="4">
        <f t="shared" si="18"/>
        <v>-8352.7699030135391</v>
      </c>
      <c r="F182" s="4">
        <f t="shared" si="22"/>
        <v>-8353</v>
      </c>
      <c r="G182" s="4">
        <f t="shared" si="19"/>
        <v>0.11021521099610254</v>
      </c>
      <c r="M182" s="4">
        <f>G182</f>
        <v>0.11021521099610254</v>
      </c>
      <c r="P182" s="4">
        <f t="shared" si="21"/>
        <v>-8.4146060237968778E-2</v>
      </c>
      <c r="R182" s="28">
        <f t="shared" si="20"/>
        <v>32254.902000000002</v>
      </c>
      <c r="AD182" s="4" t="s">
        <v>72</v>
      </c>
      <c r="AE182" s="4">
        <v>8</v>
      </c>
      <c r="AG182" s="4" t="s">
        <v>57</v>
      </c>
      <c r="AI182" s="4" t="s">
        <v>51</v>
      </c>
    </row>
    <row r="183" spans="1:35">
      <c r="A183" s="4" t="s">
        <v>130</v>
      </c>
      <c r="C183" s="4">
        <v>47295.411</v>
      </c>
      <c r="E183" s="4">
        <f t="shared" si="18"/>
        <v>-8306.8215758354745</v>
      </c>
      <c r="F183" s="4">
        <f t="shared" si="22"/>
        <v>-8307</v>
      </c>
      <c r="G183" s="4">
        <f t="shared" si="19"/>
        <v>8.5464208998018876E-2</v>
      </c>
      <c r="O183" s="4">
        <f>G183</f>
        <v>8.5464208998018876E-2</v>
      </c>
      <c r="P183" s="4">
        <f t="shared" si="21"/>
        <v>-8.4619005859800658E-2</v>
      </c>
      <c r="R183" s="28">
        <f t="shared" si="20"/>
        <v>32276.911</v>
      </c>
      <c r="AD183" s="4" t="s">
        <v>72</v>
      </c>
      <c r="AI183" s="4" t="s">
        <v>123</v>
      </c>
    </row>
    <row r="184" spans="1:35">
      <c r="A184" s="4" t="s">
        <v>132</v>
      </c>
      <c r="C184" s="4">
        <v>47306.394999999997</v>
      </c>
      <c r="E184" s="4">
        <f t="shared" si="18"/>
        <v>-8283.8902102248721</v>
      </c>
      <c r="F184" s="4">
        <f t="shared" si="22"/>
        <v>-8284</v>
      </c>
      <c r="G184" s="4">
        <f t="shared" si="19"/>
        <v>5.2588707992981654E-2</v>
      </c>
      <c r="M184" s="4">
        <f>G184</f>
        <v>5.2588707992981654E-2</v>
      </c>
      <c r="P184" s="4">
        <f t="shared" si="21"/>
        <v>-8.4855478670716591E-2</v>
      </c>
      <c r="R184" s="28">
        <f t="shared" si="20"/>
        <v>32287.894999999997</v>
      </c>
      <c r="AD184" s="4" t="s">
        <v>72</v>
      </c>
      <c r="AE184" s="4">
        <v>6</v>
      </c>
      <c r="AG184" s="4" t="s">
        <v>52</v>
      </c>
      <c r="AI184" s="4" t="s">
        <v>51</v>
      </c>
    </row>
    <row r="185" spans="1:35">
      <c r="A185" s="4" t="s">
        <v>133</v>
      </c>
      <c r="C185" s="4">
        <v>47516.65</v>
      </c>
      <c r="E185" s="4">
        <f t="shared" si="18"/>
        <v>-7844.939529556731</v>
      </c>
      <c r="F185" s="4">
        <f t="shared" si="22"/>
        <v>-7845</v>
      </c>
      <c r="G185" s="4">
        <f t="shared" si="19"/>
        <v>2.8965015000721905E-2</v>
      </c>
      <c r="M185" s="4">
        <f>G185</f>
        <v>2.8965015000721905E-2</v>
      </c>
      <c r="P185" s="4">
        <f t="shared" si="21"/>
        <v>-8.9369024931242519E-2</v>
      </c>
      <c r="R185" s="28">
        <f t="shared" si="20"/>
        <v>32498.15</v>
      </c>
      <c r="AD185" s="4" t="s">
        <v>72</v>
      </c>
      <c r="AE185" s="4">
        <v>5</v>
      </c>
      <c r="AG185" s="4" t="s">
        <v>52</v>
      </c>
      <c r="AI185" s="4" t="s">
        <v>51</v>
      </c>
    </row>
    <row r="186" spans="1:35">
      <c r="A186" s="4" t="s">
        <v>134</v>
      </c>
      <c r="C186" s="4">
        <v>47592.423000000003</v>
      </c>
      <c r="E186" s="4">
        <f t="shared" si="18"/>
        <v>-7686.7477627675153</v>
      </c>
      <c r="F186" s="4">
        <f t="shared" si="22"/>
        <v>-7686.5</v>
      </c>
      <c r="G186" s="4">
        <f t="shared" si="19"/>
        <v>-0.11867702449671924</v>
      </c>
      <c r="M186" s="4">
        <f>G186</f>
        <v>-0.11867702449671924</v>
      </c>
      <c r="P186" s="4">
        <f t="shared" si="21"/>
        <v>-9.0998631041250166E-2</v>
      </c>
      <c r="R186" s="28">
        <f t="shared" si="20"/>
        <v>32573.923000000003</v>
      </c>
      <c r="AD186" s="4" t="s">
        <v>72</v>
      </c>
      <c r="AE186" s="4">
        <v>10</v>
      </c>
      <c r="AG186" s="4" t="s">
        <v>57</v>
      </c>
      <c r="AI186" s="4" t="s">
        <v>51</v>
      </c>
    </row>
    <row r="187" spans="1:35">
      <c r="A187" s="4" t="s">
        <v>11</v>
      </c>
      <c r="C187" s="3">
        <v>47593.249199999998</v>
      </c>
      <c r="D187" s="3"/>
      <c r="E187" s="4">
        <f t="shared" si="18"/>
        <v>-7685.0228998516923</v>
      </c>
      <c r="F187" s="4">
        <v>-7685</v>
      </c>
      <c r="G187" s="4">
        <f t="shared" si="19"/>
        <v>-1.0968905007757712E-2</v>
      </c>
      <c r="J187" s="4">
        <f>G187</f>
        <v>-1.0968905007757712E-2</v>
      </c>
      <c r="P187" s="4">
        <f t="shared" si="21"/>
        <v>-9.1014053181092514E-2</v>
      </c>
      <c r="Q187" s="4" t="s">
        <v>2</v>
      </c>
      <c r="R187" s="28">
        <f t="shared" si="20"/>
        <v>32574.749199999998</v>
      </c>
    </row>
    <row r="188" spans="1:35">
      <c r="A188" s="4" t="s">
        <v>11</v>
      </c>
      <c r="C188" s="4">
        <v>47594.206899999997</v>
      </c>
      <c r="E188" s="4">
        <f t="shared" si="18"/>
        <v>-7683.0235035620663</v>
      </c>
      <c r="F188" s="4">
        <v>-7683</v>
      </c>
      <c r="G188" s="4">
        <f t="shared" si="19"/>
        <v>-1.1258079008257482E-2</v>
      </c>
      <c r="J188" s="4">
        <f>G188</f>
        <v>-1.1258079008257482E-2</v>
      </c>
      <c r="P188" s="4">
        <f t="shared" si="21"/>
        <v>-9.1034616034215643E-2</v>
      </c>
      <c r="Q188" s="4" t="s">
        <v>2</v>
      </c>
      <c r="R188" s="28">
        <f t="shared" si="20"/>
        <v>32575.706899999997</v>
      </c>
    </row>
    <row r="189" spans="1:35">
      <c r="A189" s="4" t="s">
        <v>134</v>
      </c>
      <c r="C189" s="4">
        <v>47597.31</v>
      </c>
      <c r="E189" s="4">
        <f t="shared" si="18"/>
        <v>-7676.5451422523165</v>
      </c>
      <c r="F189" s="4">
        <f>ROUND(2*E189,0)/2</f>
        <v>-7676.5</v>
      </c>
      <c r="G189" s="4">
        <f t="shared" si="19"/>
        <v>-2.1622894506435841E-2</v>
      </c>
      <c r="M189" s="4">
        <f>G189</f>
        <v>-2.1622894506435841E-2</v>
      </c>
      <c r="P189" s="4">
        <f t="shared" si="21"/>
        <v>-9.11014453068658E-2</v>
      </c>
      <c r="R189" s="28">
        <f t="shared" si="20"/>
        <v>32578.809999999998</v>
      </c>
      <c r="AD189" s="4" t="s">
        <v>72</v>
      </c>
      <c r="AE189" s="4">
        <v>7</v>
      </c>
      <c r="AG189" s="4" t="s">
        <v>57</v>
      </c>
      <c r="AI189" s="4" t="s">
        <v>51</v>
      </c>
    </row>
    <row r="190" spans="1:35">
      <c r="A190" s="4" t="s">
        <v>134</v>
      </c>
      <c r="C190" s="4">
        <v>47597.315999999999</v>
      </c>
      <c r="E190" s="4">
        <f t="shared" si="18"/>
        <v>-7676.532616014726</v>
      </c>
      <c r="F190" s="4">
        <f>ROUND(2*E190,0)/2</f>
        <v>-7676.5</v>
      </c>
      <c r="G190" s="4">
        <f t="shared" si="19"/>
        <v>-1.562289450521348E-2</v>
      </c>
      <c r="M190" s="4">
        <f>G190</f>
        <v>-1.562289450521348E-2</v>
      </c>
      <c r="P190" s="4">
        <f t="shared" si="21"/>
        <v>-9.11014453068658E-2</v>
      </c>
      <c r="R190" s="28">
        <f t="shared" si="20"/>
        <v>32578.815999999999</v>
      </c>
      <c r="AD190" s="4" t="s">
        <v>72</v>
      </c>
      <c r="AE190" s="4">
        <v>4</v>
      </c>
      <c r="AG190" s="4" t="s">
        <v>52</v>
      </c>
      <c r="AI190" s="4" t="s">
        <v>51</v>
      </c>
    </row>
    <row r="191" spans="1:35">
      <c r="A191" s="4" t="s">
        <v>11</v>
      </c>
      <c r="C191" s="4">
        <v>47616.240400000002</v>
      </c>
      <c r="E191" s="4">
        <f t="shared" si="18"/>
        <v>-7637.0240275805036</v>
      </c>
      <c r="F191" s="4">
        <v>-7637</v>
      </c>
      <c r="G191" s="4">
        <f t="shared" si="19"/>
        <v>-1.1509080999530852E-2</v>
      </c>
      <c r="J191" s="4">
        <f>G191</f>
        <v>-1.1509080999530852E-2</v>
      </c>
      <c r="P191" s="4">
        <f t="shared" si="21"/>
        <v>-9.1507561656047509E-2</v>
      </c>
      <c r="Q191" s="4" t="s">
        <v>2</v>
      </c>
      <c r="R191" s="28">
        <f t="shared" si="20"/>
        <v>32597.740400000002</v>
      </c>
    </row>
    <row r="192" spans="1:35">
      <c r="A192" s="4" t="s">
        <v>11</v>
      </c>
      <c r="C192" s="4">
        <v>47618.155299999999</v>
      </c>
      <c r="E192" s="4">
        <f t="shared" si="18"/>
        <v>-7633.0262788543869</v>
      </c>
      <c r="F192" s="4">
        <v>-7633</v>
      </c>
      <c r="G192" s="4">
        <f t="shared" si="19"/>
        <v>-1.2587429002451245E-2</v>
      </c>
      <c r="J192" s="4">
        <f>G192</f>
        <v>-1.2587429002451245E-2</v>
      </c>
      <c r="P192" s="4">
        <f t="shared" si="21"/>
        <v>-9.1548687362293768E-2</v>
      </c>
      <c r="Q192" s="4" t="s">
        <v>2</v>
      </c>
      <c r="R192" s="28">
        <f t="shared" si="20"/>
        <v>32599.655299999999</v>
      </c>
    </row>
    <row r="193" spans="1:35">
      <c r="A193" s="4" t="s">
        <v>68</v>
      </c>
      <c r="C193" s="4">
        <v>47621.749000000003</v>
      </c>
      <c r="E193" s="4">
        <f t="shared" si="18"/>
        <v>-7625.5236888512036</v>
      </c>
      <c r="F193" s="4">
        <f t="shared" ref="F193:F230" si="23">ROUND(2*E193,0)/2</f>
        <v>-7625.5</v>
      </c>
      <c r="G193" s="4">
        <f t="shared" si="19"/>
        <v>-1.1346831495757215E-2</v>
      </c>
      <c r="N193" s="4">
        <f>G193</f>
        <v>-1.1346831495757215E-2</v>
      </c>
      <c r="P193" s="4">
        <f t="shared" si="21"/>
        <v>-9.1625798061505476E-2</v>
      </c>
      <c r="R193" s="28">
        <f t="shared" si="20"/>
        <v>32603.249000000003</v>
      </c>
      <c r="AD193" s="4" t="s">
        <v>72</v>
      </c>
      <c r="AE193" s="4">
        <v>16</v>
      </c>
      <c r="AG193" s="4" t="s">
        <v>129</v>
      </c>
      <c r="AI193" s="4" t="s">
        <v>69</v>
      </c>
    </row>
    <row r="194" spans="1:35">
      <c r="A194" s="4" t="s">
        <v>135</v>
      </c>
      <c r="C194" s="4">
        <v>47922.446000000004</v>
      </c>
      <c r="E194" s="4">
        <f t="shared" si="18"/>
        <v>-6997.7566781981168</v>
      </c>
      <c r="F194" s="4">
        <f t="shared" si="23"/>
        <v>-6998</v>
      </c>
      <c r="G194" s="4">
        <f t="shared" si="19"/>
        <v>0.11654982600157382</v>
      </c>
      <c r="M194" s="4">
        <f>G194</f>
        <v>0.11654982600157382</v>
      </c>
      <c r="P194" s="4">
        <f t="shared" si="21"/>
        <v>-9.8077393228885937E-2</v>
      </c>
      <c r="R194" s="28">
        <f t="shared" si="20"/>
        <v>32903.946000000004</v>
      </c>
      <c r="AD194" s="4" t="s">
        <v>72</v>
      </c>
      <c r="AE194" s="4">
        <v>7</v>
      </c>
      <c r="AG194" s="4" t="s">
        <v>57</v>
      </c>
      <c r="AI194" s="4" t="s">
        <v>51</v>
      </c>
    </row>
    <row r="195" spans="1:35">
      <c r="A195" s="4" t="s">
        <v>135</v>
      </c>
      <c r="C195" s="4">
        <v>47944.451000000001</v>
      </c>
      <c r="E195" s="4">
        <f t="shared" si="18"/>
        <v>-6951.8167018451113</v>
      </c>
      <c r="F195" s="4">
        <f t="shared" si="23"/>
        <v>-6952</v>
      </c>
      <c r="G195" s="4">
        <f t="shared" si="19"/>
        <v>8.7798823995399289E-2</v>
      </c>
      <c r="M195" s="4">
        <f>G195</f>
        <v>8.7798823995399289E-2</v>
      </c>
      <c r="P195" s="4">
        <f t="shared" si="21"/>
        <v>-9.8550338850717803E-2</v>
      </c>
      <c r="R195" s="28">
        <f t="shared" si="20"/>
        <v>32925.951000000001</v>
      </c>
      <c r="AD195" s="4" t="s">
        <v>72</v>
      </c>
      <c r="AE195" s="4">
        <v>7</v>
      </c>
      <c r="AG195" s="4" t="s">
        <v>57</v>
      </c>
      <c r="AI195" s="4" t="s">
        <v>51</v>
      </c>
    </row>
    <row r="196" spans="1:35">
      <c r="A196" s="4" t="s">
        <v>136</v>
      </c>
      <c r="C196" s="4">
        <v>47944.453000000001</v>
      </c>
      <c r="E196" s="4">
        <f t="shared" si="18"/>
        <v>-6951.8125264325818</v>
      </c>
      <c r="F196" s="4">
        <f t="shared" si="23"/>
        <v>-6952</v>
      </c>
      <c r="G196" s="4">
        <f t="shared" si="19"/>
        <v>8.9798823995806742E-2</v>
      </c>
      <c r="O196" s="4">
        <f>G196</f>
        <v>8.9798823995806742E-2</v>
      </c>
      <c r="P196" s="4">
        <f t="shared" si="21"/>
        <v>-9.8550338850717803E-2</v>
      </c>
      <c r="R196" s="28">
        <f t="shared" si="20"/>
        <v>32925.953000000001</v>
      </c>
      <c r="AD196" s="4" t="s">
        <v>72</v>
      </c>
      <c r="AI196" s="4" t="s">
        <v>123</v>
      </c>
    </row>
    <row r="197" spans="1:35">
      <c r="A197" s="4" t="s">
        <v>136</v>
      </c>
      <c r="C197" s="4">
        <v>47944.468000000001</v>
      </c>
      <c r="E197" s="4">
        <f t="shared" si="18"/>
        <v>-6951.7812108386133</v>
      </c>
      <c r="F197" s="4">
        <f t="shared" si="23"/>
        <v>-6952</v>
      </c>
      <c r="G197" s="4">
        <f t="shared" si="19"/>
        <v>0.10479882399522467</v>
      </c>
      <c r="O197" s="4">
        <f>G197</f>
        <v>0.10479882399522467</v>
      </c>
      <c r="P197" s="4">
        <f t="shared" si="21"/>
        <v>-9.8550338850717803E-2</v>
      </c>
      <c r="R197" s="28">
        <f t="shared" si="20"/>
        <v>32925.968000000001</v>
      </c>
      <c r="AD197" s="4" t="s">
        <v>72</v>
      </c>
      <c r="AI197" s="4" t="s">
        <v>123</v>
      </c>
    </row>
    <row r="198" spans="1:35">
      <c r="A198" s="4" t="s">
        <v>135</v>
      </c>
      <c r="C198" s="4">
        <v>47955.445</v>
      </c>
      <c r="E198" s="4">
        <f t="shared" si="18"/>
        <v>-6928.8644591718585</v>
      </c>
      <c r="F198" s="4">
        <f t="shared" si="23"/>
        <v>-6929</v>
      </c>
      <c r="G198" s="4">
        <f t="shared" si="19"/>
        <v>6.4923322999675293E-2</v>
      </c>
      <c r="M198" s="4">
        <f>G198</f>
        <v>6.4923322999675293E-2</v>
      </c>
      <c r="P198" s="4">
        <f t="shared" si="21"/>
        <v>-9.878681166163375E-2</v>
      </c>
      <c r="R198" s="28">
        <f t="shared" si="20"/>
        <v>32936.945</v>
      </c>
      <c r="AD198" s="4" t="s">
        <v>72</v>
      </c>
      <c r="AE198" s="4">
        <v>7</v>
      </c>
      <c r="AG198" s="4" t="s">
        <v>57</v>
      </c>
      <c r="AI198" s="4" t="s">
        <v>51</v>
      </c>
    </row>
    <row r="199" spans="1:35">
      <c r="A199" s="4" t="s">
        <v>137</v>
      </c>
      <c r="C199" s="4">
        <v>48010.455999999998</v>
      </c>
      <c r="E199" s="4">
        <f t="shared" si="18"/>
        <v>-6814.0176498487317</v>
      </c>
      <c r="F199" s="4">
        <f t="shared" si="23"/>
        <v>-6814</v>
      </c>
      <c r="G199" s="4">
        <f t="shared" si="19"/>
        <v>-8.454182003333699E-3</v>
      </c>
      <c r="M199" s="4">
        <f>G199</f>
        <v>-8.454182003333699E-3</v>
      </c>
      <c r="P199" s="4">
        <f t="shared" si="21"/>
        <v>-9.9969175716213429E-2</v>
      </c>
      <c r="R199" s="28">
        <f t="shared" si="20"/>
        <v>32991.955999999998</v>
      </c>
      <c r="AD199" s="4" t="s">
        <v>72</v>
      </c>
      <c r="AE199" s="4">
        <v>6</v>
      </c>
      <c r="AG199" s="4" t="s">
        <v>52</v>
      </c>
      <c r="AI199" s="4" t="s">
        <v>51</v>
      </c>
    </row>
    <row r="200" spans="1:35">
      <c r="A200" s="4" t="s">
        <v>68</v>
      </c>
      <c r="C200" s="4">
        <v>48033.667999999998</v>
      </c>
      <c r="E200" s="4">
        <f t="shared" si="18"/>
        <v>-6765.5578120343234</v>
      </c>
      <c r="F200" s="4">
        <f t="shared" si="23"/>
        <v>-6765.5</v>
      </c>
      <c r="G200" s="4">
        <f t="shared" si="19"/>
        <v>-2.7691651506756898E-2</v>
      </c>
      <c r="N200" s="4">
        <f>G200</f>
        <v>-2.7691651506756898E-2</v>
      </c>
      <c r="P200" s="4">
        <f t="shared" si="21"/>
        <v>-0.10046782490444921</v>
      </c>
      <c r="R200" s="28">
        <f t="shared" si="20"/>
        <v>33015.167999999998</v>
      </c>
      <c r="AD200" s="4" t="s">
        <v>72</v>
      </c>
      <c r="AE200" s="4">
        <v>17</v>
      </c>
      <c r="AG200" s="4" t="s">
        <v>138</v>
      </c>
      <c r="AI200" s="4" t="s">
        <v>69</v>
      </c>
    </row>
    <row r="201" spans="1:35">
      <c r="A201" s="4" t="s">
        <v>68</v>
      </c>
      <c r="C201" s="4">
        <v>48297.694000000003</v>
      </c>
      <c r="E201" s="4">
        <f t="shared" si="18"/>
        <v>-6214.3490778111845</v>
      </c>
      <c r="F201" s="4">
        <f t="shared" si="23"/>
        <v>-6214.5</v>
      </c>
      <c r="G201" s="4">
        <f t="shared" si="19"/>
        <v>7.2290911499294452E-2</v>
      </c>
      <c r="N201" s="4">
        <f>G201</f>
        <v>7.2290911499294452E-2</v>
      </c>
      <c r="P201" s="4">
        <f t="shared" si="21"/>
        <v>-0.10613289093987013</v>
      </c>
      <c r="R201" s="28">
        <f t="shared" si="20"/>
        <v>33279.194000000003</v>
      </c>
      <c r="AD201" s="4" t="s">
        <v>72</v>
      </c>
      <c r="AE201" s="4">
        <v>18</v>
      </c>
      <c r="AG201" s="4" t="s">
        <v>67</v>
      </c>
      <c r="AI201" s="4" t="s">
        <v>69</v>
      </c>
    </row>
    <row r="202" spans="1:35">
      <c r="A202" s="4" t="s">
        <v>139</v>
      </c>
      <c r="C202" s="4">
        <v>48340.482000000004</v>
      </c>
      <c r="E202" s="4">
        <f t="shared" si="18"/>
        <v>-6125.0203021605312</v>
      </c>
      <c r="F202" s="4">
        <f t="shared" si="23"/>
        <v>-6125</v>
      </c>
      <c r="G202" s="4">
        <f t="shared" si="19"/>
        <v>-9.7246250006719492E-3</v>
      </c>
      <c r="M202" s="4">
        <f t="shared" ref="M202:M215" si="24">G202</f>
        <v>-9.7246250006719492E-3</v>
      </c>
      <c r="P202" s="4">
        <f t="shared" si="21"/>
        <v>-0.10705307861712997</v>
      </c>
      <c r="R202" s="28">
        <f t="shared" si="20"/>
        <v>33321.982000000004</v>
      </c>
      <c r="AD202" s="4" t="s">
        <v>72</v>
      </c>
      <c r="AE202" s="4">
        <v>9</v>
      </c>
      <c r="AG202" s="4" t="s">
        <v>101</v>
      </c>
      <c r="AI202" s="4" t="s">
        <v>51</v>
      </c>
    </row>
    <row r="203" spans="1:35">
      <c r="A203" s="4" t="s">
        <v>139</v>
      </c>
      <c r="C203" s="4">
        <v>48356.362999999998</v>
      </c>
      <c r="E203" s="4">
        <f t="shared" si="18"/>
        <v>-6091.8654389720796</v>
      </c>
      <c r="F203" s="4">
        <f t="shared" si="23"/>
        <v>-6092</v>
      </c>
      <c r="G203" s="4">
        <f t="shared" si="19"/>
        <v>6.4454003993887454E-2</v>
      </c>
      <c r="M203" s="4">
        <f t="shared" si="24"/>
        <v>6.4454003993887454E-2</v>
      </c>
      <c r="P203" s="4">
        <f t="shared" si="21"/>
        <v>-0.10739236569366153</v>
      </c>
      <c r="R203" s="28">
        <f t="shared" si="20"/>
        <v>33337.862999999998</v>
      </c>
      <c r="AD203" s="4" t="s">
        <v>72</v>
      </c>
      <c r="AE203" s="4">
        <v>12</v>
      </c>
      <c r="AG203" s="4" t="s">
        <v>57</v>
      </c>
      <c r="AI203" s="4" t="s">
        <v>51</v>
      </c>
    </row>
    <row r="204" spans="1:35">
      <c r="A204" s="4" t="s">
        <v>139</v>
      </c>
      <c r="C204" s="4">
        <v>48362.489000000001</v>
      </c>
      <c r="D204" s="4">
        <v>5.0000000000000001E-3</v>
      </c>
      <c r="E204" s="4">
        <f t="shared" si="18"/>
        <v>-6079.0761503949961</v>
      </c>
      <c r="F204" s="4">
        <f t="shared" si="23"/>
        <v>-6079</v>
      </c>
      <c r="G204" s="4">
        <f t="shared" si="19"/>
        <v>-3.6475626999163069E-2</v>
      </c>
      <c r="M204" s="4">
        <f t="shared" si="24"/>
        <v>-3.6475626999163069E-2</v>
      </c>
      <c r="P204" s="4">
        <f t="shared" si="21"/>
        <v>-0.10752602423896185</v>
      </c>
      <c r="R204" s="28">
        <f t="shared" si="20"/>
        <v>33343.989000000001</v>
      </c>
      <c r="AD204" s="4" t="s">
        <v>72</v>
      </c>
      <c r="AE204" s="4">
        <v>6</v>
      </c>
      <c r="AG204" s="4" t="s">
        <v>52</v>
      </c>
      <c r="AI204" s="4" t="s">
        <v>51</v>
      </c>
    </row>
    <row r="205" spans="1:35">
      <c r="A205" s="4" t="s">
        <v>140</v>
      </c>
      <c r="C205" s="4">
        <v>48587.381000000001</v>
      </c>
      <c r="E205" s="4">
        <f t="shared" si="18"/>
        <v>-5609.5677131315915</v>
      </c>
      <c r="F205" s="4">
        <f t="shared" si="23"/>
        <v>-5609.5</v>
      </c>
      <c r="G205" s="4">
        <f t="shared" si="19"/>
        <v>-3.2434223503514659E-2</v>
      </c>
      <c r="M205" s="4">
        <f t="shared" si="24"/>
        <v>-3.2434223503514659E-2</v>
      </c>
      <c r="P205" s="4">
        <f t="shared" si="21"/>
        <v>-0.11235315400961543</v>
      </c>
      <c r="R205" s="28">
        <f t="shared" si="20"/>
        <v>33568.881000000001</v>
      </c>
      <c r="AD205" s="4" t="s">
        <v>72</v>
      </c>
      <c r="AE205" s="4">
        <v>6</v>
      </c>
      <c r="AG205" s="4" t="s">
        <v>103</v>
      </c>
      <c r="AI205" s="4" t="s">
        <v>51</v>
      </c>
    </row>
    <row r="206" spans="1:35">
      <c r="A206" s="4" t="s">
        <v>141</v>
      </c>
      <c r="C206" s="4">
        <v>48598.394999999997</v>
      </c>
      <c r="D206" s="4">
        <v>6.0000000000000001E-3</v>
      </c>
      <c r="E206" s="4">
        <f t="shared" si="18"/>
        <v>-5586.5737163330523</v>
      </c>
      <c r="F206" s="4">
        <f t="shared" si="23"/>
        <v>-5586.5</v>
      </c>
      <c r="G206" s="4">
        <f t="shared" si="19"/>
        <v>-3.5309724502440076E-2</v>
      </c>
      <c r="M206" s="4">
        <f t="shared" si="24"/>
        <v>-3.5309724502440076E-2</v>
      </c>
      <c r="P206" s="4">
        <f t="shared" si="21"/>
        <v>-0.11258962682053136</v>
      </c>
      <c r="R206" s="28">
        <f t="shared" si="20"/>
        <v>33579.894999999997</v>
      </c>
      <c r="AD206" s="4" t="s">
        <v>72</v>
      </c>
      <c r="AE206" s="4">
        <v>5</v>
      </c>
      <c r="AG206" s="4" t="s">
        <v>52</v>
      </c>
      <c r="AI206" s="4" t="s">
        <v>51</v>
      </c>
    </row>
    <row r="207" spans="1:35">
      <c r="A207" s="4" t="s">
        <v>140</v>
      </c>
      <c r="C207" s="4">
        <v>48653.385000000002</v>
      </c>
      <c r="D207" s="4">
        <v>5.0000000000000001E-3</v>
      </c>
      <c r="E207" s="4">
        <f t="shared" si="18"/>
        <v>-5471.770748841469</v>
      </c>
      <c r="F207" s="4">
        <f t="shared" si="23"/>
        <v>-5472</v>
      </c>
      <c r="G207" s="4">
        <f t="shared" si="19"/>
        <v>0.10981006400106708</v>
      </c>
      <c r="M207" s="4">
        <f t="shared" si="24"/>
        <v>0.10981006400106708</v>
      </c>
      <c r="P207" s="4">
        <f t="shared" si="21"/>
        <v>-0.11376685016183027</v>
      </c>
      <c r="R207" s="28">
        <f t="shared" si="20"/>
        <v>33634.885000000002</v>
      </c>
      <c r="AD207" s="4" t="s">
        <v>72</v>
      </c>
      <c r="AE207" s="4">
        <v>7</v>
      </c>
      <c r="AG207" s="4" t="s">
        <v>57</v>
      </c>
      <c r="AI207" s="4" t="s">
        <v>51</v>
      </c>
    </row>
    <row r="208" spans="1:35">
      <c r="A208" s="4" t="s">
        <v>142</v>
      </c>
      <c r="C208" s="4">
        <v>48686.392999999996</v>
      </c>
      <c r="D208" s="4">
        <v>5.0000000000000001E-3</v>
      </c>
      <c r="E208" s="4">
        <f t="shared" si="18"/>
        <v>-5402.8597404588336</v>
      </c>
      <c r="F208" s="4">
        <f t="shared" si="23"/>
        <v>-5403</v>
      </c>
      <c r="G208" s="4">
        <f t="shared" si="19"/>
        <v>6.7183560997364111E-2</v>
      </c>
      <c r="M208" s="4">
        <f t="shared" si="24"/>
        <v>6.7183560997364111E-2</v>
      </c>
      <c r="P208" s="4">
        <f t="shared" si="21"/>
        <v>-0.11447626859457807</v>
      </c>
      <c r="R208" s="28">
        <f t="shared" si="20"/>
        <v>33667.892999999996</v>
      </c>
      <c r="AD208" s="4" t="s">
        <v>72</v>
      </c>
      <c r="AE208" s="4">
        <v>8</v>
      </c>
      <c r="AG208" s="4" t="s">
        <v>57</v>
      </c>
      <c r="AI208" s="4" t="s">
        <v>51</v>
      </c>
    </row>
    <row r="209" spans="1:35">
      <c r="A209" s="4" t="s">
        <v>142</v>
      </c>
      <c r="C209" s="4">
        <v>48763.391000000003</v>
      </c>
      <c r="D209" s="4">
        <v>4.0000000000000001E-3</v>
      </c>
      <c r="E209" s="4">
        <f t="shared" si="18"/>
        <v>-5242.1105334954427</v>
      </c>
      <c r="F209" s="4">
        <f t="shared" si="23"/>
        <v>-5242</v>
      </c>
      <c r="G209" s="4">
        <f t="shared" si="19"/>
        <v>-5.2944946000934578E-2</v>
      </c>
      <c r="M209" s="4">
        <f t="shared" si="24"/>
        <v>-5.2944946000934578E-2</v>
      </c>
      <c r="P209" s="4">
        <f t="shared" si="21"/>
        <v>-0.11613157827098963</v>
      </c>
      <c r="R209" s="28">
        <f t="shared" si="20"/>
        <v>33744.891000000003</v>
      </c>
      <c r="AD209" s="4" t="s">
        <v>72</v>
      </c>
      <c r="AE209" s="4">
        <v>9</v>
      </c>
      <c r="AG209" s="4" t="s">
        <v>57</v>
      </c>
      <c r="AI209" s="4" t="s">
        <v>51</v>
      </c>
    </row>
    <row r="210" spans="1:35">
      <c r="A210" s="4" t="s">
        <v>143</v>
      </c>
      <c r="C210" s="4">
        <v>48940.635000000002</v>
      </c>
      <c r="D210" s="4">
        <v>3.0000000000000001E-3</v>
      </c>
      <c r="E210" s="4">
        <f t="shared" si="18"/>
        <v>-4872.0771243287563</v>
      </c>
      <c r="F210" s="4">
        <f t="shared" si="23"/>
        <v>-4872</v>
      </c>
      <c r="G210" s="4">
        <f t="shared" si="19"/>
        <v>-3.6942136001016479E-2</v>
      </c>
      <c r="M210" s="4">
        <f t="shared" si="24"/>
        <v>-3.6942136001016479E-2</v>
      </c>
      <c r="P210" s="4">
        <f t="shared" si="21"/>
        <v>-0.11993570609876775</v>
      </c>
      <c r="R210" s="28">
        <f t="shared" si="20"/>
        <v>33922.135000000002</v>
      </c>
      <c r="AD210" s="4" t="s">
        <v>72</v>
      </c>
      <c r="AE210" s="4">
        <v>5</v>
      </c>
      <c r="AG210" s="4" t="s">
        <v>52</v>
      </c>
      <c r="AI210" s="4" t="s">
        <v>51</v>
      </c>
    </row>
    <row r="211" spans="1:35">
      <c r="A211" s="4" t="s">
        <v>144</v>
      </c>
      <c r="C211" s="4">
        <v>49005.415999999997</v>
      </c>
      <c r="D211" s="4">
        <v>5.0000000000000001E-3</v>
      </c>
      <c r="E211" s="4">
        <f t="shared" si="18"/>
        <v>-4736.8334248002784</v>
      </c>
      <c r="F211" s="4">
        <f t="shared" si="23"/>
        <v>-4737</v>
      </c>
      <c r="G211" s="4">
        <f t="shared" si="19"/>
        <v>7.9788618997554295E-2</v>
      </c>
      <c r="M211" s="4">
        <f t="shared" si="24"/>
        <v>7.9788618997554295E-2</v>
      </c>
      <c r="P211" s="4">
        <f t="shared" si="21"/>
        <v>-0.12132369868457869</v>
      </c>
      <c r="R211" s="28">
        <f t="shared" si="20"/>
        <v>33986.915999999997</v>
      </c>
      <c r="AD211" s="4" t="s">
        <v>72</v>
      </c>
      <c r="AE211" s="4">
        <v>6</v>
      </c>
      <c r="AG211" s="4" t="s">
        <v>57</v>
      </c>
      <c r="AI211" s="4" t="s">
        <v>51</v>
      </c>
    </row>
    <row r="212" spans="1:35">
      <c r="A212" s="4" t="s">
        <v>144</v>
      </c>
      <c r="C212" s="4">
        <v>49043.303</v>
      </c>
      <c r="D212" s="4">
        <v>4.0000000000000001E-3</v>
      </c>
      <c r="E212" s="4">
        <f t="shared" si="18"/>
        <v>-4657.7364975525343</v>
      </c>
      <c r="F212" s="4">
        <f t="shared" si="23"/>
        <v>-4657.5</v>
      </c>
      <c r="G212" s="4">
        <f t="shared" si="19"/>
        <v>-0.11328104750282364</v>
      </c>
      <c r="M212" s="4">
        <f t="shared" si="24"/>
        <v>-0.11328104750282364</v>
      </c>
      <c r="P212" s="4">
        <f t="shared" si="21"/>
        <v>-0.12214107209622291</v>
      </c>
      <c r="R212" s="28">
        <f t="shared" si="20"/>
        <v>34024.803</v>
      </c>
      <c r="AD212" s="4" t="s">
        <v>72</v>
      </c>
      <c r="AE212" s="4">
        <v>7</v>
      </c>
      <c r="AG212" s="4" t="s">
        <v>57</v>
      </c>
      <c r="AI212" s="4" t="s">
        <v>51</v>
      </c>
    </row>
    <row r="213" spans="1:35">
      <c r="A213" s="4" t="s">
        <v>144</v>
      </c>
      <c r="C213" s="4">
        <v>49060.421000000002</v>
      </c>
      <c r="D213" s="4">
        <v>5.0000000000000001E-3</v>
      </c>
      <c r="E213" s="4">
        <f t="shared" ref="E213:E276" si="25">(C213-C$7)/C$8</f>
        <v>-4621.9991417147276</v>
      </c>
      <c r="F213" s="4">
        <f t="shared" si="23"/>
        <v>-4622</v>
      </c>
      <c r="G213" s="4">
        <f t="shared" ref="G213:G276" si="26">C213-(C$7+F213*C$8)</f>
        <v>4.1111400059890002E-4</v>
      </c>
      <c r="M213" s="4">
        <f t="shared" si="24"/>
        <v>4.1111400059890002E-4</v>
      </c>
      <c r="P213" s="4">
        <f t="shared" si="21"/>
        <v>-0.12250606273915837</v>
      </c>
      <c r="R213" s="28">
        <f t="shared" si="20"/>
        <v>34041.921000000002</v>
      </c>
      <c r="AD213" s="4" t="s">
        <v>72</v>
      </c>
      <c r="AE213" s="4">
        <v>6</v>
      </c>
      <c r="AG213" s="4" t="s">
        <v>57</v>
      </c>
      <c r="AI213" s="4" t="s">
        <v>51</v>
      </c>
    </row>
    <row r="214" spans="1:35">
      <c r="A214" s="4" t="s">
        <v>144</v>
      </c>
      <c r="C214" s="4">
        <v>49065.302000000003</v>
      </c>
      <c r="D214" s="4">
        <v>5.0000000000000001E-3</v>
      </c>
      <c r="E214" s="4">
        <f t="shared" si="25"/>
        <v>-4611.8090474371038</v>
      </c>
      <c r="F214" s="4">
        <f t="shared" si="23"/>
        <v>-4612</v>
      </c>
      <c r="G214" s="4">
        <f t="shared" si="26"/>
        <v>9.1465244004211854E-2</v>
      </c>
      <c r="M214" s="4">
        <f t="shared" si="24"/>
        <v>9.1465244004211854E-2</v>
      </c>
      <c r="P214" s="4">
        <f t="shared" si="21"/>
        <v>-0.12260887700477399</v>
      </c>
      <c r="R214" s="28">
        <f t="shared" si="20"/>
        <v>34046.802000000003</v>
      </c>
      <c r="AD214" s="4" t="s">
        <v>72</v>
      </c>
      <c r="AE214" s="4">
        <v>7</v>
      </c>
      <c r="AG214" s="4" t="s">
        <v>57</v>
      </c>
      <c r="AI214" s="4" t="s">
        <v>51</v>
      </c>
    </row>
    <row r="215" spans="1:35">
      <c r="A215" s="4" t="s">
        <v>144</v>
      </c>
      <c r="C215" s="4">
        <v>49065.313999999998</v>
      </c>
      <c r="D215" s="4">
        <v>3.0000000000000001E-3</v>
      </c>
      <c r="E215" s="4">
        <f t="shared" si="25"/>
        <v>-4611.7839949619383</v>
      </c>
      <c r="F215" s="4">
        <f t="shared" si="23"/>
        <v>-4612</v>
      </c>
      <c r="G215" s="4">
        <f t="shared" si="26"/>
        <v>0.10346524399938062</v>
      </c>
      <c r="M215" s="4">
        <f t="shared" si="24"/>
        <v>0.10346524399938062</v>
      </c>
      <c r="P215" s="4">
        <f t="shared" si="21"/>
        <v>-0.12260887700477399</v>
      </c>
      <c r="R215" s="28">
        <f t="shared" ref="R215:R278" si="27">+C215-15018.5</f>
        <v>34046.813999999998</v>
      </c>
      <c r="AD215" s="4" t="s">
        <v>72</v>
      </c>
      <c r="AE215" s="4">
        <v>6</v>
      </c>
      <c r="AG215" s="4" t="s">
        <v>52</v>
      </c>
      <c r="AI215" s="4" t="s">
        <v>51</v>
      </c>
    </row>
    <row r="216" spans="1:35">
      <c r="A216" s="4" t="s">
        <v>136</v>
      </c>
      <c r="C216" s="4">
        <v>49066.531000000003</v>
      </c>
      <c r="E216" s="4">
        <f t="shared" si="25"/>
        <v>-4609.2432564378851</v>
      </c>
      <c r="F216" s="4">
        <f t="shared" si="23"/>
        <v>-4609</v>
      </c>
      <c r="G216" s="4">
        <f t="shared" si="26"/>
        <v>-0.11651851700298721</v>
      </c>
      <c r="O216" s="4">
        <f>G216</f>
        <v>-0.11651851700298721</v>
      </c>
      <c r="P216" s="4">
        <f t="shared" ref="P216:P279" si="28">+C$11+C$12*F216</f>
        <v>-0.12263972128445869</v>
      </c>
      <c r="R216" s="28">
        <f t="shared" si="27"/>
        <v>34048.031000000003</v>
      </c>
      <c r="AD216" s="4" t="s">
        <v>72</v>
      </c>
      <c r="AI216" s="4" t="s">
        <v>123</v>
      </c>
    </row>
    <row r="217" spans="1:35">
      <c r="A217" s="4" t="s">
        <v>136</v>
      </c>
      <c r="C217" s="4">
        <v>49066.534</v>
      </c>
      <c r="E217" s="4">
        <f t="shared" si="25"/>
        <v>-4609.2369933190976</v>
      </c>
      <c r="F217" s="4">
        <f t="shared" si="23"/>
        <v>-4609</v>
      </c>
      <c r="G217" s="4">
        <f t="shared" si="26"/>
        <v>-0.11351851700601401</v>
      </c>
      <c r="O217" s="4">
        <f>G217</f>
        <v>-0.11351851700601401</v>
      </c>
      <c r="P217" s="4">
        <f t="shared" si="28"/>
        <v>-0.12263972128445869</v>
      </c>
      <c r="R217" s="28">
        <f t="shared" si="27"/>
        <v>34048.034</v>
      </c>
      <c r="AD217" s="4" t="s">
        <v>72</v>
      </c>
      <c r="AI217" s="4" t="s">
        <v>123</v>
      </c>
    </row>
    <row r="218" spans="1:35">
      <c r="A218" s="4" t="s">
        <v>136</v>
      </c>
      <c r="C218" s="4">
        <v>49066.542000000001</v>
      </c>
      <c r="E218" s="4">
        <f t="shared" si="25"/>
        <v>-4609.2202916689766</v>
      </c>
      <c r="F218" s="4">
        <f t="shared" si="23"/>
        <v>-4609</v>
      </c>
      <c r="G218" s="4">
        <f t="shared" si="26"/>
        <v>-0.10551851700438419</v>
      </c>
      <c r="O218" s="4">
        <f>G218</f>
        <v>-0.10551851700438419</v>
      </c>
      <c r="P218" s="4">
        <f t="shared" si="28"/>
        <v>-0.12263972128445869</v>
      </c>
      <c r="R218" s="28">
        <f t="shared" si="27"/>
        <v>34048.042000000001</v>
      </c>
      <c r="AD218" s="4" t="s">
        <v>72</v>
      </c>
      <c r="AI218" s="4" t="s">
        <v>123</v>
      </c>
    </row>
    <row r="219" spans="1:35">
      <c r="A219" s="4" t="s">
        <v>145</v>
      </c>
      <c r="C219" s="4">
        <v>49076.303</v>
      </c>
      <c r="D219" s="4">
        <v>4.0000000000000001E-3</v>
      </c>
      <c r="E219" s="4">
        <f t="shared" si="25"/>
        <v>-4588.8421908200025</v>
      </c>
      <c r="F219" s="4">
        <f t="shared" si="23"/>
        <v>-4589</v>
      </c>
      <c r="G219" s="4">
        <f t="shared" si="26"/>
        <v>7.5589742999000009E-2</v>
      </c>
      <c r="M219" s="4">
        <f t="shared" ref="M219:M230" si="29">G219</f>
        <v>7.5589742999000009E-2</v>
      </c>
      <c r="P219" s="4">
        <f t="shared" si="28"/>
        <v>-0.12284534981568994</v>
      </c>
      <c r="R219" s="28">
        <f t="shared" si="27"/>
        <v>34057.803</v>
      </c>
      <c r="AD219" s="4" t="s">
        <v>72</v>
      </c>
      <c r="AE219" s="4">
        <v>8</v>
      </c>
      <c r="AG219" s="4" t="s">
        <v>57</v>
      </c>
      <c r="AI219" s="4" t="s">
        <v>51</v>
      </c>
    </row>
    <row r="220" spans="1:35">
      <c r="A220" s="4" t="s">
        <v>145</v>
      </c>
      <c r="C220" s="4">
        <v>49137.415999999997</v>
      </c>
      <c r="D220" s="4">
        <v>5.0000000000000001E-3</v>
      </c>
      <c r="E220" s="4">
        <f t="shared" si="25"/>
        <v>-4461.2561978701542</v>
      </c>
      <c r="F220" s="4">
        <f t="shared" si="23"/>
        <v>-4461.5</v>
      </c>
      <c r="G220" s="4">
        <f t="shared" si="26"/>
        <v>0.11677990049793152</v>
      </c>
      <c r="M220" s="4">
        <f t="shared" si="29"/>
        <v>0.11677990049793152</v>
      </c>
      <c r="P220" s="4">
        <f t="shared" si="28"/>
        <v>-0.12415623170228915</v>
      </c>
      <c r="R220" s="28">
        <f t="shared" si="27"/>
        <v>34118.915999999997</v>
      </c>
      <c r="AD220" s="4" t="s">
        <v>72</v>
      </c>
      <c r="AE220" s="4">
        <v>9</v>
      </c>
      <c r="AG220" s="4" t="s">
        <v>57</v>
      </c>
      <c r="AI220" s="4" t="s">
        <v>51</v>
      </c>
    </row>
    <row r="221" spans="1:35">
      <c r="A221" s="4" t="s">
        <v>146</v>
      </c>
      <c r="C221" s="4">
        <v>49374.561999999998</v>
      </c>
      <c r="E221" s="4">
        <f t="shared" si="25"/>
        <v>-3966.1650080400686</v>
      </c>
      <c r="F221" s="4">
        <f t="shared" si="23"/>
        <v>-3966</v>
      </c>
      <c r="G221" s="4">
        <f t="shared" si="26"/>
        <v>-7.9037958006665576E-2</v>
      </c>
      <c r="M221" s="4">
        <f t="shared" si="29"/>
        <v>-7.9037958006665576E-2</v>
      </c>
      <c r="P221" s="4">
        <f t="shared" si="28"/>
        <v>-0.12925067856354336</v>
      </c>
      <c r="R221" s="28">
        <f t="shared" si="27"/>
        <v>34356.061999999998</v>
      </c>
      <c r="AD221" s="4" t="s">
        <v>72</v>
      </c>
      <c r="AE221" s="4">
        <v>6</v>
      </c>
      <c r="AG221" s="4" t="s">
        <v>52</v>
      </c>
      <c r="AI221" s="4" t="s">
        <v>51</v>
      </c>
    </row>
    <row r="222" spans="1:35">
      <c r="A222" s="4" t="s">
        <v>146</v>
      </c>
      <c r="C222" s="4">
        <v>49439.328999999998</v>
      </c>
      <c r="E222" s="4">
        <f t="shared" si="25"/>
        <v>-3830.9505363992862</v>
      </c>
      <c r="F222" s="4">
        <f t="shared" si="23"/>
        <v>-3831</v>
      </c>
      <c r="G222" s="4">
        <f t="shared" si="26"/>
        <v>2.369279699632898E-2</v>
      </c>
      <c r="M222" s="4">
        <f t="shared" si="29"/>
        <v>2.369279699632898E-2</v>
      </c>
      <c r="P222" s="4">
        <f t="shared" si="28"/>
        <v>-0.13063867114935429</v>
      </c>
      <c r="R222" s="28">
        <f t="shared" si="27"/>
        <v>34420.828999999998</v>
      </c>
      <c r="AD222" s="4" t="s">
        <v>72</v>
      </c>
      <c r="AE222" s="4">
        <v>10</v>
      </c>
      <c r="AG222" s="4" t="s">
        <v>57</v>
      </c>
      <c r="AI222" s="4" t="s">
        <v>51</v>
      </c>
    </row>
    <row r="223" spans="1:35">
      <c r="A223" s="4" t="s">
        <v>147</v>
      </c>
      <c r="C223" s="4">
        <v>49677.678</v>
      </c>
      <c r="D223" s="4">
        <v>4.0000000000000001E-3</v>
      </c>
      <c r="E223" s="4">
        <f t="shared" si="25"/>
        <v>-3333.3478359328569</v>
      </c>
      <c r="F223" s="4">
        <f t="shared" si="23"/>
        <v>-3333.5</v>
      </c>
      <c r="G223" s="4">
        <f t="shared" si="26"/>
        <v>7.2885764500824735E-2</v>
      </c>
      <c r="M223" s="4">
        <f t="shared" si="29"/>
        <v>7.2885764500824735E-2</v>
      </c>
      <c r="P223" s="4">
        <f t="shared" si="28"/>
        <v>-0.13575368086373163</v>
      </c>
      <c r="R223" s="28">
        <f t="shared" si="27"/>
        <v>34659.178</v>
      </c>
      <c r="AD223" s="4" t="s">
        <v>72</v>
      </c>
      <c r="AE223" s="4">
        <v>5</v>
      </c>
      <c r="AG223" s="4" t="s">
        <v>52</v>
      </c>
      <c r="AI223" s="4" t="s">
        <v>51</v>
      </c>
    </row>
    <row r="224" spans="1:35">
      <c r="A224" s="4" t="s">
        <v>147</v>
      </c>
      <c r="C224" s="4">
        <v>49769.353999999999</v>
      </c>
      <c r="D224" s="4">
        <v>6.0000000000000001E-3</v>
      </c>
      <c r="E224" s="4">
        <f t="shared" si="25"/>
        <v>-3141.9552764173577</v>
      </c>
      <c r="F224" s="4">
        <f t="shared" si="23"/>
        <v>-3142</v>
      </c>
      <c r="G224" s="4">
        <f t="shared" si="26"/>
        <v>2.1422353995149024E-2</v>
      </c>
      <c r="M224" s="4">
        <f t="shared" si="29"/>
        <v>2.1422353995149024E-2</v>
      </c>
      <c r="P224" s="4">
        <f t="shared" si="28"/>
        <v>-0.13772257405027083</v>
      </c>
      <c r="R224" s="28">
        <f t="shared" si="27"/>
        <v>34750.853999999999</v>
      </c>
      <c r="AD224" s="4" t="s">
        <v>72</v>
      </c>
      <c r="AE224" s="4">
        <v>9</v>
      </c>
      <c r="AG224" s="4" t="s">
        <v>57</v>
      </c>
      <c r="AI224" s="4" t="s">
        <v>51</v>
      </c>
    </row>
    <row r="225" spans="1:35">
      <c r="A225" s="4" t="s">
        <v>148</v>
      </c>
      <c r="C225" s="4">
        <v>49769.357000000004</v>
      </c>
      <c r="D225" s="4">
        <v>2E-3</v>
      </c>
      <c r="E225" s="4">
        <f t="shared" si="25"/>
        <v>-3141.9490132985547</v>
      </c>
      <c r="F225" s="4">
        <f t="shared" si="23"/>
        <v>-3142</v>
      </c>
      <c r="G225" s="4">
        <f t="shared" si="26"/>
        <v>2.4422353999398183E-2</v>
      </c>
      <c r="M225" s="4">
        <f t="shared" si="29"/>
        <v>2.4422353999398183E-2</v>
      </c>
      <c r="P225" s="4">
        <f t="shared" si="28"/>
        <v>-0.13772257405027083</v>
      </c>
      <c r="R225" s="28">
        <f t="shared" si="27"/>
        <v>34750.857000000004</v>
      </c>
      <c r="AD225" s="4" t="s">
        <v>72</v>
      </c>
      <c r="AE225" s="4">
        <v>10</v>
      </c>
      <c r="AG225" s="4" t="s">
        <v>103</v>
      </c>
      <c r="AI225" s="4" t="s">
        <v>51</v>
      </c>
    </row>
    <row r="226" spans="1:35">
      <c r="A226" s="4" t="s">
        <v>148</v>
      </c>
      <c r="C226" s="4">
        <v>49813.35</v>
      </c>
      <c r="D226" s="4">
        <v>5.0000000000000001E-3</v>
      </c>
      <c r="E226" s="4">
        <f t="shared" si="25"/>
        <v>-3050.1045515990431</v>
      </c>
      <c r="F226" s="4">
        <f t="shared" si="23"/>
        <v>-3050</v>
      </c>
      <c r="G226" s="4">
        <f t="shared" si="26"/>
        <v>-5.0079650005500298E-2</v>
      </c>
      <c r="M226" s="4">
        <f t="shared" si="29"/>
        <v>-5.0079650005500298E-2</v>
      </c>
      <c r="P226" s="4">
        <f t="shared" si="28"/>
        <v>-0.13866846529393459</v>
      </c>
      <c r="R226" s="28">
        <f t="shared" si="27"/>
        <v>34794.85</v>
      </c>
      <c r="AD226" s="4" t="s">
        <v>72</v>
      </c>
      <c r="AE226" s="4">
        <v>7</v>
      </c>
      <c r="AG226" s="4" t="s">
        <v>57</v>
      </c>
      <c r="AI226" s="4" t="s">
        <v>51</v>
      </c>
    </row>
    <row r="227" spans="1:35">
      <c r="A227" s="4" t="s">
        <v>149</v>
      </c>
      <c r="C227" s="4">
        <v>50110.374000000003</v>
      </c>
      <c r="D227" s="4">
        <v>4.0000000000000001E-3</v>
      </c>
      <c r="E227" s="4">
        <f t="shared" si="25"/>
        <v>-2430.005686055903</v>
      </c>
      <c r="F227" s="4">
        <f t="shared" si="23"/>
        <v>-2430</v>
      </c>
      <c r="G227" s="4">
        <f t="shared" si="26"/>
        <v>-2.7235899979132228E-3</v>
      </c>
      <c r="M227" s="4">
        <f t="shared" si="29"/>
        <v>-2.7235899979132228E-3</v>
      </c>
      <c r="P227" s="4">
        <f t="shared" si="28"/>
        <v>-0.14504294976210333</v>
      </c>
      <c r="R227" s="28">
        <f t="shared" si="27"/>
        <v>35091.874000000003</v>
      </c>
      <c r="AD227" s="4" t="s">
        <v>72</v>
      </c>
      <c r="AE227" s="4">
        <v>12</v>
      </c>
      <c r="AG227" s="4" t="s">
        <v>103</v>
      </c>
      <c r="AI227" s="4" t="s">
        <v>51</v>
      </c>
    </row>
    <row r="228" spans="1:35">
      <c r="A228" s="4" t="s">
        <v>149</v>
      </c>
      <c r="C228" s="4">
        <v>50148.28</v>
      </c>
      <c r="D228" s="4">
        <v>6.0000000000000001E-3</v>
      </c>
      <c r="E228" s="4">
        <f t="shared" si="25"/>
        <v>-2350.8690923891454</v>
      </c>
      <c r="F228" s="4">
        <f t="shared" si="23"/>
        <v>-2351</v>
      </c>
      <c r="G228" s="4">
        <f t="shared" si="26"/>
        <v>6.2704036994546186E-2</v>
      </c>
      <c r="M228" s="4">
        <f t="shared" si="29"/>
        <v>6.2704036994546186E-2</v>
      </c>
      <c r="P228" s="4">
        <f t="shared" si="28"/>
        <v>-0.14585518246046675</v>
      </c>
      <c r="R228" s="28">
        <f t="shared" si="27"/>
        <v>35129.78</v>
      </c>
      <c r="AD228" s="4" t="s">
        <v>72</v>
      </c>
      <c r="AE228" s="4">
        <v>6</v>
      </c>
      <c r="AG228" s="4" t="s">
        <v>57</v>
      </c>
      <c r="AI228" s="4" t="s">
        <v>51</v>
      </c>
    </row>
    <row r="229" spans="1:35">
      <c r="A229" s="4" t="s">
        <v>150</v>
      </c>
      <c r="C229" s="4">
        <v>50209.387999999999</v>
      </c>
      <c r="D229" s="4">
        <v>4.0000000000000001E-3</v>
      </c>
      <c r="E229" s="4">
        <f t="shared" si="25"/>
        <v>-2223.2935379706146</v>
      </c>
      <c r="F229" s="4">
        <f t="shared" si="23"/>
        <v>-2223.5</v>
      </c>
      <c r="G229" s="4">
        <f t="shared" si="26"/>
        <v>9.8894194496097043E-2</v>
      </c>
      <c r="M229" s="4">
        <f t="shared" si="29"/>
        <v>9.8894194496097043E-2</v>
      </c>
      <c r="P229" s="4">
        <f t="shared" si="28"/>
        <v>-0.14716606434706597</v>
      </c>
      <c r="R229" s="28">
        <f t="shared" si="27"/>
        <v>35190.887999999999</v>
      </c>
      <c r="AD229" s="4" t="s">
        <v>72</v>
      </c>
      <c r="AE229" s="4">
        <v>8</v>
      </c>
      <c r="AG229" s="4" t="s">
        <v>57</v>
      </c>
      <c r="AI229" s="4" t="s">
        <v>51</v>
      </c>
    </row>
    <row r="230" spans="1:35">
      <c r="A230" s="4" t="s">
        <v>151</v>
      </c>
      <c r="C230" s="4">
        <v>50397.616999999998</v>
      </c>
      <c r="D230" s="4">
        <v>4.0000000000000001E-3</v>
      </c>
      <c r="E230" s="4">
        <f t="shared" si="25"/>
        <v>-1830.3266754870533</v>
      </c>
      <c r="F230" s="4">
        <f t="shared" si="23"/>
        <v>-1830.5</v>
      </c>
      <c r="G230" s="4">
        <f t="shared" si="26"/>
        <v>8.3021503494819626E-2</v>
      </c>
      <c r="M230" s="4">
        <f t="shared" si="29"/>
        <v>8.3021503494819626E-2</v>
      </c>
      <c r="P230" s="4">
        <f t="shared" si="28"/>
        <v>-0.15120666498576002</v>
      </c>
      <c r="R230" s="28">
        <f t="shared" si="27"/>
        <v>35379.116999999998</v>
      </c>
      <c r="AD230" s="4" t="s">
        <v>72</v>
      </c>
      <c r="AE230" s="4">
        <v>6</v>
      </c>
      <c r="AG230" s="4" t="s">
        <v>52</v>
      </c>
      <c r="AI230" s="4" t="s">
        <v>51</v>
      </c>
    </row>
    <row r="231" spans="1:35">
      <c r="A231" s="4" t="s">
        <v>12</v>
      </c>
      <c r="C231" s="4">
        <v>50422.67</v>
      </c>
      <c r="E231" s="4">
        <f t="shared" si="25"/>
        <v>-1778.0233704394748</v>
      </c>
      <c r="F231" s="4">
        <v>-1778</v>
      </c>
      <c r="G231" s="4">
        <f t="shared" si="26"/>
        <v>-1.119431400729809E-2</v>
      </c>
      <c r="J231" s="4">
        <f>G231</f>
        <v>-1.119431400729809E-2</v>
      </c>
      <c r="P231" s="4">
        <f t="shared" si="28"/>
        <v>-0.15174643988024206</v>
      </c>
      <c r="Q231" s="4" t="s">
        <v>2</v>
      </c>
      <c r="R231" s="28">
        <f t="shared" si="27"/>
        <v>35404.17</v>
      </c>
    </row>
    <row r="232" spans="1:35">
      <c r="A232" s="4" t="s">
        <v>151</v>
      </c>
      <c r="C232" s="4">
        <v>50517.4</v>
      </c>
      <c r="D232" s="4">
        <v>2E-3</v>
      </c>
      <c r="E232" s="4">
        <f t="shared" si="25"/>
        <v>-1580.2549559918116</v>
      </c>
      <c r="F232" s="4">
        <f t="shared" ref="F232:F238" si="30">ROUND(2*E232,0)/2</f>
        <v>-1580.5</v>
      </c>
      <c r="G232" s="4">
        <f t="shared" si="26"/>
        <v>0.1173747534994618</v>
      </c>
      <c r="M232" s="4">
        <f>G232</f>
        <v>0.1173747534994618</v>
      </c>
      <c r="P232" s="4">
        <f t="shared" si="28"/>
        <v>-0.15377702162615065</v>
      </c>
      <c r="R232" s="28">
        <f t="shared" si="27"/>
        <v>35498.9</v>
      </c>
      <c r="AD232" s="4" t="s">
        <v>72</v>
      </c>
      <c r="AE232" s="4">
        <v>10</v>
      </c>
      <c r="AG232" s="4" t="s">
        <v>103</v>
      </c>
      <c r="AI232" s="4" t="s">
        <v>51</v>
      </c>
    </row>
    <row r="233" spans="1:35">
      <c r="A233" s="4" t="s">
        <v>151</v>
      </c>
      <c r="C233" s="4">
        <v>50517.402000000002</v>
      </c>
      <c r="D233" s="4">
        <v>7.0000000000000001E-3</v>
      </c>
      <c r="E233" s="4">
        <f t="shared" si="25"/>
        <v>-1580.2507805792816</v>
      </c>
      <c r="F233" s="4">
        <f t="shared" si="30"/>
        <v>-1580.5</v>
      </c>
      <c r="G233" s="4">
        <f t="shared" si="26"/>
        <v>0.11937475349986926</v>
      </c>
      <c r="M233" s="4">
        <f>G233</f>
        <v>0.11937475349986926</v>
      </c>
      <c r="P233" s="4">
        <f t="shared" si="28"/>
        <v>-0.15377702162615065</v>
      </c>
      <c r="R233" s="28">
        <f t="shared" si="27"/>
        <v>35498.902000000002</v>
      </c>
      <c r="AD233" s="4" t="s">
        <v>72</v>
      </c>
      <c r="AE233" s="4">
        <v>6</v>
      </c>
      <c r="AG233" s="4" t="s">
        <v>57</v>
      </c>
      <c r="AI233" s="4" t="s">
        <v>51</v>
      </c>
    </row>
    <row r="234" spans="1:35">
      <c r="A234" s="4" t="s">
        <v>152</v>
      </c>
      <c r="C234" s="4">
        <v>50517.404999999999</v>
      </c>
      <c r="E234" s="4">
        <f t="shared" si="25"/>
        <v>-1580.2445174604941</v>
      </c>
      <c r="F234" s="4">
        <f t="shared" si="30"/>
        <v>-1580</v>
      </c>
      <c r="G234" s="4">
        <f t="shared" si="26"/>
        <v>-0.11712254000303801</v>
      </c>
      <c r="O234" s="4">
        <f>G234</f>
        <v>-0.11712254000303801</v>
      </c>
      <c r="P234" s="4">
        <f t="shared" si="28"/>
        <v>-0.15378216233943143</v>
      </c>
      <c r="R234" s="28">
        <f t="shared" si="27"/>
        <v>35498.904999999999</v>
      </c>
      <c r="AD234" s="4" t="s">
        <v>72</v>
      </c>
      <c r="AI234" s="4" t="s">
        <v>123</v>
      </c>
    </row>
    <row r="235" spans="1:35">
      <c r="A235" s="4" t="s">
        <v>153</v>
      </c>
      <c r="C235" s="4">
        <v>50605.406999999999</v>
      </c>
      <c r="D235" s="4">
        <v>4.0000000000000001E-3</v>
      </c>
      <c r="E235" s="4">
        <f t="shared" si="25"/>
        <v>-1396.5221907612147</v>
      </c>
      <c r="F235" s="4">
        <f t="shared" si="30"/>
        <v>-1396.5</v>
      </c>
      <c r="G235" s="4">
        <f t="shared" si="26"/>
        <v>-1.0629254502418917E-2</v>
      </c>
      <c r="M235" s="4">
        <f>G235</f>
        <v>-1.0629254502418917E-2</v>
      </c>
      <c r="P235" s="4">
        <f t="shared" si="28"/>
        <v>-0.15566880411347814</v>
      </c>
      <c r="R235" s="28">
        <f t="shared" si="27"/>
        <v>35586.906999999999</v>
      </c>
      <c r="AD235" s="4" t="s">
        <v>72</v>
      </c>
      <c r="AE235" s="4">
        <v>5</v>
      </c>
      <c r="AG235" s="4" t="s">
        <v>52</v>
      </c>
      <c r="AI235" s="4" t="s">
        <v>51</v>
      </c>
    </row>
    <row r="236" spans="1:35">
      <c r="A236" s="4" t="s">
        <v>154</v>
      </c>
      <c r="C236" s="4">
        <v>50902.42</v>
      </c>
      <c r="D236" s="4">
        <v>8.0000000000000002E-3</v>
      </c>
      <c r="E236" s="4">
        <f t="shared" si="25"/>
        <v>-776.44628998699773</v>
      </c>
      <c r="F236" s="4">
        <f t="shared" si="30"/>
        <v>-776.5</v>
      </c>
      <c r="G236" s="4">
        <f t="shared" si="26"/>
        <v>2.5726805499289185E-2</v>
      </c>
      <c r="M236" s="4">
        <f>G236</f>
        <v>2.5726805499289185E-2</v>
      </c>
      <c r="P236" s="4">
        <f t="shared" si="28"/>
        <v>-0.16204328858164688</v>
      </c>
      <c r="R236" s="28">
        <f t="shared" si="27"/>
        <v>35883.919999999998</v>
      </c>
      <c r="AD236" s="4" t="s">
        <v>72</v>
      </c>
      <c r="AE236" s="4">
        <v>7</v>
      </c>
      <c r="AG236" s="4" t="s">
        <v>57</v>
      </c>
      <c r="AI236" s="4" t="s">
        <v>51</v>
      </c>
    </row>
    <row r="237" spans="1:35">
      <c r="A237" s="4" t="s">
        <v>154</v>
      </c>
      <c r="C237" s="4">
        <v>50918.322999999997</v>
      </c>
      <c r="D237" s="4">
        <v>3.0000000000000001E-3</v>
      </c>
      <c r="E237" s="4">
        <f t="shared" si="25"/>
        <v>-743.24549726071496</v>
      </c>
      <c r="F237" s="4">
        <f t="shared" si="30"/>
        <v>-743</v>
      </c>
      <c r="G237" s="4">
        <f t="shared" si="26"/>
        <v>-0.11759185900882585</v>
      </c>
      <c r="M237" s="4">
        <f>G237</f>
        <v>-0.11759185900882585</v>
      </c>
      <c r="P237" s="4">
        <f t="shared" si="28"/>
        <v>-0.16238771637145921</v>
      </c>
      <c r="R237" s="28">
        <f t="shared" si="27"/>
        <v>35899.822999999997</v>
      </c>
      <c r="AD237" s="4" t="s">
        <v>72</v>
      </c>
      <c r="AE237" s="4">
        <v>7</v>
      </c>
      <c r="AG237" s="4" t="s">
        <v>52</v>
      </c>
      <c r="AI237" s="4" t="s">
        <v>51</v>
      </c>
    </row>
    <row r="238" spans="1:35">
      <c r="A238" s="4" t="s">
        <v>156</v>
      </c>
      <c r="C238" s="4">
        <v>50941.536999999997</v>
      </c>
      <c r="D238" s="4">
        <v>5.0000000000000001E-3</v>
      </c>
      <c r="E238" s="4">
        <f t="shared" si="25"/>
        <v>-694.78148403377645</v>
      </c>
      <c r="F238" s="4">
        <f t="shared" si="30"/>
        <v>-695</v>
      </c>
      <c r="G238" s="4">
        <f t="shared" si="26"/>
        <v>0.10466796499531483</v>
      </c>
      <c r="M238" s="4">
        <f>G238</f>
        <v>0.10466796499531483</v>
      </c>
      <c r="P238" s="4">
        <f t="shared" si="28"/>
        <v>-0.16288122484641421</v>
      </c>
      <c r="R238" s="28">
        <f t="shared" si="27"/>
        <v>35923.036999999997</v>
      </c>
      <c r="AD238" s="4" t="s">
        <v>72</v>
      </c>
      <c r="AE238" s="4">
        <v>5</v>
      </c>
      <c r="AG238" s="4" t="s">
        <v>155</v>
      </c>
      <c r="AI238" s="4" t="s">
        <v>51</v>
      </c>
    </row>
    <row r="239" spans="1:35">
      <c r="A239" s="4" t="s">
        <v>13</v>
      </c>
      <c r="C239" s="8">
        <v>51130.635600000001</v>
      </c>
      <c r="E239" s="4">
        <f t="shared" si="25"/>
        <v>-299.99915218248816</v>
      </c>
      <c r="F239" s="4">
        <v>-300</v>
      </c>
      <c r="G239" s="4">
        <f t="shared" si="26"/>
        <v>4.0609999996377155E-4</v>
      </c>
      <c r="J239" s="4">
        <f t="shared" ref="J239:J253" si="31">G239</f>
        <v>4.0609999996377155E-4</v>
      </c>
      <c r="P239" s="4">
        <f t="shared" si="28"/>
        <v>-0.16694238833823138</v>
      </c>
      <c r="Q239" s="4" t="s">
        <v>2</v>
      </c>
      <c r="R239" s="28">
        <f t="shared" si="27"/>
        <v>36112.135600000001</v>
      </c>
    </row>
    <row r="240" spans="1:35">
      <c r="A240" s="4" t="s">
        <v>13</v>
      </c>
      <c r="C240" s="8">
        <v>51130.635690000003</v>
      </c>
      <c r="E240" s="4">
        <f t="shared" si="25"/>
        <v>-299.99896428892151</v>
      </c>
      <c r="F240" s="4">
        <v>-300</v>
      </c>
      <c r="G240" s="4">
        <f t="shared" si="26"/>
        <v>4.9610000132815912E-4</v>
      </c>
      <c r="J240" s="4">
        <f t="shared" si="31"/>
        <v>4.9610000132815912E-4</v>
      </c>
      <c r="P240" s="4">
        <f t="shared" si="28"/>
        <v>-0.16694238833823138</v>
      </c>
      <c r="Q240" s="4" t="s">
        <v>2</v>
      </c>
      <c r="R240" s="28">
        <f t="shared" si="27"/>
        <v>36112.135690000003</v>
      </c>
    </row>
    <row r="241" spans="1:18">
      <c r="A241" s="4" t="s">
        <v>13</v>
      </c>
      <c r="C241" s="5">
        <v>51130.635880000002</v>
      </c>
      <c r="E241" s="4">
        <f t="shared" si="25"/>
        <v>-299.99856762473365</v>
      </c>
      <c r="F241" s="4">
        <v>-300</v>
      </c>
      <c r="G241" s="4">
        <f t="shared" si="26"/>
        <v>6.8610000016633421E-4</v>
      </c>
      <c r="J241" s="4">
        <f t="shared" si="31"/>
        <v>6.8610000016633421E-4</v>
      </c>
      <c r="P241" s="4">
        <f t="shared" si="28"/>
        <v>-0.16694238833823138</v>
      </c>
      <c r="Q241" s="4" t="s">
        <v>2</v>
      </c>
      <c r="R241" s="28">
        <f t="shared" si="27"/>
        <v>36112.135880000002</v>
      </c>
    </row>
    <row r="242" spans="1:18">
      <c r="A242" s="4" t="s">
        <v>13</v>
      </c>
      <c r="C242" s="8">
        <v>51141.651140000002</v>
      </c>
      <c r="E242" s="4">
        <f t="shared" si="25"/>
        <v>-277.00194031629161</v>
      </c>
      <c r="F242" s="4">
        <v>-277</v>
      </c>
      <c r="G242" s="4">
        <f t="shared" si="26"/>
        <v>-9.2940100148553029E-4</v>
      </c>
      <c r="J242" s="4">
        <f t="shared" si="31"/>
        <v>-9.2940100148553029E-4</v>
      </c>
      <c r="P242" s="4">
        <f t="shared" si="28"/>
        <v>-0.16717886114914732</v>
      </c>
      <c r="Q242" s="4" t="s">
        <v>2</v>
      </c>
      <c r="R242" s="28">
        <f t="shared" si="27"/>
        <v>36123.151140000002</v>
      </c>
    </row>
    <row r="243" spans="1:18">
      <c r="A243" s="4" t="s">
        <v>13</v>
      </c>
      <c r="C243" s="8">
        <v>51141.651409999999</v>
      </c>
      <c r="E243" s="4">
        <f t="shared" si="25"/>
        <v>-277.00137663560679</v>
      </c>
      <c r="F243" s="4">
        <v>-277</v>
      </c>
      <c r="G243" s="4">
        <f t="shared" si="26"/>
        <v>-6.5940100466832519E-4</v>
      </c>
      <c r="J243" s="4">
        <f t="shared" si="31"/>
        <v>-6.5940100466832519E-4</v>
      </c>
      <c r="P243" s="4">
        <f t="shared" si="28"/>
        <v>-0.16717886114914732</v>
      </c>
      <c r="Q243" s="4" t="s">
        <v>2</v>
      </c>
      <c r="R243" s="28">
        <f t="shared" si="27"/>
        <v>36123.151409999999</v>
      </c>
    </row>
    <row r="244" spans="1:18">
      <c r="A244" s="4" t="s">
        <v>13</v>
      </c>
      <c r="C244" s="8">
        <v>51141.651510000003</v>
      </c>
      <c r="E244" s="4">
        <f t="shared" si="25"/>
        <v>-277.0011678649704</v>
      </c>
      <c r="F244" s="4">
        <v>-277</v>
      </c>
      <c r="G244" s="4">
        <f t="shared" si="26"/>
        <v>-5.5940099991858006E-4</v>
      </c>
      <c r="J244" s="4">
        <f t="shared" si="31"/>
        <v>-5.5940099991858006E-4</v>
      </c>
      <c r="P244" s="4">
        <f t="shared" si="28"/>
        <v>-0.16717886114914732</v>
      </c>
      <c r="Q244" s="4" t="s">
        <v>2</v>
      </c>
      <c r="R244" s="28">
        <f t="shared" si="27"/>
        <v>36123.151510000003</v>
      </c>
    </row>
    <row r="245" spans="1:18">
      <c r="A245" s="4" t="s">
        <v>13</v>
      </c>
      <c r="B245" s="3" t="s">
        <v>23</v>
      </c>
      <c r="C245" s="9">
        <v>51150.5072</v>
      </c>
      <c r="E245" s="4">
        <f t="shared" si="25"/>
        <v>-258.51308837442559</v>
      </c>
      <c r="F245" s="4">
        <v>-258.5</v>
      </c>
      <c r="G245" s="4">
        <f t="shared" si="26"/>
        <v>-6.2692605060874484E-3</v>
      </c>
      <c r="J245" s="4">
        <f t="shared" si="31"/>
        <v>-6.2692605060874484E-3</v>
      </c>
      <c r="P245" s="4">
        <f t="shared" si="28"/>
        <v>-0.16736906754053624</v>
      </c>
      <c r="Q245" s="4" t="s">
        <v>2</v>
      </c>
      <c r="R245" s="28">
        <f t="shared" si="27"/>
        <v>36132.0072</v>
      </c>
    </row>
    <row r="246" spans="1:18">
      <c r="A246" s="4" t="s">
        <v>13</v>
      </c>
      <c r="B246" s="3" t="s">
        <v>23</v>
      </c>
      <c r="C246" s="9">
        <v>51150.508900000001</v>
      </c>
      <c r="E246" s="4">
        <f t="shared" si="25"/>
        <v>-258.50953927377424</v>
      </c>
      <c r="F246" s="4">
        <v>-258.5</v>
      </c>
      <c r="G246" s="4">
        <f t="shared" si="26"/>
        <v>-4.569260505377315E-3</v>
      </c>
      <c r="J246" s="4">
        <f t="shared" si="31"/>
        <v>-4.569260505377315E-3</v>
      </c>
      <c r="P246" s="4">
        <f t="shared" si="28"/>
        <v>-0.16736906754053624</v>
      </c>
      <c r="Q246" s="4" t="s">
        <v>2</v>
      </c>
      <c r="R246" s="28">
        <f t="shared" si="27"/>
        <v>36132.008900000001</v>
      </c>
    </row>
    <row r="247" spans="1:18">
      <c r="A247" s="4" t="s">
        <v>13</v>
      </c>
      <c r="B247" s="3" t="s">
        <v>23</v>
      </c>
      <c r="C247" s="9">
        <v>51150.51</v>
      </c>
      <c r="E247" s="4">
        <f t="shared" si="25"/>
        <v>-258.5072427968804</v>
      </c>
      <c r="F247" s="4">
        <v>-258.5</v>
      </c>
      <c r="G247" s="4">
        <f t="shared" si="26"/>
        <v>-3.4692605040618218E-3</v>
      </c>
      <c r="J247" s="4">
        <f t="shared" si="31"/>
        <v>-3.4692605040618218E-3</v>
      </c>
      <c r="P247" s="4">
        <f t="shared" si="28"/>
        <v>-0.16736906754053624</v>
      </c>
      <c r="Q247" s="4" t="s">
        <v>2</v>
      </c>
      <c r="R247" s="28">
        <f t="shared" si="27"/>
        <v>36132.01</v>
      </c>
    </row>
    <row r="248" spans="1:18">
      <c r="A248" s="4" t="s">
        <v>13</v>
      </c>
      <c r="C248" s="5">
        <v>51158.4162</v>
      </c>
      <c r="E248" s="4">
        <f t="shared" si="25"/>
        <v>-242.00141952752975</v>
      </c>
      <c r="F248" s="4">
        <v>-242</v>
      </c>
      <c r="G248" s="4">
        <f t="shared" si="26"/>
        <v>-6.7994600249221548E-4</v>
      </c>
      <c r="J248" s="4">
        <f t="shared" si="31"/>
        <v>-6.7994600249221548E-4</v>
      </c>
      <c r="P248" s="4">
        <f t="shared" si="28"/>
        <v>-0.16753871107880203</v>
      </c>
      <c r="Q248" s="4" t="s">
        <v>2</v>
      </c>
      <c r="R248" s="28">
        <f t="shared" si="27"/>
        <v>36139.9162</v>
      </c>
    </row>
    <row r="249" spans="1:18">
      <c r="A249" s="4" t="s">
        <v>13</v>
      </c>
      <c r="C249" s="8">
        <v>51158.416469999996</v>
      </c>
      <c r="E249" s="4">
        <f t="shared" si="25"/>
        <v>-242.00085584684493</v>
      </c>
      <c r="F249" s="4">
        <v>-242</v>
      </c>
      <c r="G249" s="4">
        <f t="shared" si="26"/>
        <v>-4.0994600567501038E-4</v>
      </c>
      <c r="J249" s="4">
        <f t="shared" si="31"/>
        <v>-4.0994600567501038E-4</v>
      </c>
      <c r="P249" s="4">
        <f t="shared" si="28"/>
        <v>-0.16753871107880203</v>
      </c>
      <c r="Q249" s="4" t="s">
        <v>2</v>
      </c>
      <c r="R249" s="28">
        <f t="shared" si="27"/>
        <v>36139.916469999996</v>
      </c>
    </row>
    <row r="250" spans="1:18">
      <c r="A250" s="4" t="s">
        <v>13</v>
      </c>
      <c r="C250" s="8">
        <v>51158.416539999998</v>
      </c>
      <c r="E250" s="4">
        <f t="shared" si="25"/>
        <v>-242.00070970740251</v>
      </c>
      <c r="F250" s="4">
        <v>-242</v>
      </c>
      <c r="G250" s="4">
        <f t="shared" si="26"/>
        <v>-3.3994600380538031E-4</v>
      </c>
      <c r="J250" s="4">
        <f t="shared" si="31"/>
        <v>-3.3994600380538031E-4</v>
      </c>
      <c r="P250" s="4">
        <f t="shared" si="28"/>
        <v>-0.16753871107880203</v>
      </c>
      <c r="Q250" s="4" t="s">
        <v>2</v>
      </c>
      <c r="R250" s="28">
        <f t="shared" si="27"/>
        <v>36139.916539999998</v>
      </c>
    </row>
    <row r="251" spans="1:18">
      <c r="A251" s="4" t="s">
        <v>13</v>
      </c>
      <c r="B251" s="3" t="s">
        <v>23</v>
      </c>
      <c r="C251" s="9">
        <v>51158.650500000003</v>
      </c>
      <c r="E251" s="4">
        <f t="shared" si="25"/>
        <v>-241.512269949721</v>
      </c>
      <c r="F251" s="4">
        <v>-241.5</v>
      </c>
      <c r="G251" s="4">
        <f t="shared" si="26"/>
        <v>-5.8772394986590371E-3</v>
      </c>
      <c r="J251" s="4">
        <f t="shared" si="31"/>
        <v>-5.8772394986590371E-3</v>
      </c>
      <c r="P251" s="4">
        <f t="shared" si="28"/>
        <v>-0.16754385179208281</v>
      </c>
      <c r="Q251" s="4" t="s">
        <v>2</v>
      </c>
      <c r="R251" s="28">
        <f t="shared" si="27"/>
        <v>36140.150500000003</v>
      </c>
    </row>
    <row r="252" spans="1:18">
      <c r="A252" s="4" t="s">
        <v>13</v>
      </c>
      <c r="B252" s="3" t="s">
        <v>23</v>
      </c>
      <c r="C252" s="9">
        <v>51158.652300000002</v>
      </c>
      <c r="E252" s="4">
        <f t="shared" si="25"/>
        <v>-241.50851207844849</v>
      </c>
      <c r="F252" s="4">
        <v>-241.5</v>
      </c>
      <c r="G252" s="4">
        <f t="shared" si="26"/>
        <v>-4.0772395004751161E-3</v>
      </c>
      <c r="J252" s="4">
        <f t="shared" si="31"/>
        <v>-4.0772395004751161E-3</v>
      </c>
      <c r="P252" s="4">
        <f t="shared" si="28"/>
        <v>-0.16754385179208281</v>
      </c>
      <c r="Q252" s="4" t="s">
        <v>2</v>
      </c>
      <c r="R252" s="28">
        <f t="shared" si="27"/>
        <v>36140.152300000002</v>
      </c>
    </row>
    <row r="253" spans="1:18">
      <c r="A253" s="4" t="s">
        <v>13</v>
      </c>
      <c r="B253" s="3" t="s">
        <v>23</v>
      </c>
      <c r="C253" s="9">
        <v>51158.654600000002</v>
      </c>
      <c r="E253" s="4">
        <f t="shared" si="25"/>
        <v>-241.50371035403964</v>
      </c>
      <c r="F253" s="4">
        <v>-241.5</v>
      </c>
      <c r="G253" s="4">
        <f t="shared" si="26"/>
        <v>-1.7772395003703423E-3</v>
      </c>
      <c r="J253" s="4">
        <f t="shared" si="31"/>
        <v>-1.7772395003703423E-3</v>
      </c>
      <c r="P253" s="4">
        <f t="shared" si="28"/>
        <v>-0.16754385179208281</v>
      </c>
      <c r="Q253" s="4" t="s">
        <v>2</v>
      </c>
      <c r="R253" s="28">
        <f t="shared" si="27"/>
        <v>36140.154600000002</v>
      </c>
    </row>
    <row r="254" spans="1:18">
      <c r="A254" s="4" t="s">
        <v>42</v>
      </c>
      <c r="B254" s="3" t="s">
        <v>43</v>
      </c>
      <c r="C254" s="4">
        <v>51159.527399999999</v>
      </c>
      <c r="D254" s="4">
        <v>2.0000000000000001E-4</v>
      </c>
      <c r="E254" s="4">
        <f t="shared" si="25"/>
        <v>-239.68156032628292</v>
      </c>
      <c r="F254" s="4">
        <f>ROUND(2*E254,0)/2</f>
        <v>-239.5</v>
      </c>
      <c r="G254" s="4">
        <f t="shared" si="26"/>
        <v>-8.696641350252321E-2</v>
      </c>
      <c r="O254" s="4">
        <f>+G254</f>
        <v>-8.696641350252321E-2</v>
      </c>
      <c r="P254" s="4">
        <f t="shared" si="28"/>
        <v>-0.16756441464520591</v>
      </c>
      <c r="R254" s="28">
        <f t="shared" si="27"/>
        <v>36141.027399999999</v>
      </c>
    </row>
    <row r="255" spans="1:18">
      <c r="A255" s="4" t="s">
        <v>13</v>
      </c>
      <c r="C255" s="8">
        <v>51177.575510000002</v>
      </c>
      <c r="E255" s="4">
        <f t="shared" si="25"/>
        <v>-202.00240801468621</v>
      </c>
      <c r="F255" s="4">
        <v>-202</v>
      </c>
      <c r="G255" s="4">
        <f t="shared" si="26"/>
        <v>-1.1534259974723682E-3</v>
      </c>
      <c r="J255" s="4">
        <f t="shared" ref="J255:J263" si="32">G255</f>
        <v>-1.1534259974723682E-3</v>
      </c>
      <c r="P255" s="4">
        <f t="shared" si="28"/>
        <v>-0.16794996814126451</v>
      </c>
      <c r="Q255" s="4" t="s">
        <v>2</v>
      </c>
      <c r="R255" s="28">
        <f t="shared" si="27"/>
        <v>36159.075510000002</v>
      </c>
    </row>
    <row r="256" spans="1:18">
      <c r="A256" s="4" t="s">
        <v>13</v>
      </c>
      <c r="C256" s="8">
        <v>51177.575700000001</v>
      </c>
      <c r="E256" s="4">
        <f t="shared" si="25"/>
        <v>-202.00201135049835</v>
      </c>
      <c r="F256" s="4">
        <v>-202</v>
      </c>
      <c r="G256" s="4">
        <f t="shared" si="26"/>
        <v>-9.6342599863419309E-4</v>
      </c>
      <c r="J256" s="4">
        <f t="shared" si="32"/>
        <v>-9.6342599863419309E-4</v>
      </c>
      <c r="P256" s="4">
        <f t="shared" si="28"/>
        <v>-0.16794996814126451</v>
      </c>
      <c r="Q256" s="4" t="s">
        <v>2</v>
      </c>
      <c r="R256" s="28">
        <f t="shared" si="27"/>
        <v>36159.075700000001</v>
      </c>
    </row>
    <row r="257" spans="1:35">
      <c r="A257" s="4" t="s">
        <v>13</v>
      </c>
      <c r="C257" s="8">
        <v>51177.575790000003</v>
      </c>
      <c r="E257" s="4">
        <f t="shared" si="25"/>
        <v>-202.00182345693167</v>
      </c>
      <c r="F257" s="4">
        <v>-202</v>
      </c>
      <c r="G257" s="4">
        <f t="shared" si="26"/>
        <v>-8.7342599726980552E-4</v>
      </c>
      <c r="J257" s="4">
        <f t="shared" si="32"/>
        <v>-8.7342599726980552E-4</v>
      </c>
      <c r="P257" s="4">
        <f t="shared" si="28"/>
        <v>-0.16794996814126451</v>
      </c>
      <c r="Q257" s="4" t="s">
        <v>2</v>
      </c>
      <c r="R257" s="28">
        <f t="shared" si="27"/>
        <v>36159.075790000003</v>
      </c>
    </row>
    <row r="258" spans="1:35">
      <c r="A258" s="4" t="s">
        <v>13</v>
      </c>
      <c r="C258" s="8">
        <v>51183.324350000003</v>
      </c>
      <c r="E258" s="4">
        <f t="shared" si="25"/>
        <v>-190.00051873237538</v>
      </c>
      <c r="F258" s="4">
        <v>-190</v>
      </c>
      <c r="G258" s="4">
        <f t="shared" si="26"/>
        <v>-2.4847000167937949E-4</v>
      </c>
      <c r="J258" s="4">
        <f t="shared" si="32"/>
        <v>-2.4847000167937949E-4</v>
      </c>
      <c r="P258" s="4">
        <f t="shared" si="28"/>
        <v>-0.16807334526000325</v>
      </c>
      <c r="Q258" s="4" t="s">
        <v>2</v>
      </c>
      <c r="R258" s="28">
        <f t="shared" si="27"/>
        <v>36164.824350000003</v>
      </c>
    </row>
    <row r="259" spans="1:35">
      <c r="A259" s="4" t="s">
        <v>13</v>
      </c>
      <c r="C259" s="8">
        <v>51183.3246</v>
      </c>
      <c r="E259" s="4">
        <f t="shared" si="25"/>
        <v>-189.99999680581482</v>
      </c>
      <c r="F259" s="4">
        <v>-190</v>
      </c>
      <c r="G259" s="4">
        <f t="shared" si="26"/>
        <v>1.529995643068105E-6</v>
      </c>
      <c r="J259" s="4">
        <f t="shared" si="32"/>
        <v>1.529995643068105E-6</v>
      </c>
      <c r="P259" s="4">
        <f t="shared" si="28"/>
        <v>-0.16807334526000325</v>
      </c>
      <c r="Q259" s="4" t="s">
        <v>2</v>
      </c>
      <c r="R259" s="28">
        <f t="shared" si="27"/>
        <v>36164.8246</v>
      </c>
    </row>
    <row r="260" spans="1:35">
      <c r="A260" s="4" t="s">
        <v>13</v>
      </c>
      <c r="C260" s="8">
        <v>51183.326110000002</v>
      </c>
      <c r="E260" s="4">
        <f t="shared" si="25"/>
        <v>-189.99684436935132</v>
      </c>
      <c r="F260" s="4">
        <v>-190</v>
      </c>
      <c r="G260" s="4">
        <f t="shared" si="26"/>
        <v>1.5115299975150265E-3</v>
      </c>
      <c r="J260" s="4">
        <f t="shared" si="32"/>
        <v>1.5115299975150265E-3</v>
      </c>
      <c r="P260" s="4">
        <f t="shared" si="28"/>
        <v>-0.16807334526000325</v>
      </c>
      <c r="Q260" s="4" t="s">
        <v>2</v>
      </c>
      <c r="R260" s="28">
        <f t="shared" si="27"/>
        <v>36164.826110000002</v>
      </c>
    </row>
    <row r="261" spans="1:35">
      <c r="A261" s="4" t="s">
        <v>13</v>
      </c>
      <c r="C261" s="8">
        <v>51200.567770000001</v>
      </c>
      <c r="E261" s="4">
        <f t="shared" si="25"/>
        <v>-154.00132277486682</v>
      </c>
      <c r="F261" s="4">
        <v>-154</v>
      </c>
      <c r="G261" s="4">
        <f t="shared" si="26"/>
        <v>-6.3360200147144496E-4</v>
      </c>
      <c r="J261" s="4">
        <f t="shared" si="32"/>
        <v>-6.3360200147144496E-4</v>
      </c>
      <c r="P261" s="4">
        <f t="shared" si="28"/>
        <v>-0.1684434766162195</v>
      </c>
      <c r="Q261" s="4" t="s">
        <v>2</v>
      </c>
      <c r="R261" s="28">
        <f t="shared" si="27"/>
        <v>36182.067770000001</v>
      </c>
    </row>
    <row r="262" spans="1:35">
      <c r="A262" s="4" t="s">
        <v>13</v>
      </c>
      <c r="C262" s="8">
        <v>51200.567790000001</v>
      </c>
      <c r="E262" s="4">
        <f t="shared" si="25"/>
        <v>-154.0012810207426</v>
      </c>
      <c r="F262" s="4">
        <v>-154</v>
      </c>
      <c r="G262" s="4">
        <f t="shared" si="26"/>
        <v>-6.1360200197668746E-4</v>
      </c>
      <c r="J262" s="4">
        <f t="shared" si="32"/>
        <v>-6.1360200197668746E-4</v>
      </c>
      <c r="P262" s="4">
        <f t="shared" si="28"/>
        <v>-0.1684434766162195</v>
      </c>
      <c r="Q262" s="4" t="s">
        <v>2</v>
      </c>
      <c r="R262" s="28">
        <f t="shared" si="27"/>
        <v>36182.067790000001</v>
      </c>
    </row>
    <row r="263" spans="1:35">
      <c r="A263" s="4" t="s">
        <v>13</v>
      </c>
      <c r="C263" s="9">
        <v>51200.568200000002</v>
      </c>
      <c r="E263" s="4">
        <f t="shared" si="25"/>
        <v>-154.00042506117293</v>
      </c>
      <c r="F263" s="4">
        <v>-154</v>
      </c>
      <c r="G263" s="4">
        <f t="shared" si="26"/>
        <v>-2.0360200142022222E-4</v>
      </c>
      <c r="J263" s="4">
        <f t="shared" si="32"/>
        <v>-2.0360200142022222E-4</v>
      </c>
      <c r="P263" s="4">
        <f t="shared" si="28"/>
        <v>-0.1684434766162195</v>
      </c>
      <c r="Q263" s="4" t="s">
        <v>2</v>
      </c>
      <c r="R263" s="28">
        <f t="shared" si="27"/>
        <v>36182.068200000002</v>
      </c>
    </row>
    <row r="264" spans="1:35">
      <c r="A264" s="4" t="s">
        <v>158</v>
      </c>
      <c r="C264" s="4">
        <v>51200.661999999997</v>
      </c>
      <c r="D264" s="4">
        <v>8.0000000000000002E-3</v>
      </c>
      <c r="E264" s="4">
        <f t="shared" si="25"/>
        <v>-153.8045982135616</v>
      </c>
      <c r="F264" s="4">
        <f>ROUND(2*E264,0)/2</f>
        <v>-154</v>
      </c>
      <c r="G264" s="4">
        <f t="shared" si="26"/>
        <v>9.3596397993678693E-2</v>
      </c>
      <c r="M264" s="4">
        <f>G264</f>
        <v>9.3596397993678693E-2</v>
      </c>
      <c r="P264" s="4">
        <f t="shared" si="28"/>
        <v>-0.1684434766162195</v>
      </c>
      <c r="R264" s="28">
        <f t="shared" si="27"/>
        <v>36182.161999999997</v>
      </c>
      <c r="AD264" s="4" t="s">
        <v>72</v>
      </c>
      <c r="AE264" s="4">
        <v>6</v>
      </c>
      <c r="AG264" s="4" t="s">
        <v>157</v>
      </c>
      <c r="AI264" s="4" t="s">
        <v>123</v>
      </c>
    </row>
    <row r="265" spans="1:35">
      <c r="A265" s="4" t="s">
        <v>13</v>
      </c>
      <c r="C265" s="8">
        <v>51203.44184</v>
      </c>
      <c r="E265" s="4">
        <f t="shared" si="25"/>
        <v>-148.00110883090835</v>
      </c>
      <c r="F265" s="4">
        <v>-148</v>
      </c>
      <c r="G265" s="4">
        <f t="shared" si="26"/>
        <v>-5.3112400200916454E-4</v>
      </c>
      <c r="J265" s="4">
        <f t="shared" ref="J265:J272" si="33">G265</f>
        <v>-5.3112400200916454E-4</v>
      </c>
      <c r="P265" s="4">
        <f t="shared" si="28"/>
        <v>-0.16850516517558889</v>
      </c>
      <c r="Q265" s="4" t="s">
        <v>2</v>
      </c>
      <c r="R265" s="28">
        <f t="shared" si="27"/>
        <v>36184.94184</v>
      </c>
    </row>
    <row r="266" spans="1:35">
      <c r="A266" s="4" t="s">
        <v>13</v>
      </c>
      <c r="C266" s="8">
        <v>51203.441870000002</v>
      </c>
      <c r="E266" s="4">
        <f t="shared" si="25"/>
        <v>-148.00104619971441</v>
      </c>
      <c r="F266" s="4">
        <v>-148</v>
      </c>
      <c r="G266" s="4">
        <f t="shared" si="26"/>
        <v>-5.0112399912904948E-4</v>
      </c>
      <c r="J266" s="4">
        <f t="shared" si="33"/>
        <v>-5.0112399912904948E-4</v>
      </c>
      <c r="P266" s="4">
        <f t="shared" si="28"/>
        <v>-0.16850516517558889</v>
      </c>
      <c r="Q266" s="4" t="s">
        <v>2</v>
      </c>
      <c r="R266" s="28">
        <f t="shared" si="27"/>
        <v>36184.941870000002</v>
      </c>
    </row>
    <row r="267" spans="1:35">
      <c r="A267" s="4" t="s">
        <v>13</v>
      </c>
      <c r="C267" s="8">
        <v>51203.442060000001</v>
      </c>
      <c r="E267" s="4">
        <f t="shared" si="25"/>
        <v>-148.00064953552655</v>
      </c>
      <c r="F267" s="4">
        <v>-148</v>
      </c>
      <c r="G267" s="4">
        <f t="shared" si="26"/>
        <v>-3.1112400029087439E-4</v>
      </c>
      <c r="J267" s="4">
        <f t="shared" si="33"/>
        <v>-3.1112400029087439E-4</v>
      </c>
      <c r="P267" s="4">
        <f t="shared" si="28"/>
        <v>-0.16850516517558889</v>
      </c>
      <c r="Q267" s="4" t="s">
        <v>2</v>
      </c>
      <c r="R267" s="28">
        <f t="shared" si="27"/>
        <v>36184.942060000001</v>
      </c>
    </row>
    <row r="268" spans="1:35">
      <c r="A268" s="4" t="s">
        <v>13</v>
      </c>
      <c r="C268" s="9">
        <v>51237.4496</v>
      </c>
      <c r="E268" s="4">
        <f t="shared" si="25"/>
        <v>-77.00289523314089</v>
      </c>
      <c r="F268" s="4">
        <v>-77</v>
      </c>
      <c r="G268" s="4">
        <f t="shared" si="26"/>
        <v>-1.3868009991711006E-3</v>
      </c>
      <c r="J268" s="4">
        <f t="shared" si="33"/>
        <v>-1.3868009991711006E-3</v>
      </c>
      <c r="P268" s="4">
        <f t="shared" si="28"/>
        <v>-0.16923514646145982</v>
      </c>
      <c r="Q268" s="4" t="s">
        <v>2</v>
      </c>
      <c r="R268" s="28">
        <f t="shared" si="27"/>
        <v>36218.9496</v>
      </c>
    </row>
    <row r="269" spans="1:35">
      <c r="A269" s="4" t="s">
        <v>13</v>
      </c>
      <c r="C269" s="9">
        <v>51237.450799999999</v>
      </c>
      <c r="E269" s="4">
        <f t="shared" si="25"/>
        <v>-77.000389985625873</v>
      </c>
      <c r="F269" s="4">
        <v>-77</v>
      </c>
      <c r="G269" s="4">
        <f t="shared" si="26"/>
        <v>-1.868010003818199E-4</v>
      </c>
      <c r="J269" s="4">
        <f t="shared" si="33"/>
        <v>-1.868010003818199E-4</v>
      </c>
      <c r="P269" s="4">
        <f t="shared" si="28"/>
        <v>-0.16923514646145982</v>
      </c>
      <c r="Q269" s="4" t="s">
        <v>2</v>
      </c>
      <c r="R269" s="28">
        <f t="shared" si="27"/>
        <v>36218.950799999999</v>
      </c>
    </row>
    <row r="270" spans="1:35">
      <c r="A270" s="4" t="s">
        <v>13</v>
      </c>
      <c r="C270" s="8">
        <v>51250.383249999999</v>
      </c>
      <c r="E270" s="4">
        <f t="shared" si="25"/>
        <v>-50.001233103712622</v>
      </c>
      <c r="F270" s="4">
        <v>-50</v>
      </c>
      <c r="G270" s="4">
        <f t="shared" si="26"/>
        <v>-5.9065000095870346E-4</v>
      </c>
      <c r="J270" s="4">
        <f t="shared" si="33"/>
        <v>-5.9065000095870346E-4</v>
      </c>
      <c r="P270" s="4">
        <f t="shared" si="28"/>
        <v>-0.16951274497862201</v>
      </c>
      <c r="Q270" s="4" t="s">
        <v>2</v>
      </c>
      <c r="R270" s="28">
        <f t="shared" si="27"/>
        <v>36231.883249999999</v>
      </c>
    </row>
    <row r="271" spans="1:35">
      <c r="A271" s="4" t="s">
        <v>13</v>
      </c>
      <c r="C271" s="8">
        <v>51250.383679999999</v>
      </c>
      <c r="E271" s="4">
        <f t="shared" si="25"/>
        <v>-50.000335390018726</v>
      </c>
      <c r="F271" s="4">
        <v>-50</v>
      </c>
      <c r="G271" s="4">
        <f t="shared" si="26"/>
        <v>-1.6065000090748072E-4</v>
      </c>
      <c r="J271" s="4">
        <f t="shared" si="33"/>
        <v>-1.6065000090748072E-4</v>
      </c>
      <c r="P271" s="4">
        <f t="shared" si="28"/>
        <v>-0.16951274497862201</v>
      </c>
      <c r="Q271" s="4" t="s">
        <v>2</v>
      </c>
      <c r="R271" s="28">
        <f t="shared" si="27"/>
        <v>36231.883679999999</v>
      </c>
    </row>
    <row r="272" spans="1:35">
      <c r="A272" s="4" t="s">
        <v>13</v>
      </c>
      <c r="C272" s="8">
        <v>51250.383800000003</v>
      </c>
      <c r="E272" s="4">
        <f t="shared" si="25"/>
        <v>-50.00008486525811</v>
      </c>
      <c r="F272" s="4">
        <v>-50</v>
      </c>
      <c r="G272" s="4">
        <f t="shared" si="26"/>
        <v>-4.0649996662978083E-5</v>
      </c>
      <c r="J272" s="4">
        <f t="shared" si="33"/>
        <v>-4.0649996662978083E-5</v>
      </c>
      <c r="P272" s="4">
        <f t="shared" si="28"/>
        <v>-0.16951274497862201</v>
      </c>
      <c r="Q272" s="4" t="s">
        <v>2</v>
      </c>
      <c r="R272" s="28">
        <f t="shared" si="27"/>
        <v>36231.883800000003</v>
      </c>
    </row>
    <row r="273" spans="1:35">
      <c r="A273" s="4" t="s">
        <v>44</v>
      </c>
      <c r="C273" s="4">
        <v>51254.694499999998</v>
      </c>
      <c r="E273" s="4">
        <f t="shared" si="25"/>
        <v>-41.000609470362804</v>
      </c>
      <c r="F273" s="4">
        <f>ROUND(2*E273,0)/2</f>
        <v>-41</v>
      </c>
      <c r="G273" s="4">
        <f t="shared" si="26"/>
        <v>-2.9193300724728033E-4</v>
      </c>
      <c r="O273" s="4">
        <f>+G273</f>
        <v>-2.9193300724728033E-4</v>
      </c>
      <c r="P273" s="4">
        <f t="shared" si="28"/>
        <v>-0.16960527781767606</v>
      </c>
      <c r="R273" s="28">
        <f t="shared" si="27"/>
        <v>36236.194499999998</v>
      </c>
    </row>
    <row r="274" spans="1:35">
      <c r="A274" s="4" t="s">
        <v>13</v>
      </c>
      <c r="B274" s="3" t="s">
        <v>23</v>
      </c>
      <c r="C274" s="9">
        <v>51256.371899999998</v>
      </c>
      <c r="E274" s="4">
        <f t="shared" si="25"/>
        <v>-37.49869098208459</v>
      </c>
      <c r="F274" s="4">
        <v>-37.5</v>
      </c>
      <c r="G274" s="4">
        <f t="shared" si="26"/>
        <v>6.2701249407837167E-4</v>
      </c>
      <c r="J274" s="4">
        <f>G274</f>
        <v>6.2701249407837167E-4</v>
      </c>
      <c r="P274" s="4">
        <f t="shared" si="28"/>
        <v>-0.16964126281064154</v>
      </c>
      <c r="Q274" s="4" t="s">
        <v>2</v>
      </c>
      <c r="R274" s="28">
        <f t="shared" si="27"/>
        <v>36237.871899999998</v>
      </c>
    </row>
    <row r="275" spans="1:35">
      <c r="A275" s="4" t="s">
        <v>13</v>
      </c>
      <c r="B275" s="3" t="s">
        <v>23</v>
      </c>
      <c r="C275" s="9">
        <v>51256.373399999997</v>
      </c>
      <c r="E275" s="4">
        <f t="shared" si="25"/>
        <v>-37.495559422690818</v>
      </c>
      <c r="F275" s="4">
        <v>-37.5</v>
      </c>
      <c r="G275" s="4">
        <f t="shared" si="26"/>
        <v>2.1270124925649725E-3</v>
      </c>
      <c r="J275" s="4">
        <f>G275</f>
        <v>2.1270124925649725E-3</v>
      </c>
      <c r="P275" s="4">
        <f t="shared" si="28"/>
        <v>-0.16964126281064154</v>
      </c>
      <c r="Q275" s="4" t="s">
        <v>2</v>
      </c>
      <c r="R275" s="28">
        <f t="shared" si="27"/>
        <v>36237.873399999997</v>
      </c>
    </row>
    <row r="276" spans="1:35">
      <c r="A276" s="4" t="s">
        <v>159</v>
      </c>
      <c r="C276" s="4">
        <v>51270.34</v>
      </c>
      <c r="D276" s="4">
        <v>5.0000000000000001E-3</v>
      </c>
      <c r="E276" s="4">
        <f t="shared" si="25"/>
        <v>-8.3374011072196144</v>
      </c>
      <c r="F276" s="4">
        <f>ROUND(2*E276,0)/2</f>
        <v>-8.5</v>
      </c>
      <c r="G276" s="4">
        <f t="shared" si="26"/>
        <v>7.7883989491965622E-2</v>
      </c>
      <c r="M276" s="4">
        <f>G276</f>
        <v>7.7883989491965622E-2</v>
      </c>
      <c r="P276" s="4">
        <f t="shared" si="28"/>
        <v>-0.16993942418092686</v>
      </c>
      <c r="R276" s="28">
        <f t="shared" si="27"/>
        <v>36251.839999999997</v>
      </c>
      <c r="AD276" s="4" t="s">
        <v>72</v>
      </c>
      <c r="AE276" s="4">
        <v>8</v>
      </c>
      <c r="AG276" s="4" t="s">
        <v>157</v>
      </c>
      <c r="AI276" s="4" t="s">
        <v>123</v>
      </c>
    </row>
    <row r="277" spans="1:35">
      <c r="A277" s="4" t="s">
        <v>13</v>
      </c>
      <c r="C277" s="8">
        <v>51273.375379999998</v>
      </c>
      <c r="E277" s="4">
        <f t="shared" ref="E277:E290" si="34">(C277-C$7)/C$8</f>
        <v>-2.0004192657083899</v>
      </c>
      <c r="F277" s="4">
        <v>-2</v>
      </c>
      <c r="G277" s="4">
        <f t="shared" ref="G277:G290" si="35">C277-(C$7+F277*C$8)</f>
        <v>-2.0082600531168282E-4</v>
      </c>
      <c r="J277" s="4">
        <f t="shared" ref="J277:J285" si="36">G277</f>
        <v>-2.0082600531168282E-4</v>
      </c>
      <c r="P277" s="4">
        <f t="shared" si="28"/>
        <v>-0.17000625345357701</v>
      </c>
      <c r="Q277" s="4" t="s">
        <v>2</v>
      </c>
      <c r="R277" s="28">
        <f t="shared" si="27"/>
        <v>36254.875379999998</v>
      </c>
    </row>
    <row r="278" spans="1:35">
      <c r="A278" s="4" t="s">
        <v>13</v>
      </c>
      <c r="C278" s="8">
        <v>51273.375390000001</v>
      </c>
      <c r="E278" s="4">
        <f t="shared" si="34"/>
        <v>-2.000398388638676</v>
      </c>
      <c r="F278" s="4">
        <v>-2</v>
      </c>
      <c r="G278" s="4">
        <f t="shared" si="35"/>
        <v>-1.9082600192632526E-4</v>
      </c>
      <c r="J278" s="4">
        <f t="shared" si="36"/>
        <v>-1.9082600192632526E-4</v>
      </c>
      <c r="P278" s="4">
        <f t="shared" si="28"/>
        <v>-0.17000625345357701</v>
      </c>
      <c r="Q278" s="4" t="s">
        <v>2</v>
      </c>
      <c r="R278" s="28">
        <f t="shared" si="27"/>
        <v>36254.875390000001</v>
      </c>
    </row>
    <row r="279" spans="1:35">
      <c r="A279" s="4" t="s">
        <v>13</v>
      </c>
      <c r="C279" s="9">
        <v>51273.375699999997</v>
      </c>
      <c r="E279" s="4">
        <f t="shared" si="34"/>
        <v>-1.9997511997053976</v>
      </c>
      <c r="F279" s="4">
        <v>-2</v>
      </c>
      <c r="G279" s="4">
        <f t="shared" si="35"/>
        <v>1.1917399388039485E-4</v>
      </c>
      <c r="J279" s="4">
        <f t="shared" si="36"/>
        <v>1.1917399388039485E-4</v>
      </c>
      <c r="P279" s="4">
        <f t="shared" si="28"/>
        <v>-0.17000625345357701</v>
      </c>
      <c r="Q279" s="4" t="s">
        <v>2</v>
      </c>
      <c r="R279" s="28">
        <f t="shared" ref="R279:R290" si="37">+C279-15018.5</f>
        <v>36254.875699999997</v>
      </c>
    </row>
    <row r="280" spans="1:35">
      <c r="A280" s="4" t="s">
        <v>13</v>
      </c>
      <c r="C280" s="8">
        <v>51274.333339999997</v>
      </c>
      <c r="E280" s="4">
        <f t="shared" si="34"/>
        <v>-4.8017245151801201E-4</v>
      </c>
      <c r="F280" s="4">
        <v>0</v>
      </c>
      <c r="G280" s="4">
        <f t="shared" si="35"/>
        <v>-2.3000000510364771E-4</v>
      </c>
      <c r="J280" s="4">
        <f t="shared" si="36"/>
        <v>-2.3000000510364771E-4</v>
      </c>
      <c r="P280" s="4">
        <f t="shared" ref="P280:P290" si="38">+C$11+C$12*F280</f>
        <v>-0.17002681630670013</v>
      </c>
      <c r="Q280" s="4" t="s">
        <v>2</v>
      </c>
      <c r="R280" s="28">
        <f t="shared" si="37"/>
        <v>36255.833339999997</v>
      </c>
    </row>
    <row r="281" spans="1:35">
      <c r="A281" s="4" t="s">
        <v>13</v>
      </c>
      <c r="C281" s="9">
        <v>51274.333570000003</v>
      </c>
      <c r="E281" s="4">
        <f t="shared" si="34"/>
        <v>0</v>
      </c>
      <c r="F281" s="4">
        <v>0</v>
      </c>
      <c r="G281" s="4">
        <f t="shared" si="35"/>
        <v>0</v>
      </c>
      <c r="J281" s="4">
        <f t="shared" si="36"/>
        <v>0</v>
      </c>
      <c r="P281" s="4">
        <f t="shared" si="38"/>
        <v>-0.17002681630670013</v>
      </c>
      <c r="Q281" s="4" t="s">
        <v>2</v>
      </c>
      <c r="R281" s="28">
        <f t="shared" si="37"/>
        <v>36255.833570000003</v>
      </c>
    </row>
    <row r="282" spans="1:35">
      <c r="A282" s="4" t="s">
        <v>13</v>
      </c>
      <c r="C282" s="8">
        <v>51274.334210000001</v>
      </c>
      <c r="E282" s="4">
        <f t="shared" si="34"/>
        <v>1.3361320059847677E-3</v>
      </c>
      <c r="F282" s="4">
        <v>0</v>
      </c>
      <c r="G282" s="4">
        <f t="shared" si="35"/>
        <v>6.3999999838415533E-4</v>
      </c>
      <c r="J282" s="4">
        <f t="shared" si="36"/>
        <v>6.3999999838415533E-4</v>
      </c>
      <c r="P282" s="4">
        <f t="shared" si="38"/>
        <v>-0.17002681630670013</v>
      </c>
      <c r="Q282" s="4" t="s">
        <v>2</v>
      </c>
      <c r="R282" s="28">
        <f t="shared" si="37"/>
        <v>36255.834210000001</v>
      </c>
    </row>
    <row r="283" spans="1:35">
      <c r="A283" s="4" t="s">
        <v>13</v>
      </c>
      <c r="B283" s="3" t="s">
        <v>23</v>
      </c>
      <c r="C283" s="9">
        <v>51278.410400000001</v>
      </c>
      <c r="E283" s="4">
        <f t="shared" si="34"/>
        <v>8.5112235307956698</v>
      </c>
      <c r="F283" s="4">
        <v>8.5</v>
      </c>
      <c r="G283" s="4">
        <f t="shared" si="35"/>
        <v>5.3760105001856573E-3</v>
      </c>
      <c r="J283" s="4">
        <f t="shared" si="36"/>
        <v>5.3760105001856573E-3</v>
      </c>
      <c r="P283" s="4">
        <f t="shared" si="38"/>
        <v>-0.17011420843247341</v>
      </c>
      <c r="Q283" s="4" t="s">
        <v>2</v>
      </c>
      <c r="R283" s="28">
        <f t="shared" si="37"/>
        <v>36259.910400000001</v>
      </c>
    </row>
    <row r="284" spans="1:35">
      <c r="A284" s="4" t="s">
        <v>13</v>
      </c>
      <c r="B284" s="3" t="s">
        <v>23</v>
      </c>
      <c r="C284" s="9">
        <v>51278.411800000002</v>
      </c>
      <c r="E284" s="4">
        <f t="shared" si="34"/>
        <v>8.5141463195682547</v>
      </c>
      <c r="F284" s="4">
        <v>8.5</v>
      </c>
      <c r="G284" s="4">
        <f t="shared" si="35"/>
        <v>6.7760105011984706E-3</v>
      </c>
      <c r="J284" s="4">
        <f t="shared" si="36"/>
        <v>6.7760105011984706E-3</v>
      </c>
      <c r="P284" s="4">
        <f t="shared" si="38"/>
        <v>-0.17011420843247341</v>
      </c>
      <c r="Q284" s="4" t="s">
        <v>2</v>
      </c>
      <c r="R284" s="28">
        <f t="shared" si="37"/>
        <v>36259.911800000002</v>
      </c>
    </row>
    <row r="285" spans="1:35">
      <c r="A285" s="4" t="s">
        <v>13</v>
      </c>
      <c r="B285" s="3" t="s">
        <v>23</v>
      </c>
      <c r="C285" s="9">
        <v>51278.412100000001</v>
      </c>
      <c r="E285" s="4">
        <f t="shared" si="34"/>
        <v>8.5147726314470091</v>
      </c>
      <c r="F285" s="4">
        <v>8.5</v>
      </c>
      <c r="G285" s="4">
        <f t="shared" si="35"/>
        <v>7.0760105008957908E-3</v>
      </c>
      <c r="J285" s="4">
        <f t="shared" si="36"/>
        <v>7.0760105008957908E-3</v>
      </c>
      <c r="P285" s="4">
        <f t="shared" si="38"/>
        <v>-0.17011420843247341</v>
      </c>
      <c r="Q285" s="4" t="s">
        <v>2</v>
      </c>
      <c r="R285" s="28">
        <f t="shared" si="37"/>
        <v>36259.912100000001</v>
      </c>
    </row>
    <row r="286" spans="1:35">
      <c r="A286" s="22" t="s">
        <v>28</v>
      </c>
      <c r="C286" s="4">
        <v>51572.747199999998</v>
      </c>
      <c r="D286" s="4">
        <v>2.4000000000000001E-4</v>
      </c>
      <c r="E286" s="4">
        <f t="shared" si="34"/>
        <v>623.00000479962716</v>
      </c>
      <c r="F286" s="4">
        <f>ROUND(2*E286,0)/2</f>
        <v>623</v>
      </c>
      <c r="G286" s="4">
        <f t="shared" si="35"/>
        <v>2.2989988792687654E-6</v>
      </c>
      <c r="K286" s="4">
        <f>G286</f>
        <v>2.2989988792687654E-6</v>
      </c>
      <c r="P286" s="4">
        <f t="shared" si="38"/>
        <v>-0.17643214505455357</v>
      </c>
      <c r="Q286" s="4" t="s">
        <v>2</v>
      </c>
      <c r="R286" s="28">
        <f t="shared" si="37"/>
        <v>36554.247199999998</v>
      </c>
    </row>
    <row r="287" spans="1:35">
      <c r="A287" s="4" t="s">
        <v>44</v>
      </c>
      <c r="C287" s="4">
        <v>51625.917300000001</v>
      </c>
      <c r="E287" s="4">
        <f t="shared" si="34"/>
        <v>734.00355566021972</v>
      </c>
      <c r="F287" s="4">
        <f>ROUND(2*E287,0)/2</f>
        <v>734</v>
      </c>
      <c r="G287" s="4">
        <f t="shared" si="35"/>
        <v>1.7031419993145391E-3</v>
      </c>
      <c r="O287" s="4">
        <f>+G287</f>
        <v>1.7031419993145391E-3</v>
      </c>
      <c r="P287" s="4">
        <f t="shared" si="38"/>
        <v>-0.177573383402887</v>
      </c>
      <c r="R287" s="28">
        <f t="shared" si="37"/>
        <v>36607.417300000001</v>
      </c>
    </row>
    <row r="288" spans="1:35">
      <c r="A288" s="4" t="s">
        <v>44</v>
      </c>
      <c r="C288" s="4">
        <v>51630.707399999999</v>
      </c>
      <c r="E288" s="4">
        <f t="shared" si="34"/>
        <v>744.0038774383828</v>
      </c>
      <c r="F288" s="4">
        <f>ROUND(2*E288,0)/2</f>
        <v>744</v>
      </c>
      <c r="G288" s="4">
        <f t="shared" si="35"/>
        <v>1.8572720000520349E-3</v>
      </c>
      <c r="O288" s="4">
        <f>+G288</f>
        <v>1.8572720000520349E-3</v>
      </c>
      <c r="P288" s="4">
        <f t="shared" si="38"/>
        <v>-0.17767619766850262</v>
      </c>
      <c r="R288" s="28">
        <f t="shared" si="37"/>
        <v>36612.207399999999</v>
      </c>
    </row>
    <row r="289" spans="1:18">
      <c r="A289" s="4" t="s">
        <v>42</v>
      </c>
      <c r="B289" s="3" t="s">
        <v>43</v>
      </c>
      <c r="C289" s="4">
        <v>51919.542829999999</v>
      </c>
      <c r="D289" s="4">
        <v>2.0000000000000001E-4</v>
      </c>
      <c r="E289" s="4">
        <f t="shared" si="34"/>
        <v>1347.0074140942138</v>
      </c>
      <c r="F289" s="4">
        <f>ROUND(2*E289,0)/2</f>
        <v>1347</v>
      </c>
      <c r="G289" s="4">
        <f t="shared" si="35"/>
        <v>3.5513109978637658E-3</v>
      </c>
      <c r="O289" s="4">
        <f>+G289</f>
        <v>3.5513109978637658E-3</v>
      </c>
      <c r="P289" s="4">
        <f t="shared" si="38"/>
        <v>-0.18387589788512479</v>
      </c>
      <c r="R289" s="28">
        <f t="shared" si="37"/>
        <v>36901.042829999999</v>
      </c>
    </row>
    <row r="290" spans="1:18">
      <c r="A290" s="22" t="s">
        <v>47</v>
      </c>
      <c r="C290" s="4">
        <v>52559.958299999998</v>
      </c>
      <c r="D290" s="4">
        <v>1E-4</v>
      </c>
      <c r="E290" s="4">
        <f t="shared" si="34"/>
        <v>2684.0068027741531</v>
      </c>
      <c r="F290" s="4">
        <f>ROUND(2*E290,0)/2</f>
        <v>2684</v>
      </c>
      <c r="G290" s="4">
        <f t="shared" si="35"/>
        <v>3.2584919972578064E-3</v>
      </c>
      <c r="K290" s="4">
        <f>+G290</f>
        <v>3.2584919972578064E-3</v>
      </c>
      <c r="P290" s="4">
        <f t="shared" si="38"/>
        <v>-0.19762216519793382</v>
      </c>
      <c r="R290" s="28">
        <f t="shared" si="37"/>
        <v>37541.458299999998</v>
      </c>
    </row>
    <row r="291" spans="1:18">
      <c r="C291" s="4" t="s">
        <v>48</v>
      </c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235" workbookViewId="0">
      <selection activeCell="A37" sqref="A37:C311"/>
    </sheetView>
  </sheetViews>
  <sheetFormatPr defaultRowHeight="12.75"/>
  <cols>
    <col min="1" max="1" width="19.7109375" style="189" customWidth="1"/>
    <col min="2" max="2" width="4.42578125" style="23" customWidth="1"/>
    <col min="3" max="3" width="12.7109375" style="189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189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>
      <c r="A1" s="188" t="s">
        <v>320</v>
      </c>
      <c r="I1" s="190" t="s">
        <v>232</v>
      </c>
      <c r="J1" s="191" t="s">
        <v>321</v>
      </c>
    </row>
    <row r="2" spans="1:16">
      <c r="I2" s="192" t="s">
        <v>243</v>
      </c>
      <c r="J2" s="193" t="s">
        <v>322</v>
      </c>
    </row>
    <row r="3" spans="1:16">
      <c r="A3" s="194" t="s">
        <v>323</v>
      </c>
      <c r="I3" s="192" t="s">
        <v>247</v>
      </c>
      <c r="J3" s="193" t="s">
        <v>324</v>
      </c>
    </row>
    <row r="4" spans="1:16">
      <c r="I4" s="192" t="s">
        <v>261</v>
      </c>
      <c r="J4" s="193" t="s">
        <v>324</v>
      </c>
    </row>
    <row r="5" spans="1:16" ht="13.5" thickBot="1">
      <c r="I5" s="195" t="s">
        <v>291</v>
      </c>
      <c r="J5" s="196" t="s">
        <v>325</v>
      </c>
    </row>
    <row r="10" spans="1:16" ht="13.5" thickBot="1"/>
    <row r="11" spans="1:16" ht="12.75" customHeight="1" thickBot="1">
      <c r="A11" s="189" t="str">
        <f t="shared" ref="A11:A74" si="0">P11</f>
        <v>IBVS 1255 </v>
      </c>
      <c r="B11" s="27" t="str">
        <f t="shared" ref="B11:B74" si="1">IF(H11=INT(H11),"I","II")</f>
        <v>I</v>
      </c>
      <c r="C11" s="189">
        <f t="shared" ref="C11:C74" si="2">1*G11</f>
        <v>39622.309000000001</v>
      </c>
      <c r="D11" s="23" t="str">
        <f t="shared" ref="D11:D74" si="3">VLOOKUP(F11,I$1:J$5,2,FALSE)</f>
        <v>vis</v>
      </c>
      <c r="E11" s="197">
        <f>VLOOKUP(C11,A!C$21:E$973,3,FALSE)</f>
        <v>-24326.004690320227</v>
      </c>
      <c r="F11" s="27" t="s">
        <v>291</v>
      </c>
      <c r="G11" s="23" t="str">
        <f t="shared" ref="G11:G74" si="4">MID(I11,3,LEN(I11)-3)</f>
        <v>39622.309</v>
      </c>
      <c r="H11" s="189">
        <f t="shared" ref="H11:H74" si="5">1*K11</f>
        <v>9198</v>
      </c>
      <c r="I11" s="198" t="s">
        <v>418</v>
      </c>
      <c r="J11" s="199" t="s">
        <v>419</v>
      </c>
      <c r="K11" s="198">
        <v>9198</v>
      </c>
      <c r="L11" s="198" t="s">
        <v>420</v>
      </c>
      <c r="M11" s="199" t="s">
        <v>407</v>
      </c>
      <c r="N11" s="199"/>
      <c r="O11" s="200" t="s">
        <v>421</v>
      </c>
      <c r="P11" s="201" t="s">
        <v>422</v>
      </c>
    </row>
    <row r="12" spans="1:16" ht="12.75" customHeight="1" thickBot="1">
      <c r="A12" s="189" t="str">
        <f t="shared" si="0"/>
        <v>IBVS 4751 </v>
      </c>
      <c r="B12" s="27" t="str">
        <f t="shared" si="1"/>
        <v>I</v>
      </c>
      <c r="C12" s="189">
        <f t="shared" si="2"/>
        <v>51130.635600000001</v>
      </c>
      <c r="D12" s="23" t="str">
        <f t="shared" si="3"/>
        <v>vis</v>
      </c>
      <c r="E12" s="197">
        <f>VLOOKUP(C12,A!C$21:E$973,3,FALSE)</f>
        <v>-299.99915218248816</v>
      </c>
      <c r="F12" s="27" t="s">
        <v>291</v>
      </c>
      <c r="G12" s="23" t="str">
        <f t="shared" si="4"/>
        <v>51130.6356</v>
      </c>
      <c r="H12" s="189">
        <f t="shared" si="5"/>
        <v>33224</v>
      </c>
      <c r="I12" s="198" t="s">
        <v>837</v>
      </c>
      <c r="J12" s="199" t="s">
        <v>838</v>
      </c>
      <c r="K12" s="198">
        <v>33224</v>
      </c>
      <c r="L12" s="198" t="s">
        <v>839</v>
      </c>
      <c r="M12" s="199" t="s">
        <v>368</v>
      </c>
      <c r="N12" s="199" t="s">
        <v>51</v>
      </c>
      <c r="O12" s="200" t="s">
        <v>840</v>
      </c>
      <c r="P12" s="201" t="s">
        <v>841</v>
      </c>
    </row>
    <row r="13" spans="1:16" ht="12.75" customHeight="1" thickBot="1">
      <c r="A13" s="189" t="str">
        <f t="shared" si="0"/>
        <v>IBVS 4751 </v>
      </c>
      <c r="B13" s="27" t="str">
        <f t="shared" si="1"/>
        <v>II</v>
      </c>
      <c r="C13" s="189">
        <f t="shared" si="2"/>
        <v>51150.5072</v>
      </c>
      <c r="D13" s="23" t="str">
        <f t="shared" si="3"/>
        <v>vis</v>
      </c>
      <c r="E13" s="197">
        <f>VLOOKUP(C13,A!C$21:E$973,3,FALSE)</f>
        <v>-258.51308837442559</v>
      </c>
      <c r="F13" s="27" t="s">
        <v>291</v>
      </c>
      <c r="G13" s="23" t="str">
        <f t="shared" si="4"/>
        <v>51150.5072</v>
      </c>
      <c r="H13" s="189">
        <f t="shared" si="5"/>
        <v>33265.5</v>
      </c>
      <c r="I13" s="198" t="s">
        <v>854</v>
      </c>
      <c r="J13" s="199" t="s">
        <v>855</v>
      </c>
      <c r="K13" s="198">
        <v>33265.5</v>
      </c>
      <c r="L13" s="198" t="s">
        <v>569</v>
      </c>
      <c r="M13" s="199" t="s">
        <v>368</v>
      </c>
      <c r="N13" s="199" t="s">
        <v>251</v>
      </c>
      <c r="O13" s="200" t="s">
        <v>840</v>
      </c>
      <c r="P13" s="201" t="s">
        <v>841</v>
      </c>
    </row>
    <row r="14" spans="1:16" ht="12.75" customHeight="1" thickBot="1">
      <c r="A14" s="189" t="str">
        <f t="shared" si="0"/>
        <v>IBVS 4751 </v>
      </c>
      <c r="B14" s="27" t="str">
        <f t="shared" si="1"/>
        <v>II</v>
      </c>
      <c r="C14" s="189">
        <f t="shared" si="2"/>
        <v>51150.508900000001</v>
      </c>
      <c r="D14" s="23" t="str">
        <f t="shared" si="3"/>
        <v>vis</v>
      </c>
      <c r="E14" s="197">
        <f>VLOOKUP(C14,A!C$21:E$973,3,FALSE)</f>
        <v>-258.50953927377424</v>
      </c>
      <c r="F14" s="27" t="s">
        <v>291</v>
      </c>
      <c r="G14" s="23" t="str">
        <f t="shared" si="4"/>
        <v>51150.5089</v>
      </c>
      <c r="H14" s="189">
        <f t="shared" si="5"/>
        <v>33265.5</v>
      </c>
      <c r="I14" s="198" t="s">
        <v>856</v>
      </c>
      <c r="J14" s="199" t="s">
        <v>857</v>
      </c>
      <c r="K14" s="198">
        <v>33265.5</v>
      </c>
      <c r="L14" s="198" t="s">
        <v>552</v>
      </c>
      <c r="M14" s="199" t="s">
        <v>368</v>
      </c>
      <c r="N14" s="199" t="s">
        <v>51</v>
      </c>
      <c r="O14" s="200" t="s">
        <v>840</v>
      </c>
      <c r="P14" s="201" t="s">
        <v>841</v>
      </c>
    </row>
    <row r="15" spans="1:16" ht="12.75" customHeight="1" thickBot="1">
      <c r="A15" s="189" t="str">
        <f t="shared" si="0"/>
        <v>IBVS 4751 </v>
      </c>
      <c r="B15" s="27" t="str">
        <f t="shared" si="1"/>
        <v>II</v>
      </c>
      <c r="C15" s="189">
        <f t="shared" si="2"/>
        <v>51150.51</v>
      </c>
      <c r="D15" s="23" t="str">
        <f t="shared" si="3"/>
        <v>vis</v>
      </c>
      <c r="E15" s="197">
        <f>VLOOKUP(C15,A!C$21:E$973,3,FALSE)</f>
        <v>-258.5072427968804</v>
      </c>
      <c r="F15" s="27" t="s">
        <v>291</v>
      </c>
      <c r="G15" s="23" t="str">
        <f t="shared" si="4"/>
        <v>51150.5100</v>
      </c>
      <c r="H15" s="189">
        <f t="shared" si="5"/>
        <v>33265.5</v>
      </c>
      <c r="I15" s="198" t="s">
        <v>858</v>
      </c>
      <c r="J15" s="199" t="s">
        <v>859</v>
      </c>
      <c r="K15" s="198">
        <v>33265.5</v>
      </c>
      <c r="L15" s="198" t="s">
        <v>593</v>
      </c>
      <c r="M15" s="199" t="s">
        <v>368</v>
      </c>
      <c r="N15" s="199" t="s">
        <v>266</v>
      </c>
      <c r="O15" s="200" t="s">
        <v>840</v>
      </c>
      <c r="P15" s="201" t="s">
        <v>841</v>
      </c>
    </row>
    <row r="16" spans="1:16" ht="12.75" customHeight="1" thickBot="1">
      <c r="A16" s="189" t="str">
        <f t="shared" si="0"/>
        <v>IBVS 4751 </v>
      </c>
      <c r="B16" s="27" t="str">
        <f t="shared" si="1"/>
        <v>I</v>
      </c>
      <c r="C16" s="189">
        <f t="shared" si="2"/>
        <v>51158.4162</v>
      </c>
      <c r="D16" s="23" t="str">
        <f t="shared" si="3"/>
        <v>vis</v>
      </c>
      <c r="E16" s="197">
        <f>VLOOKUP(C16,A!C$21:E$973,3,FALSE)</f>
        <v>-242.00141952752975</v>
      </c>
      <c r="F16" s="27" t="s">
        <v>291</v>
      </c>
      <c r="G16" s="23" t="str">
        <f t="shared" si="4"/>
        <v>51158.4162</v>
      </c>
      <c r="H16" s="189">
        <f t="shared" si="5"/>
        <v>33282</v>
      </c>
      <c r="I16" s="198" t="s">
        <v>860</v>
      </c>
      <c r="J16" s="199" t="s">
        <v>861</v>
      </c>
      <c r="K16" s="198">
        <v>33282</v>
      </c>
      <c r="L16" s="198" t="s">
        <v>851</v>
      </c>
      <c r="M16" s="199" t="s">
        <v>368</v>
      </c>
      <c r="N16" s="199" t="s">
        <v>51</v>
      </c>
      <c r="O16" s="200" t="s">
        <v>840</v>
      </c>
      <c r="P16" s="201" t="s">
        <v>841</v>
      </c>
    </row>
    <row r="17" spans="1:16" ht="13.5" thickBot="1">
      <c r="A17" s="189" t="str">
        <f t="shared" si="0"/>
        <v>IBVS 4751 </v>
      </c>
      <c r="B17" s="27" t="str">
        <f t="shared" si="1"/>
        <v>II</v>
      </c>
      <c r="C17" s="189">
        <f t="shared" si="2"/>
        <v>51158.650500000003</v>
      </c>
      <c r="D17" s="23" t="str">
        <f t="shared" si="3"/>
        <v>vis</v>
      </c>
      <c r="E17" s="197">
        <f>VLOOKUP(C17,A!C$21:E$973,3,FALSE)</f>
        <v>-241.512269949721</v>
      </c>
      <c r="F17" s="27" t="s">
        <v>291</v>
      </c>
      <c r="G17" s="23" t="str">
        <f t="shared" si="4"/>
        <v>51158.6505</v>
      </c>
      <c r="H17" s="189">
        <f t="shared" si="5"/>
        <v>33282.5</v>
      </c>
      <c r="I17" s="198" t="s">
        <v>864</v>
      </c>
      <c r="J17" s="199" t="s">
        <v>865</v>
      </c>
      <c r="K17" s="198">
        <v>33282.5</v>
      </c>
      <c r="L17" s="198" t="s">
        <v>866</v>
      </c>
      <c r="M17" s="199" t="s">
        <v>368</v>
      </c>
      <c r="N17" s="199" t="s">
        <v>51</v>
      </c>
      <c r="O17" s="200" t="s">
        <v>840</v>
      </c>
      <c r="P17" s="201" t="s">
        <v>841</v>
      </c>
    </row>
    <row r="18" spans="1:16" ht="13.5" thickBot="1">
      <c r="A18" s="189" t="str">
        <f t="shared" si="0"/>
        <v>IBVS 4751 </v>
      </c>
      <c r="B18" s="27" t="str">
        <f t="shared" si="1"/>
        <v>II</v>
      </c>
      <c r="C18" s="189">
        <f t="shared" si="2"/>
        <v>51158.652300000002</v>
      </c>
      <c r="D18" s="23" t="str">
        <f t="shared" si="3"/>
        <v>vis</v>
      </c>
      <c r="E18" s="197">
        <f>VLOOKUP(C18,A!C$21:E$973,3,FALSE)</f>
        <v>-241.50851207844849</v>
      </c>
      <c r="F18" s="27" t="s">
        <v>291</v>
      </c>
      <c r="G18" s="23" t="str">
        <f t="shared" si="4"/>
        <v>51158.6523</v>
      </c>
      <c r="H18" s="189">
        <f t="shared" si="5"/>
        <v>33282.5</v>
      </c>
      <c r="I18" s="198" t="s">
        <v>867</v>
      </c>
      <c r="J18" s="199" t="s">
        <v>868</v>
      </c>
      <c r="K18" s="198">
        <v>33282.5</v>
      </c>
      <c r="L18" s="198" t="s">
        <v>869</v>
      </c>
      <c r="M18" s="199" t="s">
        <v>368</v>
      </c>
      <c r="N18" s="199" t="s">
        <v>251</v>
      </c>
      <c r="O18" s="200" t="s">
        <v>840</v>
      </c>
      <c r="P18" s="201" t="s">
        <v>841</v>
      </c>
    </row>
    <row r="19" spans="1:16" ht="13.5" thickBot="1">
      <c r="A19" s="189" t="str">
        <f t="shared" si="0"/>
        <v>IBVS 4751 </v>
      </c>
      <c r="B19" s="27" t="str">
        <f t="shared" si="1"/>
        <v>II</v>
      </c>
      <c r="C19" s="189">
        <f t="shared" si="2"/>
        <v>51158.654600000002</v>
      </c>
      <c r="D19" s="23" t="str">
        <f t="shared" si="3"/>
        <v>vis</v>
      </c>
      <c r="E19" s="197">
        <f>VLOOKUP(C19,A!C$21:E$973,3,FALSE)</f>
        <v>-241.50371035403964</v>
      </c>
      <c r="F19" s="27" t="s">
        <v>291</v>
      </c>
      <c r="G19" s="23" t="str">
        <f t="shared" si="4"/>
        <v>51158.6546</v>
      </c>
      <c r="H19" s="189">
        <f t="shared" si="5"/>
        <v>33282.5</v>
      </c>
      <c r="I19" s="198" t="s">
        <v>870</v>
      </c>
      <c r="J19" s="199" t="s">
        <v>871</v>
      </c>
      <c r="K19" s="198">
        <v>33282.5</v>
      </c>
      <c r="L19" s="198" t="s">
        <v>872</v>
      </c>
      <c r="M19" s="199" t="s">
        <v>368</v>
      </c>
      <c r="N19" s="199" t="s">
        <v>266</v>
      </c>
      <c r="O19" s="200" t="s">
        <v>840</v>
      </c>
      <c r="P19" s="201" t="s">
        <v>841</v>
      </c>
    </row>
    <row r="20" spans="1:16" ht="13.5" thickBot="1">
      <c r="A20" s="189" t="str">
        <f t="shared" si="0"/>
        <v>IBVS 4751 </v>
      </c>
      <c r="B20" s="27" t="str">
        <f t="shared" si="1"/>
        <v>I</v>
      </c>
      <c r="C20" s="189">
        <f t="shared" si="2"/>
        <v>51177.575700000001</v>
      </c>
      <c r="D20" s="23" t="str">
        <f t="shared" si="3"/>
        <v>vis</v>
      </c>
      <c r="E20" s="197">
        <f>VLOOKUP(C20,A!C$21:E$973,3,FALSE)</f>
        <v>-202.00201135049835</v>
      </c>
      <c r="F20" s="27" t="s">
        <v>291</v>
      </c>
      <c r="G20" s="23" t="str">
        <f t="shared" si="4"/>
        <v>51177.5757</v>
      </c>
      <c r="H20" s="189">
        <f t="shared" si="5"/>
        <v>33322</v>
      </c>
      <c r="I20" s="198" t="s">
        <v>876</v>
      </c>
      <c r="J20" s="199" t="s">
        <v>877</v>
      </c>
      <c r="K20" s="198">
        <v>33322</v>
      </c>
      <c r="L20" s="198" t="s">
        <v>848</v>
      </c>
      <c r="M20" s="199" t="s">
        <v>368</v>
      </c>
      <c r="N20" s="199" t="s">
        <v>251</v>
      </c>
      <c r="O20" s="200" t="s">
        <v>840</v>
      </c>
      <c r="P20" s="201" t="s">
        <v>841</v>
      </c>
    </row>
    <row r="21" spans="1:16" ht="13.5" thickBot="1">
      <c r="A21" s="189" t="str">
        <f t="shared" si="0"/>
        <v>IBVS 4751 </v>
      </c>
      <c r="B21" s="27" t="str">
        <f t="shared" si="1"/>
        <v>I</v>
      </c>
      <c r="C21" s="189">
        <f t="shared" si="2"/>
        <v>51183.3246</v>
      </c>
      <c r="D21" s="23" t="str">
        <f t="shared" si="3"/>
        <v>vis</v>
      </c>
      <c r="E21" s="197">
        <f>VLOOKUP(C21,A!C$21:E$973,3,FALSE)</f>
        <v>-189.99999680581482</v>
      </c>
      <c r="F21" s="27" t="s">
        <v>291</v>
      </c>
      <c r="G21" s="23" t="str">
        <f t="shared" si="4"/>
        <v>51183.3246</v>
      </c>
      <c r="H21" s="189">
        <f t="shared" si="5"/>
        <v>33334</v>
      </c>
      <c r="I21" s="198" t="s">
        <v>883</v>
      </c>
      <c r="J21" s="199" t="s">
        <v>881</v>
      </c>
      <c r="K21" s="198">
        <v>33334</v>
      </c>
      <c r="L21" s="198" t="s">
        <v>884</v>
      </c>
      <c r="M21" s="199" t="s">
        <v>368</v>
      </c>
      <c r="N21" s="199" t="s">
        <v>251</v>
      </c>
      <c r="O21" s="200" t="s">
        <v>840</v>
      </c>
      <c r="P21" s="201" t="s">
        <v>841</v>
      </c>
    </row>
    <row r="22" spans="1:16" ht="13.5" thickBot="1">
      <c r="A22" s="189" t="str">
        <f t="shared" si="0"/>
        <v>IBVS 4751 </v>
      </c>
      <c r="B22" s="27" t="str">
        <f t="shared" si="1"/>
        <v>I</v>
      </c>
      <c r="C22" s="189">
        <f t="shared" si="2"/>
        <v>51200.568200000002</v>
      </c>
      <c r="D22" s="23" t="str">
        <f t="shared" si="3"/>
        <v>vis</v>
      </c>
      <c r="E22" s="197">
        <f>VLOOKUP(C22,A!C$21:E$973,3,FALSE)</f>
        <v>-154.00042506117293</v>
      </c>
      <c r="F22" s="27" t="s">
        <v>291</v>
      </c>
      <c r="G22" s="23" t="str">
        <f t="shared" si="4"/>
        <v>51200.5682</v>
      </c>
      <c r="H22" s="189">
        <f t="shared" si="5"/>
        <v>33370</v>
      </c>
      <c r="I22" s="198" t="s">
        <v>890</v>
      </c>
      <c r="J22" s="199" t="s">
        <v>891</v>
      </c>
      <c r="K22" s="198">
        <v>33370</v>
      </c>
      <c r="L22" s="198" t="s">
        <v>882</v>
      </c>
      <c r="M22" s="199" t="s">
        <v>368</v>
      </c>
      <c r="N22" s="199" t="s">
        <v>290</v>
      </c>
      <c r="O22" s="200" t="s">
        <v>840</v>
      </c>
      <c r="P22" s="201" t="s">
        <v>841</v>
      </c>
    </row>
    <row r="23" spans="1:16" ht="13.5" thickBot="1">
      <c r="A23" s="189" t="str">
        <f t="shared" si="0"/>
        <v>IBVS 4751 </v>
      </c>
      <c r="B23" s="27" t="str">
        <f t="shared" si="1"/>
        <v>I</v>
      </c>
      <c r="C23" s="189">
        <f t="shared" si="2"/>
        <v>51237.4496</v>
      </c>
      <c r="D23" s="23" t="str">
        <f t="shared" si="3"/>
        <v>vis</v>
      </c>
      <c r="E23" s="197">
        <f>VLOOKUP(C23,A!C$21:E$973,3,FALSE)</f>
        <v>-77.00289523314089</v>
      </c>
      <c r="F23" s="27" t="s">
        <v>291</v>
      </c>
      <c r="G23" s="23" t="str">
        <f t="shared" si="4"/>
        <v>51237.4496</v>
      </c>
      <c r="H23" s="189">
        <f t="shared" si="5"/>
        <v>33447</v>
      </c>
      <c r="I23" s="198" t="s">
        <v>897</v>
      </c>
      <c r="J23" s="199" t="s">
        <v>898</v>
      </c>
      <c r="K23" s="198">
        <v>33447</v>
      </c>
      <c r="L23" s="198" t="s">
        <v>899</v>
      </c>
      <c r="M23" s="199" t="s">
        <v>368</v>
      </c>
      <c r="N23" s="199" t="s">
        <v>51</v>
      </c>
      <c r="O23" s="200" t="s">
        <v>840</v>
      </c>
      <c r="P23" s="201" t="s">
        <v>841</v>
      </c>
    </row>
    <row r="24" spans="1:16" ht="13.5" thickBot="1">
      <c r="A24" s="189" t="str">
        <f t="shared" si="0"/>
        <v>IBVS 4751 </v>
      </c>
      <c r="B24" s="27" t="str">
        <f t="shared" si="1"/>
        <v>I</v>
      </c>
      <c r="C24" s="189">
        <f t="shared" si="2"/>
        <v>51237.450799999999</v>
      </c>
      <c r="D24" s="23" t="str">
        <f t="shared" si="3"/>
        <v>vis</v>
      </c>
      <c r="E24" s="197">
        <f>VLOOKUP(C24,A!C$21:E$973,3,FALSE)</f>
        <v>-77.000389985625873</v>
      </c>
      <c r="F24" s="27" t="s">
        <v>291</v>
      </c>
      <c r="G24" s="23" t="str">
        <f t="shared" si="4"/>
        <v>51237.4508</v>
      </c>
      <c r="H24" s="189">
        <f t="shared" si="5"/>
        <v>33447</v>
      </c>
      <c r="I24" s="198" t="s">
        <v>900</v>
      </c>
      <c r="J24" s="199" t="s">
        <v>901</v>
      </c>
      <c r="K24" s="198">
        <v>33447</v>
      </c>
      <c r="L24" s="198" t="s">
        <v>882</v>
      </c>
      <c r="M24" s="199" t="s">
        <v>368</v>
      </c>
      <c r="N24" s="199" t="s">
        <v>251</v>
      </c>
      <c r="O24" s="200" t="s">
        <v>840</v>
      </c>
      <c r="P24" s="201" t="s">
        <v>841</v>
      </c>
    </row>
    <row r="25" spans="1:16" ht="13.5" thickBot="1">
      <c r="A25" s="189" t="str">
        <f t="shared" si="0"/>
        <v>IBVS 4751 </v>
      </c>
      <c r="B25" s="27" t="str">
        <f t="shared" si="1"/>
        <v>I</v>
      </c>
      <c r="C25" s="189">
        <f t="shared" si="2"/>
        <v>51250.383800000003</v>
      </c>
      <c r="D25" s="23" t="str">
        <f t="shared" si="3"/>
        <v>vis</v>
      </c>
      <c r="E25" s="197">
        <f>VLOOKUP(C25,A!C$21:E$973,3,FALSE)</f>
        <v>-50.00008486525811</v>
      </c>
      <c r="F25" s="27" t="s">
        <v>291</v>
      </c>
      <c r="G25" s="23" t="str">
        <f t="shared" si="4"/>
        <v>51250.3838</v>
      </c>
      <c r="H25" s="189">
        <f t="shared" si="5"/>
        <v>33474</v>
      </c>
      <c r="I25" s="198" t="s">
        <v>907</v>
      </c>
      <c r="J25" s="199" t="s">
        <v>905</v>
      </c>
      <c r="K25" s="198">
        <v>33474</v>
      </c>
      <c r="L25" s="198" t="s">
        <v>884</v>
      </c>
      <c r="M25" s="199" t="s">
        <v>368</v>
      </c>
      <c r="N25" s="199" t="s">
        <v>51</v>
      </c>
      <c r="O25" s="200" t="s">
        <v>840</v>
      </c>
      <c r="P25" s="201" t="s">
        <v>841</v>
      </c>
    </row>
    <row r="26" spans="1:16" ht="13.5" thickBot="1">
      <c r="A26" s="189" t="str">
        <f t="shared" si="0"/>
        <v>IBVS 4943 </v>
      </c>
      <c r="B26" s="27" t="str">
        <f t="shared" si="1"/>
        <v>I</v>
      </c>
      <c r="C26" s="189">
        <f t="shared" si="2"/>
        <v>51254.694499999998</v>
      </c>
      <c r="D26" s="23" t="str">
        <f t="shared" si="3"/>
        <v>vis</v>
      </c>
      <c r="E26" s="197">
        <f>VLOOKUP(C26,A!C$21:E$973,3,FALSE)</f>
        <v>-41.000609470362804</v>
      </c>
      <c r="F26" s="27" t="s">
        <v>291</v>
      </c>
      <c r="G26" s="23" t="str">
        <f t="shared" si="4"/>
        <v>51254.6945</v>
      </c>
      <c r="H26" s="189">
        <f t="shared" si="5"/>
        <v>33483</v>
      </c>
      <c r="I26" s="198" t="s">
        <v>908</v>
      </c>
      <c r="J26" s="199" t="s">
        <v>909</v>
      </c>
      <c r="K26" s="198">
        <v>33483</v>
      </c>
      <c r="L26" s="198" t="s">
        <v>863</v>
      </c>
      <c r="M26" s="199" t="s">
        <v>368</v>
      </c>
      <c r="N26" s="199" t="s">
        <v>251</v>
      </c>
      <c r="O26" s="200" t="s">
        <v>910</v>
      </c>
      <c r="P26" s="201" t="s">
        <v>911</v>
      </c>
    </row>
    <row r="27" spans="1:16" ht="13.5" thickBot="1">
      <c r="A27" s="189" t="str">
        <f t="shared" si="0"/>
        <v>IBVS 4751 </v>
      </c>
      <c r="B27" s="27" t="str">
        <f t="shared" si="1"/>
        <v>II</v>
      </c>
      <c r="C27" s="189">
        <f t="shared" si="2"/>
        <v>51256.371899999998</v>
      </c>
      <c r="D27" s="23" t="str">
        <f t="shared" si="3"/>
        <v>vis</v>
      </c>
      <c r="E27" s="197">
        <f>VLOOKUP(C27,A!C$21:E$973,3,FALSE)</f>
        <v>-37.49869098208459</v>
      </c>
      <c r="F27" s="27" t="s">
        <v>291</v>
      </c>
      <c r="G27" s="23" t="str">
        <f t="shared" si="4"/>
        <v>51256.3719</v>
      </c>
      <c r="H27" s="189">
        <f t="shared" si="5"/>
        <v>33486.5</v>
      </c>
      <c r="I27" s="198" t="s">
        <v>912</v>
      </c>
      <c r="J27" s="199" t="s">
        <v>913</v>
      </c>
      <c r="K27" s="198">
        <v>33486.5</v>
      </c>
      <c r="L27" s="198" t="s">
        <v>845</v>
      </c>
      <c r="M27" s="199" t="s">
        <v>368</v>
      </c>
      <c r="N27" s="199" t="s">
        <v>251</v>
      </c>
      <c r="O27" s="200" t="s">
        <v>840</v>
      </c>
      <c r="P27" s="201" t="s">
        <v>841</v>
      </c>
    </row>
    <row r="28" spans="1:16" ht="13.5" thickBot="1">
      <c r="A28" s="189" t="str">
        <f t="shared" si="0"/>
        <v>IBVS 4751 </v>
      </c>
      <c r="B28" s="27" t="str">
        <f t="shared" si="1"/>
        <v>II</v>
      </c>
      <c r="C28" s="189">
        <f t="shared" si="2"/>
        <v>51256.373399999997</v>
      </c>
      <c r="D28" s="23" t="str">
        <f t="shared" si="3"/>
        <v>vis</v>
      </c>
      <c r="E28" s="197">
        <f>VLOOKUP(C28,A!C$21:E$973,3,FALSE)</f>
        <v>-37.495559422690818</v>
      </c>
      <c r="F28" s="27" t="s">
        <v>291</v>
      </c>
      <c r="G28" s="23" t="str">
        <f t="shared" si="4"/>
        <v>51256.3734</v>
      </c>
      <c r="H28" s="189">
        <f t="shared" si="5"/>
        <v>33486.5</v>
      </c>
      <c r="I28" s="198" t="s">
        <v>914</v>
      </c>
      <c r="J28" s="199" t="s">
        <v>915</v>
      </c>
      <c r="K28" s="198">
        <v>33486.5</v>
      </c>
      <c r="L28" s="198" t="s">
        <v>916</v>
      </c>
      <c r="M28" s="199" t="s">
        <v>368</v>
      </c>
      <c r="N28" s="199" t="s">
        <v>266</v>
      </c>
      <c r="O28" s="200" t="s">
        <v>840</v>
      </c>
      <c r="P28" s="201" t="s">
        <v>841</v>
      </c>
    </row>
    <row r="29" spans="1:16" ht="13.5" thickBot="1">
      <c r="A29" s="189" t="str">
        <f t="shared" si="0"/>
        <v>IBVS 4751 </v>
      </c>
      <c r="B29" s="27" t="str">
        <f t="shared" si="1"/>
        <v>I</v>
      </c>
      <c r="C29" s="189">
        <f t="shared" si="2"/>
        <v>51273.375699999997</v>
      </c>
      <c r="D29" s="23" t="str">
        <f t="shared" si="3"/>
        <v>vis</v>
      </c>
      <c r="E29" s="197">
        <f>VLOOKUP(C29,A!C$21:E$973,3,FALSE)</f>
        <v>-1.9997511997053976</v>
      </c>
      <c r="F29" s="27" t="s">
        <v>291</v>
      </c>
      <c r="G29" s="23" t="str">
        <f t="shared" si="4"/>
        <v>51273.3757</v>
      </c>
      <c r="H29" s="189">
        <f t="shared" si="5"/>
        <v>33522</v>
      </c>
      <c r="I29" s="198" t="s">
        <v>919</v>
      </c>
      <c r="J29" s="199" t="s">
        <v>920</v>
      </c>
      <c r="K29" s="198">
        <v>33522</v>
      </c>
      <c r="L29" s="198" t="s">
        <v>540</v>
      </c>
      <c r="M29" s="199" t="s">
        <v>368</v>
      </c>
      <c r="N29" s="199" t="s">
        <v>290</v>
      </c>
      <c r="O29" s="200" t="s">
        <v>840</v>
      </c>
      <c r="P29" s="201" t="s">
        <v>841</v>
      </c>
    </row>
    <row r="30" spans="1:16" ht="13.5" thickBot="1">
      <c r="A30" s="189" t="str">
        <f t="shared" si="0"/>
        <v>IBVS 4751 </v>
      </c>
      <c r="B30" s="27" t="str">
        <f t="shared" si="1"/>
        <v>II</v>
      </c>
      <c r="C30" s="189">
        <f t="shared" si="2"/>
        <v>51278.410400000001</v>
      </c>
      <c r="D30" s="23" t="str">
        <f t="shared" si="3"/>
        <v>vis</v>
      </c>
      <c r="E30" s="197">
        <f>VLOOKUP(C30,A!C$21:E$973,3,FALSE)</f>
        <v>8.5112235307956698</v>
      </c>
      <c r="F30" s="27" t="s">
        <v>291</v>
      </c>
      <c r="G30" s="23" t="str">
        <f t="shared" si="4"/>
        <v>51278.4104</v>
      </c>
      <c r="H30" s="189">
        <f t="shared" si="5"/>
        <v>33532.5</v>
      </c>
      <c r="I30" s="198" t="s">
        <v>928</v>
      </c>
      <c r="J30" s="199" t="s">
        <v>929</v>
      </c>
      <c r="K30" s="198">
        <v>33532.5</v>
      </c>
      <c r="L30" s="198" t="s">
        <v>930</v>
      </c>
      <c r="M30" s="199" t="s">
        <v>368</v>
      </c>
      <c r="N30" s="199" t="s">
        <v>51</v>
      </c>
      <c r="O30" s="200" t="s">
        <v>840</v>
      </c>
      <c r="P30" s="201" t="s">
        <v>841</v>
      </c>
    </row>
    <row r="31" spans="1:16" ht="13.5" thickBot="1">
      <c r="A31" s="189" t="str">
        <f t="shared" si="0"/>
        <v>IBVS 4751 </v>
      </c>
      <c r="B31" s="27" t="str">
        <f t="shared" si="1"/>
        <v>II</v>
      </c>
      <c r="C31" s="189">
        <f t="shared" si="2"/>
        <v>51278.411800000002</v>
      </c>
      <c r="D31" s="23" t="str">
        <f t="shared" si="3"/>
        <v>vis</v>
      </c>
      <c r="E31" s="197">
        <f>VLOOKUP(C31,A!C$21:E$973,3,FALSE)</f>
        <v>8.5141463195682547</v>
      </c>
      <c r="F31" s="27" t="s">
        <v>291</v>
      </c>
      <c r="G31" s="23" t="str">
        <f t="shared" si="4"/>
        <v>51278.4118</v>
      </c>
      <c r="H31" s="189">
        <f t="shared" si="5"/>
        <v>33532.5</v>
      </c>
      <c r="I31" s="198" t="s">
        <v>931</v>
      </c>
      <c r="J31" s="199" t="s">
        <v>932</v>
      </c>
      <c r="K31" s="198">
        <v>33532.5</v>
      </c>
      <c r="L31" s="198" t="s">
        <v>933</v>
      </c>
      <c r="M31" s="199" t="s">
        <v>368</v>
      </c>
      <c r="N31" s="199" t="s">
        <v>251</v>
      </c>
      <c r="O31" s="200" t="s">
        <v>840</v>
      </c>
      <c r="P31" s="201" t="s">
        <v>841</v>
      </c>
    </row>
    <row r="32" spans="1:16" ht="13.5" thickBot="1">
      <c r="A32" s="189" t="str">
        <f t="shared" si="0"/>
        <v>IBVS 4751 </v>
      </c>
      <c r="B32" s="27" t="str">
        <f t="shared" si="1"/>
        <v>II</v>
      </c>
      <c r="C32" s="189">
        <f t="shared" si="2"/>
        <v>51278.412100000001</v>
      </c>
      <c r="D32" s="23" t="str">
        <f t="shared" si="3"/>
        <v>vis</v>
      </c>
      <c r="E32" s="197">
        <f>VLOOKUP(C32,A!C$21:E$973,3,FALSE)</f>
        <v>8.5147726314470091</v>
      </c>
      <c r="F32" s="27" t="s">
        <v>291</v>
      </c>
      <c r="G32" s="23" t="str">
        <f t="shared" si="4"/>
        <v>51278.4121</v>
      </c>
      <c r="H32" s="189">
        <f t="shared" si="5"/>
        <v>33532.5</v>
      </c>
      <c r="I32" s="198" t="s">
        <v>934</v>
      </c>
      <c r="J32" s="199" t="s">
        <v>935</v>
      </c>
      <c r="K32" s="198">
        <v>33532.5</v>
      </c>
      <c r="L32" s="198" t="s">
        <v>936</v>
      </c>
      <c r="M32" s="199" t="s">
        <v>368</v>
      </c>
      <c r="N32" s="199" t="s">
        <v>290</v>
      </c>
      <c r="O32" s="200" t="s">
        <v>840</v>
      </c>
      <c r="P32" s="201" t="s">
        <v>841</v>
      </c>
    </row>
    <row r="33" spans="1:16" ht="13.5" thickBot="1">
      <c r="A33" s="189" t="str">
        <f t="shared" si="0"/>
        <v>IBVS 5040 </v>
      </c>
      <c r="B33" s="27" t="str">
        <f t="shared" si="1"/>
        <v>I</v>
      </c>
      <c r="C33" s="189">
        <f t="shared" si="2"/>
        <v>51572.747199999998</v>
      </c>
      <c r="D33" s="23" t="str">
        <f t="shared" si="3"/>
        <v>vis</v>
      </c>
      <c r="E33" s="197">
        <f>VLOOKUP(C33,A!C$21:E$973,3,FALSE)</f>
        <v>623.00000479962716</v>
      </c>
      <c r="F33" s="27" t="s">
        <v>291</v>
      </c>
      <c r="G33" s="23" t="str">
        <f t="shared" si="4"/>
        <v>51572.7472</v>
      </c>
      <c r="H33" s="189">
        <f t="shared" si="5"/>
        <v>34147</v>
      </c>
      <c r="I33" s="198" t="s">
        <v>941</v>
      </c>
      <c r="J33" s="199" t="s">
        <v>942</v>
      </c>
      <c r="K33" s="198">
        <v>34147</v>
      </c>
      <c r="L33" s="198" t="s">
        <v>884</v>
      </c>
      <c r="M33" s="199" t="s">
        <v>368</v>
      </c>
      <c r="N33" s="199" t="s">
        <v>375</v>
      </c>
      <c r="O33" s="200" t="s">
        <v>943</v>
      </c>
      <c r="P33" s="201" t="s">
        <v>944</v>
      </c>
    </row>
    <row r="34" spans="1:16" ht="13.5" thickBot="1">
      <c r="A34" s="189" t="str">
        <f t="shared" si="0"/>
        <v>IBVS 4943 </v>
      </c>
      <c r="B34" s="27" t="str">
        <f t="shared" si="1"/>
        <v>I</v>
      </c>
      <c r="C34" s="189">
        <f t="shared" si="2"/>
        <v>51625.917300000001</v>
      </c>
      <c r="D34" s="23" t="str">
        <f t="shared" si="3"/>
        <v>vis</v>
      </c>
      <c r="E34" s="197">
        <f>VLOOKUP(C34,A!C$21:E$973,3,FALSE)</f>
        <v>734.00355566021972</v>
      </c>
      <c r="F34" s="27" t="s">
        <v>291</v>
      </c>
      <c r="G34" s="23" t="str">
        <f t="shared" si="4"/>
        <v>51625.9173</v>
      </c>
      <c r="H34" s="189">
        <f t="shared" si="5"/>
        <v>34258</v>
      </c>
      <c r="I34" s="198" t="s">
        <v>945</v>
      </c>
      <c r="J34" s="199" t="s">
        <v>946</v>
      </c>
      <c r="K34" s="198">
        <v>34258</v>
      </c>
      <c r="L34" s="198" t="s">
        <v>947</v>
      </c>
      <c r="M34" s="199" t="s">
        <v>368</v>
      </c>
      <c r="N34" s="199" t="s">
        <v>251</v>
      </c>
      <c r="O34" s="200" t="s">
        <v>910</v>
      </c>
      <c r="P34" s="201" t="s">
        <v>911</v>
      </c>
    </row>
    <row r="35" spans="1:16" ht="13.5" thickBot="1">
      <c r="A35" s="189" t="str">
        <f t="shared" si="0"/>
        <v>IBVS 4943 </v>
      </c>
      <c r="B35" s="27" t="str">
        <f t="shared" si="1"/>
        <v>I</v>
      </c>
      <c r="C35" s="189">
        <f t="shared" si="2"/>
        <v>51630.707399999999</v>
      </c>
      <c r="D35" s="23" t="str">
        <f t="shared" si="3"/>
        <v>vis</v>
      </c>
      <c r="E35" s="197">
        <f>VLOOKUP(C35,A!C$21:E$973,3,FALSE)</f>
        <v>744.0038774383828</v>
      </c>
      <c r="F35" s="27" t="s">
        <v>291</v>
      </c>
      <c r="G35" s="23" t="str">
        <f t="shared" si="4"/>
        <v>51630.7074</v>
      </c>
      <c r="H35" s="189">
        <f t="shared" si="5"/>
        <v>34268</v>
      </c>
      <c r="I35" s="198" t="s">
        <v>948</v>
      </c>
      <c r="J35" s="199" t="s">
        <v>949</v>
      </c>
      <c r="K35" s="198">
        <v>34268</v>
      </c>
      <c r="L35" s="198" t="s">
        <v>950</v>
      </c>
      <c r="M35" s="199" t="s">
        <v>368</v>
      </c>
      <c r="N35" s="199" t="s">
        <v>251</v>
      </c>
      <c r="O35" s="200" t="s">
        <v>910</v>
      </c>
      <c r="P35" s="201" t="s">
        <v>911</v>
      </c>
    </row>
    <row r="36" spans="1:16" ht="13.5" thickBot="1">
      <c r="A36" s="189" t="str">
        <f t="shared" si="0"/>
        <v>IBVS 5371 </v>
      </c>
      <c r="B36" s="27" t="str">
        <f t="shared" si="1"/>
        <v>I</v>
      </c>
      <c r="C36" s="189">
        <f t="shared" si="2"/>
        <v>52559.958299999998</v>
      </c>
      <c r="D36" s="23" t="str">
        <f t="shared" si="3"/>
        <v>vis</v>
      </c>
      <c r="E36" s="197">
        <f>VLOOKUP(C36,A!C$21:E$973,3,FALSE)</f>
        <v>2684.0068027741531</v>
      </c>
      <c r="F36" s="27" t="s">
        <v>291</v>
      </c>
      <c r="G36" s="23" t="str">
        <f t="shared" si="4"/>
        <v>52559.9583</v>
      </c>
      <c r="H36" s="189">
        <f t="shared" si="5"/>
        <v>36208</v>
      </c>
      <c r="I36" s="198" t="s">
        <v>993</v>
      </c>
      <c r="J36" s="199" t="s">
        <v>994</v>
      </c>
      <c r="K36" s="198">
        <v>36208</v>
      </c>
      <c r="L36" s="198" t="s">
        <v>995</v>
      </c>
      <c r="M36" s="199" t="s">
        <v>368</v>
      </c>
      <c r="N36" s="199" t="s">
        <v>375</v>
      </c>
      <c r="O36" s="200" t="s">
        <v>996</v>
      </c>
      <c r="P36" s="201" t="s">
        <v>997</v>
      </c>
    </row>
    <row r="37" spans="1:16" ht="12.75" customHeight="1" thickBot="1">
      <c r="A37" s="189" t="str">
        <f t="shared" si="0"/>
        <v> ASS 48.141 </v>
      </c>
      <c r="B37" s="27" t="str">
        <f t="shared" si="1"/>
        <v>I</v>
      </c>
      <c r="C37" s="189">
        <f t="shared" si="2"/>
        <v>26414.518</v>
      </c>
      <c r="D37" s="23" t="str">
        <f t="shared" si="3"/>
        <v>vis</v>
      </c>
      <c r="E37" s="197" t="e">
        <f>VLOOKUP(C37,A!C$21:E$973,3,FALSE)</f>
        <v>#N/A</v>
      </c>
      <c r="F37" s="27" t="s">
        <v>291</v>
      </c>
      <c r="G37" s="23" t="str">
        <f t="shared" si="4"/>
        <v>26414.518</v>
      </c>
      <c r="H37" s="189">
        <f t="shared" si="5"/>
        <v>-18376</v>
      </c>
      <c r="I37" s="198" t="s">
        <v>327</v>
      </c>
      <c r="J37" s="199" t="s">
        <v>328</v>
      </c>
      <c r="K37" s="198">
        <v>-18376</v>
      </c>
      <c r="L37" s="198" t="s">
        <v>329</v>
      </c>
      <c r="M37" s="199" t="s">
        <v>330</v>
      </c>
      <c r="N37" s="199"/>
      <c r="O37" s="200" t="s">
        <v>331</v>
      </c>
      <c r="P37" s="200" t="s">
        <v>332</v>
      </c>
    </row>
    <row r="38" spans="1:16" ht="12.75" customHeight="1" thickBot="1">
      <c r="A38" s="189" t="str">
        <f t="shared" si="0"/>
        <v> ASS 48.141 </v>
      </c>
      <c r="B38" s="27" t="str">
        <f t="shared" si="1"/>
        <v>I</v>
      </c>
      <c r="C38" s="189">
        <f t="shared" si="2"/>
        <v>26770.391</v>
      </c>
      <c r="D38" s="23" t="str">
        <f t="shared" si="3"/>
        <v>vis</v>
      </c>
      <c r="E38" s="197" t="e">
        <f>VLOOKUP(C38,A!C$21:E$973,3,FALSE)</f>
        <v>#N/A</v>
      </c>
      <c r="F38" s="27" t="s">
        <v>291</v>
      </c>
      <c r="G38" s="23" t="str">
        <f t="shared" si="4"/>
        <v>26770.391</v>
      </c>
      <c r="H38" s="189">
        <f t="shared" si="5"/>
        <v>-17633</v>
      </c>
      <c r="I38" s="198" t="s">
        <v>333</v>
      </c>
      <c r="J38" s="199" t="s">
        <v>334</v>
      </c>
      <c r="K38" s="198">
        <v>-17633</v>
      </c>
      <c r="L38" s="198" t="s">
        <v>335</v>
      </c>
      <c r="M38" s="199" t="s">
        <v>330</v>
      </c>
      <c r="N38" s="199"/>
      <c r="O38" s="200" t="s">
        <v>331</v>
      </c>
      <c r="P38" s="200" t="s">
        <v>332</v>
      </c>
    </row>
    <row r="39" spans="1:16" ht="12.75" customHeight="1" thickBot="1">
      <c r="A39" s="189" t="str">
        <f t="shared" si="0"/>
        <v> ASS 48.141 </v>
      </c>
      <c r="B39" s="27" t="str">
        <f t="shared" si="1"/>
        <v>I</v>
      </c>
      <c r="C39" s="189">
        <f t="shared" si="2"/>
        <v>26792.413</v>
      </c>
      <c r="D39" s="23" t="str">
        <f t="shared" si="3"/>
        <v>vis</v>
      </c>
      <c r="E39" s="197" t="e">
        <f>VLOOKUP(C39,A!C$21:E$973,3,FALSE)</f>
        <v>#N/A</v>
      </c>
      <c r="F39" s="27" t="s">
        <v>291</v>
      </c>
      <c r="G39" s="23" t="str">
        <f t="shared" si="4"/>
        <v>26792.413</v>
      </c>
      <c r="H39" s="189">
        <f t="shared" si="5"/>
        <v>-17587</v>
      </c>
      <c r="I39" s="198" t="s">
        <v>336</v>
      </c>
      <c r="J39" s="199" t="s">
        <v>337</v>
      </c>
      <c r="K39" s="198">
        <v>-17587</v>
      </c>
      <c r="L39" s="198" t="s">
        <v>338</v>
      </c>
      <c r="M39" s="199" t="s">
        <v>330</v>
      </c>
      <c r="N39" s="199"/>
      <c r="O39" s="200" t="s">
        <v>331</v>
      </c>
      <c r="P39" s="200" t="s">
        <v>332</v>
      </c>
    </row>
    <row r="40" spans="1:16" ht="12.75" customHeight="1" thickBot="1">
      <c r="A40" s="189" t="str">
        <f t="shared" si="0"/>
        <v> ASS 48.141 </v>
      </c>
      <c r="B40" s="27" t="str">
        <f t="shared" si="1"/>
        <v>I</v>
      </c>
      <c r="C40" s="189">
        <f t="shared" si="2"/>
        <v>26806.314999999999</v>
      </c>
      <c r="D40" s="23" t="str">
        <f t="shared" si="3"/>
        <v>vis</v>
      </c>
      <c r="E40" s="197" t="e">
        <f>VLOOKUP(C40,A!C$21:E$973,3,FALSE)</f>
        <v>#N/A</v>
      </c>
      <c r="F40" s="27" t="s">
        <v>291</v>
      </c>
      <c r="G40" s="23" t="str">
        <f t="shared" si="4"/>
        <v>26806.315</v>
      </c>
      <c r="H40" s="189">
        <f t="shared" si="5"/>
        <v>-17558</v>
      </c>
      <c r="I40" s="198" t="s">
        <v>339</v>
      </c>
      <c r="J40" s="199" t="s">
        <v>340</v>
      </c>
      <c r="K40" s="198">
        <v>-17558</v>
      </c>
      <c r="L40" s="198" t="s">
        <v>335</v>
      </c>
      <c r="M40" s="199" t="s">
        <v>330</v>
      </c>
      <c r="N40" s="199"/>
      <c r="O40" s="200" t="s">
        <v>331</v>
      </c>
      <c r="P40" s="200" t="s">
        <v>332</v>
      </c>
    </row>
    <row r="41" spans="1:16" ht="12.75" customHeight="1" thickBot="1">
      <c r="A41" s="189" t="str">
        <f t="shared" si="0"/>
        <v> ASS 48.141 </v>
      </c>
      <c r="B41" s="27" t="str">
        <f t="shared" si="1"/>
        <v>I</v>
      </c>
      <c r="C41" s="189">
        <f t="shared" si="2"/>
        <v>27102.347000000002</v>
      </c>
      <c r="D41" s="23" t="str">
        <f t="shared" si="3"/>
        <v>vis</v>
      </c>
      <c r="E41" s="197" t="e">
        <f>VLOOKUP(C41,A!C$21:E$973,3,FALSE)</f>
        <v>#N/A</v>
      </c>
      <c r="F41" s="27" t="s">
        <v>291</v>
      </c>
      <c r="G41" s="23" t="str">
        <f t="shared" si="4"/>
        <v>27102.347</v>
      </c>
      <c r="H41" s="189">
        <f t="shared" si="5"/>
        <v>-16940</v>
      </c>
      <c r="I41" s="198" t="s">
        <v>341</v>
      </c>
      <c r="J41" s="199" t="s">
        <v>342</v>
      </c>
      <c r="K41" s="198">
        <v>-16940</v>
      </c>
      <c r="L41" s="198" t="s">
        <v>343</v>
      </c>
      <c r="M41" s="199" t="s">
        <v>330</v>
      </c>
      <c r="N41" s="199"/>
      <c r="O41" s="200" t="s">
        <v>331</v>
      </c>
      <c r="P41" s="200" t="s">
        <v>332</v>
      </c>
    </row>
    <row r="42" spans="1:16" ht="12.75" customHeight="1" thickBot="1">
      <c r="A42" s="189" t="str">
        <f t="shared" si="0"/>
        <v> ASS 48.141 </v>
      </c>
      <c r="B42" s="27" t="str">
        <f t="shared" si="1"/>
        <v>I</v>
      </c>
      <c r="C42" s="189">
        <f t="shared" si="2"/>
        <v>27124.356</v>
      </c>
      <c r="D42" s="23" t="str">
        <f t="shared" si="3"/>
        <v>vis</v>
      </c>
      <c r="E42" s="197" t="e">
        <f>VLOOKUP(C42,A!C$21:E$973,3,FALSE)</f>
        <v>#N/A</v>
      </c>
      <c r="F42" s="27" t="s">
        <v>291</v>
      </c>
      <c r="G42" s="23" t="str">
        <f t="shared" si="4"/>
        <v>27124.356</v>
      </c>
      <c r="H42" s="189">
        <f t="shared" si="5"/>
        <v>-16894</v>
      </c>
      <c r="I42" s="198" t="s">
        <v>344</v>
      </c>
      <c r="J42" s="199" t="s">
        <v>345</v>
      </c>
      <c r="K42" s="198">
        <v>-16894</v>
      </c>
      <c r="L42" s="198" t="s">
        <v>346</v>
      </c>
      <c r="M42" s="199" t="s">
        <v>330</v>
      </c>
      <c r="N42" s="199"/>
      <c r="O42" s="200" t="s">
        <v>331</v>
      </c>
      <c r="P42" s="200" t="s">
        <v>332</v>
      </c>
    </row>
    <row r="43" spans="1:16" ht="12.75" customHeight="1" thickBot="1">
      <c r="A43" s="189" t="str">
        <f t="shared" si="0"/>
        <v> ASS 48.141 </v>
      </c>
      <c r="B43" s="27" t="str">
        <f t="shared" si="1"/>
        <v>I</v>
      </c>
      <c r="C43" s="189">
        <f t="shared" si="2"/>
        <v>27133.487000000001</v>
      </c>
      <c r="D43" s="23" t="str">
        <f t="shared" si="3"/>
        <v>vis</v>
      </c>
      <c r="E43" s="197" t="e">
        <f>VLOOKUP(C43,A!C$21:E$973,3,FALSE)</f>
        <v>#N/A</v>
      </c>
      <c r="F43" s="27" t="s">
        <v>291</v>
      </c>
      <c r="G43" s="23" t="str">
        <f t="shared" si="4"/>
        <v>27133.487</v>
      </c>
      <c r="H43" s="189">
        <f t="shared" si="5"/>
        <v>-16875</v>
      </c>
      <c r="I43" s="198" t="s">
        <v>347</v>
      </c>
      <c r="J43" s="199" t="s">
        <v>348</v>
      </c>
      <c r="K43" s="198">
        <v>-16875</v>
      </c>
      <c r="L43" s="198" t="s">
        <v>349</v>
      </c>
      <c r="M43" s="199" t="s">
        <v>330</v>
      </c>
      <c r="N43" s="199"/>
      <c r="O43" s="200" t="s">
        <v>331</v>
      </c>
      <c r="P43" s="200" t="s">
        <v>332</v>
      </c>
    </row>
    <row r="44" spans="1:16" ht="12.75" customHeight="1" thickBot="1">
      <c r="A44" s="189" t="str">
        <f t="shared" si="0"/>
        <v> ASS 48.141 </v>
      </c>
      <c r="B44" s="27" t="str">
        <f t="shared" si="1"/>
        <v>I</v>
      </c>
      <c r="C44" s="189">
        <f t="shared" si="2"/>
        <v>27156.468000000001</v>
      </c>
      <c r="D44" s="23" t="str">
        <f t="shared" si="3"/>
        <v>vis</v>
      </c>
      <c r="E44" s="197" t="e">
        <f>VLOOKUP(C44,A!C$21:E$973,3,FALSE)</f>
        <v>#N/A</v>
      </c>
      <c r="F44" s="27" t="s">
        <v>291</v>
      </c>
      <c r="G44" s="23" t="str">
        <f t="shared" si="4"/>
        <v>27156.468</v>
      </c>
      <c r="H44" s="189">
        <f t="shared" si="5"/>
        <v>-16827</v>
      </c>
      <c r="I44" s="198" t="s">
        <v>350</v>
      </c>
      <c r="J44" s="199" t="s">
        <v>351</v>
      </c>
      <c r="K44" s="198">
        <v>-16827</v>
      </c>
      <c r="L44" s="198" t="s">
        <v>352</v>
      </c>
      <c r="M44" s="199" t="s">
        <v>330</v>
      </c>
      <c r="N44" s="199"/>
      <c r="O44" s="200" t="s">
        <v>331</v>
      </c>
      <c r="P44" s="200" t="s">
        <v>332</v>
      </c>
    </row>
    <row r="45" spans="1:16" ht="12.75" customHeight="1" thickBot="1">
      <c r="A45" s="189" t="str">
        <f t="shared" si="0"/>
        <v> ASS 48.141 </v>
      </c>
      <c r="B45" s="27" t="str">
        <f t="shared" si="1"/>
        <v>I</v>
      </c>
      <c r="C45" s="189">
        <f t="shared" si="2"/>
        <v>27535.337</v>
      </c>
      <c r="D45" s="23" t="str">
        <f t="shared" si="3"/>
        <v>vis</v>
      </c>
      <c r="E45" s="197" t="e">
        <f>VLOOKUP(C45,A!C$21:E$973,3,FALSE)</f>
        <v>#N/A</v>
      </c>
      <c r="F45" s="27" t="s">
        <v>291</v>
      </c>
      <c r="G45" s="23" t="str">
        <f t="shared" si="4"/>
        <v>27535.337</v>
      </c>
      <c r="H45" s="189">
        <f t="shared" si="5"/>
        <v>-16036</v>
      </c>
      <c r="I45" s="198" t="s">
        <v>353</v>
      </c>
      <c r="J45" s="199" t="s">
        <v>354</v>
      </c>
      <c r="K45" s="198">
        <v>-16036</v>
      </c>
      <c r="L45" s="198" t="s">
        <v>355</v>
      </c>
      <c r="M45" s="199" t="s">
        <v>330</v>
      </c>
      <c r="N45" s="199"/>
      <c r="O45" s="200" t="s">
        <v>331</v>
      </c>
      <c r="P45" s="200" t="s">
        <v>332</v>
      </c>
    </row>
    <row r="46" spans="1:16" ht="12.75" customHeight="1" thickBot="1">
      <c r="A46" s="189" t="str">
        <f t="shared" si="0"/>
        <v> ASS 48.141 </v>
      </c>
      <c r="B46" s="27" t="str">
        <f t="shared" si="1"/>
        <v>I</v>
      </c>
      <c r="C46" s="189">
        <f t="shared" si="2"/>
        <v>28253.359</v>
      </c>
      <c r="D46" s="23" t="str">
        <f t="shared" si="3"/>
        <v>vis</v>
      </c>
      <c r="E46" s="197" t="e">
        <f>VLOOKUP(C46,A!C$21:E$973,3,FALSE)</f>
        <v>#N/A</v>
      </c>
      <c r="F46" s="27" t="s">
        <v>291</v>
      </c>
      <c r="G46" s="23" t="str">
        <f t="shared" si="4"/>
        <v>28253.359</v>
      </c>
      <c r="H46" s="189">
        <f t="shared" si="5"/>
        <v>-14537</v>
      </c>
      <c r="I46" s="198" t="s">
        <v>356</v>
      </c>
      <c r="J46" s="199" t="s">
        <v>357</v>
      </c>
      <c r="K46" s="198">
        <v>-14537</v>
      </c>
      <c r="L46" s="198" t="s">
        <v>358</v>
      </c>
      <c r="M46" s="199" t="s">
        <v>330</v>
      </c>
      <c r="N46" s="199"/>
      <c r="O46" s="200" t="s">
        <v>331</v>
      </c>
      <c r="P46" s="200" t="s">
        <v>332</v>
      </c>
    </row>
    <row r="47" spans="1:16" ht="12.75" customHeight="1" thickBot="1">
      <c r="A47" s="189" t="str">
        <f t="shared" si="0"/>
        <v> ASS 48.141 </v>
      </c>
      <c r="B47" s="27" t="str">
        <f t="shared" si="1"/>
        <v>I</v>
      </c>
      <c r="C47" s="189">
        <f t="shared" si="2"/>
        <v>28652.358</v>
      </c>
      <c r="D47" s="23" t="str">
        <f t="shared" si="3"/>
        <v>vis</v>
      </c>
      <c r="E47" s="197" t="e">
        <f>VLOOKUP(C47,A!C$21:E$973,3,FALSE)</f>
        <v>#N/A</v>
      </c>
      <c r="F47" s="27" t="s">
        <v>291</v>
      </c>
      <c r="G47" s="23" t="str">
        <f t="shared" si="4"/>
        <v>28652.358</v>
      </c>
      <c r="H47" s="189">
        <f t="shared" si="5"/>
        <v>-13704</v>
      </c>
      <c r="I47" s="198" t="s">
        <v>359</v>
      </c>
      <c r="J47" s="199" t="s">
        <v>360</v>
      </c>
      <c r="K47" s="198">
        <v>-13704</v>
      </c>
      <c r="L47" s="198" t="s">
        <v>361</v>
      </c>
      <c r="M47" s="199" t="s">
        <v>330</v>
      </c>
      <c r="N47" s="199"/>
      <c r="O47" s="200" t="s">
        <v>331</v>
      </c>
      <c r="P47" s="200" t="s">
        <v>332</v>
      </c>
    </row>
    <row r="48" spans="1:16" ht="12.75" customHeight="1" thickBot="1">
      <c r="A48" s="189" t="str">
        <f t="shared" si="0"/>
        <v> ASS 48.141 </v>
      </c>
      <c r="B48" s="27" t="str">
        <f t="shared" si="1"/>
        <v>I</v>
      </c>
      <c r="C48" s="189">
        <f t="shared" si="2"/>
        <v>28652.378000000001</v>
      </c>
      <c r="D48" s="23" t="str">
        <f t="shared" si="3"/>
        <v>vis</v>
      </c>
      <c r="E48" s="197" t="e">
        <f>VLOOKUP(C48,A!C$21:E$973,3,FALSE)</f>
        <v>#N/A</v>
      </c>
      <c r="F48" s="27" t="s">
        <v>291</v>
      </c>
      <c r="G48" s="23" t="str">
        <f t="shared" si="4"/>
        <v>28652.378</v>
      </c>
      <c r="H48" s="189">
        <f t="shared" si="5"/>
        <v>-13704</v>
      </c>
      <c r="I48" s="198" t="s">
        <v>362</v>
      </c>
      <c r="J48" s="199" t="s">
        <v>363</v>
      </c>
      <c r="K48" s="198">
        <v>-13704</v>
      </c>
      <c r="L48" s="198" t="s">
        <v>364</v>
      </c>
      <c r="M48" s="199" t="s">
        <v>330</v>
      </c>
      <c r="N48" s="199"/>
      <c r="O48" s="200" t="s">
        <v>331</v>
      </c>
      <c r="P48" s="200" t="s">
        <v>332</v>
      </c>
    </row>
    <row r="49" spans="1:16" ht="12.75" customHeight="1" thickBot="1">
      <c r="A49" s="189" t="str">
        <f t="shared" si="0"/>
        <v> AA 40.245 </v>
      </c>
      <c r="B49" s="27" t="str">
        <f t="shared" si="1"/>
        <v>I</v>
      </c>
      <c r="C49" s="189">
        <f t="shared" si="2"/>
        <v>35216.502899999999</v>
      </c>
      <c r="D49" s="23" t="str">
        <f t="shared" si="3"/>
        <v>vis</v>
      </c>
      <c r="E49" s="197" t="e">
        <f>VLOOKUP(C49,A!C$21:E$973,3,FALSE)</f>
        <v>#N/A</v>
      </c>
      <c r="F49" s="27" t="s">
        <v>291</v>
      </c>
      <c r="G49" s="23" t="str">
        <f t="shared" si="4"/>
        <v>35216.5029</v>
      </c>
      <c r="H49" s="189">
        <f t="shared" si="5"/>
        <v>0</v>
      </c>
      <c r="I49" s="198" t="s">
        <v>365</v>
      </c>
      <c r="J49" s="199" t="s">
        <v>366</v>
      </c>
      <c r="K49" s="198">
        <v>0</v>
      </c>
      <c r="L49" s="198" t="s">
        <v>367</v>
      </c>
      <c r="M49" s="199" t="s">
        <v>368</v>
      </c>
      <c r="N49" s="199" t="s">
        <v>51</v>
      </c>
      <c r="O49" s="200" t="s">
        <v>331</v>
      </c>
      <c r="P49" s="200" t="s">
        <v>369</v>
      </c>
    </row>
    <row r="50" spans="1:16" ht="12.75" customHeight="1" thickBot="1">
      <c r="A50" s="189" t="str">
        <f t="shared" si="0"/>
        <v> AA 40.245 </v>
      </c>
      <c r="B50" s="27" t="str">
        <f t="shared" si="1"/>
        <v>I</v>
      </c>
      <c r="C50" s="189">
        <f t="shared" si="2"/>
        <v>35216.504200000003</v>
      </c>
      <c r="D50" s="23" t="str">
        <f t="shared" si="3"/>
        <v>vis</v>
      </c>
      <c r="E50" s="197" t="e">
        <f>VLOOKUP(C50,A!C$21:E$973,3,FALSE)</f>
        <v>#N/A</v>
      </c>
      <c r="F50" s="27" t="s">
        <v>291</v>
      </c>
      <c r="G50" s="23" t="str">
        <f t="shared" si="4"/>
        <v>35216.5042</v>
      </c>
      <c r="H50" s="189">
        <f t="shared" si="5"/>
        <v>0</v>
      </c>
      <c r="I50" s="198" t="s">
        <v>370</v>
      </c>
      <c r="J50" s="199" t="s">
        <v>371</v>
      </c>
      <c r="K50" s="198">
        <v>0</v>
      </c>
      <c r="L50" s="198" t="s">
        <v>372</v>
      </c>
      <c r="M50" s="199" t="s">
        <v>368</v>
      </c>
      <c r="N50" s="199" t="s">
        <v>251</v>
      </c>
      <c r="O50" s="200" t="s">
        <v>331</v>
      </c>
      <c r="P50" s="200" t="s">
        <v>369</v>
      </c>
    </row>
    <row r="51" spans="1:16" ht="12.75" customHeight="1" thickBot="1">
      <c r="A51" s="189" t="str">
        <f t="shared" si="0"/>
        <v> ASS 48.141 </v>
      </c>
      <c r="B51" s="27" t="str">
        <f t="shared" si="1"/>
        <v>I</v>
      </c>
      <c r="C51" s="189">
        <f t="shared" si="2"/>
        <v>35216.504399999998</v>
      </c>
      <c r="D51" s="23" t="str">
        <f t="shared" si="3"/>
        <v>vis</v>
      </c>
      <c r="E51" s="197" t="e">
        <f>VLOOKUP(C51,A!C$21:E$973,3,FALSE)</f>
        <v>#N/A</v>
      </c>
      <c r="F51" s="27" t="s">
        <v>291</v>
      </c>
      <c r="G51" s="23" t="str">
        <f t="shared" si="4"/>
        <v>35216.5044</v>
      </c>
      <c r="H51" s="189">
        <f t="shared" si="5"/>
        <v>0</v>
      </c>
      <c r="I51" s="198" t="s">
        <v>373</v>
      </c>
      <c r="J51" s="199" t="s">
        <v>371</v>
      </c>
      <c r="K51" s="198">
        <v>0</v>
      </c>
      <c r="L51" s="198" t="s">
        <v>374</v>
      </c>
      <c r="M51" s="199" t="s">
        <v>368</v>
      </c>
      <c r="N51" s="199" t="s">
        <v>375</v>
      </c>
      <c r="O51" s="200" t="s">
        <v>331</v>
      </c>
      <c r="P51" s="200" t="s">
        <v>332</v>
      </c>
    </row>
    <row r="52" spans="1:16" ht="12.75" customHeight="1" thickBot="1">
      <c r="A52" s="189" t="str">
        <f t="shared" si="0"/>
        <v> AA 40.245 </v>
      </c>
      <c r="B52" s="27" t="str">
        <f t="shared" si="1"/>
        <v>I</v>
      </c>
      <c r="C52" s="189">
        <f t="shared" si="2"/>
        <v>35217.462299999999</v>
      </c>
      <c r="D52" s="23" t="str">
        <f t="shared" si="3"/>
        <v>vis</v>
      </c>
      <c r="E52" s="197" t="e">
        <f>VLOOKUP(C52,A!C$21:E$973,3,FALSE)</f>
        <v>#N/A</v>
      </c>
      <c r="F52" s="27" t="s">
        <v>291</v>
      </c>
      <c r="G52" s="23" t="str">
        <f t="shared" si="4"/>
        <v>35217.4623</v>
      </c>
      <c r="H52" s="189">
        <f t="shared" si="5"/>
        <v>2</v>
      </c>
      <c r="I52" s="198" t="s">
        <v>376</v>
      </c>
      <c r="J52" s="199" t="s">
        <v>377</v>
      </c>
      <c r="K52" s="198">
        <v>2</v>
      </c>
      <c r="L52" s="198" t="s">
        <v>378</v>
      </c>
      <c r="M52" s="199" t="s">
        <v>368</v>
      </c>
      <c r="N52" s="199" t="s">
        <v>51</v>
      </c>
      <c r="O52" s="200" t="s">
        <v>331</v>
      </c>
      <c r="P52" s="200" t="s">
        <v>369</v>
      </c>
    </row>
    <row r="53" spans="1:16" ht="12.75" customHeight="1" thickBot="1">
      <c r="A53" s="189" t="str">
        <f t="shared" si="0"/>
        <v> AA 40.245 </v>
      </c>
      <c r="B53" s="27" t="str">
        <f t="shared" si="1"/>
        <v>I</v>
      </c>
      <c r="C53" s="189">
        <f t="shared" si="2"/>
        <v>35217.464</v>
      </c>
      <c r="D53" s="23" t="str">
        <f t="shared" si="3"/>
        <v>vis</v>
      </c>
      <c r="E53" s="197" t="e">
        <f>VLOOKUP(C53,A!C$21:E$973,3,FALSE)</f>
        <v>#N/A</v>
      </c>
      <c r="F53" s="27" t="s">
        <v>291</v>
      </c>
      <c r="G53" s="23" t="str">
        <f t="shared" si="4"/>
        <v>35217.4640</v>
      </c>
      <c r="H53" s="189">
        <f t="shared" si="5"/>
        <v>2</v>
      </c>
      <c r="I53" s="198" t="s">
        <v>379</v>
      </c>
      <c r="J53" s="199" t="s">
        <v>380</v>
      </c>
      <c r="K53" s="198">
        <v>2</v>
      </c>
      <c r="L53" s="198" t="s">
        <v>381</v>
      </c>
      <c r="M53" s="199" t="s">
        <v>368</v>
      </c>
      <c r="N53" s="199" t="s">
        <v>251</v>
      </c>
      <c r="O53" s="200" t="s">
        <v>331</v>
      </c>
      <c r="P53" s="200" t="s">
        <v>369</v>
      </c>
    </row>
    <row r="54" spans="1:16" ht="12.75" customHeight="1" thickBot="1">
      <c r="A54" s="189" t="str">
        <f t="shared" si="0"/>
        <v> ASS 48.141 </v>
      </c>
      <c r="B54" s="27" t="str">
        <f t="shared" si="1"/>
        <v>I</v>
      </c>
      <c r="C54" s="189">
        <f t="shared" si="2"/>
        <v>36229.5743</v>
      </c>
      <c r="D54" s="23" t="str">
        <f t="shared" si="3"/>
        <v>vis</v>
      </c>
      <c r="E54" s="197" t="e">
        <f>VLOOKUP(C54,A!C$21:E$973,3,FALSE)</f>
        <v>#N/A</v>
      </c>
      <c r="F54" s="27" t="s">
        <v>291</v>
      </c>
      <c r="G54" s="23" t="str">
        <f t="shared" si="4"/>
        <v>36229.5743</v>
      </c>
      <c r="H54" s="189">
        <f t="shared" si="5"/>
        <v>2115</v>
      </c>
      <c r="I54" s="198" t="s">
        <v>382</v>
      </c>
      <c r="J54" s="199" t="s">
        <v>383</v>
      </c>
      <c r="K54" s="198">
        <v>2115</v>
      </c>
      <c r="L54" s="198" t="s">
        <v>384</v>
      </c>
      <c r="M54" s="199" t="s">
        <v>368</v>
      </c>
      <c r="N54" s="199" t="s">
        <v>375</v>
      </c>
      <c r="O54" s="200" t="s">
        <v>331</v>
      </c>
      <c r="P54" s="200" t="s">
        <v>332</v>
      </c>
    </row>
    <row r="55" spans="1:16" ht="12.75" customHeight="1" thickBot="1">
      <c r="A55" s="189" t="str">
        <f t="shared" si="0"/>
        <v> AA 40.245 </v>
      </c>
      <c r="B55" s="27" t="str">
        <f t="shared" si="1"/>
        <v>I</v>
      </c>
      <c r="C55" s="189">
        <f t="shared" si="2"/>
        <v>36231.490299999998</v>
      </c>
      <c r="D55" s="23" t="str">
        <f t="shared" si="3"/>
        <v>vis</v>
      </c>
      <c r="E55" s="197" t="e">
        <f>VLOOKUP(C55,A!C$21:E$973,3,FALSE)</f>
        <v>#N/A</v>
      </c>
      <c r="F55" s="27" t="s">
        <v>291</v>
      </c>
      <c r="G55" s="23" t="str">
        <f t="shared" si="4"/>
        <v>36231.4903</v>
      </c>
      <c r="H55" s="189">
        <f t="shared" si="5"/>
        <v>2119</v>
      </c>
      <c r="I55" s="198" t="s">
        <v>385</v>
      </c>
      <c r="J55" s="199" t="s">
        <v>386</v>
      </c>
      <c r="K55" s="198">
        <v>2119</v>
      </c>
      <c r="L55" s="198" t="s">
        <v>387</v>
      </c>
      <c r="M55" s="199" t="s">
        <v>368</v>
      </c>
      <c r="N55" s="199" t="s">
        <v>51</v>
      </c>
      <c r="O55" s="200" t="s">
        <v>331</v>
      </c>
      <c r="P55" s="200" t="s">
        <v>369</v>
      </c>
    </row>
    <row r="56" spans="1:16" ht="12.75" customHeight="1" thickBot="1">
      <c r="A56" s="189" t="str">
        <f t="shared" si="0"/>
        <v> AA 40.245 </v>
      </c>
      <c r="B56" s="27" t="str">
        <f t="shared" si="1"/>
        <v>I</v>
      </c>
      <c r="C56" s="189">
        <f t="shared" si="2"/>
        <v>36231.490899999997</v>
      </c>
      <c r="D56" s="23" t="str">
        <f t="shared" si="3"/>
        <v>vis</v>
      </c>
      <c r="E56" s="197" t="e">
        <f>VLOOKUP(C56,A!C$21:E$973,3,FALSE)</f>
        <v>#N/A</v>
      </c>
      <c r="F56" s="27" t="s">
        <v>291</v>
      </c>
      <c r="G56" s="23" t="str">
        <f t="shared" si="4"/>
        <v>36231.4909</v>
      </c>
      <c r="H56" s="189">
        <f t="shared" si="5"/>
        <v>2119</v>
      </c>
      <c r="I56" s="198" t="s">
        <v>388</v>
      </c>
      <c r="J56" s="199" t="s">
        <v>386</v>
      </c>
      <c r="K56" s="198">
        <v>2119</v>
      </c>
      <c r="L56" s="198" t="s">
        <v>389</v>
      </c>
      <c r="M56" s="199" t="s">
        <v>368</v>
      </c>
      <c r="N56" s="199" t="s">
        <v>251</v>
      </c>
      <c r="O56" s="200" t="s">
        <v>331</v>
      </c>
      <c r="P56" s="200" t="s">
        <v>369</v>
      </c>
    </row>
    <row r="57" spans="1:16" ht="12.75" customHeight="1" thickBot="1">
      <c r="A57" s="189" t="str">
        <f t="shared" si="0"/>
        <v> AA 40.245 </v>
      </c>
      <c r="B57" s="27" t="str">
        <f t="shared" si="1"/>
        <v>I</v>
      </c>
      <c r="C57" s="189">
        <f t="shared" si="2"/>
        <v>36604.625099999997</v>
      </c>
      <c r="D57" s="23" t="str">
        <f t="shared" si="3"/>
        <v>vis</v>
      </c>
      <c r="E57" s="197" t="e">
        <f>VLOOKUP(C57,A!C$21:E$973,3,FALSE)</f>
        <v>#N/A</v>
      </c>
      <c r="F57" s="27" t="s">
        <v>291</v>
      </c>
      <c r="G57" s="23" t="str">
        <f t="shared" si="4"/>
        <v>36604.6251</v>
      </c>
      <c r="H57" s="189">
        <f t="shared" si="5"/>
        <v>2898</v>
      </c>
      <c r="I57" s="198" t="s">
        <v>390</v>
      </c>
      <c r="J57" s="199" t="s">
        <v>391</v>
      </c>
      <c r="K57" s="198">
        <v>2898</v>
      </c>
      <c r="L57" s="198" t="s">
        <v>392</v>
      </c>
      <c r="M57" s="199" t="s">
        <v>368</v>
      </c>
      <c r="N57" s="199" t="s">
        <v>51</v>
      </c>
      <c r="O57" s="200" t="s">
        <v>331</v>
      </c>
      <c r="P57" s="200" t="s">
        <v>369</v>
      </c>
    </row>
    <row r="58" spans="1:16" ht="12.75" customHeight="1" thickBot="1">
      <c r="A58" s="189" t="str">
        <f t="shared" si="0"/>
        <v> AA 40.245 </v>
      </c>
      <c r="B58" s="27" t="str">
        <f t="shared" si="1"/>
        <v>I</v>
      </c>
      <c r="C58" s="189">
        <f t="shared" si="2"/>
        <v>36604.625099999997</v>
      </c>
      <c r="D58" s="23" t="str">
        <f t="shared" si="3"/>
        <v>vis</v>
      </c>
      <c r="E58" s="197" t="e">
        <f>VLOOKUP(C58,A!C$21:E$973,3,FALSE)</f>
        <v>#N/A</v>
      </c>
      <c r="F58" s="27" t="s">
        <v>291</v>
      </c>
      <c r="G58" s="23" t="str">
        <f t="shared" si="4"/>
        <v>36604.6251</v>
      </c>
      <c r="H58" s="189">
        <f t="shared" si="5"/>
        <v>2898</v>
      </c>
      <c r="I58" s="198" t="s">
        <v>390</v>
      </c>
      <c r="J58" s="199" t="s">
        <v>391</v>
      </c>
      <c r="K58" s="198">
        <v>2898</v>
      </c>
      <c r="L58" s="198" t="s">
        <v>392</v>
      </c>
      <c r="M58" s="199" t="s">
        <v>368</v>
      </c>
      <c r="N58" s="199" t="s">
        <v>251</v>
      </c>
      <c r="O58" s="200" t="s">
        <v>331</v>
      </c>
      <c r="P58" s="200" t="s">
        <v>369</v>
      </c>
    </row>
    <row r="59" spans="1:16" ht="12.75" customHeight="1" thickBot="1">
      <c r="A59" s="189" t="str">
        <f t="shared" si="0"/>
        <v> ASS 48.141 </v>
      </c>
      <c r="B59" s="27" t="str">
        <f t="shared" si="1"/>
        <v>I</v>
      </c>
      <c r="C59" s="189">
        <f t="shared" si="2"/>
        <v>36604.626900000003</v>
      </c>
      <c r="D59" s="23" t="str">
        <f t="shared" si="3"/>
        <v>vis</v>
      </c>
      <c r="E59" s="197" t="e">
        <f>VLOOKUP(C59,A!C$21:E$973,3,FALSE)</f>
        <v>#N/A</v>
      </c>
      <c r="F59" s="27" t="s">
        <v>291</v>
      </c>
      <c r="G59" s="23" t="str">
        <f t="shared" si="4"/>
        <v>36604.6269</v>
      </c>
      <c r="H59" s="189">
        <f t="shared" si="5"/>
        <v>2898</v>
      </c>
      <c r="I59" s="198" t="s">
        <v>393</v>
      </c>
      <c r="J59" s="199" t="s">
        <v>394</v>
      </c>
      <c r="K59" s="198">
        <v>2898</v>
      </c>
      <c r="L59" s="198" t="s">
        <v>395</v>
      </c>
      <c r="M59" s="199" t="s">
        <v>368</v>
      </c>
      <c r="N59" s="199" t="s">
        <v>375</v>
      </c>
      <c r="O59" s="200" t="s">
        <v>331</v>
      </c>
      <c r="P59" s="200" t="s">
        <v>332</v>
      </c>
    </row>
    <row r="60" spans="1:16" ht="12.75" customHeight="1" thickBot="1">
      <c r="A60" s="189" t="str">
        <f t="shared" si="0"/>
        <v> AA 40.245 </v>
      </c>
      <c r="B60" s="27" t="str">
        <f t="shared" si="1"/>
        <v>I</v>
      </c>
      <c r="C60" s="189">
        <f t="shared" si="2"/>
        <v>37315.446400000001</v>
      </c>
      <c r="D60" s="23" t="str">
        <f t="shared" si="3"/>
        <v>vis</v>
      </c>
      <c r="E60" s="197" t="e">
        <f>VLOOKUP(C60,A!C$21:E$973,3,FALSE)</f>
        <v>#N/A</v>
      </c>
      <c r="F60" s="27" t="s">
        <v>291</v>
      </c>
      <c r="G60" s="23" t="str">
        <f t="shared" si="4"/>
        <v>37315.4464</v>
      </c>
      <c r="H60" s="189">
        <f t="shared" si="5"/>
        <v>4382</v>
      </c>
      <c r="I60" s="198" t="s">
        <v>396</v>
      </c>
      <c r="J60" s="199" t="s">
        <v>397</v>
      </c>
      <c r="K60" s="198">
        <v>4382</v>
      </c>
      <c r="L60" s="198" t="s">
        <v>398</v>
      </c>
      <c r="M60" s="199" t="s">
        <v>368</v>
      </c>
      <c r="N60" s="199" t="s">
        <v>251</v>
      </c>
      <c r="O60" s="200" t="s">
        <v>331</v>
      </c>
      <c r="P60" s="200" t="s">
        <v>369</v>
      </c>
    </row>
    <row r="61" spans="1:16" ht="12.75" customHeight="1" thickBot="1">
      <c r="A61" s="189" t="str">
        <f t="shared" si="0"/>
        <v> AA 40.245 </v>
      </c>
      <c r="B61" s="27" t="str">
        <f t="shared" si="1"/>
        <v>I</v>
      </c>
      <c r="C61" s="189">
        <f t="shared" si="2"/>
        <v>37315.4467</v>
      </c>
      <c r="D61" s="23" t="str">
        <f t="shared" si="3"/>
        <v>vis</v>
      </c>
      <c r="E61" s="197" t="e">
        <f>VLOOKUP(C61,A!C$21:E$973,3,FALSE)</f>
        <v>#N/A</v>
      </c>
      <c r="F61" s="27" t="s">
        <v>291</v>
      </c>
      <c r="G61" s="23" t="str">
        <f t="shared" si="4"/>
        <v>37315.4467</v>
      </c>
      <c r="H61" s="189">
        <f t="shared" si="5"/>
        <v>4382</v>
      </c>
      <c r="I61" s="198" t="s">
        <v>399</v>
      </c>
      <c r="J61" s="199" t="s">
        <v>400</v>
      </c>
      <c r="K61" s="198">
        <v>4382</v>
      </c>
      <c r="L61" s="198" t="s">
        <v>401</v>
      </c>
      <c r="M61" s="199" t="s">
        <v>368</v>
      </c>
      <c r="N61" s="199" t="s">
        <v>51</v>
      </c>
      <c r="O61" s="200" t="s">
        <v>331</v>
      </c>
      <c r="P61" s="200" t="s">
        <v>369</v>
      </c>
    </row>
    <row r="62" spans="1:16" ht="12.75" customHeight="1" thickBot="1">
      <c r="A62" s="189" t="str">
        <f t="shared" si="0"/>
        <v> ASS 48.141 </v>
      </c>
      <c r="B62" s="27" t="str">
        <f t="shared" si="1"/>
        <v>I</v>
      </c>
      <c r="C62" s="189">
        <f t="shared" si="2"/>
        <v>37315.447</v>
      </c>
      <c r="D62" s="23" t="str">
        <f t="shared" si="3"/>
        <v>vis</v>
      </c>
      <c r="E62" s="197" t="e">
        <f>VLOOKUP(C62,A!C$21:E$973,3,FALSE)</f>
        <v>#N/A</v>
      </c>
      <c r="F62" s="27" t="s">
        <v>291</v>
      </c>
      <c r="G62" s="23" t="str">
        <f t="shared" si="4"/>
        <v>37315.4470</v>
      </c>
      <c r="H62" s="189">
        <f t="shared" si="5"/>
        <v>4382</v>
      </c>
      <c r="I62" s="198" t="s">
        <v>402</v>
      </c>
      <c r="J62" s="199" t="s">
        <v>400</v>
      </c>
      <c r="K62" s="198">
        <v>4382</v>
      </c>
      <c r="L62" s="198" t="s">
        <v>403</v>
      </c>
      <c r="M62" s="199" t="s">
        <v>368</v>
      </c>
      <c r="N62" s="199" t="s">
        <v>375</v>
      </c>
      <c r="O62" s="200" t="s">
        <v>331</v>
      </c>
      <c r="P62" s="200" t="s">
        <v>332</v>
      </c>
    </row>
    <row r="63" spans="1:16" ht="12.75" customHeight="1" thickBot="1">
      <c r="A63" s="189" t="str">
        <f t="shared" si="0"/>
        <v>IBVS 46 </v>
      </c>
      <c r="B63" s="27" t="str">
        <f t="shared" si="1"/>
        <v>I</v>
      </c>
      <c r="C63" s="189">
        <f t="shared" si="2"/>
        <v>38448.273999999998</v>
      </c>
      <c r="D63" s="23" t="str">
        <f t="shared" si="3"/>
        <v>vis</v>
      </c>
      <c r="E63" s="197" t="e">
        <f>VLOOKUP(C63,A!C$21:E$973,3,FALSE)</f>
        <v>#N/A</v>
      </c>
      <c r="F63" s="27" t="s">
        <v>291</v>
      </c>
      <c r="G63" s="23" t="str">
        <f t="shared" si="4"/>
        <v>38448.274</v>
      </c>
      <c r="H63" s="189">
        <f t="shared" si="5"/>
        <v>6747</v>
      </c>
      <c r="I63" s="198" t="s">
        <v>404</v>
      </c>
      <c r="J63" s="199" t="s">
        <v>405</v>
      </c>
      <c r="K63" s="198">
        <v>6747</v>
      </c>
      <c r="L63" s="198" t="s">
        <v>406</v>
      </c>
      <c r="M63" s="199" t="s">
        <v>407</v>
      </c>
      <c r="N63" s="199"/>
      <c r="O63" s="200" t="s">
        <v>408</v>
      </c>
      <c r="P63" s="201" t="s">
        <v>409</v>
      </c>
    </row>
    <row r="64" spans="1:16" ht="12.75" customHeight="1" thickBot="1">
      <c r="A64" s="189" t="str">
        <f t="shared" si="0"/>
        <v>BAVM 23 </v>
      </c>
      <c r="B64" s="27" t="str">
        <f t="shared" si="1"/>
        <v>I</v>
      </c>
      <c r="C64" s="189">
        <f t="shared" si="2"/>
        <v>39266.400999999998</v>
      </c>
      <c r="D64" s="23" t="str">
        <f t="shared" si="3"/>
        <v>vis</v>
      </c>
      <c r="E64" s="197" t="e">
        <f>VLOOKUP(C64,A!C$21:E$973,3,FALSE)</f>
        <v>#N/A</v>
      </c>
      <c r="F64" s="27" t="s">
        <v>291</v>
      </c>
      <c r="G64" s="23" t="str">
        <f t="shared" si="4"/>
        <v>39266.401</v>
      </c>
      <c r="H64" s="189">
        <f t="shared" si="5"/>
        <v>8455</v>
      </c>
      <c r="I64" s="198" t="s">
        <v>410</v>
      </c>
      <c r="J64" s="199" t="s">
        <v>411</v>
      </c>
      <c r="K64" s="198">
        <v>8455</v>
      </c>
      <c r="L64" s="198" t="s">
        <v>335</v>
      </c>
      <c r="M64" s="199" t="s">
        <v>407</v>
      </c>
      <c r="N64" s="199"/>
      <c r="O64" s="200" t="s">
        <v>412</v>
      </c>
      <c r="P64" s="201" t="s">
        <v>413</v>
      </c>
    </row>
    <row r="65" spans="1:16" ht="12.75" customHeight="1" thickBot="1">
      <c r="A65" s="189" t="str">
        <f t="shared" si="0"/>
        <v>BAVM 23 </v>
      </c>
      <c r="B65" s="27" t="str">
        <f t="shared" si="1"/>
        <v>I</v>
      </c>
      <c r="C65" s="189">
        <f t="shared" si="2"/>
        <v>39266.402999999998</v>
      </c>
      <c r="D65" s="23" t="str">
        <f t="shared" si="3"/>
        <v>vis</v>
      </c>
      <c r="E65" s="197" t="e">
        <f>VLOOKUP(C65,A!C$21:E$973,3,FALSE)</f>
        <v>#N/A</v>
      </c>
      <c r="F65" s="27" t="s">
        <v>291</v>
      </c>
      <c r="G65" s="23" t="str">
        <f t="shared" si="4"/>
        <v>39266.403</v>
      </c>
      <c r="H65" s="189">
        <f t="shared" si="5"/>
        <v>8455</v>
      </c>
      <c r="I65" s="198" t="s">
        <v>414</v>
      </c>
      <c r="J65" s="199" t="s">
        <v>415</v>
      </c>
      <c r="K65" s="198">
        <v>8455</v>
      </c>
      <c r="L65" s="198" t="s">
        <v>416</v>
      </c>
      <c r="M65" s="199" t="s">
        <v>407</v>
      </c>
      <c r="N65" s="199"/>
      <c r="O65" s="200" t="s">
        <v>417</v>
      </c>
      <c r="P65" s="201" t="s">
        <v>413</v>
      </c>
    </row>
    <row r="66" spans="1:16" ht="12.75" customHeight="1" thickBot="1">
      <c r="A66" s="189" t="str">
        <f t="shared" si="0"/>
        <v> AA 40.245 </v>
      </c>
      <c r="B66" s="27" t="str">
        <f t="shared" si="1"/>
        <v>I</v>
      </c>
      <c r="C66" s="189">
        <f t="shared" si="2"/>
        <v>39913.516900000002</v>
      </c>
      <c r="D66" s="23" t="str">
        <f t="shared" si="3"/>
        <v>vis</v>
      </c>
      <c r="E66" s="197" t="e">
        <f>VLOOKUP(C66,A!C$21:E$973,3,FALSE)</f>
        <v>#N/A</v>
      </c>
      <c r="F66" s="27" t="s">
        <v>291</v>
      </c>
      <c r="G66" s="23" t="str">
        <f t="shared" si="4"/>
        <v>39913.5169</v>
      </c>
      <c r="H66" s="189">
        <f t="shared" si="5"/>
        <v>9806</v>
      </c>
      <c r="I66" s="198" t="s">
        <v>423</v>
      </c>
      <c r="J66" s="199" t="s">
        <v>424</v>
      </c>
      <c r="K66" s="198">
        <v>9806</v>
      </c>
      <c r="L66" s="198" t="s">
        <v>425</v>
      </c>
      <c r="M66" s="199" t="s">
        <v>368</v>
      </c>
      <c r="N66" s="199" t="s">
        <v>51</v>
      </c>
      <c r="O66" s="200" t="s">
        <v>331</v>
      </c>
      <c r="P66" s="200" t="s">
        <v>369</v>
      </c>
    </row>
    <row r="67" spans="1:16" ht="12.75" customHeight="1" thickBot="1">
      <c r="A67" s="189" t="str">
        <f t="shared" si="0"/>
        <v> AA 40.245 </v>
      </c>
      <c r="B67" s="27" t="str">
        <f t="shared" si="1"/>
        <v>I</v>
      </c>
      <c r="C67" s="189">
        <f t="shared" si="2"/>
        <v>39913.518199999999</v>
      </c>
      <c r="D67" s="23" t="str">
        <f t="shared" si="3"/>
        <v>vis</v>
      </c>
      <c r="E67" s="197" t="e">
        <f>VLOOKUP(C67,A!C$21:E$973,3,FALSE)</f>
        <v>#N/A</v>
      </c>
      <c r="F67" s="27" t="s">
        <v>291</v>
      </c>
      <c r="G67" s="23" t="str">
        <f t="shared" si="4"/>
        <v>39913.5182</v>
      </c>
      <c r="H67" s="189">
        <f t="shared" si="5"/>
        <v>9806</v>
      </c>
      <c r="I67" s="198" t="s">
        <v>426</v>
      </c>
      <c r="J67" s="199" t="s">
        <v>427</v>
      </c>
      <c r="K67" s="198">
        <v>9806</v>
      </c>
      <c r="L67" s="198" t="s">
        <v>428</v>
      </c>
      <c r="M67" s="199" t="s">
        <v>368</v>
      </c>
      <c r="N67" s="199" t="s">
        <v>251</v>
      </c>
      <c r="O67" s="200" t="s">
        <v>331</v>
      </c>
      <c r="P67" s="200" t="s">
        <v>369</v>
      </c>
    </row>
    <row r="68" spans="1:16" ht="12.75" customHeight="1" thickBot="1">
      <c r="A68" s="189" t="str">
        <f t="shared" si="0"/>
        <v> ASS 48.141 </v>
      </c>
      <c r="B68" s="27" t="str">
        <f t="shared" si="1"/>
        <v>I</v>
      </c>
      <c r="C68" s="189">
        <f t="shared" si="2"/>
        <v>39913.518199999999</v>
      </c>
      <c r="D68" s="23" t="str">
        <f t="shared" si="3"/>
        <v>vis</v>
      </c>
      <c r="E68" s="197" t="e">
        <f>VLOOKUP(C68,A!C$21:E$973,3,FALSE)</f>
        <v>#N/A</v>
      </c>
      <c r="F68" s="27" t="s">
        <v>291</v>
      </c>
      <c r="G68" s="23" t="str">
        <f t="shared" si="4"/>
        <v>39913.5182</v>
      </c>
      <c r="H68" s="189">
        <f t="shared" si="5"/>
        <v>9806</v>
      </c>
      <c r="I68" s="198" t="s">
        <v>426</v>
      </c>
      <c r="J68" s="199" t="s">
        <v>427</v>
      </c>
      <c r="K68" s="198">
        <v>9806</v>
      </c>
      <c r="L68" s="198" t="s">
        <v>428</v>
      </c>
      <c r="M68" s="199" t="s">
        <v>368</v>
      </c>
      <c r="N68" s="199" t="s">
        <v>375</v>
      </c>
      <c r="O68" s="200" t="s">
        <v>331</v>
      </c>
      <c r="P68" s="200" t="s">
        <v>332</v>
      </c>
    </row>
    <row r="69" spans="1:16" ht="12.75" customHeight="1" thickBot="1">
      <c r="A69" s="189" t="str">
        <f t="shared" si="0"/>
        <v> AA 40.245 </v>
      </c>
      <c r="B69" s="27" t="str">
        <f t="shared" si="1"/>
        <v>I</v>
      </c>
      <c r="C69" s="189">
        <f t="shared" si="2"/>
        <v>39913.519200000002</v>
      </c>
      <c r="D69" s="23" t="str">
        <f t="shared" si="3"/>
        <v>vis</v>
      </c>
      <c r="E69" s="197" t="e">
        <f>VLOOKUP(C69,A!C$21:E$973,3,FALSE)</f>
        <v>#N/A</v>
      </c>
      <c r="F69" s="27" t="s">
        <v>291</v>
      </c>
      <c r="G69" s="23" t="str">
        <f t="shared" si="4"/>
        <v>39913.5192</v>
      </c>
      <c r="H69" s="189">
        <f t="shared" si="5"/>
        <v>9806</v>
      </c>
      <c r="I69" s="198" t="s">
        <v>429</v>
      </c>
      <c r="J69" s="199" t="s">
        <v>430</v>
      </c>
      <c r="K69" s="198">
        <v>9806</v>
      </c>
      <c r="L69" s="198" t="s">
        <v>431</v>
      </c>
      <c r="M69" s="199" t="s">
        <v>368</v>
      </c>
      <c r="N69" s="199" t="s">
        <v>290</v>
      </c>
      <c r="O69" s="200" t="s">
        <v>331</v>
      </c>
      <c r="P69" s="200" t="s">
        <v>369</v>
      </c>
    </row>
    <row r="70" spans="1:16" ht="12.75" customHeight="1" thickBot="1">
      <c r="A70" s="189" t="str">
        <f t="shared" si="0"/>
        <v> ORI 119 </v>
      </c>
      <c r="B70" s="27" t="str">
        <f t="shared" si="1"/>
        <v>I</v>
      </c>
      <c r="C70" s="189">
        <f t="shared" si="2"/>
        <v>40658.345999999998</v>
      </c>
      <c r="D70" s="23" t="str">
        <f t="shared" si="3"/>
        <v>vis</v>
      </c>
      <c r="E70" s="197" t="e">
        <f>VLOOKUP(C70,A!C$21:E$973,3,FALSE)</f>
        <v>#N/A</v>
      </c>
      <c r="F70" s="27" t="s">
        <v>291</v>
      </c>
      <c r="G70" s="23" t="str">
        <f t="shared" si="4"/>
        <v>40658.346</v>
      </c>
      <c r="H70" s="189">
        <f t="shared" si="5"/>
        <v>11361</v>
      </c>
      <c r="I70" s="198" t="s">
        <v>432</v>
      </c>
      <c r="J70" s="199" t="s">
        <v>433</v>
      </c>
      <c r="K70" s="198">
        <v>11361</v>
      </c>
      <c r="L70" s="198" t="s">
        <v>434</v>
      </c>
      <c r="M70" s="199" t="s">
        <v>407</v>
      </c>
      <c r="N70" s="199"/>
      <c r="O70" s="200" t="s">
        <v>435</v>
      </c>
      <c r="P70" s="200" t="s">
        <v>436</v>
      </c>
    </row>
    <row r="71" spans="1:16" ht="12.75" customHeight="1" thickBot="1">
      <c r="A71" s="189" t="str">
        <f t="shared" si="0"/>
        <v> ORI 119 </v>
      </c>
      <c r="B71" s="27" t="str">
        <f t="shared" si="1"/>
        <v>I</v>
      </c>
      <c r="C71" s="189">
        <f t="shared" si="2"/>
        <v>40692.373</v>
      </c>
      <c r="D71" s="23" t="str">
        <f t="shared" si="3"/>
        <v>vis</v>
      </c>
      <c r="E71" s="197" t="e">
        <f>VLOOKUP(C71,A!C$21:E$973,3,FALSE)</f>
        <v>#N/A</v>
      </c>
      <c r="F71" s="27" t="s">
        <v>291</v>
      </c>
      <c r="G71" s="23" t="str">
        <f t="shared" si="4"/>
        <v>40692.373</v>
      </c>
      <c r="H71" s="189">
        <f t="shared" si="5"/>
        <v>11432</v>
      </c>
      <c r="I71" s="198" t="s">
        <v>437</v>
      </c>
      <c r="J71" s="199" t="s">
        <v>438</v>
      </c>
      <c r="K71" s="198">
        <v>11432</v>
      </c>
      <c r="L71" s="198" t="s">
        <v>439</v>
      </c>
      <c r="M71" s="199" t="s">
        <v>407</v>
      </c>
      <c r="N71" s="199"/>
      <c r="O71" s="200" t="s">
        <v>435</v>
      </c>
      <c r="P71" s="200" t="s">
        <v>436</v>
      </c>
    </row>
    <row r="72" spans="1:16" ht="12.75" customHeight="1" thickBot="1">
      <c r="A72" s="189" t="str">
        <f t="shared" si="0"/>
        <v> ORI 119 </v>
      </c>
      <c r="B72" s="27" t="str">
        <f t="shared" si="1"/>
        <v>I</v>
      </c>
      <c r="C72" s="189">
        <f t="shared" si="2"/>
        <v>40725.42</v>
      </c>
      <c r="D72" s="23" t="str">
        <f t="shared" si="3"/>
        <v>vis</v>
      </c>
      <c r="E72" s="197" t="e">
        <f>VLOOKUP(C72,A!C$21:E$973,3,FALSE)</f>
        <v>#N/A</v>
      </c>
      <c r="F72" s="27" t="s">
        <v>291</v>
      </c>
      <c r="G72" s="23" t="str">
        <f t="shared" si="4"/>
        <v>40725.420</v>
      </c>
      <c r="H72" s="189">
        <f t="shared" si="5"/>
        <v>11501</v>
      </c>
      <c r="I72" s="198" t="s">
        <v>440</v>
      </c>
      <c r="J72" s="199" t="s">
        <v>441</v>
      </c>
      <c r="K72" s="198">
        <v>11501</v>
      </c>
      <c r="L72" s="198" t="s">
        <v>358</v>
      </c>
      <c r="M72" s="199" t="s">
        <v>407</v>
      </c>
      <c r="N72" s="199"/>
      <c r="O72" s="200" t="s">
        <v>435</v>
      </c>
      <c r="P72" s="200" t="s">
        <v>436</v>
      </c>
    </row>
    <row r="73" spans="1:16" ht="12.75" customHeight="1" thickBot="1">
      <c r="A73" s="189" t="str">
        <f t="shared" si="0"/>
        <v> ORI 124 </v>
      </c>
      <c r="B73" s="27" t="str">
        <f t="shared" si="1"/>
        <v>I</v>
      </c>
      <c r="C73" s="189">
        <f t="shared" si="2"/>
        <v>41028.624000000003</v>
      </c>
      <c r="D73" s="23" t="str">
        <f t="shared" si="3"/>
        <v>vis</v>
      </c>
      <c r="E73" s="197" t="e">
        <f>VLOOKUP(C73,A!C$21:E$973,3,FALSE)</f>
        <v>#N/A</v>
      </c>
      <c r="F73" s="27" t="s">
        <v>291</v>
      </c>
      <c r="G73" s="23" t="str">
        <f t="shared" si="4"/>
        <v>41028.624</v>
      </c>
      <c r="H73" s="189">
        <f t="shared" si="5"/>
        <v>12134</v>
      </c>
      <c r="I73" s="198" t="s">
        <v>442</v>
      </c>
      <c r="J73" s="199" t="s">
        <v>443</v>
      </c>
      <c r="K73" s="198">
        <v>12134</v>
      </c>
      <c r="L73" s="198" t="s">
        <v>416</v>
      </c>
      <c r="M73" s="199" t="s">
        <v>407</v>
      </c>
      <c r="N73" s="199"/>
      <c r="O73" s="200" t="s">
        <v>435</v>
      </c>
      <c r="P73" s="200" t="s">
        <v>444</v>
      </c>
    </row>
    <row r="74" spans="1:16" ht="12.75" customHeight="1" thickBot="1">
      <c r="A74" s="189" t="str">
        <f t="shared" si="0"/>
        <v> ORI 126 </v>
      </c>
      <c r="B74" s="27" t="str">
        <f t="shared" si="1"/>
        <v>I</v>
      </c>
      <c r="C74" s="189">
        <f t="shared" si="2"/>
        <v>41146.402999999998</v>
      </c>
      <c r="D74" s="23" t="str">
        <f t="shared" si="3"/>
        <v>vis</v>
      </c>
      <c r="E74" s="197" t="e">
        <f>VLOOKUP(C74,A!C$21:E$973,3,FALSE)</f>
        <v>#N/A</v>
      </c>
      <c r="F74" s="27" t="s">
        <v>291</v>
      </c>
      <c r="G74" s="23" t="str">
        <f t="shared" si="4"/>
        <v>41146.403</v>
      </c>
      <c r="H74" s="189">
        <f t="shared" si="5"/>
        <v>12380</v>
      </c>
      <c r="I74" s="198" t="s">
        <v>445</v>
      </c>
      <c r="J74" s="199" t="s">
        <v>446</v>
      </c>
      <c r="K74" s="198">
        <v>12380</v>
      </c>
      <c r="L74" s="198" t="s">
        <v>447</v>
      </c>
      <c r="M74" s="199" t="s">
        <v>407</v>
      </c>
      <c r="N74" s="199"/>
      <c r="O74" s="200" t="s">
        <v>448</v>
      </c>
      <c r="P74" s="200" t="s">
        <v>449</v>
      </c>
    </row>
    <row r="75" spans="1:16" ht="12.75" customHeight="1" thickBot="1">
      <c r="A75" s="189" t="str">
        <f t="shared" ref="A75:A138" si="6">P75</f>
        <v> ORI 127 </v>
      </c>
      <c r="B75" s="27" t="str">
        <f t="shared" ref="B75:B138" si="7">IF(H75=INT(H75),"I","II")</f>
        <v>I</v>
      </c>
      <c r="C75" s="189">
        <f t="shared" ref="C75:C138" si="8">1*G75</f>
        <v>41211.599999999999</v>
      </c>
      <c r="D75" s="23" t="str">
        <f t="shared" ref="D75:D138" si="9">VLOOKUP(F75,I$1:J$5,2,FALSE)</f>
        <v>vis</v>
      </c>
      <c r="E75" s="197" t="e">
        <f>VLOOKUP(C75,A!C$21:E$973,3,FALSE)</f>
        <v>#N/A</v>
      </c>
      <c r="F75" s="27" t="s">
        <v>291</v>
      </c>
      <c r="G75" s="23" t="str">
        <f t="shared" ref="G75:G138" si="10">MID(I75,3,LEN(I75)-3)</f>
        <v>41211.600</v>
      </c>
      <c r="H75" s="189">
        <f t="shared" ref="H75:H138" si="11">1*K75</f>
        <v>12516</v>
      </c>
      <c r="I75" s="198" t="s">
        <v>450</v>
      </c>
      <c r="J75" s="199" t="s">
        <v>451</v>
      </c>
      <c r="K75" s="198">
        <v>12516</v>
      </c>
      <c r="L75" s="198" t="s">
        <v>416</v>
      </c>
      <c r="M75" s="199" t="s">
        <v>407</v>
      </c>
      <c r="N75" s="199"/>
      <c r="O75" s="200" t="s">
        <v>435</v>
      </c>
      <c r="P75" s="200" t="s">
        <v>452</v>
      </c>
    </row>
    <row r="76" spans="1:16" ht="12.75" customHeight="1" thickBot="1">
      <c r="A76" s="189" t="str">
        <f t="shared" si="6"/>
        <v> BBS 13 </v>
      </c>
      <c r="B76" s="27" t="str">
        <f t="shared" si="7"/>
        <v>I</v>
      </c>
      <c r="C76" s="189">
        <f t="shared" si="8"/>
        <v>42059.417999999998</v>
      </c>
      <c r="D76" s="23" t="str">
        <f t="shared" si="9"/>
        <v>vis</v>
      </c>
      <c r="E76" s="197" t="e">
        <f>VLOOKUP(C76,A!C$21:E$973,3,FALSE)</f>
        <v>#N/A</v>
      </c>
      <c r="F76" s="27" t="s">
        <v>291</v>
      </c>
      <c r="G76" s="23" t="str">
        <f t="shared" si="10"/>
        <v>42059.418</v>
      </c>
      <c r="H76" s="189">
        <f t="shared" si="11"/>
        <v>14286</v>
      </c>
      <c r="I76" s="198" t="s">
        <v>453</v>
      </c>
      <c r="J76" s="199" t="s">
        <v>454</v>
      </c>
      <c r="K76" s="198">
        <v>14286</v>
      </c>
      <c r="L76" s="198" t="s">
        <v>455</v>
      </c>
      <c r="M76" s="199" t="s">
        <v>407</v>
      </c>
      <c r="N76" s="199"/>
      <c r="O76" s="200" t="s">
        <v>435</v>
      </c>
      <c r="P76" s="200" t="s">
        <v>456</v>
      </c>
    </row>
    <row r="77" spans="1:16" ht="12.75" customHeight="1" thickBot="1">
      <c r="A77" s="189" t="str">
        <f t="shared" si="6"/>
        <v> AA 40.245 </v>
      </c>
      <c r="B77" s="27" t="str">
        <f t="shared" si="7"/>
        <v>I</v>
      </c>
      <c r="C77" s="189">
        <f t="shared" si="8"/>
        <v>42451.701099999998</v>
      </c>
      <c r="D77" s="23" t="str">
        <f t="shared" si="9"/>
        <v>vis</v>
      </c>
      <c r="E77" s="197" t="e">
        <f>VLOOKUP(C77,A!C$21:E$973,3,FALSE)</f>
        <v>#N/A</v>
      </c>
      <c r="F77" s="27" t="s">
        <v>291</v>
      </c>
      <c r="G77" s="23" t="str">
        <f t="shared" si="10"/>
        <v>42451.7011</v>
      </c>
      <c r="H77" s="189">
        <f t="shared" si="11"/>
        <v>15105</v>
      </c>
      <c r="I77" s="198" t="s">
        <v>457</v>
      </c>
      <c r="J77" s="199" t="s">
        <v>458</v>
      </c>
      <c r="K77" s="198">
        <v>15105</v>
      </c>
      <c r="L77" s="198" t="s">
        <v>459</v>
      </c>
      <c r="M77" s="199" t="s">
        <v>368</v>
      </c>
      <c r="N77" s="199" t="s">
        <v>51</v>
      </c>
      <c r="O77" s="200" t="s">
        <v>331</v>
      </c>
      <c r="P77" s="200" t="s">
        <v>369</v>
      </c>
    </row>
    <row r="78" spans="1:16" ht="12.75" customHeight="1" thickBot="1">
      <c r="A78" s="189" t="str">
        <f t="shared" si="6"/>
        <v> AA 40.245 </v>
      </c>
      <c r="B78" s="27" t="str">
        <f t="shared" si="7"/>
        <v>I</v>
      </c>
      <c r="C78" s="189">
        <f t="shared" si="8"/>
        <v>42451.7022</v>
      </c>
      <c r="D78" s="23" t="str">
        <f t="shared" si="9"/>
        <v>vis</v>
      </c>
      <c r="E78" s="197" t="e">
        <f>VLOOKUP(C78,A!C$21:E$973,3,FALSE)</f>
        <v>#N/A</v>
      </c>
      <c r="F78" s="27" t="s">
        <v>291</v>
      </c>
      <c r="G78" s="23" t="str">
        <f t="shared" si="10"/>
        <v>42451.7022</v>
      </c>
      <c r="H78" s="189">
        <f t="shared" si="11"/>
        <v>15105</v>
      </c>
      <c r="I78" s="198" t="s">
        <v>460</v>
      </c>
      <c r="J78" s="199" t="s">
        <v>461</v>
      </c>
      <c r="K78" s="198">
        <v>15105</v>
      </c>
      <c r="L78" s="198" t="s">
        <v>462</v>
      </c>
      <c r="M78" s="199" t="s">
        <v>368</v>
      </c>
      <c r="N78" s="199" t="s">
        <v>251</v>
      </c>
      <c r="O78" s="200" t="s">
        <v>331</v>
      </c>
      <c r="P78" s="200" t="s">
        <v>369</v>
      </c>
    </row>
    <row r="79" spans="1:16" ht="12.75" customHeight="1" thickBot="1">
      <c r="A79" s="189" t="str">
        <f t="shared" si="6"/>
        <v> ASS 48.141 </v>
      </c>
      <c r="B79" s="27" t="str">
        <f t="shared" si="7"/>
        <v>I</v>
      </c>
      <c r="C79" s="189">
        <f t="shared" si="8"/>
        <v>42452.676599999999</v>
      </c>
      <c r="D79" s="23" t="str">
        <f t="shared" si="9"/>
        <v>vis</v>
      </c>
      <c r="E79" s="197" t="e">
        <f>VLOOKUP(C79,A!C$21:E$973,3,FALSE)</f>
        <v>#N/A</v>
      </c>
      <c r="F79" s="27" t="s">
        <v>291</v>
      </c>
      <c r="G79" s="23" t="str">
        <f t="shared" si="10"/>
        <v>42452.6766</v>
      </c>
      <c r="H79" s="189">
        <f t="shared" si="11"/>
        <v>15107</v>
      </c>
      <c r="I79" s="198" t="s">
        <v>463</v>
      </c>
      <c r="J79" s="199" t="s">
        <v>464</v>
      </c>
      <c r="K79" s="198">
        <v>15107</v>
      </c>
      <c r="L79" s="198" t="s">
        <v>465</v>
      </c>
      <c r="M79" s="199" t="s">
        <v>368</v>
      </c>
      <c r="N79" s="199" t="s">
        <v>375</v>
      </c>
      <c r="O79" s="200" t="s">
        <v>331</v>
      </c>
      <c r="P79" s="200" t="s">
        <v>332</v>
      </c>
    </row>
    <row r="80" spans="1:16" ht="12.75" customHeight="1" thickBot="1">
      <c r="A80" s="189" t="str">
        <f t="shared" si="6"/>
        <v> AA 40.245 </v>
      </c>
      <c r="B80" s="27" t="str">
        <f t="shared" si="7"/>
        <v>I</v>
      </c>
      <c r="C80" s="189">
        <f t="shared" si="8"/>
        <v>42452.677199999998</v>
      </c>
      <c r="D80" s="23" t="str">
        <f t="shared" si="9"/>
        <v>vis</v>
      </c>
      <c r="E80" s="197" t="e">
        <f>VLOOKUP(C80,A!C$21:E$973,3,FALSE)</f>
        <v>#N/A</v>
      </c>
      <c r="F80" s="27" t="s">
        <v>291</v>
      </c>
      <c r="G80" s="23" t="str">
        <f t="shared" si="10"/>
        <v>42452.6772</v>
      </c>
      <c r="H80" s="189">
        <f t="shared" si="11"/>
        <v>15107</v>
      </c>
      <c r="I80" s="198" t="s">
        <v>466</v>
      </c>
      <c r="J80" s="199" t="s">
        <v>467</v>
      </c>
      <c r="K80" s="198">
        <v>15107</v>
      </c>
      <c r="L80" s="198" t="s">
        <v>381</v>
      </c>
      <c r="M80" s="199" t="s">
        <v>368</v>
      </c>
      <c r="N80" s="199" t="s">
        <v>290</v>
      </c>
      <c r="O80" s="200" t="s">
        <v>331</v>
      </c>
      <c r="P80" s="200" t="s">
        <v>369</v>
      </c>
    </row>
    <row r="81" spans="1:16" ht="12.75" customHeight="1" thickBot="1">
      <c r="A81" s="189" t="str">
        <f t="shared" si="6"/>
        <v> AA 27.274 </v>
      </c>
      <c r="B81" s="27" t="str">
        <f t="shared" si="7"/>
        <v>I</v>
      </c>
      <c r="C81" s="189">
        <f t="shared" si="8"/>
        <v>42716.607400000001</v>
      </c>
      <c r="D81" s="23" t="str">
        <f t="shared" si="9"/>
        <v>vis</v>
      </c>
      <c r="E81" s="197" t="e">
        <f>VLOOKUP(C81,A!C$21:E$973,3,FALSE)</f>
        <v>#N/A</v>
      </c>
      <c r="F81" s="27" t="s">
        <v>291</v>
      </c>
      <c r="G81" s="23" t="str">
        <f t="shared" si="10"/>
        <v>42716.6074</v>
      </c>
      <c r="H81" s="189">
        <f t="shared" si="11"/>
        <v>15658</v>
      </c>
      <c r="I81" s="198" t="s">
        <v>468</v>
      </c>
      <c r="J81" s="199" t="s">
        <v>469</v>
      </c>
      <c r="K81" s="198">
        <v>15658</v>
      </c>
      <c r="L81" s="198" t="s">
        <v>470</v>
      </c>
      <c r="M81" s="199" t="s">
        <v>368</v>
      </c>
      <c r="N81" s="199" t="s">
        <v>375</v>
      </c>
      <c r="O81" s="200" t="s">
        <v>471</v>
      </c>
      <c r="P81" s="200" t="s">
        <v>472</v>
      </c>
    </row>
    <row r="82" spans="1:16" ht="12.75" customHeight="1" thickBot="1">
      <c r="A82" s="189" t="str">
        <f t="shared" si="6"/>
        <v> AA 27.274 </v>
      </c>
      <c r="B82" s="27" t="str">
        <f t="shared" si="7"/>
        <v>I</v>
      </c>
      <c r="C82" s="189">
        <f t="shared" si="8"/>
        <v>42728.582199999997</v>
      </c>
      <c r="D82" s="23" t="str">
        <f t="shared" si="9"/>
        <v>vis</v>
      </c>
      <c r="E82" s="197" t="e">
        <f>VLOOKUP(C82,A!C$21:E$973,3,FALSE)</f>
        <v>#N/A</v>
      </c>
      <c r="F82" s="27" t="s">
        <v>291</v>
      </c>
      <c r="G82" s="23" t="str">
        <f t="shared" si="10"/>
        <v>42728.5822</v>
      </c>
      <c r="H82" s="189">
        <f t="shared" si="11"/>
        <v>15683</v>
      </c>
      <c r="I82" s="198" t="s">
        <v>473</v>
      </c>
      <c r="J82" s="199" t="s">
        <v>474</v>
      </c>
      <c r="K82" s="198">
        <v>15683</v>
      </c>
      <c r="L82" s="198" t="s">
        <v>475</v>
      </c>
      <c r="M82" s="199" t="s">
        <v>368</v>
      </c>
      <c r="N82" s="199" t="s">
        <v>375</v>
      </c>
      <c r="O82" s="200" t="s">
        <v>471</v>
      </c>
      <c r="P82" s="200" t="s">
        <v>472</v>
      </c>
    </row>
    <row r="83" spans="1:16" ht="12.75" customHeight="1" thickBot="1">
      <c r="A83" s="189" t="str">
        <f t="shared" si="6"/>
        <v> AA 27.274 </v>
      </c>
      <c r="B83" s="27" t="str">
        <f t="shared" si="7"/>
        <v>I</v>
      </c>
      <c r="C83" s="189">
        <f t="shared" si="8"/>
        <v>42738.639000000003</v>
      </c>
      <c r="D83" s="23" t="str">
        <f t="shared" si="9"/>
        <v>vis</v>
      </c>
      <c r="E83" s="197" t="e">
        <f>VLOOKUP(C83,A!C$21:E$973,3,FALSE)</f>
        <v>#N/A</v>
      </c>
      <c r="F83" s="27" t="s">
        <v>291</v>
      </c>
      <c r="G83" s="23" t="str">
        <f t="shared" si="10"/>
        <v>42738.6390</v>
      </c>
      <c r="H83" s="189">
        <f t="shared" si="11"/>
        <v>15704</v>
      </c>
      <c r="I83" s="198" t="s">
        <v>476</v>
      </c>
      <c r="J83" s="199" t="s">
        <v>477</v>
      </c>
      <c r="K83" s="198">
        <v>15704</v>
      </c>
      <c r="L83" s="198" t="s">
        <v>478</v>
      </c>
      <c r="M83" s="199" t="s">
        <v>368</v>
      </c>
      <c r="N83" s="199" t="s">
        <v>375</v>
      </c>
      <c r="O83" s="200" t="s">
        <v>471</v>
      </c>
      <c r="P83" s="200" t="s">
        <v>472</v>
      </c>
    </row>
    <row r="84" spans="1:16" ht="12.75" customHeight="1" thickBot="1">
      <c r="A84" s="189" t="str">
        <f t="shared" si="6"/>
        <v> AA 27.274 </v>
      </c>
      <c r="B84" s="27" t="str">
        <f t="shared" si="7"/>
        <v>I</v>
      </c>
      <c r="C84" s="189">
        <f t="shared" si="8"/>
        <v>42741.513500000001</v>
      </c>
      <c r="D84" s="23" t="str">
        <f t="shared" si="9"/>
        <v>vis</v>
      </c>
      <c r="E84" s="197" t="e">
        <f>VLOOKUP(C84,A!C$21:E$973,3,FALSE)</f>
        <v>#N/A</v>
      </c>
      <c r="F84" s="27" t="s">
        <v>291</v>
      </c>
      <c r="G84" s="23" t="str">
        <f t="shared" si="10"/>
        <v>42741.5135</v>
      </c>
      <c r="H84" s="189">
        <f t="shared" si="11"/>
        <v>15710</v>
      </c>
      <c r="I84" s="198" t="s">
        <v>479</v>
      </c>
      <c r="J84" s="199" t="s">
        <v>480</v>
      </c>
      <c r="K84" s="198">
        <v>15710</v>
      </c>
      <c r="L84" s="198" t="s">
        <v>481</v>
      </c>
      <c r="M84" s="199" t="s">
        <v>368</v>
      </c>
      <c r="N84" s="199" t="s">
        <v>375</v>
      </c>
      <c r="O84" s="200" t="s">
        <v>471</v>
      </c>
      <c r="P84" s="200" t="s">
        <v>472</v>
      </c>
    </row>
    <row r="85" spans="1:16" ht="12.75" customHeight="1" thickBot="1">
      <c r="A85" s="189" t="str">
        <f t="shared" si="6"/>
        <v> AN 301.328 </v>
      </c>
      <c r="B85" s="27" t="str">
        <f t="shared" si="7"/>
        <v>I</v>
      </c>
      <c r="C85" s="189">
        <f t="shared" si="8"/>
        <v>42810.498</v>
      </c>
      <c r="D85" s="23" t="str">
        <f t="shared" si="9"/>
        <v>vis</v>
      </c>
      <c r="E85" s="197" t="e">
        <f>VLOOKUP(C85,A!C$21:E$973,3,FALSE)</f>
        <v>#N/A</v>
      </c>
      <c r="F85" s="27" t="s">
        <v>291</v>
      </c>
      <c r="G85" s="23" t="str">
        <f t="shared" si="10"/>
        <v>42810.498</v>
      </c>
      <c r="H85" s="189">
        <f t="shared" si="11"/>
        <v>15854</v>
      </c>
      <c r="I85" s="198" t="s">
        <v>482</v>
      </c>
      <c r="J85" s="199" t="s">
        <v>483</v>
      </c>
      <c r="K85" s="198">
        <v>15854</v>
      </c>
      <c r="L85" s="198" t="s">
        <v>484</v>
      </c>
      <c r="M85" s="199" t="s">
        <v>407</v>
      </c>
      <c r="N85" s="199"/>
      <c r="O85" s="200" t="s">
        <v>485</v>
      </c>
      <c r="P85" s="200" t="s">
        <v>486</v>
      </c>
    </row>
    <row r="86" spans="1:16" ht="12.75" customHeight="1" thickBot="1">
      <c r="A86" s="189" t="str">
        <f t="shared" si="6"/>
        <v> AN 301.328 </v>
      </c>
      <c r="B86" s="27" t="str">
        <f t="shared" si="7"/>
        <v>I</v>
      </c>
      <c r="C86" s="189">
        <f t="shared" si="8"/>
        <v>42830.614000000001</v>
      </c>
      <c r="D86" s="23" t="str">
        <f t="shared" si="9"/>
        <v>vis</v>
      </c>
      <c r="E86" s="197" t="e">
        <f>VLOOKUP(C86,A!C$21:E$973,3,FALSE)</f>
        <v>#N/A</v>
      </c>
      <c r="F86" s="27" t="s">
        <v>291</v>
      </c>
      <c r="G86" s="23" t="str">
        <f t="shared" si="10"/>
        <v>42830.614</v>
      </c>
      <c r="H86" s="189">
        <f t="shared" si="11"/>
        <v>15896</v>
      </c>
      <c r="I86" s="198" t="s">
        <v>487</v>
      </c>
      <c r="J86" s="199" t="s">
        <v>488</v>
      </c>
      <c r="K86" s="198">
        <v>15896</v>
      </c>
      <c r="L86" s="198" t="s">
        <v>489</v>
      </c>
      <c r="M86" s="199" t="s">
        <v>407</v>
      </c>
      <c r="N86" s="199"/>
      <c r="O86" s="200" t="s">
        <v>485</v>
      </c>
      <c r="P86" s="200" t="s">
        <v>486</v>
      </c>
    </row>
    <row r="87" spans="1:16" ht="12.75" customHeight="1" thickBot="1">
      <c r="A87" s="189" t="str">
        <f t="shared" si="6"/>
        <v> AA 40.245 </v>
      </c>
      <c r="B87" s="27" t="str">
        <f t="shared" si="7"/>
        <v>I</v>
      </c>
      <c r="C87" s="189">
        <f t="shared" si="8"/>
        <v>42838.742299999998</v>
      </c>
      <c r="D87" s="23" t="str">
        <f t="shared" si="9"/>
        <v>vis</v>
      </c>
      <c r="E87" s="197" t="e">
        <f>VLOOKUP(C87,A!C$21:E$973,3,FALSE)</f>
        <v>#N/A</v>
      </c>
      <c r="F87" s="27" t="s">
        <v>291</v>
      </c>
      <c r="G87" s="23" t="str">
        <f t="shared" si="10"/>
        <v>42838.7423</v>
      </c>
      <c r="H87" s="189">
        <f t="shared" si="11"/>
        <v>15913</v>
      </c>
      <c r="I87" s="198" t="s">
        <v>490</v>
      </c>
      <c r="J87" s="199" t="s">
        <v>491</v>
      </c>
      <c r="K87" s="198">
        <v>15913</v>
      </c>
      <c r="L87" s="198" t="s">
        <v>389</v>
      </c>
      <c r="M87" s="199" t="s">
        <v>368</v>
      </c>
      <c r="N87" s="199" t="s">
        <v>51</v>
      </c>
      <c r="O87" s="200" t="s">
        <v>331</v>
      </c>
      <c r="P87" s="200" t="s">
        <v>369</v>
      </c>
    </row>
    <row r="88" spans="1:16" ht="12.75" customHeight="1" thickBot="1">
      <c r="A88" s="189" t="str">
        <f t="shared" si="6"/>
        <v> AA 40.245 </v>
      </c>
      <c r="B88" s="27" t="str">
        <f t="shared" si="7"/>
        <v>I</v>
      </c>
      <c r="C88" s="189">
        <f t="shared" si="8"/>
        <v>42838.742899999997</v>
      </c>
      <c r="D88" s="23" t="str">
        <f t="shared" si="9"/>
        <v>vis</v>
      </c>
      <c r="E88" s="197" t="e">
        <f>VLOOKUP(C88,A!C$21:E$973,3,FALSE)</f>
        <v>#N/A</v>
      </c>
      <c r="F88" s="27" t="s">
        <v>291</v>
      </c>
      <c r="G88" s="23" t="str">
        <f t="shared" si="10"/>
        <v>42838.7429</v>
      </c>
      <c r="H88" s="189">
        <f t="shared" si="11"/>
        <v>15913</v>
      </c>
      <c r="I88" s="198" t="s">
        <v>492</v>
      </c>
      <c r="J88" s="199" t="s">
        <v>493</v>
      </c>
      <c r="K88" s="198">
        <v>15913</v>
      </c>
      <c r="L88" s="198" t="s">
        <v>494</v>
      </c>
      <c r="M88" s="199" t="s">
        <v>368</v>
      </c>
      <c r="N88" s="199" t="s">
        <v>251</v>
      </c>
      <c r="O88" s="200" t="s">
        <v>331</v>
      </c>
      <c r="P88" s="200" t="s">
        <v>369</v>
      </c>
    </row>
    <row r="89" spans="1:16" ht="12.75" customHeight="1" thickBot="1">
      <c r="A89" s="189" t="str">
        <f t="shared" si="6"/>
        <v> AA 40.245 </v>
      </c>
      <c r="B89" s="27" t="str">
        <f t="shared" si="7"/>
        <v>I</v>
      </c>
      <c r="C89" s="189">
        <f t="shared" si="8"/>
        <v>42846.4087</v>
      </c>
      <c r="D89" s="23" t="str">
        <f t="shared" si="9"/>
        <v>vis</v>
      </c>
      <c r="E89" s="197" t="e">
        <f>VLOOKUP(C89,A!C$21:E$973,3,FALSE)</f>
        <v>#N/A</v>
      </c>
      <c r="F89" s="27" t="s">
        <v>291</v>
      </c>
      <c r="G89" s="23" t="str">
        <f t="shared" si="10"/>
        <v>42846.4087</v>
      </c>
      <c r="H89" s="189">
        <f t="shared" si="11"/>
        <v>15929</v>
      </c>
      <c r="I89" s="198" t="s">
        <v>495</v>
      </c>
      <c r="J89" s="199" t="s">
        <v>496</v>
      </c>
      <c r="K89" s="198">
        <v>15929</v>
      </c>
      <c r="L89" s="198" t="s">
        <v>497</v>
      </c>
      <c r="M89" s="199" t="s">
        <v>368</v>
      </c>
      <c r="N89" s="199" t="s">
        <v>290</v>
      </c>
      <c r="O89" s="200" t="s">
        <v>331</v>
      </c>
      <c r="P89" s="200" t="s">
        <v>369</v>
      </c>
    </row>
    <row r="90" spans="1:16" ht="12.75" customHeight="1" thickBot="1">
      <c r="A90" s="189" t="str">
        <f t="shared" si="6"/>
        <v> AN 301.328 </v>
      </c>
      <c r="B90" s="27" t="str">
        <f t="shared" si="7"/>
        <v>I</v>
      </c>
      <c r="C90" s="189">
        <f t="shared" si="8"/>
        <v>42869.409</v>
      </c>
      <c r="D90" s="23" t="str">
        <f t="shared" si="9"/>
        <v>vis</v>
      </c>
      <c r="E90" s="197" t="e">
        <f>VLOOKUP(C90,A!C$21:E$973,3,FALSE)</f>
        <v>#N/A</v>
      </c>
      <c r="F90" s="27" t="s">
        <v>291</v>
      </c>
      <c r="G90" s="23" t="str">
        <f t="shared" si="10"/>
        <v>42869.409</v>
      </c>
      <c r="H90" s="189">
        <f t="shared" si="11"/>
        <v>15977</v>
      </c>
      <c r="I90" s="198" t="s">
        <v>498</v>
      </c>
      <c r="J90" s="199" t="s">
        <v>499</v>
      </c>
      <c r="K90" s="198">
        <v>15977</v>
      </c>
      <c r="L90" s="198" t="s">
        <v>500</v>
      </c>
      <c r="M90" s="199" t="s">
        <v>407</v>
      </c>
      <c r="N90" s="199"/>
      <c r="O90" s="200" t="s">
        <v>485</v>
      </c>
      <c r="P90" s="200" t="s">
        <v>486</v>
      </c>
    </row>
    <row r="91" spans="1:16" ht="12.75" customHeight="1" thickBot="1">
      <c r="A91" s="189" t="str">
        <f t="shared" si="6"/>
        <v> AA 40.245 </v>
      </c>
      <c r="B91" s="27" t="str">
        <f t="shared" si="7"/>
        <v>I</v>
      </c>
      <c r="C91" s="189">
        <f t="shared" si="8"/>
        <v>43137.635199999997</v>
      </c>
      <c r="D91" s="23" t="str">
        <f t="shared" si="9"/>
        <v>vis</v>
      </c>
      <c r="E91" s="197" t="e">
        <f>VLOOKUP(C91,A!C$21:E$973,3,FALSE)</f>
        <v>#N/A</v>
      </c>
      <c r="F91" s="27" t="s">
        <v>291</v>
      </c>
      <c r="G91" s="23" t="str">
        <f t="shared" si="10"/>
        <v>43137.6352</v>
      </c>
      <c r="H91" s="189">
        <f t="shared" si="11"/>
        <v>16537</v>
      </c>
      <c r="I91" s="198" t="s">
        <v>501</v>
      </c>
      <c r="J91" s="199" t="s">
        <v>502</v>
      </c>
      <c r="K91" s="198">
        <v>16537</v>
      </c>
      <c r="L91" s="198" t="s">
        <v>503</v>
      </c>
      <c r="M91" s="199" t="s">
        <v>368</v>
      </c>
      <c r="N91" s="199" t="s">
        <v>51</v>
      </c>
      <c r="O91" s="200" t="s">
        <v>331</v>
      </c>
      <c r="P91" s="200" t="s">
        <v>369</v>
      </c>
    </row>
    <row r="92" spans="1:16" ht="12.75" customHeight="1" thickBot="1">
      <c r="A92" s="189" t="str">
        <f t="shared" si="6"/>
        <v> AA 40.245 </v>
      </c>
      <c r="B92" s="27" t="str">
        <f t="shared" si="7"/>
        <v>I</v>
      </c>
      <c r="C92" s="189">
        <f t="shared" si="8"/>
        <v>43137.637600000002</v>
      </c>
      <c r="D92" s="23" t="str">
        <f t="shared" si="9"/>
        <v>vis</v>
      </c>
      <c r="E92" s="197" t="e">
        <f>VLOOKUP(C92,A!C$21:E$973,3,FALSE)</f>
        <v>#N/A</v>
      </c>
      <c r="F92" s="27" t="s">
        <v>291</v>
      </c>
      <c r="G92" s="23" t="str">
        <f t="shared" si="10"/>
        <v>43137.6376</v>
      </c>
      <c r="H92" s="189">
        <f t="shared" si="11"/>
        <v>16537</v>
      </c>
      <c r="I92" s="198" t="s">
        <v>504</v>
      </c>
      <c r="J92" s="199" t="s">
        <v>505</v>
      </c>
      <c r="K92" s="198">
        <v>16537</v>
      </c>
      <c r="L92" s="198" t="s">
        <v>506</v>
      </c>
      <c r="M92" s="199" t="s">
        <v>368</v>
      </c>
      <c r="N92" s="199" t="s">
        <v>251</v>
      </c>
      <c r="O92" s="200" t="s">
        <v>331</v>
      </c>
      <c r="P92" s="200" t="s">
        <v>369</v>
      </c>
    </row>
    <row r="93" spans="1:16" ht="12.75" customHeight="1" thickBot="1">
      <c r="A93" s="189" t="str">
        <f t="shared" si="6"/>
        <v> AA 40.245 </v>
      </c>
      <c r="B93" s="27" t="str">
        <f t="shared" si="7"/>
        <v>I</v>
      </c>
      <c r="C93" s="189">
        <f t="shared" si="8"/>
        <v>43175.479200000002</v>
      </c>
      <c r="D93" s="23" t="str">
        <f t="shared" si="9"/>
        <v>vis</v>
      </c>
      <c r="E93" s="197" t="e">
        <f>VLOOKUP(C93,A!C$21:E$973,3,FALSE)</f>
        <v>#N/A</v>
      </c>
      <c r="F93" s="27" t="s">
        <v>291</v>
      </c>
      <c r="G93" s="23" t="str">
        <f t="shared" si="10"/>
        <v>43175.4792</v>
      </c>
      <c r="H93" s="189">
        <f t="shared" si="11"/>
        <v>16616</v>
      </c>
      <c r="I93" s="198" t="s">
        <v>507</v>
      </c>
      <c r="J93" s="199" t="s">
        <v>508</v>
      </c>
      <c r="K93" s="198">
        <v>16616</v>
      </c>
      <c r="L93" s="198" t="s">
        <v>509</v>
      </c>
      <c r="M93" s="199" t="s">
        <v>368</v>
      </c>
      <c r="N93" s="199" t="s">
        <v>290</v>
      </c>
      <c r="O93" s="200" t="s">
        <v>331</v>
      </c>
      <c r="P93" s="200" t="s">
        <v>369</v>
      </c>
    </row>
    <row r="94" spans="1:16" ht="12.75" customHeight="1" thickBot="1">
      <c r="A94" s="189" t="str">
        <f t="shared" si="6"/>
        <v> BBS 32 </v>
      </c>
      <c r="B94" s="27" t="str">
        <f t="shared" si="7"/>
        <v>I</v>
      </c>
      <c r="C94" s="189">
        <f t="shared" si="8"/>
        <v>43188.394999999997</v>
      </c>
      <c r="D94" s="23" t="str">
        <f t="shared" si="9"/>
        <v>vis</v>
      </c>
      <c r="E94" s="197" t="e">
        <f>VLOOKUP(C94,A!C$21:E$973,3,FALSE)</f>
        <v>#N/A</v>
      </c>
      <c r="F94" s="27" t="s">
        <v>291</v>
      </c>
      <c r="G94" s="23" t="str">
        <f t="shared" si="10"/>
        <v>43188.395</v>
      </c>
      <c r="H94" s="189">
        <f t="shared" si="11"/>
        <v>16643</v>
      </c>
      <c r="I94" s="198" t="s">
        <v>510</v>
      </c>
      <c r="J94" s="199" t="s">
        <v>511</v>
      </c>
      <c r="K94" s="198">
        <v>16643</v>
      </c>
      <c r="L94" s="198" t="s">
        <v>434</v>
      </c>
      <c r="M94" s="199" t="s">
        <v>407</v>
      </c>
      <c r="N94" s="199"/>
      <c r="O94" s="200" t="s">
        <v>435</v>
      </c>
      <c r="P94" s="200" t="s">
        <v>512</v>
      </c>
    </row>
    <row r="95" spans="1:16" ht="12.75" customHeight="1" thickBot="1">
      <c r="A95" s="189" t="str">
        <f t="shared" si="6"/>
        <v> BBS 33 </v>
      </c>
      <c r="B95" s="27" t="str">
        <f t="shared" si="7"/>
        <v>I</v>
      </c>
      <c r="C95" s="189">
        <f t="shared" si="8"/>
        <v>43212.360999999997</v>
      </c>
      <c r="D95" s="23" t="str">
        <f t="shared" si="9"/>
        <v>vis</v>
      </c>
      <c r="E95" s="197" t="e">
        <f>VLOOKUP(C95,A!C$21:E$973,3,FALSE)</f>
        <v>#N/A</v>
      </c>
      <c r="F95" s="27" t="s">
        <v>291</v>
      </c>
      <c r="G95" s="23" t="str">
        <f t="shared" si="10"/>
        <v>43212.361</v>
      </c>
      <c r="H95" s="189">
        <f t="shared" si="11"/>
        <v>16693</v>
      </c>
      <c r="I95" s="198" t="s">
        <v>513</v>
      </c>
      <c r="J95" s="199" t="s">
        <v>514</v>
      </c>
      <c r="K95" s="198">
        <v>16693</v>
      </c>
      <c r="L95" s="198" t="s">
        <v>416</v>
      </c>
      <c r="M95" s="199" t="s">
        <v>407</v>
      </c>
      <c r="N95" s="199"/>
      <c r="O95" s="200" t="s">
        <v>435</v>
      </c>
      <c r="P95" s="200" t="s">
        <v>515</v>
      </c>
    </row>
    <row r="96" spans="1:16" ht="12.75" customHeight="1" thickBot="1">
      <c r="A96" s="189" t="str">
        <f t="shared" si="6"/>
        <v>BAVM 29 </v>
      </c>
      <c r="B96" s="27" t="str">
        <f t="shared" si="7"/>
        <v>I</v>
      </c>
      <c r="C96" s="189">
        <f t="shared" si="8"/>
        <v>43222.428</v>
      </c>
      <c r="D96" s="23" t="str">
        <f t="shared" si="9"/>
        <v>vis</v>
      </c>
      <c r="E96" s="197" t="e">
        <f>VLOOKUP(C96,A!C$21:E$973,3,FALSE)</f>
        <v>#N/A</v>
      </c>
      <c r="F96" s="27" t="s">
        <v>291</v>
      </c>
      <c r="G96" s="23" t="str">
        <f t="shared" si="10"/>
        <v>43222.428</v>
      </c>
      <c r="H96" s="189">
        <f t="shared" si="11"/>
        <v>16714</v>
      </c>
      <c r="I96" s="198" t="s">
        <v>516</v>
      </c>
      <c r="J96" s="199" t="s">
        <v>517</v>
      </c>
      <c r="K96" s="198">
        <v>16714</v>
      </c>
      <c r="L96" s="198" t="s">
        <v>500</v>
      </c>
      <c r="M96" s="199" t="s">
        <v>407</v>
      </c>
      <c r="N96" s="199"/>
      <c r="O96" s="200" t="s">
        <v>518</v>
      </c>
      <c r="P96" s="201" t="s">
        <v>519</v>
      </c>
    </row>
    <row r="97" spans="1:16" ht="12.75" customHeight="1" thickBot="1">
      <c r="A97" s="189" t="str">
        <f t="shared" si="6"/>
        <v> AA 40.245 </v>
      </c>
      <c r="B97" s="27" t="str">
        <f t="shared" si="7"/>
        <v>I</v>
      </c>
      <c r="C97" s="189">
        <f t="shared" si="8"/>
        <v>43497.371400000004</v>
      </c>
      <c r="D97" s="23" t="str">
        <f t="shared" si="9"/>
        <v>vis</v>
      </c>
      <c r="E97" s="197" t="e">
        <f>VLOOKUP(C97,A!C$21:E$973,3,FALSE)</f>
        <v>#N/A</v>
      </c>
      <c r="F97" s="27" t="s">
        <v>291</v>
      </c>
      <c r="G97" s="23" t="str">
        <f t="shared" si="10"/>
        <v>43497.3714</v>
      </c>
      <c r="H97" s="189">
        <f t="shared" si="11"/>
        <v>17288</v>
      </c>
      <c r="I97" s="198" t="s">
        <v>520</v>
      </c>
      <c r="J97" s="199" t="s">
        <v>521</v>
      </c>
      <c r="K97" s="198">
        <v>17288</v>
      </c>
      <c r="L97" s="198" t="s">
        <v>522</v>
      </c>
      <c r="M97" s="199" t="s">
        <v>368</v>
      </c>
      <c r="N97" s="199" t="s">
        <v>290</v>
      </c>
      <c r="O97" s="200" t="s">
        <v>331</v>
      </c>
      <c r="P97" s="200" t="s">
        <v>369</v>
      </c>
    </row>
    <row r="98" spans="1:16" ht="12.75" customHeight="1" thickBot="1">
      <c r="A98" s="189" t="str">
        <f t="shared" si="6"/>
        <v> AN 301.328 </v>
      </c>
      <c r="B98" s="27" t="str">
        <f t="shared" si="7"/>
        <v>I</v>
      </c>
      <c r="C98" s="189">
        <f t="shared" si="8"/>
        <v>43609.468000000001</v>
      </c>
      <c r="D98" s="23" t="str">
        <f t="shared" si="9"/>
        <v>vis</v>
      </c>
      <c r="E98" s="197" t="e">
        <f>VLOOKUP(C98,A!C$21:E$973,3,FALSE)</f>
        <v>#N/A</v>
      </c>
      <c r="F98" s="27" t="s">
        <v>291</v>
      </c>
      <c r="G98" s="23" t="str">
        <f t="shared" si="10"/>
        <v>43609.468</v>
      </c>
      <c r="H98" s="189">
        <f t="shared" si="11"/>
        <v>17522</v>
      </c>
      <c r="I98" s="198" t="s">
        <v>523</v>
      </c>
      <c r="J98" s="199" t="s">
        <v>524</v>
      </c>
      <c r="K98" s="198">
        <v>17522</v>
      </c>
      <c r="L98" s="198" t="s">
        <v>525</v>
      </c>
      <c r="M98" s="199" t="s">
        <v>407</v>
      </c>
      <c r="N98" s="199"/>
      <c r="O98" s="200" t="s">
        <v>485</v>
      </c>
      <c r="P98" s="200" t="s">
        <v>486</v>
      </c>
    </row>
    <row r="99" spans="1:16" ht="12.75" customHeight="1" thickBot="1">
      <c r="A99" s="189" t="str">
        <f t="shared" si="6"/>
        <v> AA 40.245 </v>
      </c>
      <c r="B99" s="27" t="str">
        <f t="shared" si="7"/>
        <v>I</v>
      </c>
      <c r="C99" s="189">
        <f t="shared" si="8"/>
        <v>43880.564899999998</v>
      </c>
      <c r="D99" s="23" t="str">
        <f t="shared" si="9"/>
        <v>vis</v>
      </c>
      <c r="E99" s="197" t="e">
        <f>VLOOKUP(C99,A!C$21:E$973,3,FALSE)</f>
        <v>#N/A</v>
      </c>
      <c r="F99" s="27" t="s">
        <v>291</v>
      </c>
      <c r="G99" s="23" t="str">
        <f t="shared" si="10"/>
        <v>43880.5649</v>
      </c>
      <c r="H99" s="189">
        <f t="shared" si="11"/>
        <v>18088</v>
      </c>
      <c r="I99" s="198" t="s">
        <v>526</v>
      </c>
      <c r="J99" s="199" t="s">
        <v>527</v>
      </c>
      <c r="K99" s="198">
        <v>18088</v>
      </c>
      <c r="L99" s="198" t="s">
        <v>528</v>
      </c>
      <c r="M99" s="199" t="s">
        <v>368</v>
      </c>
      <c r="N99" s="199" t="s">
        <v>51</v>
      </c>
      <c r="O99" s="200" t="s">
        <v>331</v>
      </c>
      <c r="P99" s="200" t="s">
        <v>369</v>
      </c>
    </row>
    <row r="100" spans="1:16" ht="12.75" customHeight="1" thickBot="1">
      <c r="A100" s="189" t="str">
        <f t="shared" si="6"/>
        <v> AA 40.245 </v>
      </c>
      <c r="B100" s="27" t="str">
        <f t="shared" si="7"/>
        <v>I</v>
      </c>
      <c r="C100" s="189">
        <f t="shared" si="8"/>
        <v>43880.5651</v>
      </c>
      <c r="D100" s="23" t="str">
        <f t="shared" si="9"/>
        <v>vis</v>
      </c>
      <c r="E100" s="197" t="e">
        <f>VLOOKUP(C100,A!C$21:E$973,3,FALSE)</f>
        <v>#N/A</v>
      </c>
      <c r="F100" s="27" t="s">
        <v>291</v>
      </c>
      <c r="G100" s="23" t="str">
        <f t="shared" si="10"/>
        <v>43880.5651</v>
      </c>
      <c r="H100" s="189">
        <f t="shared" si="11"/>
        <v>18088</v>
      </c>
      <c r="I100" s="198" t="s">
        <v>529</v>
      </c>
      <c r="J100" s="199" t="s">
        <v>527</v>
      </c>
      <c r="K100" s="198">
        <v>18088</v>
      </c>
      <c r="L100" s="198" t="s">
        <v>530</v>
      </c>
      <c r="M100" s="199" t="s">
        <v>368</v>
      </c>
      <c r="N100" s="199" t="s">
        <v>290</v>
      </c>
      <c r="O100" s="200" t="s">
        <v>331</v>
      </c>
      <c r="P100" s="200" t="s">
        <v>369</v>
      </c>
    </row>
    <row r="101" spans="1:16" ht="12.75" customHeight="1" thickBot="1">
      <c r="A101" s="189" t="str">
        <f t="shared" si="6"/>
        <v> AA 40.245 </v>
      </c>
      <c r="B101" s="27" t="str">
        <f t="shared" si="7"/>
        <v>I</v>
      </c>
      <c r="C101" s="189">
        <f t="shared" si="8"/>
        <v>43880.565900000001</v>
      </c>
      <c r="D101" s="23" t="str">
        <f t="shared" si="9"/>
        <v>vis</v>
      </c>
      <c r="E101" s="197" t="e">
        <f>VLOOKUP(C101,A!C$21:E$973,3,FALSE)</f>
        <v>#N/A</v>
      </c>
      <c r="F101" s="27" t="s">
        <v>291</v>
      </c>
      <c r="G101" s="23" t="str">
        <f t="shared" si="10"/>
        <v>43880.5659</v>
      </c>
      <c r="H101" s="189">
        <f t="shared" si="11"/>
        <v>18088</v>
      </c>
      <c r="I101" s="198" t="s">
        <v>531</v>
      </c>
      <c r="J101" s="199" t="s">
        <v>532</v>
      </c>
      <c r="K101" s="198">
        <v>18088</v>
      </c>
      <c r="L101" s="198" t="s">
        <v>533</v>
      </c>
      <c r="M101" s="199" t="s">
        <v>368</v>
      </c>
      <c r="N101" s="199" t="s">
        <v>251</v>
      </c>
      <c r="O101" s="200" t="s">
        <v>331</v>
      </c>
      <c r="P101" s="200" t="s">
        <v>369</v>
      </c>
    </row>
    <row r="102" spans="1:16" ht="12.75" customHeight="1" thickBot="1">
      <c r="A102" s="189" t="str">
        <f t="shared" si="6"/>
        <v> AA 40.245 </v>
      </c>
      <c r="B102" s="27" t="str">
        <f t="shared" si="7"/>
        <v>I</v>
      </c>
      <c r="C102" s="189">
        <f t="shared" si="8"/>
        <v>43947.630499999999</v>
      </c>
      <c r="D102" s="23" t="str">
        <f t="shared" si="9"/>
        <v>vis</v>
      </c>
      <c r="E102" s="197" t="e">
        <f>VLOOKUP(C102,A!C$21:E$973,3,FALSE)</f>
        <v>#N/A</v>
      </c>
      <c r="F102" s="27" t="s">
        <v>291</v>
      </c>
      <c r="G102" s="23" t="str">
        <f t="shared" si="10"/>
        <v>43947.6305</v>
      </c>
      <c r="H102" s="189">
        <f t="shared" si="11"/>
        <v>18228</v>
      </c>
      <c r="I102" s="198" t="s">
        <v>534</v>
      </c>
      <c r="J102" s="199" t="s">
        <v>535</v>
      </c>
      <c r="K102" s="198">
        <v>18228</v>
      </c>
      <c r="L102" s="198" t="s">
        <v>536</v>
      </c>
      <c r="M102" s="199" t="s">
        <v>368</v>
      </c>
      <c r="N102" s="199" t="s">
        <v>51</v>
      </c>
      <c r="O102" s="200" t="s">
        <v>537</v>
      </c>
      <c r="P102" s="200" t="s">
        <v>369</v>
      </c>
    </row>
    <row r="103" spans="1:16" ht="12.75" customHeight="1" thickBot="1">
      <c r="A103" s="189" t="str">
        <f t="shared" si="6"/>
        <v> AA 40.245 </v>
      </c>
      <c r="B103" s="27" t="str">
        <f t="shared" si="7"/>
        <v>I</v>
      </c>
      <c r="C103" s="189">
        <f t="shared" si="8"/>
        <v>43947.6325</v>
      </c>
      <c r="D103" s="23" t="str">
        <f t="shared" si="9"/>
        <v>PE</v>
      </c>
      <c r="E103" s="197" t="e">
        <f>VLOOKUP(C103,A!C$21:E$973,3,FALSE)</f>
        <v>#N/A</v>
      </c>
      <c r="F103" s="27" t="str">
        <f>LEFT(M103,1)</f>
        <v>E</v>
      </c>
      <c r="G103" s="23" t="str">
        <f t="shared" si="10"/>
        <v>43947.6325</v>
      </c>
      <c r="H103" s="189">
        <f t="shared" si="11"/>
        <v>18228</v>
      </c>
      <c r="I103" s="198" t="s">
        <v>538</v>
      </c>
      <c r="J103" s="199" t="s">
        <v>539</v>
      </c>
      <c r="K103" s="198">
        <v>18228</v>
      </c>
      <c r="L103" s="198" t="s">
        <v>540</v>
      </c>
      <c r="M103" s="199" t="s">
        <v>368</v>
      </c>
      <c r="N103" s="199" t="s">
        <v>251</v>
      </c>
      <c r="O103" s="200" t="s">
        <v>537</v>
      </c>
      <c r="P103" s="200" t="s">
        <v>369</v>
      </c>
    </row>
    <row r="104" spans="1:16" ht="12.75" customHeight="1" thickBot="1">
      <c r="A104" s="189" t="str">
        <f t="shared" si="6"/>
        <v> AA 40.245 </v>
      </c>
      <c r="B104" s="27" t="str">
        <f t="shared" si="7"/>
        <v>I</v>
      </c>
      <c r="C104" s="189">
        <f t="shared" si="8"/>
        <v>44258.493900000001</v>
      </c>
      <c r="D104" s="23" t="str">
        <f t="shared" si="9"/>
        <v>PE</v>
      </c>
      <c r="E104" s="197" t="e">
        <f>VLOOKUP(C104,A!C$21:E$973,3,FALSE)</f>
        <v>#N/A</v>
      </c>
      <c r="F104" s="27" t="str">
        <f>LEFT(M104,1)</f>
        <v>E</v>
      </c>
      <c r="G104" s="23" t="str">
        <f t="shared" si="10"/>
        <v>44258.4939</v>
      </c>
      <c r="H104" s="189">
        <f t="shared" si="11"/>
        <v>18877</v>
      </c>
      <c r="I104" s="198" t="s">
        <v>541</v>
      </c>
      <c r="J104" s="199" t="s">
        <v>542</v>
      </c>
      <c r="K104" s="198">
        <v>18877</v>
      </c>
      <c r="L104" s="198" t="s">
        <v>543</v>
      </c>
      <c r="M104" s="199" t="s">
        <v>368</v>
      </c>
      <c r="N104" s="199" t="s">
        <v>290</v>
      </c>
      <c r="O104" s="200" t="s">
        <v>331</v>
      </c>
      <c r="P104" s="200" t="s">
        <v>369</v>
      </c>
    </row>
    <row r="105" spans="1:16" ht="12.75" customHeight="1" thickBot="1">
      <c r="A105" s="189" t="str">
        <f t="shared" si="6"/>
        <v> AA 40.245 </v>
      </c>
      <c r="B105" s="27" t="str">
        <f t="shared" si="7"/>
        <v>I</v>
      </c>
      <c r="C105" s="189">
        <f t="shared" si="8"/>
        <v>44258.494599999998</v>
      </c>
      <c r="D105" s="23" t="str">
        <f t="shared" si="9"/>
        <v>PE</v>
      </c>
      <c r="E105" s="197" t="e">
        <f>VLOOKUP(C105,A!C$21:E$973,3,FALSE)</f>
        <v>#N/A</v>
      </c>
      <c r="F105" s="27" t="str">
        <f>LEFT(M105,1)</f>
        <v>E</v>
      </c>
      <c r="G105" s="23" t="str">
        <f t="shared" si="10"/>
        <v>44258.4946</v>
      </c>
      <c r="H105" s="189">
        <f t="shared" si="11"/>
        <v>18877</v>
      </c>
      <c r="I105" s="198" t="s">
        <v>544</v>
      </c>
      <c r="J105" s="199" t="s">
        <v>545</v>
      </c>
      <c r="K105" s="198">
        <v>18877</v>
      </c>
      <c r="L105" s="198" t="s">
        <v>546</v>
      </c>
      <c r="M105" s="199" t="s">
        <v>368</v>
      </c>
      <c r="N105" s="199" t="s">
        <v>51</v>
      </c>
      <c r="O105" s="200" t="s">
        <v>331</v>
      </c>
      <c r="P105" s="200" t="s">
        <v>369</v>
      </c>
    </row>
    <row r="106" spans="1:16" ht="12.75" customHeight="1" thickBot="1">
      <c r="A106" s="189" t="str">
        <f t="shared" si="6"/>
        <v> AA 40.245 </v>
      </c>
      <c r="B106" s="27" t="str">
        <f t="shared" si="7"/>
        <v>I</v>
      </c>
      <c r="C106" s="189">
        <f t="shared" si="8"/>
        <v>44258.496500000001</v>
      </c>
      <c r="D106" s="23" t="str">
        <f t="shared" si="9"/>
        <v>PE</v>
      </c>
      <c r="E106" s="197" t="e">
        <f>VLOOKUP(C106,A!C$21:E$973,3,FALSE)</f>
        <v>#N/A</v>
      </c>
      <c r="F106" s="27" t="str">
        <f>LEFT(M106,1)</f>
        <v>E</v>
      </c>
      <c r="G106" s="23" t="str">
        <f t="shared" si="10"/>
        <v>44258.4965</v>
      </c>
      <c r="H106" s="189">
        <f t="shared" si="11"/>
        <v>18877</v>
      </c>
      <c r="I106" s="198" t="s">
        <v>547</v>
      </c>
      <c r="J106" s="199" t="s">
        <v>548</v>
      </c>
      <c r="K106" s="198">
        <v>18877</v>
      </c>
      <c r="L106" s="198" t="s">
        <v>549</v>
      </c>
      <c r="M106" s="199" t="s">
        <v>368</v>
      </c>
      <c r="N106" s="199" t="s">
        <v>251</v>
      </c>
      <c r="O106" s="200" t="s">
        <v>331</v>
      </c>
      <c r="P106" s="200" t="s">
        <v>369</v>
      </c>
    </row>
    <row r="107" spans="1:16" ht="12.75" customHeight="1" thickBot="1">
      <c r="A107" s="189" t="str">
        <f t="shared" si="6"/>
        <v> AA 40.245 </v>
      </c>
      <c r="B107" s="27" t="str">
        <f t="shared" si="7"/>
        <v>I</v>
      </c>
      <c r="C107" s="189">
        <f t="shared" si="8"/>
        <v>44288.671999999999</v>
      </c>
      <c r="D107" s="23" t="str">
        <f t="shared" si="9"/>
        <v>PE</v>
      </c>
      <c r="E107" s="197" t="e">
        <f>VLOOKUP(C107,A!C$21:E$973,3,FALSE)</f>
        <v>#N/A</v>
      </c>
      <c r="F107" s="27" t="str">
        <f>LEFT(M107,1)</f>
        <v>E</v>
      </c>
      <c r="G107" s="23" t="str">
        <f t="shared" si="10"/>
        <v>44288.6720</v>
      </c>
      <c r="H107" s="189">
        <f t="shared" si="11"/>
        <v>18940</v>
      </c>
      <c r="I107" s="198" t="s">
        <v>550</v>
      </c>
      <c r="J107" s="199" t="s">
        <v>551</v>
      </c>
      <c r="K107" s="198">
        <v>18940</v>
      </c>
      <c r="L107" s="198" t="s">
        <v>552</v>
      </c>
      <c r="M107" s="199" t="s">
        <v>368</v>
      </c>
      <c r="N107" s="199" t="s">
        <v>51</v>
      </c>
      <c r="O107" s="200" t="s">
        <v>331</v>
      </c>
      <c r="P107" s="200" t="s">
        <v>369</v>
      </c>
    </row>
    <row r="108" spans="1:16" ht="12.75" customHeight="1" thickBot="1">
      <c r="A108" s="189" t="str">
        <f t="shared" si="6"/>
        <v> AA 40.245 </v>
      </c>
      <c r="B108" s="27" t="str">
        <f t="shared" si="7"/>
        <v>I</v>
      </c>
      <c r="C108" s="189">
        <f t="shared" si="8"/>
        <v>44288.672400000003</v>
      </c>
      <c r="D108" s="23" t="str">
        <f t="shared" si="9"/>
        <v>vis</v>
      </c>
      <c r="E108" s="197" t="e">
        <f>VLOOKUP(C108,A!C$21:E$973,3,FALSE)</f>
        <v>#N/A</v>
      </c>
      <c r="F108" s="27" t="s">
        <v>291</v>
      </c>
      <c r="G108" s="23" t="str">
        <f t="shared" si="10"/>
        <v>44288.6724</v>
      </c>
      <c r="H108" s="189">
        <f t="shared" si="11"/>
        <v>18940</v>
      </c>
      <c r="I108" s="198" t="s">
        <v>553</v>
      </c>
      <c r="J108" s="199" t="s">
        <v>554</v>
      </c>
      <c r="K108" s="198">
        <v>18940</v>
      </c>
      <c r="L108" s="198" t="s">
        <v>555</v>
      </c>
      <c r="M108" s="199" t="s">
        <v>368</v>
      </c>
      <c r="N108" s="199" t="s">
        <v>251</v>
      </c>
      <c r="O108" s="200" t="s">
        <v>331</v>
      </c>
      <c r="P108" s="200" t="s">
        <v>369</v>
      </c>
    </row>
    <row r="109" spans="1:16" ht="12.75" customHeight="1" thickBot="1">
      <c r="A109" s="189" t="str">
        <f t="shared" si="6"/>
        <v> AA 40.245 </v>
      </c>
      <c r="B109" s="27" t="str">
        <f t="shared" si="7"/>
        <v>I</v>
      </c>
      <c r="C109" s="189">
        <f t="shared" si="8"/>
        <v>44288.673000000003</v>
      </c>
      <c r="D109" s="23" t="str">
        <f t="shared" si="9"/>
        <v>vis</v>
      </c>
      <c r="E109" s="197" t="e">
        <f>VLOOKUP(C109,A!C$21:E$973,3,FALSE)</f>
        <v>#N/A</v>
      </c>
      <c r="F109" s="27" t="s">
        <v>291</v>
      </c>
      <c r="G109" s="23" t="str">
        <f t="shared" si="10"/>
        <v>44288.6730</v>
      </c>
      <c r="H109" s="189">
        <f t="shared" si="11"/>
        <v>18940</v>
      </c>
      <c r="I109" s="198" t="s">
        <v>556</v>
      </c>
      <c r="J109" s="199" t="s">
        <v>557</v>
      </c>
      <c r="K109" s="198">
        <v>18940</v>
      </c>
      <c r="L109" s="198" t="s">
        <v>558</v>
      </c>
      <c r="M109" s="199" t="s">
        <v>368</v>
      </c>
      <c r="N109" s="199" t="s">
        <v>290</v>
      </c>
      <c r="O109" s="200" t="s">
        <v>331</v>
      </c>
      <c r="P109" s="200" t="s">
        <v>369</v>
      </c>
    </row>
    <row r="110" spans="1:16" ht="12.75" customHeight="1" thickBot="1">
      <c r="A110" s="189" t="str">
        <f t="shared" si="6"/>
        <v> AA 40.245 </v>
      </c>
      <c r="B110" s="27" t="str">
        <f t="shared" si="7"/>
        <v>I</v>
      </c>
      <c r="C110" s="189">
        <f t="shared" si="8"/>
        <v>44634.499100000001</v>
      </c>
      <c r="D110" s="23" t="str">
        <f t="shared" si="9"/>
        <v>vis</v>
      </c>
      <c r="E110" s="197" t="e">
        <f>VLOOKUP(C110,A!C$21:E$973,3,FALSE)</f>
        <v>#N/A</v>
      </c>
      <c r="F110" s="27" t="s">
        <v>291</v>
      </c>
      <c r="G110" s="23" t="str">
        <f t="shared" si="10"/>
        <v>44634.4991</v>
      </c>
      <c r="H110" s="189">
        <f t="shared" si="11"/>
        <v>19662</v>
      </c>
      <c r="I110" s="198" t="s">
        <v>559</v>
      </c>
      <c r="J110" s="199" t="s">
        <v>560</v>
      </c>
      <c r="K110" s="198">
        <v>19662</v>
      </c>
      <c r="L110" s="198" t="s">
        <v>561</v>
      </c>
      <c r="M110" s="199" t="s">
        <v>368</v>
      </c>
      <c r="N110" s="199" t="s">
        <v>290</v>
      </c>
      <c r="O110" s="200" t="s">
        <v>331</v>
      </c>
      <c r="P110" s="200" t="s">
        <v>369</v>
      </c>
    </row>
    <row r="111" spans="1:16" ht="12.75" customHeight="1" thickBot="1">
      <c r="A111" s="189" t="str">
        <f t="shared" si="6"/>
        <v> AA 40.245 </v>
      </c>
      <c r="B111" s="27" t="str">
        <f t="shared" si="7"/>
        <v>I</v>
      </c>
      <c r="C111" s="189">
        <f t="shared" si="8"/>
        <v>44634.503599999996</v>
      </c>
      <c r="D111" s="23" t="str">
        <f t="shared" si="9"/>
        <v>vis</v>
      </c>
      <c r="E111" s="197" t="e">
        <f>VLOOKUP(C111,A!C$21:E$973,3,FALSE)</f>
        <v>#N/A</v>
      </c>
      <c r="F111" s="27" t="s">
        <v>291</v>
      </c>
      <c r="G111" s="23" t="str">
        <f t="shared" si="10"/>
        <v>44634.5036</v>
      </c>
      <c r="H111" s="189">
        <f t="shared" si="11"/>
        <v>19662</v>
      </c>
      <c r="I111" s="198" t="s">
        <v>562</v>
      </c>
      <c r="J111" s="199" t="s">
        <v>563</v>
      </c>
      <c r="K111" s="198">
        <v>19662</v>
      </c>
      <c r="L111" s="198" t="s">
        <v>564</v>
      </c>
      <c r="M111" s="199" t="s">
        <v>368</v>
      </c>
      <c r="N111" s="199" t="s">
        <v>251</v>
      </c>
      <c r="O111" s="200" t="s">
        <v>331</v>
      </c>
      <c r="P111" s="200" t="s">
        <v>369</v>
      </c>
    </row>
    <row r="112" spans="1:16" ht="12.75" customHeight="1" thickBot="1">
      <c r="A112" s="189" t="str">
        <f t="shared" si="6"/>
        <v> AA 40.245 </v>
      </c>
      <c r="B112" s="27" t="str">
        <f t="shared" si="7"/>
        <v>I</v>
      </c>
      <c r="C112" s="189">
        <f t="shared" si="8"/>
        <v>44634.5046</v>
      </c>
      <c r="D112" s="23" t="str">
        <f t="shared" si="9"/>
        <v>vis</v>
      </c>
      <c r="E112" s="197" t="e">
        <f>VLOOKUP(C112,A!C$21:E$973,3,FALSE)</f>
        <v>#N/A</v>
      </c>
      <c r="F112" s="27" t="s">
        <v>291</v>
      </c>
      <c r="G112" s="23" t="str">
        <f t="shared" si="10"/>
        <v>44634.5046</v>
      </c>
      <c r="H112" s="189">
        <f t="shared" si="11"/>
        <v>19662</v>
      </c>
      <c r="I112" s="198" t="s">
        <v>565</v>
      </c>
      <c r="J112" s="199" t="s">
        <v>566</v>
      </c>
      <c r="K112" s="198">
        <v>19662</v>
      </c>
      <c r="L112" s="198" t="s">
        <v>522</v>
      </c>
      <c r="M112" s="199" t="s">
        <v>368</v>
      </c>
      <c r="N112" s="199" t="s">
        <v>51</v>
      </c>
      <c r="O112" s="200" t="s">
        <v>331</v>
      </c>
      <c r="P112" s="200" t="s">
        <v>369</v>
      </c>
    </row>
    <row r="113" spans="1:16" ht="12.75" customHeight="1" thickBot="1">
      <c r="A113" s="189" t="str">
        <f t="shared" si="6"/>
        <v> AA 40.245 </v>
      </c>
      <c r="B113" s="27" t="str">
        <f t="shared" si="7"/>
        <v>I</v>
      </c>
      <c r="C113" s="189">
        <f t="shared" si="8"/>
        <v>44635.462399999997</v>
      </c>
      <c r="D113" s="23" t="str">
        <f t="shared" si="9"/>
        <v>vis</v>
      </c>
      <c r="E113" s="197" t="e">
        <f>VLOOKUP(C113,A!C$21:E$973,3,FALSE)</f>
        <v>#N/A</v>
      </c>
      <c r="F113" s="27" t="s">
        <v>291</v>
      </c>
      <c r="G113" s="23" t="str">
        <f t="shared" si="10"/>
        <v>44635.4624</v>
      </c>
      <c r="H113" s="189">
        <f t="shared" si="11"/>
        <v>19664</v>
      </c>
      <c r="I113" s="198" t="s">
        <v>567</v>
      </c>
      <c r="J113" s="199" t="s">
        <v>568</v>
      </c>
      <c r="K113" s="198">
        <v>19664</v>
      </c>
      <c r="L113" s="198" t="s">
        <v>569</v>
      </c>
      <c r="M113" s="199" t="s">
        <v>368</v>
      </c>
      <c r="N113" s="199" t="s">
        <v>51</v>
      </c>
      <c r="O113" s="200" t="s">
        <v>331</v>
      </c>
      <c r="P113" s="200" t="s">
        <v>369</v>
      </c>
    </row>
    <row r="114" spans="1:16" ht="12.75" customHeight="1" thickBot="1">
      <c r="A114" s="189" t="str">
        <f t="shared" si="6"/>
        <v> AA 40.245 </v>
      </c>
      <c r="B114" s="27" t="str">
        <f t="shared" si="7"/>
        <v>I</v>
      </c>
      <c r="C114" s="189">
        <f t="shared" si="8"/>
        <v>44635.462500000001</v>
      </c>
      <c r="D114" s="23" t="str">
        <f t="shared" si="9"/>
        <v>vis</v>
      </c>
      <c r="E114" s="197" t="e">
        <f>VLOOKUP(C114,A!C$21:E$973,3,FALSE)</f>
        <v>#N/A</v>
      </c>
      <c r="F114" s="27" t="s">
        <v>291</v>
      </c>
      <c r="G114" s="23" t="str">
        <f t="shared" si="10"/>
        <v>44635.4625</v>
      </c>
      <c r="H114" s="189">
        <f t="shared" si="11"/>
        <v>19664</v>
      </c>
      <c r="I114" s="198" t="s">
        <v>570</v>
      </c>
      <c r="J114" s="199" t="s">
        <v>571</v>
      </c>
      <c r="K114" s="198">
        <v>19664</v>
      </c>
      <c r="L114" s="198" t="s">
        <v>572</v>
      </c>
      <c r="M114" s="199" t="s">
        <v>368</v>
      </c>
      <c r="N114" s="199" t="s">
        <v>251</v>
      </c>
      <c r="O114" s="200" t="s">
        <v>331</v>
      </c>
      <c r="P114" s="200" t="s">
        <v>369</v>
      </c>
    </row>
    <row r="115" spans="1:16" ht="12.75" customHeight="1" thickBot="1">
      <c r="A115" s="189" t="str">
        <f t="shared" si="6"/>
        <v> AA 40.245 </v>
      </c>
      <c r="B115" s="27" t="str">
        <f t="shared" si="7"/>
        <v>I</v>
      </c>
      <c r="C115" s="189">
        <f t="shared" si="8"/>
        <v>44635.463000000003</v>
      </c>
      <c r="D115" s="23" t="str">
        <f t="shared" si="9"/>
        <v>vis</v>
      </c>
      <c r="E115" s="197" t="e">
        <f>VLOOKUP(C115,A!C$21:E$973,3,FALSE)</f>
        <v>#N/A</v>
      </c>
      <c r="F115" s="27" t="s">
        <v>291</v>
      </c>
      <c r="G115" s="23" t="str">
        <f t="shared" si="10"/>
        <v>44635.4630</v>
      </c>
      <c r="H115" s="189">
        <f t="shared" si="11"/>
        <v>19664</v>
      </c>
      <c r="I115" s="198" t="s">
        <v>573</v>
      </c>
      <c r="J115" s="199" t="s">
        <v>571</v>
      </c>
      <c r="K115" s="198">
        <v>19664</v>
      </c>
      <c r="L115" s="198" t="s">
        <v>574</v>
      </c>
      <c r="M115" s="199" t="s">
        <v>368</v>
      </c>
      <c r="N115" s="199" t="s">
        <v>290</v>
      </c>
      <c r="O115" s="200" t="s">
        <v>331</v>
      </c>
      <c r="P115" s="200" t="s">
        <v>369</v>
      </c>
    </row>
    <row r="116" spans="1:16" ht="12.75" customHeight="1" thickBot="1">
      <c r="A116" s="189" t="str">
        <f t="shared" si="6"/>
        <v> BBS 54 </v>
      </c>
      <c r="B116" s="27" t="str">
        <f t="shared" si="7"/>
        <v>I</v>
      </c>
      <c r="C116" s="189">
        <f t="shared" si="8"/>
        <v>44716.409</v>
      </c>
      <c r="D116" s="23" t="str">
        <f t="shared" si="9"/>
        <v>vis</v>
      </c>
      <c r="E116" s="197" t="e">
        <f>VLOOKUP(C116,A!C$21:E$973,3,FALSE)</f>
        <v>#N/A</v>
      </c>
      <c r="F116" s="27" t="s">
        <v>291</v>
      </c>
      <c r="G116" s="23" t="str">
        <f t="shared" si="10"/>
        <v>44716.409</v>
      </c>
      <c r="H116" s="189">
        <f t="shared" si="11"/>
        <v>19833</v>
      </c>
      <c r="I116" s="198" t="s">
        <v>575</v>
      </c>
      <c r="J116" s="199" t="s">
        <v>576</v>
      </c>
      <c r="K116" s="198">
        <v>19833</v>
      </c>
      <c r="L116" s="198" t="s">
        <v>577</v>
      </c>
      <c r="M116" s="199" t="s">
        <v>368</v>
      </c>
      <c r="N116" s="199" t="s">
        <v>375</v>
      </c>
      <c r="O116" s="200" t="s">
        <v>435</v>
      </c>
      <c r="P116" s="200" t="s">
        <v>578</v>
      </c>
    </row>
    <row r="117" spans="1:16" ht="12.75" customHeight="1" thickBot="1">
      <c r="A117" s="189" t="str">
        <f t="shared" si="6"/>
        <v> AA 40.245 </v>
      </c>
      <c r="B117" s="27" t="str">
        <f t="shared" si="7"/>
        <v>I</v>
      </c>
      <c r="C117" s="189">
        <f t="shared" si="8"/>
        <v>45001.413500000002</v>
      </c>
      <c r="D117" s="23" t="str">
        <f t="shared" si="9"/>
        <v>vis</v>
      </c>
      <c r="E117" s="197" t="e">
        <f>VLOOKUP(C117,A!C$21:E$973,3,FALSE)</f>
        <v>#N/A</v>
      </c>
      <c r="F117" s="27" t="s">
        <v>291</v>
      </c>
      <c r="G117" s="23" t="str">
        <f t="shared" si="10"/>
        <v>45001.4135</v>
      </c>
      <c r="H117" s="189">
        <f t="shared" si="11"/>
        <v>20428</v>
      </c>
      <c r="I117" s="198" t="s">
        <v>579</v>
      </c>
      <c r="J117" s="199" t="s">
        <v>580</v>
      </c>
      <c r="K117" s="198">
        <v>20428</v>
      </c>
      <c r="L117" s="198" t="s">
        <v>581</v>
      </c>
      <c r="M117" s="199" t="s">
        <v>368</v>
      </c>
      <c r="N117" s="199" t="s">
        <v>51</v>
      </c>
      <c r="O117" s="200" t="s">
        <v>582</v>
      </c>
      <c r="P117" s="200" t="s">
        <v>369</v>
      </c>
    </row>
    <row r="118" spans="1:16" ht="12.75" customHeight="1" thickBot="1">
      <c r="A118" s="189" t="str">
        <f t="shared" si="6"/>
        <v> AA 40.245 </v>
      </c>
      <c r="B118" s="27" t="str">
        <f t="shared" si="7"/>
        <v>I</v>
      </c>
      <c r="C118" s="189">
        <f t="shared" si="8"/>
        <v>45001.414100000002</v>
      </c>
      <c r="D118" s="23" t="str">
        <f t="shared" si="9"/>
        <v>vis</v>
      </c>
      <c r="E118" s="197" t="e">
        <f>VLOOKUP(C118,A!C$21:E$973,3,FALSE)</f>
        <v>#N/A</v>
      </c>
      <c r="F118" s="27" t="s">
        <v>291</v>
      </c>
      <c r="G118" s="23" t="str">
        <f t="shared" si="10"/>
        <v>45001.4141</v>
      </c>
      <c r="H118" s="189">
        <f t="shared" si="11"/>
        <v>20428</v>
      </c>
      <c r="I118" s="198" t="s">
        <v>583</v>
      </c>
      <c r="J118" s="199" t="s">
        <v>584</v>
      </c>
      <c r="K118" s="198">
        <v>20428</v>
      </c>
      <c r="L118" s="198" t="s">
        <v>585</v>
      </c>
      <c r="M118" s="199" t="s">
        <v>368</v>
      </c>
      <c r="N118" s="199" t="s">
        <v>251</v>
      </c>
      <c r="O118" s="200" t="s">
        <v>582</v>
      </c>
      <c r="P118" s="200" t="s">
        <v>369</v>
      </c>
    </row>
    <row r="119" spans="1:16" ht="12.75" customHeight="1" thickBot="1">
      <c r="A119" s="189" t="str">
        <f t="shared" si="6"/>
        <v> AA 40.245 </v>
      </c>
      <c r="B119" s="27" t="str">
        <f t="shared" si="7"/>
        <v>I</v>
      </c>
      <c r="C119" s="189">
        <f t="shared" si="8"/>
        <v>45035.424800000001</v>
      </c>
      <c r="D119" s="23" t="str">
        <f t="shared" si="9"/>
        <v>vis</v>
      </c>
      <c r="E119" s="197" t="e">
        <f>VLOOKUP(C119,A!C$21:E$973,3,FALSE)</f>
        <v>#N/A</v>
      </c>
      <c r="F119" s="27" t="s">
        <v>291</v>
      </c>
      <c r="G119" s="23" t="str">
        <f t="shared" si="10"/>
        <v>45035.4248</v>
      </c>
      <c r="H119" s="189">
        <f t="shared" si="11"/>
        <v>20499</v>
      </c>
      <c r="I119" s="198" t="s">
        <v>586</v>
      </c>
      <c r="J119" s="199" t="s">
        <v>587</v>
      </c>
      <c r="K119" s="198">
        <v>20499</v>
      </c>
      <c r="L119" s="198" t="s">
        <v>588</v>
      </c>
      <c r="M119" s="199" t="s">
        <v>368</v>
      </c>
      <c r="N119" s="199" t="s">
        <v>290</v>
      </c>
      <c r="O119" s="200" t="s">
        <v>331</v>
      </c>
      <c r="P119" s="200" t="s">
        <v>369</v>
      </c>
    </row>
    <row r="120" spans="1:16" ht="12.75" customHeight="1" thickBot="1">
      <c r="A120" s="189" t="str">
        <f t="shared" si="6"/>
        <v> AA 40.245 </v>
      </c>
      <c r="B120" s="27" t="str">
        <f t="shared" si="7"/>
        <v>I</v>
      </c>
      <c r="C120" s="189">
        <f t="shared" si="8"/>
        <v>45035.424800000001</v>
      </c>
      <c r="D120" s="23" t="str">
        <f t="shared" si="9"/>
        <v>vis</v>
      </c>
      <c r="E120" s="197" t="e">
        <f>VLOOKUP(C120,A!C$21:E$973,3,FALSE)</f>
        <v>#N/A</v>
      </c>
      <c r="F120" s="27" t="s">
        <v>291</v>
      </c>
      <c r="G120" s="23" t="str">
        <f t="shared" si="10"/>
        <v>45035.4248</v>
      </c>
      <c r="H120" s="189">
        <f t="shared" si="11"/>
        <v>20499</v>
      </c>
      <c r="I120" s="198" t="s">
        <v>586</v>
      </c>
      <c r="J120" s="199" t="s">
        <v>587</v>
      </c>
      <c r="K120" s="198">
        <v>20499</v>
      </c>
      <c r="L120" s="198" t="s">
        <v>588</v>
      </c>
      <c r="M120" s="199" t="s">
        <v>368</v>
      </c>
      <c r="N120" s="199" t="s">
        <v>51</v>
      </c>
      <c r="O120" s="200" t="s">
        <v>331</v>
      </c>
      <c r="P120" s="200" t="s">
        <v>369</v>
      </c>
    </row>
    <row r="121" spans="1:16" ht="12.75" customHeight="1" thickBot="1">
      <c r="A121" s="189" t="str">
        <f t="shared" si="6"/>
        <v> AA 40.245 </v>
      </c>
      <c r="B121" s="27" t="str">
        <f t="shared" si="7"/>
        <v>I</v>
      </c>
      <c r="C121" s="189">
        <f t="shared" si="8"/>
        <v>45035.425499999998</v>
      </c>
      <c r="D121" s="23" t="str">
        <f t="shared" si="9"/>
        <v>vis</v>
      </c>
      <c r="E121" s="197" t="e">
        <f>VLOOKUP(C121,A!C$21:E$973,3,FALSE)</f>
        <v>#N/A</v>
      </c>
      <c r="F121" s="27" t="s">
        <v>291</v>
      </c>
      <c r="G121" s="23" t="str">
        <f t="shared" si="10"/>
        <v>45035.4255</v>
      </c>
      <c r="H121" s="189">
        <f t="shared" si="11"/>
        <v>20499</v>
      </c>
      <c r="I121" s="198" t="s">
        <v>589</v>
      </c>
      <c r="J121" s="199" t="s">
        <v>590</v>
      </c>
      <c r="K121" s="198">
        <v>20499</v>
      </c>
      <c r="L121" s="198" t="s">
        <v>558</v>
      </c>
      <c r="M121" s="199" t="s">
        <v>368</v>
      </c>
      <c r="N121" s="199" t="s">
        <v>251</v>
      </c>
      <c r="O121" s="200" t="s">
        <v>331</v>
      </c>
      <c r="P121" s="200" t="s">
        <v>369</v>
      </c>
    </row>
    <row r="122" spans="1:16" ht="12.75" customHeight="1" thickBot="1">
      <c r="A122" s="189" t="str">
        <f t="shared" si="6"/>
        <v> AA 40.245 </v>
      </c>
      <c r="B122" s="27" t="str">
        <f t="shared" si="7"/>
        <v>I</v>
      </c>
      <c r="C122" s="189">
        <f t="shared" si="8"/>
        <v>45036.383600000001</v>
      </c>
      <c r="D122" s="23" t="str">
        <f t="shared" si="9"/>
        <v>vis</v>
      </c>
      <c r="E122" s="197" t="e">
        <f>VLOOKUP(C122,A!C$21:E$973,3,FALSE)</f>
        <v>#N/A</v>
      </c>
      <c r="F122" s="27" t="s">
        <v>291</v>
      </c>
      <c r="G122" s="23" t="str">
        <f t="shared" si="10"/>
        <v>45036.3836</v>
      </c>
      <c r="H122" s="189">
        <f t="shared" si="11"/>
        <v>20501</v>
      </c>
      <c r="I122" s="198" t="s">
        <v>591</v>
      </c>
      <c r="J122" s="199" t="s">
        <v>592</v>
      </c>
      <c r="K122" s="198">
        <v>20501</v>
      </c>
      <c r="L122" s="198" t="s">
        <v>593</v>
      </c>
      <c r="M122" s="199" t="s">
        <v>368</v>
      </c>
      <c r="N122" s="199" t="s">
        <v>251</v>
      </c>
      <c r="O122" s="200" t="s">
        <v>331</v>
      </c>
      <c r="P122" s="200" t="s">
        <v>369</v>
      </c>
    </row>
    <row r="123" spans="1:16" ht="12.75" customHeight="1" thickBot="1">
      <c r="A123" s="189" t="str">
        <f t="shared" si="6"/>
        <v> AA 40.245 </v>
      </c>
      <c r="B123" s="27" t="str">
        <f t="shared" si="7"/>
        <v>I</v>
      </c>
      <c r="C123" s="189">
        <f t="shared" si="8"/>
        <v>45036.383600000001</v>
      </c>
      <c r="D123" s="23" t="str">
        <f t="shared" si="9"/>
        <v>vis</v>
      </c>
      <c r="E123" s="197" t="e">
        <f>VLOOKUP(C123,A!C$21:E$973,3,FALSE)</f>
        <v>#N/A</v>
      </c>
      <c r="F123" s="27" t="s">
        <v>291</v>
      </c>
      <c r="G123" s="23" t="str">
        <f t="shared" si="10"/>
        <v>45036.3836</v>
      </c>
      <c r="H123" s="189">
        <f t="shared" si="11"/>
        <v>20501</v>
      </c>
      <c r="I123" s="198" t="s">
        <v>591</v>
      </c>
      <c r="J123" s="199" t="s">
        <v>592</v>
      </c>
      <c r="K123" s="198">
        <v>20501</v>
      </c>
      <c r="L123" s="198" t="s">
        <v>593</v>
      </c>
      <c r="M123" s="199" t="s">
        <v>368</v>
      </c>
      <c r="N123" s="199" t="s">
        <v>51</v>
      </c>
      <c r="O123" s="200" t="s">
        <v>331</v>
      </c>
      <c r="P123" s="200" t="s">
        <v>369</v>
      </c>
    </row>
    <row r="124" spans="1:16" ht="12.75" customHeight="1" thickBot="1">
      <c r="A124" s="189" t="str">
        <f t="shared" si="6"/>
        <v> AA 40.245 </v>
      </c>
      <c r="B124" s="27" t="str">
        <f t="shared" si="7"/>
        <v>I</v>
      </c>
      <c r="C124" s="189">
        <f t="shared" si="8"/>
        <v>45036.3842</v>
      </c>
      <c r="D124" s="23" t="str">
        <f t="shared" si="9"/>
        <v>vis</v>
      </c>
      <c r="E124" s="197" t="e">
        <f>VLOOKUP(C124,A!C$21:E$973,3,FALSE)</f>
        <v>#N/A</v>
      </c>
      <c r="F124" s="27" t="s">
        <v>291</v>
      </c>
      <c r="G124" s="23" t="str">
        <f t="shared" si="10"/>
        <v>45036.3842</v>
      </c>
      <c r="H124" s="189">
        <f t="shared" si="11"/>
        <v>20501</v>
      </c>
      <c r="I124" s="198" t="s">
        <v>594</v>
      </c>
      <c r="J124" s="199" t="s">
        <v>595</v>
      </c>
      <c r="K124" s="198">
        <v>20501</v>
      </c>
      <c r="L124" s="198" t="s">
        <v>596</v>
      </c>
      <c r="M124" s="199" t="s">
        <v>368</v>
      </c>
      <c r="N124" s="199" t="s">
        <v>290</v>
      </c>
      <c r="O124" s="200" t="s">
        <v>331</v>
      </c>
      <c r="P124" s="200" t="s">
        <v>369</v>
      </c>
    </row>
    <row r="125" spans="1:16" ht="12.75" customHeight="1" thickBot="1">
      <c r="A125" s="189" t="str">
        <f t="shared" si="6"/>
        <v> BBS 65 </v>
      </c>
      <c r="B125" s="27" t="str">
        <f t="shared" si="7"/>
        <v>I</v>
      </c>
      <c r="C125" s="189">
        <f t="shared" si="8"/>
        <v>45379.326999999997</v>
      </c>
      <c r="D125" s="23" t="str">
        <f t="shared" si="9"/>
        <v>vis</v>
      </c>
      <c r="E125" s="197" t="e">
        <f>VLOOKUP(C125,A!C$21:E$973,3,FALSE)</f>
        <v>#N/A</v>
      </c>
      <c r="F125" s="27" t="s">
        <v>291</v>
      </c>
      <c r="G125" s="23" t="str">
        <f t="shared" si="10"/>
        <v>45379.327</v>
      </c>
      <c r="H125" s="189">
        <f t="shared" si="11"/>
        <v>21217</v>
      </c>
      <c r="I125" s="198" t="s">
        <v>597</v>
      </c>
      <c r="J125" s="199" t="s">
        <v>598</v>
      </c>
      <c r="K125" s="198">
        <v>21217</v>
      </c>
      <c r="L125" s="198" t="s">
        <v>599</v>
      </c>
      <c r="M125" s="199" t="s">
        <v>407</v>
      </c>
      <c r="N125" s="199"/>
      <c r="O125" s="200" t="s">
        <v>600</v>
      </c>
      <c r="P125" s="200" t="s">
        <v>601</v>
      </c>
    </row>
    <row r="126" spans="1:16" ht="12.75" customHeight="1" thickBot="1">
      <c r="A126" s="189" t="str">
        <f t="shared" si="6"/>
        <v> AA 40.245 </v>
      </c>
      <c r="B126" s="27" t="str">
        <f t="shared" si="7"/>
        <v>I</v>
      </c>
      <c r="C126" s="189">
        <f t="shared" si="8"/>
        <v>45384.607199999999</v>
      </c>
      <c r="D126" s="23" t="str">
        <f t="shared" si="9"/>
        <v>vis</v>
      </c>
      <c r="E126" s="197" t="e">
        <f>VLOOKUP(C126,A!C$21:E$973,3,FALSE)</f>
        <v>#N/A</v>
      </c>
      <c r="F126" s="27" t="s">
        <v>291</v>
      </c>
      <c r="G126" s="23" t="str">
        <f t="shared" si="10"/>
        <v>45384.6072</v>
      </c>
      <c r="H126" s="189">
        <f t="shared" si="11"/>
        <v>21228</v>
      </c>
      <c r="I126" s="198" t="s">
        <v>602</v>
      </c>
      <c r="J126" s="199" t="s">
        <v>603</v>
      </c>
      <c r="K126" s="198">
        <v>21228</v>
      </c>
      <c r="L126" s="198" t="s">
        <v>475</v>
      </c>
      <c r="M126" s="199" t="s">
        <v>368</v>
      </c>
      <c r="N126" s="199" t="s">
        <v>251</v>
      </c>
      <c r="O126" s="200" t="s">
        <v>331</v>
      </c>
      <c r="P126" s="200" t="s">
        <v>369</v>
      </c>
    </row>
    <row r="127" spans="1:16" ht="12.75" customHeight="1" thickBot="1">
      <c r="A127" s="189" t="str">
        <f t="shared" si="6"/>
        <v> AA 40.245 </v>
      </c>
      <c r="B127" s="27" t="str">
        <f t="shared" si="7"/>
        <v>I</v>
      </c>
      <c r="C127" s="189">
        <f t="shared" si="8"/>
        <v>45384.608200000002</v>
      </c>
      <c r="D127" s="23" t="str">
        <f t="shared" si="9"/>
        <v>vis</v>
      </c>
      <c r="E127" s="197" t="e">
        <f>VLOOKUP(C127,A!C$21:E$973,3,FALSE)</f>
        <v>#N/A</v>
      </c>
      <c r="F127" s="27" t="s">
        <v>291</v>
      </c>
      <c r="G127" s="23" t="str">
        <f t="shared" si="10"/>
        <v>45384.6082</v>
      </c>
      <c r="H127" s="189">
        <f t="shared" si="11"/>
        <v>21228</v>
      </c>
      <c r="I127" s="198" t="s">
        <v>604</v>
      </c>
      <c r="J127" s="199" t="s">
        <v>605</v>
      </c>
      <c r="K127" s="198">
        <v>21228</v>
      </c>
      <c r="L127" s="198" t="s">
        <v>606</v>
      </c>
      <c r="M127" s="199" t="s">
        <v>368</v>
      </c>
      <c r="N127" s="199" t="s">
        <v>290</v>
      </c>
      <c r="O127" s="200" t="s">
        <v>331</v>
      </c>
      <c r="P127" s="200" t="s">
        <v>369</v>
      </c>
    </row>
    <row r="128" spans="1:16" ht="12.75" customHeight="1" thickBot="1">
      <c r="A128" s="189" t="str">
        <f t="shared" si="6"/>
        <v> AA 40.245 </v>
      </c>
      <c r="B128" s="27" t="str">
        <f t="shared" si="7"/>
        <v>I</v>
      </c>
      <c r="C128" s="189">
        <f t="shared" si="8"/>
        <v>45384.609100000001</v>
      </c>
      <c r="D128" s="23" t="str">
        <f t="shared" si="9"/>
        <v>vis</v>
      </c>
      <c r="E128" s="197" t="e">
        <f>VLOOKUP(C128,A!C$21:E$973,3,FALSE)</f>
        <v>#N/A</v>
      </c>
      <c r="F128" s="27" t="s">
        <v>291</v>
      </c>
      <c r="G128" s="23" t="str">
        <f t="shared" si="10"/>
        <v>45384.6091</v>
      </c>
      <c r="H128" s="189">
        <f t="shared" si="11"/>
        <v>21228</v>
      </c>
      <c r="I128" s="198" t="s">
        <v>607</v>
      </c>
      <c r="J128" s="199" t="s">
        <v>608</v>
      </c>
      <c r="K128" s="198">
        <v>21228</v>
      </c>
      <c r="L128" s="198" t="s">
        <v>564</v>
      </c>
      <c r="M128" s="199" t="s">
        <v>368</v>
      </c>
      <c r="N128" s="199" t="s">
        <v>51</v>
      </c>
      <c r="O128" s="200" t="s">
        <v>331</v>
      </c>
      <c r="P128" s="200" t="s">
        <v>369</v>
      </c>
    </row>
    <row r="129" spans="1:16" ht="12.75" customHeight="1" thickBot="1">
      <c r="A129" s="189" t="str">
        <f t="shared" si="6"/>
        <v> BBS 65 </v>
      </c>
      <c r="B129" s="27" t="str">
        <f t="shared" si="7"/>
        <v>I</v>
      </c>
      <c r="C129" s="189">
        <f t="shared" si="8"/>
        <v>45399.45</v>
      </c>
      <c r="D129" s="23" t="str">
        <f t="shared" si="9"/>
        <v>vis</v>
      </c>
      <c r="E129" s="197" t="e">
        <f>VLOOKUP(C129,A!C$21:E$973,3,FALSE)</f>
        <v>#N/A</v>
      </c>
      <c r="F129" s="27" t="s">
        <v>291</v>
      </c>
      <c r="G129" s="23" t="str">
        <f t="shared" si="10"/>
        <v>45399.450</v>
      </c>
      <c r="H129" s="189">
        <f t="shared" si="11"/>
        <v>21259</v>
      </c>
      <c r="I129" s="198" t="s">
        <v>609</v>
      </c>
      <c r="J129" s="199" t="s">
        <v>610</v>
      </c>
      <c r="K129" s="198">
        <v>21259</v>
      </c>
      <c r="L129" s="198" t="s">
        <v>416</v>
      </c>
      <c r="M129" s="199" t="s">
        <v>407</v>
      </c>
      <c r="N129" s="199"/>
      <c r="O129" s="200" t="s">
        <v>448</v>
      </c>
      <c r="P129" s="200" t="s">
        <v>601</v>
      </c>
    </row>
    <row r="130" spans="1:16" ht="12.75" customHeight="1" thickBot="1">
      <c r="A130" s="189" t="str">
        <f t="shared" si="6"/>
        <v> BBS 65 </v>
      </c>
      <c r="B130" s="27" t="str">
        <f t="shared" si="7"/>
        <v>I</v>
      </c>
      <c r="C130" s="189">
        <f t="shared" si="8"/>
        <v>45400.417000000001</v>
      </c>
      <c r="D130" s="23" t="str">
        <f t="shared" si="9"/>
        <v>vis</v>
      </c>
      <c r="E130" s="197" t="e">
        <f>VLOOKUP(C130,A!C$21:E$973,3,FALSE)</f>
        <v>#N/A</v>
      </c>
      <c r="F130" s="27" t="s">
        <v>291</v>
      </c>
      <c r="G130" s="23" t="str">
        <f t="shared" si="10"/>
        <v>45400.417</v>
      </c>
      <c r="H130" s="189">
        <f t="shared" si="11"/>
        <v>21261</v>
      </c>
      <c r="I130" s="198" t="s">
        <v>611</v>
      </c>
      <c r="J130" s="199" t="s">
        <v>612</v>
      </c>
      <c r="K130" s="198">
        <v>21261</v>
      </c>
      <c r="L130" s="198" t="s">
        <v>613</v>
      </c>
      <c r="M130" s="199" t="s">
        <v>407</v>
      </c>
      <c r="N130" s="199"/>
      <c r="O130" s="200" t="s">
        <v>448</v>
      </c>
      <c r="P130" s="200" t="s">
        <v>601</v>
      </c>
    </row>
    <row r="131" spans="1:16" ht="12.75" customHeight="1" thickBot="1">
      <c r="A131" s="189" t="str">
        <f t="shared" si="6"/>
        <v> BBS 65 </v>
      </c>
      <c r="B131" s="27" t="str">
        <f t="shared" si="7"/>
        <v>I</v>
      </c>
      <c r="C131" s="189">
        <f t="shared" si="8"/>
        <v>45401.381999999998</v>
      </c>
      <c r="D131" s="23" t="str">
        <f t="shared" si="9"/>
        <v>vis</v>
      </c>
      <c r="E131" s="197" t="e">
        <f>VLOOKUP(C131,A!C$21:E$973,3,FALSE)</f>
        <v>#N/A</v>
      </c>
      <c r="F131" s="27" t="s">
        <v>291</v>
      </c>
      <c r="G131" s="23" t="str">
        <f t="shared" si="10"/>
        <v>45401.382</v>
      </c>
      <c r="H131" s="189">
        <f t="shared" si="11"/>
        <v>21263</v>
      </c>
      <c r="I131" s="198" t="s">
        <v>614</v>
      </c>
      <c r="J131" s="199" t="s">
        <v>615</v>
      </c>
      <c r="K131" s="198">
        <v>21263</v>
      </c>
      <c r="L131" s="198" t="s">
        <v>364</v>
      </c>
      <c r="M131" s="199" t="s">
        <v>407</v>
      </c>
      <c r="N131" s="199"/>
      <c r="O131" s="200" t="s">
        <v>448</v>
      </c>
      <c r="P131" s="200" t="s">
        <v>601</v>
      </c>
    </row>
    <row r="132" spans="1:16" ht="12.75" customHeight="1" thickBot="1">
      <c r="A132" s="189" t="str">
        <f t="shared" si="6"/>
        <v> BBS 65 </v>
      </c>
      <c r="B132" s="27" t="str">
        <f t="shared" si="7"/>
        <v>I</v>
      </c>
      <c r="C132" s="189">
        <f t="shared" si="8"/>
        <v>45402.337</v>
      </c>
      <c r="D132" s="23" t="str">
        <f t="shared" si="9"/>
        <v>vis</v>
      </c>
      <c r="E132" s="197" t="e">
        <f>VLOOKUP(C132,A!C$21:E$973,3,FALSE)</f>
        <v>#N/A</v>
      </c>
      <c r="F132" s="27" t="s">
        <v>291</v>
      </c>
      <c r="G132" s="23" t="str">
        <f t="shared" si="10"/>
        <v>45402.337</v>
      </c>
      <c r="H132" s="189">
        <f t="shared" si="11"/>
        <v>21265</v>
      </c>
      <c r="I132" s="198" t="s">
        <v>616</v>
      </c>
      <c r="J132" s="199" t="s">
        <v>617</v>
      </c>
      <c r="K132" s="198">
        <v>21265</v>
      </c>
      <c r="L132" s="198" t="s">
        <v>420</v>
      </c>
      <c r="M132" s="199" t="s">
        <v>407</v>
      </c>
      <c r="N132" s="199"/>
      <c r="O132" s="200" t="s">
        <v>448</v>
      </c>
      <c r="P132" s="200" t="s">
        <v>601</v>
      </c>
    </row>
    <row r="133" spans="1:16" ht="12.75" customHeight="1" thickBot="1">
      <c r="A133" s="189" t="str">
        <f t="shared" si="6"/>
        <v> VSSC 60 </v>
      </c>
      <c r="B133" s="27" t="str">
        <f t="shared" si="7"/>
        <v>I</v>
      </c>
      <c r="C133" s="189">
        <f t="shared" si="8"/>
        <v>45674.41</v>
      </c>
      <c r="D133" s="23" t="str">
        <f t="shared" si="9"/>
        <v>vis</v>
      </c>
      <c r="E133" s="197" t="e">
        <f>VLOOKUP(C133,A!C$21:E$973,3,FALSE)</f>
        <v>#N/A</v>
      </c>
      <c r="F133" s="27" t="s">
        <v>291</v>
      </c>
      <c r="G133" s="23" t="str">
        <f t="shared" si="10"/>
        <v>45674.410</v>
      </c>
      <c r="H133" s="189">
        <f t="shared" si="11"/>
        <v>21833</v>
      </c>
      <c r="I133" s="198" t="s">
        <v>618</v>
      </c>
      <c r="J133" s="199" t="s">
        <v>619</v>
      </c>
      <c r="K133" s="198">
        <v>21833</v>
      </c>
      <c r="L133" s="198" t="s">
        <v>349</v>
      </c>
      <c r="M133" s="199" t="s">
        <v>407</v>
      </c>
      <c r="N133" s="199"/>
      <c r="O133" s="200" t="s">
        <v>620</v>
      </c>
      <c r="P133" s="200" t="s">
        <v>621</v>
      </c>
    </row>
    <row r="134" spans="1:16" ht="12.75" customHeight="1" thickBot="1">
      <c r="A134" s="189" t="str">
        <f t="shared" si="6"/>
        <v> AA 40.245 </v>
      </c>
      <c r="B134" s="27" t="str">
        <f t="shared" si="7"/>
        <v>I</v>
      </c>
      <c r="C134" s="189">
        <f t="shared" si="8"/>
        <v>45743.372000000003</v>
      </c>
      <c r="D134" s="23" t="str">
        <f t="shared" si="9"/>
        <v>vis</v>
      </c>
      <c r="E134" s="197" t="e">
        <f>VLOOKUP(C134,A!C$21:E$973,3,FALSE)</f>
        <v>#N/A</v>
      </c>
      <c r="F134" s="27" t="s">
        <v>291</v>
      </c>
      <c r="G134" s="23" t="str">
        <f t="shared" si="10"/>
        <v>45743.3720</v>
      </c>
      <c r="H134" s="189">
        <f t="shared" si="11"/>
        <v>21977</v>
      </c>
      <c r="I134" s="198" t="s">
        <v>622</v>
      </c>
      <c r="J134" s="199" t="s">
        <v>623</v>
      </c>
      <c r="K134" s="198">
        <v>21977</v>
      </c>
      <c r="L134" s="198" t="s">
        <v>478</v>
      </c>
      <c r="M134" s="199" t="s">
        <v>368</v>
      </c>
      <c r="N134" s="199" t="s">
        <v>290</v>
      </c>
      <c r="O134" s="200" t="s">
        <v>331</v>
      </c>
      <c r="P134" s="200" t="s">
        <v>369</v>
      </c>
    </row>
    <row r="135" spans="1:16" ht="12.75" customHeight="1" thickBot="1">
      <c r="A135" s="189" t="str">
        <f t="shared" si="6"/>
        <v> AA 40.245 </v>
      </c>
      <c r="B135" s="27" t="str">
        <f t="shared" si="7"/>
        <v>I</v>
      </c>
      <c r="C135" s="189">
        <f t="shared" si="8"/>
        <v>45743.372100000001</v>
      </c>
      <c r="D135" s="23" t="str">
        <f t="shared" si="9"/>
        <v>vis</v>
      </c>
      <c r="E135" s="197" t="e">
        <f>VLOOKUP(C135,A!C$21:E$973,3,FALSE)</f>
        <v>#N/A</v>
      </c>
      <c r="F135" s="27" t="s">
        <v>291</v>
      </c>
      <c r="G135" s="23" t="str">
        <f t="shared" si="10"/>
        <v>45743.3721</v>
      </c>
      <c r="H135" s="189">
        <f t="shared" si="11"/>
        <v>21977</v>
      </c>
      <c r="I135" s="198" t="s">
        <v>624</v>
      </c>
      <c r="J135" s="199" t="s">
        <v>623</v>
      </c>
      <c r="K135" s="198">
        <v>21977</v>
      </c>
      <c r="L135" s="198" t="s">
        <v>625</v>
      </c>
      <c r="M135" s="199" t="s">
        <v>368</v>
      </c>
      <c r="N135" s="199" t="s">
        <v>51</v>
      </c>
      <c r="O135" s="200" t="s">
        <v>331</v>
      </c>
      <c r="P135" s="200" t="s">
        <v>369</v>
      </c>
    </row>
    <row r="136" spans="1:16" ht="12.75" customHeight="1" thickBot="1">
      <c r="A136" s="189" t="str">
        <f t="shared" si="6"/>
        <v> AA 40.245 </v>
      </c>
      <c r="B136" s="27" t="str">
        <f t="shared" si="7"/>
        <v>I</v>
      </c>
      <c r="C136" s="189">
        <f t="shared" si="8"/>
        <v>45743.373500000002</v>
      </c>
      <c r="D136" s="23" t="str">
        <f t="shared" si="9"/>
        <v>vis</v>
      </c>
      <c r="E136" s="197" t="e">
        <f>VLOOKUP(C136,A!C$21:E$973,3,FALSE)</f>
        <v>#N/A</v>
      </c>
      <c r="F136" s="27" t="s">
        <v>291</v>
      </c>
      <c r="G136" s="23" t="str">
        <f t="shared" si="10"/>
        <v>45743.3735</v>
      </c>
      <c r="H136" s="189">
        <f t="shared" si="11"/>
        <v>21977</v>
      </c>
      <c r="I136" s="198" t="s">
        <v>626</v>
      </c>
      <c r="J136" s="199" t="s">
        <v>627</v>
      </c>
      <c r="K136" s="198">
        <v>21977</v>
      </c>
      <c r="L136" s="198" t="s">
        <v>628</v>
      </c>
      <c r="M136" s="199" t="s">
        <v>368</v>
      </c>
      <c r="N136" s="199" t="s">
        <v>251</v>
      </c>
      <c r="O136" s="200" t="s">
        <v>331</v>
      </c>
      <c r="P136" s="200" t="s">
        <v>369</v>
      </c>
    </row>
    <row r="137" spans="1:16" ht="12.75" customHeight="1" thickBot="1">
      <c r="A137" s="189" t="str">
        <f t="shared" si="6"/>
        <v> BRNO 27 </v>
      </c>
      <c r="B137" s="27" t="str">
        <f t="shared" si="7"/>
        <v>I</v>
      </c>
      <c r="C137" s="189">
        <f t="shared" si="8"/>
        <v>45810.434000000001</v>
      </c>
      <c r="D137" s="23" t="str">
        <f t="shared" si="9"/>
        <v>vis</v>
      </c>
      <c r="E137" s="197" t="e">
        <f>VLOOKUP(C137,A!C$21:E$973,3,FALSE)</f>
        <v>#N/A</v>
      </c>
      <c r="F137" s="27" t="s">
        <v>291</v>
      </c>
      <c r="G137" s="23" t="str">
        <f t="shared" si="10"/>
        <v>45810.434</v>
      </c>
      <c r="H137" s="189">
        <f t="shared" si="11"/>
        <v>22117</v>
      </c>
      <c r="I137" s="198" t="s">
        <v>629</v>
      </c>
      <c r="J137" s="199" t="s">
        <v>630</v>
      </c>
      <c r="K137" s="198">
        <v>22117</v>
      </c>
      <c r="L137" s="198" t="s">
        <v>631</v>
      </c>
      <c r="M137" s="199" t="s">
        <v>326</v>
      </c>
      <c r="N137" s="199"/>
      <c r="O137" s="200" t="s">
        <v>632</v>
      </c>
      <c r="P137" s="200" t="s">
        <v>633</v>
      </c>
    </row>
    <row r="138" spans="1:16" ht="12.75" customHeight="1" thickBot="1">
      <c r="A138" s="189" t="str">
        <f t="shared" si="6"/>
        <v> BBS 71 </v>
      </c>
      <c r="B138" s="27" t="str">
        <f t="shared" si="7"/>
        <v>I</v>
      </c>
      <c r="C138" s="189">
        <f t="shared" si="8"/>
        <v>45810.474000000002</v>
      </c>
      <c r="D138" s="23" t="str">
        <f t="shared" si="9"/>
        <v>vis</v>
      </c>
      <c r="E138" s="197" t="e">
        <f>VLOOKUP(C138,A!C$21:E$973,3,FALSE)</f>
        <v>#N/A</v>
      </c>
      <c r="F138" s="27" t="s">
        <v>291</v>
      </c>
      <c r="G138" s="23" t="str">
        <f t="shared" si="10"/>
        <v>45810.474</v>
      </c>
      <c r="H138" s="189">
        <f t="shared" si="11"/>
        <v>22117</v>
      </c>
      <c r="I138" s="198" t="s">
        <v>634</v>
      </c>
      <c r="J138" s="199" t="s">
        <v>635</v>
      </c>
      <c r="K138" s="198">
        <v>22117</v>
      </c>
      <c r="L138" s="198" t="s">
        <v>636</v>
      </c>
      <c r="M138" s="199" t="s">
        <v>407</v>
      </c>
      <c r="N138" s="199"/>
      <c r="O138" s="200" t="s">
        <v>637</v>
      </c>
      <c r="P138" s="200" t="s">
        <v>638</v>
      </c>
    </row>
    <row r="139" spans="1:16" ht="12.75" customHeight="1" thickBot="1">
      <c r="A139" s="189" t="str">
        <f t="shared" ref="A139:A202" si="12">P139</f>
        <v> BBS 71 </v>
      </c>
      <c r="B139" s="27" t="str">
        <f t="shared" ref="B139:B202" si="13">IF(H139=INT(H139),"I","II")</f>
        <v>I</v>
      </c>
      <c r="C139" s="189">
        <f t="shared" ref="C139:C202" si="14">1*G139</f>
        <v>45821.457000000002</v>
      </c>
      <c r="D139" s="23" t="str">
        <f t="shared" ref="D139:D202" si="15">VLOOKUP(F139,I$1:J$5,2,FALSE)</f>
        <v>vis</v>
      </c>
      <c r="E139" s="197" t="e">
        <f>VLOOKUP(C139,A!C$21:E$973,3,FALSE)</f>
        <v>#N/A</v>
      </c>
      <c r="F139" s="27" t="s">
        <v>291</v>
      </c>
      <c r="G139" s="23" t="str">
        <f t="shared" ref="G139:G202" si="16">MID(I139,3,LEN(I139)-3)</f>
        <v>45821.457</v>
      </c>
      <c r="H139" s="189">
        <f t="shared" ref="H139:H202" si="17">1*K139</f>
        <v>22140</v>
      </c>
      <c r="I139" s="198" t="s">
        <v>639</v>
      </c>
      <c r="J139" s="199" t="s">
        <v>640</v>
      </c>
      <c r="K139" s="198">
        <v>22140</v>
      </c>
      <c r="L139" s="198" t="s">
        <v>420</v>
      </c>
      <c r="M139" s="199" t="s">
        <v>407</v>
      </c>
      <c r="N139" s="199"/>
      <c r="O139" s="200" t="s">
        <v>637</v>
      </c>
      <c r="P139" s="200" t="s">
        <v>638</v>
      </c>
    </row>
    <row r="140" spans="1:16" ht="12.75" customHeight="1" thickBot="1">
      <c r="A140" s="189" t="str">
        <f t="shared" si="12"/>
        <v> BBS 76 </v>
      </c>
      <c r="B140" s="27" t="str">
        <f t="shared" si="13"/>
        <v>I</v>
      </c>
      <c r="C140" s="189">
        <f t="shared" si="14"/>
        <v>46121.3</v>
      </c>
      <c r="D140" s="23" t="str">
        <f t="shared" si="15"/>
        <v>vis</v>
      </c>
      <c r="E140" s="197" t="e">
        <f>VLOOKUP(C140,A!C$21:E$973,3,FALSE)</f>
        <v>#N/A</v>
      </c>
      <c r="F140" s="27" t="s">
        <v>291</v>
      </c>
      <c r="G140" s="23" t="str">
        <f t="shared" si="16"/>
        <v>46121.300</v>
      </c>
      <c r="H140" s="189">
        <f t="shared" si="17"/>
        <v>22766</v>
      </c>
      <c r="I140" s="198" t="s">
        <v>641</v>
      </c>
      <c r="J140" s="199" t="s">
        <v>642</v>
      </c>
      <c r="K140" s="198">
        <v>22766</v>
      </c>
      <c r="L140" s="198" t="s">
        <v>577</v>
      </c>
      <c r="M140" s="199" t="s">
        <v>407</v>
      </c>
      <c r="N140" s="199"/>
      <c r="O140" s="200" t="s">
        <v>637</v>
      </c>
      <c r="P140" s="200" t="s">
        <v>643</v>
      </c>
    </row>
    <row r="141" spans="1:16" ht="12.75" customHeight="1" thickBot="1">
      <c r="A141" s="189" t="str">
        <f t="shared" si="12"/>
        <v> BBS 76 </v>
      </c>
      <c r="B141" s="27" t="str">
        <f t="shared" si="13"/>
        <v>I</v>
      </c>
      <c r="C141" s="189">
        <f t="shared" si="14"/>
        <v>46175.43</v>
      </c>
      <c r="D141" s="23" t="str">
        <f t="shared" si="15"/>
        <v>vis</v>
      </c>
      <c r="E141" s="197" t="e">
        <f>VLOOKUP(C141,A!C$21:E$973,3,FALSE)</f>
        <v>#N/A</v>
      </c>
      <c r="F141" s="27" t="s">
        <v>291</v>
      </c>
      <c r="G141" s="23" t="str">
        <f t="shared" si="16"/>
        <v>46175.430</v>
      </c>
      <c r="H141" s="189">
        <f t="shared" si="17"/>
        <v>22879</v>
      </c>
      <c r="I141" s="198" t="s">
        <v>644</v>
      </c>
      <c r="J141" s="199" t="s">
        <v>645</v>
      </c>
      <c r="K141" s="198">
        <v>22879</v>
      </c>
      <c r="L141" s="198" t="s">
        <v>613</v>
      </c>
      <c r="M141" s="199" t="s">
        <v>407</v>
      </c>
      <c r="N141" s="199"/>
      <c r="O141" s="200" t="s">
        <v>448</v>
      </c>
      <c r="P141" s="200" t="s">
        <v>643</v>
      </c>
    </row>
    <row r="142" spans="1:16" ht="12.75" customHeight="1" thickBot="1">
      <c r="A142" s="189" t="str">
        <f t="shared" si="12"/>
        <v> VSSC 68 </v>
      </c>
      <c r="B142" s="27" t="str">
        <f t="shared" si="13"/>
        <v>I</v>
      </c>
      <c r="C142" s="189">
        <f t="shared" si="14"/>
        <v>46219.51</v>
      </c>
      <c r="D142" s="23" t="str">
        <f t="shared" si="15"/>
        <v>vis</v>
      </c>
      <c r="E142" s="197" t="e">
        <f>VLOOKUP(C142,A!C$21:E$973,3,FALSE)</f>
        <v>#N/A</v>
      </c>
      <c r="F142" s="27" t="s">
        <v>291</v>
      </c>
      <c r="G142" s="23" t="str">
        <f t="shared" si="16"/>
        <v>46219.510</v>
      </c>
      <c r="H142" s="189">
        <f t="shared" si="17"/>
        <v>22971</v>
      </c>
      <c r="I142" s="198" t="s">
        <v>646</v>
      </c>
      <c r="J142" s="199" t="s">
        <v>647</v>
      </c>
      <c r="K142" s="198">
        <v>22971</v>
      </c>
      <c r="L142" s="198" t="s">
        <v>525</v>
      </c>
      <c r="M142" s="199" t="s">
        <v>407</v>
      </c>
      <c r="N142" s="199"/>
      <c r="O142" s="200" t="s">
        <v>620</v>
      </c>
      <c r="P142" s="200" t="s">
        <v>648</v>
      </c>
    </row>
    <row r="143" spans="1:16" ht="12.75" customHeight="1" thickBot="1">
      <c r="A143" s="189" t="str">
        <f t="shared" si="12"/>
        <v> VSSC 68 </v>
      </c>
      <c r="B143" s="27" t="str">
        <f t="shared" si="13"/>
        <v>I</v>
      </c>
      <c r="C143" s="189">
        <f t="shared" si="14"/>
        <v>46383.336000000003</v>
      </c>
      <c r="D143" s="23" t="str">
        <f t="shared" si="15"/>
        <v>vis</v>
      </c>
      <c r="E143" s="197" t="e">
        <f>VLOOKUP(C143,A!C$21:E$973,3,FALSE)</f>
        <v>#N/A</v>
      </c>
      <c r="F143" s="27" t="s">
        <v>291</v>
      </c>
      <c r="G143" s="23" t="str">
        <f t="shared" si="16"/>
        <v>46383.336</v>
      </c>
      <c r="H143" s="189">
        <f t="shared" si="17"/>
        <v>23313</v>
      </c>
      <c r="I143" s="198" t="s">
        <v>649</v>
      </c>
      <c r="J143" s="199" t="s">
        <v>650</v>
      </c>
      <c r="K143" s="198">
        <v>23313</v>
      </c>
      <c r="L143" s="198" t="s">
        <v>651</v>
      </c>
      <c r="M143" s="199" t="s">
        <v>407</v>
      </c>
      <c r="N143" s="199"/>
      <c r="O143" s="200" t="s">
        <v>620</v>
      </c>
      <c r="P143" s="200" t="s">
        <v>648</v>
      </c>
    </row>
    <row r="144" spans="1:16" ht="12.75" customHeight="1" thickBot="1">
      <c r="A144" s="189" t="str">
        <f t="shared" si="12"/>
        <v> AA 40.245 </v>
      </c>
      <c r="B144" s="27" t="str">
        <f t="shared" si="13"/>
        <v>I</v>
      </c>
      <c r="C144" s="189">
        <f t="shared" si="14"/>
        <v>46854.640099999997</v>
      </c>
      <c r="D144" s="23" t="str">
        <f t="shared" si="15"/>
        <v>vis</v>
      </c>
      <c r="E144" s="197" t="e">
        <f>VLOOKUP(C144,A!C$21:E$973,3,FALSE)</f>
        <v>#N/A</v>
      </c>
      <c r="F144" s="27" t="s">
        <v>291</v>
      </c>
      <c r="G144" s="23" t="str">
        <f t="shared" si="16"/>
        <v>46854.6401</v>
      </c>
      <c r="H144" s="189">
        <f t="shared" si="17"/>
        <v>24297</v>
      </c>
      <c r="I144" s="198" t="s">
        <v>652</v>
      </c>
      <c r="J144" s="199" t="s">
        <v>653</v>
      </c>
      <c r="K144" s="198">
        <v>24297</v>
      </c>
      <c r="L144" s="198" t="s">
        <v>654</v>
      </c>
      <c r="M144" s="199" t="s">
        <v>368</v>
      </c>
      <c r="N144" s="199" t="s">
        <v>251</v>
      </c>
      <c r="O144" s="200" t="s">
        <v>655</v>
      </c>
      <c r="P144" s="200" t="s">
        <v>369</v>
      </c>
    </row>
    <row r="145" spans="1:16" ht="12.75" customHeight="1" thickBot="1">
      <c r="A145" s="189" t="str">
        <f t="shared" si="12"/>
        <v> BBS 83 </v>
      </c>
      <c r="B145" s="27" t="str">
        <f t="shared" si="13"/>
        <v>I</v>
      </c>
      <c r="C145" s="189">
        <f t="shared" si="14"/>
        <v>46884.345999999998</v>
      </c>
      <c r="D145" s="23" t="str">
        <f t="shared" si="15"/>
        <v>vis</v>
      </c>
      <c r="E145" s="197" t="e">
        <f>VLOOKUP(C145,A!C$21:E$973,3,FALSE)</f>
        <v>#N/A</v>
      </c>
      <c r="F145" s="27" t="s">
        <v>291</v>
      </c>
      <c r="G145" s="23" t="str">
        <f t="shared" si="16"/>
        <v>46884.346</v>
      </c>
      <c r="H145" s="189">
        <f t="shared" si="17"/>
        <v>24359</v>
      </c>
      <c r="I145" s="198" t="s">
        <v>656</v>
      </c>
      <c r="J145" s="199" t="s">
        <v>657</v>
      </c>
      <c r="K145" s="198">
        <v>24359</v>
      </c>
      <c r="L145" s="198" t="s">
        <v>420</v>
      </c>
      <c r="M145" s="199" t="s">
        <v>407</v>
      </c>
      <c r="N145" s="199"/>
      <c r="O145" s="200" t="s">
        <v>658</v>
      </c>
      <c r="P145" s="200" t="s">
        <v>659</v>
      </c>
    </row>
    <row r="146" spans="1:16" ht="12.75" customHeight="1" thickBot="1">
      <c r="A146" s="189" t="str">
        <f t="shared" si="12"/>
        <v> BRNO 30 </v>
      </c>
      <c r="B146" s="27" t="str">
        <f t="shared" si="13"/>
        <v>I</v>
      </c>
      <c r="C146" s="189">
        <f t="shared" si="14"/>
        <v>46904.461000000003</v>
      </c>
      <c r="D146" s="23" t="str">
        <f t="shared" si="15"/>
        <v>vis</v>
      </c>
      <c r="E146" s="197" t="e">
        <f>VLOOKUP(C146,A!C$21:E$973,3,FALSE)</f>
        <v>#N/A</v>
      </c>
      <c r="F146" s="27" t="s">
        <v>291</v>
      </c>
      <c r="G146" s="23" t="str">
        <f t="shared" si="16"/>
        <v>46904.461</v>
      </c>
      <c r="H146" s="189">
        <f t="shared" si="17"/>
        <v>24401</v>
      </c>
      <c r="I146" s="198" t="s">
        <v>660</v>
      </c>
      <c r="J146" s="199" t="s">
        <v>661</v>
      </c>
      <c r="K146" s="198">
        <v>24401</v>
      </c>
      <c r="L146" s="198" t="s">
        <v>662</v>
      </c>
      <c r="M146" s="199" t="s">
        <v>407</v>
      </c>
      <c r="N146" s="199"/>
      <c r="O146" s="200" t="s">
        <v>663</v>
      </c>
      <c r="P146" s="200" t="s">
        <v>664</v>
      </c>
    </row>
    <row r="147" spans="1:16" ht="12.75" customHeight="1" thickBot="1">
      <c r="A147" s="189" t="str">
        <f t="shared" si="12"/>
        <v> BBS 83 </v>
      </c>
      <c r="B147" s="27" t="str">
        <f t="shared" si="13"/>
        <v>I</v>
      </c>
      <c r="C147" s="189">
        <f t="shared" si="14"/>
        <v>46906.370999999999</v>
      </c>
      <c r="D147" s="23" t="str">
        <f t="shared" si="15"/>
        <v>vis</v>
      </c>
      <c r="E147" s="197" t="e">
        <f>VLOOKUP(C147,A!C$21:E$973,3,FALSE)</f>
        <v>#N/A</v>
      </c>
      <c r="F147" s="27" t="s">
        <v>291</v>
      </c>
      <c r="G147" s="23" t="str">
        <f t="shared" si="16"/>
        <v>46906.371</v>
      </c>
      <c r="H147" s="189">
        <f t="shared" si="17"/>
        <v>24405</v>
      </c>
      <c r="I147" s="198" t="s">
        <v>665</v>
      </c>
      <c r="J147" s="199" t="s">
        <v>666</v>
      </c>
      <c r="K147" s="198">
        <v>24405</v>
      </c>
      <c r="L147" s="198" t="s">
        <v>667</v>
      </c>
      <c r="M147" s="199" t="s">
        <v>407</v>
      </c>
      <c r="N147" s="199"/>
      <c r="O147" s="200" t="s">
        <v>658</v>
      </c>
      <c r="P147" s="200" t="s">
        <v>659</v>
      </c>
    </row>
    <row r="148" spans="1:16" ht="12.75" customHeight="1" thickBot="1">
      <c r="A148" s="189" t="str">
        <f t="shared" si="12"/>
        <v> BBS 84 </v>
      </c>
      <c r="B148" s="27" t="str">
        <f t="shared" si="13"/>
        <v>I</v>
      </c>
      <c r="C148" s="189">
        <f t="shared" si="14"/>
        <v>46941.337</v>
      </c>
      <c r="D148" s="23" t="str">
        <f t="shared" si="15"/>
        <v>vis</v>
      </c>
      <c r="E148" s="197" t="e">
        <f>VLOOKUP(C148,A!C$21:E$973,3,FALSE)</f>
        <v>#N/A</v>
      </c>
      <c r="F148" s="27" t="s">
        <v>291</v>
      </c>
      <c r="G148" s="23" t="str">
        <f t="shared" si="16"/>
        <v>46941.337</v>
      </c>
      <c r="H148" s="189">
        <f t="shared" si="17"/>
        <v>24478</v>
      </c>
      <c r="I148" s="198" t="s">
        <v>668</v>
      </c>
      <c r="J148" s="199" t="s">
        <v>669</v>
      </c>
      <c r="K148" s="198">
        <v>24478</v>
      </c>
      <c r="L148" s="198" t="s">
        <v>439</v>
      </c>
      <c r="M148" s="199" t="s">
        <v>407</v>
      </c>
      <c r="N148" s="199"/>
      <c r="O148" s="200" t="s">
        <v>658</v>
      </c>
      <c r="P148" s="200" t="s">
        <v>670</v>
      </c>
    </row>
    <row r="149" spans="1:16" ht="12.75" customHeight="1" thickBot="1">
      <c r="A149" s="189" t="str">
        <f t="shared" si="12"/>
        <v> BBS 84 </v>
      </c>
      <c r="B149" s="27" t="str">
        <f t="shared" si="13"/>
        <v>I</v>
      </c>
      <c r="C149" s="189">
        <f t="shared" si="14"/>
        <v>46952.358999999997</v>
      </c>
      <c r="D149" s="23" t="str">
        <f t="shared" si="15"/>
        <v>vis</v>
      </c>
      <c r="E149" s="197" t="e">
        <f>VLOOKUP(C149,A!C$21:E$973,3,FALSE)</f>
        <v>#N/A</v>
      </c>
      <c r="F149" s="27" t="s">
        <v>291</v>
      </c>
      <c r="G149" s="23" t="str">
        <f t="shared" si="16"/>
        <v>46952.359</v>
      </c>
      <c r="H149" s="189">
        <f t="shared" si="17"/>
        <v>24501</v>
      </c>
      <c r="I149" s="198" t="s">
        <v>671</v>
      </c>
      <c r="J149" s="199" t="s">
        <v>672</v>
      </c>
      <c r="K149" s="198">
        <v>24501</v>
      </c>
      <c r="L149" s="198" t="s">
        <v>613</v>
      </c>
      <c r="M149" s="199" t="s">
        <v>407</v>
      </c>
      <c r="N149" s="199"/>
      <c r="O149" s="200" t="s">
        <v>658</v>
      </c>
      <c r="P149" s="200" t="s">
        <v>670</v>
      </c>
    </row>
    <row r="150" spans="1:16" ht="12.75" customHeight="1" thickBot="1">
      <c r="A150" s="189" t="str">
        <f t="shared" si="12"/>
        <v> BBS 88 </v>
      </c>
      <c r="B150" s="27" t="str">
        <f t="shared" si="13"/>
        <v>I</v>
      </c>
      <c r="C150" s="189">
        <f t="shared" si="14"/>
        <v>47202.402999999998</v>
      </c>
      <c r="D150" s="23" t="str">
        <f t="shared" si="15"/>
        <v>vis</v>
      </c>
      <c r="E150" s="197" t="e">
        <f>VLOOKUP(C150,A!C$21:E$973,3,FALSE)</f>
        <v>#N/A</v>
      </c>
      <c r="F150" s="27" t="s">
        <v>291</v>
      </c>
      <c r="G150" s="23" t="str">
        <f t="shared" si="16"/>
        <v>47202.403</v>
      </c>
      <c r="H150" s="189">
        <f t="shared" si="17"/>
        <v>25023</v>
      </c>
      <c r="I150" s="198" t="s">
        <v>673</v>
      </c>
      <c r="J150" s="199" t="s">
        <v>674</v>
      </c>
      <c r="K150" s="198">
        <v>25023</v>
      </c>
      <c r="L150" s="198" t="s">
        <v>349</v>
      </c>
      <c r="M150" s="199" t="s">
        <v>407</v>
      </c>
      <c r="N150" s="199"/>
      <c r="O150" s="200" t="s">
        <v>675</v>
      </c>
      <c r="P150" s="200" t="s">
        <v>676</v>
      </c>
    </row>
    <row r="151" spans="1:16" ht="12.75" customHeight="1" thickBot="1">
      <c r="A151" s="189" t="str">
        <f t="shared" si="12"/>
        <v> BBS 87 </v>
      </c>
      <c r="B151" s="27" t="str">
        <f t="shared" si="13"/>
        <v>I</v>
      </c>
      <c r="C151" s="189">
        <f t="shared" si="14"/>
        <v>47205.277000000002</v>
      </c>
      <c r="D151" s="23" t="str">
        <f t="shared" si="15"/>
        <v>vis</v>
      </c>
      <c r="E151" s="197" t="e">
        <f>VLOOKUP(C151,A!C$21:E$973,3,FALSE)</f>
        <v>#N/A</v>
      </c>
      <c r="F151" s="27" t="s">
        <v>291</v>
      </c>
      <c r="G151" s="23" t="str">
        <f t="shared" si="16"/>
        <v>47205.277</v>
      </c>
      <c r="H151" s="189">
        <f t="shared" si="17"/>
        <v>25029</v>
      </c>
      <c r="I151" s="198" t="s">
        <v>677</v>
      </c>
      <c r="J151" s="199" t="s">
        <v>678</v>
      </c>
      <c r="K151" s="198">
        <v>25029</v>
      </c>
      <c r="L151" s="198" t="s">
        <v>349</v>
      </c>
      <c r="M151" s="199" t="s">
        <v>407</v>
      </c>
      <c r="N151" s="199"/>
      <c r="O151" s="200" t="s">
        <v>675</v>
      </c>
      <c r="P151" s="200" t="s">
        <v>679</v>
      </c>
    </row>
    <row r="152" spans="1:16" ht="12.75" customHeight="1" thickBot="1">
      <c r="A152" s="189" t="str">
        <f t="shared" si="12"/>
        <v> AA 40.245 </v>
      </c>
      <c r="B152" s="27" t="str">
        <f t="shared" si="13"/>
        <v>I</v>
      </c>
      <c r="C152" s="189">
        <f t="shared" si="14"/>
        <v>47227.293400000002</v>
      </c>
      <c r="D152" s="23" t="str">
        <f t="shared" si="15"/>
        <v>vis</v>
      </c>
      <c r="E152" s="197" t="e">
        <f>VLOOKUP(C152,A!C$21:E$973,3,FALSE)</f>
        <v>#N/A</v>
      </c>
      <c r="F152" s="27" t="s">
        <v>291</v>
      </c>
      <c r="G152" s="23" t="str">
        <f t="shared" si="16"/>
        <v>47227.2934</v>
      </c>
      <c r="H152" s="189">
        <f t="shared" si="17"/>
        <v>25075</v>
      </c>
      <c r="I152" s="198" t="s">
        <v>680</v>
      </c>
      <c r="J152" s="199" t="s">
        <v>681</v>
      </c>
      <c r="K152" s="198">
        <v>25075</v>
      </c>
      <c r="L152" s="198" t="s">
        <v>506</v>
      </c>
      <c r="M152" s="199" t="s">
        <v>368</v>
      </c>
      <c r="N152" s="199" t="s">
        <v>251</v>
      </c>
      <c r="O152" s="200" t="s">
        <v>682</v>
      </c>
      <c r="P152" s="200" t="s">
        <v>369</v>
      </c>
    </row>
    <row r="153" spans="1:16" ht="12.75" customHeight="1" thickBot="1">
      <c r="A153" s="189" t="str">
        <f t="shared" si="12"/>
        <v> BBS 88 </v>
      </c>
      <c r="B153" s="27" t="str">
        <f t="shared" si="13"/>
        <v>I</v>
      </c>
      <c r="C153" s="189">
        <f t="shared" si="14"/>
        <v>47234.455999999998</v>
      </c>
      <c r="D153" s="23" t="str">
        <f t="shared" si="15"/>
        <v>vis</v>
      </c>
      <c r="E153" s="197" t="e">
        <f>VLOOKUP(C153,A!C$21:E$973,3,FALSE)</f>
        <v>#N/A</v>
      </c>
      <c r="F153" s="27" t="s">
        <v>291</v>
      </c>
      <c r="G153" s="23" t="str">
        <f t="shared" si="16"/>
        <v>47234.456</v>
      </c>
      <c r="H153" s="189">
        <f t="shared" si="17"/>
        <v>25090</v>
      </c>
      <c r="I153" s="198" t="s">
        <v>683</v>
      </c>
      <c r="J153" s="199" t="s">
        <v>684</v>
      </c>
      <c r="K153" s="198">
        <v>25090</v>
      </c>
      <c r="L153" s="198" t="s">
        <v>685</v>
      </c>
      <c r="M153" s="199" t="s">
        <v>407</v>
      </c>
      <c r="N153" s="199"/>
      <c r="O153" s="200" t="s">
        <v>448</v>
      </c>
      <c r="P153" s="200" t="s">
        <v>676</v>
      </c>
    </row>
    <row r="154" spans="1:16" ht="12.75" customHeight="1" thickBot="1">
      <c r="A154" s="189" t="str">
        <f t="shared" si="12"/>
        <v> BBS 88 </v>
      </c>
      <c r="B154" s="27" t="str">
        <f t="shared" si="13"/>
        <v>I</v>
      </c>
      <c r="C154" s="189">
        <f t="shared" si="14"/>
        <v>47270.404000000002</v>
      </c>
      <c r="D154" s="23" t="str">
        <f t="shared" si="15"/>
        <v>vis</v>
      </c>
      <c r="E154" s="197" t="e">
        <f>VLOOKUP(C154,A!C$21:E$973,3,FALSE)</f>
        <v>#N/A</v>
      </c>
      <c r="F154" s="27" t="s">
        <v>291</v>
      </c>
      <c r="G154" s="23" t="str">
        <f t="shared" si="16"/>
        <v>47270.404</v>
      </c>
      <c r="H154" s="189">
        <f t="shared" si="17"/>
        <v>25165</v>
      </c>
      <c r="I154" s="198" t="s">
        <v>686</v>
      </c>
      <c r="J154" s="199" t="s">
        <v>687</v>
      </c>
      <c r="K154" s="198">
        <v>25165</v>
      </c>
      <c r="L154" s="198" t="s">
        <v>688</v>
      </c>
      <c r="M154" s="199" t="s">
        <v>407</v>
      </c>
      <c r="N154" s="199"/>
      <c r="O154" s="200" t="s">
        <v>448</v>
      </c>
      <c r="P154" s="200" t="s">
        <v>676</v>
      </c>
    </row>
    <row r="155" spans="1:16" ht="12.75" customHeight="1" thickBot="1">
      <c r="A155" s="189" t="str">
        <f t="shared" si="12"/>
        <v> BBS 88 </v>
      </c>
      <c r="B155" s="27" t="str">
        <f t="shared" si="13"/>
        <v>I</v>
      </c>
      <c r="C155" s="189">
        <f t="shared" si="14"/>
        <v>47304.423000000003</v>
      </c>
      <c r="D155" s="23" t="str">
        <f t="shared" si="15"/>
        <v>vis</v>
      </c>
      <c r="E155" s="197" t="e">
        <f>VLOOKUP(C155,A!C$21:E$973,3,FALSE)</f>
        <v>#N/A</v>
      </c>
      <c r="F155" s="27" t="s">
        <v>291</v>
      </c>
      <c r="G155" s="23" t="str">
        <f t="shared" si="16"/>
        <v>47304.423</v>
      </c>
      <c r="H155" s="189">
        <f t="shared" si="17"/>
        <v>25236</v>
      </c>
      <c r="I155" s="198" t="s">
        <v>689</v>
      </c>
      <c r="J155" s="199" t="s">
        <v>690</v>
      </c>
      <c r="K155" s="198">
        <v>25236</v>
      </c>
      <c r="L155" s="198" t="s">
        <v>489</v>
      </c>
      <c r="M155" s="199" t="s">
        <v>407</v>
      </c>
      <c r="N155" s="199"/>
      <c r="O155" s="200" t="s">
        <v>448</v>
      </c>
      <c r="P155" s="200" t="s">
        <v>676</v>
      </c>
    </row>
    <row r="156" spans="1:16" ht="12.75" customHeight="1" thickBot="1">
      <c r="A156" s="189" t="str">
        <f t="shared" si="12"/>
        <v>BAVM 52 </v>
      </c>
      <c r="B156" s="27" t="str">
        <f t="shared" si="13"/>
        <v>I</v>
      </c>
      <c r="C156" s="189">
        <f t="shared" si="14"/>
        <v>47568.34</v>
      </c>
      <c r="D156" s="23" t="str">
        <f t="shared" si="15"/>
        <v>vis</v>
      </c>
      <c r="E156" s="197" t="e">
        <f>VLOOKUP(C156,A!C$21:E$973,3,FALSE)</f>
        <v>#N/A</v>
      </c>
      <c r="F156" s="27" t="s">
        <v>291</v>
      </c>
      <c r="G156" s="23" t="str">
        <f t="shared" si="16"/>
        <v>47568.340</v>
      </c>
      <c r="H156" s="189">
        <f t="shared" si="17"/>
        <v>25787</v>
      </c>
      <c r="I156" s="198" t="s">
        <v>691</v>
      </c>
      <c r="J156" s="199" t="s">
        <v>692</v>
      </c>
      <c r="K156" s="198">
        <v>25787</v>
      </c>
      <c r="L156" s="198" t="s">
        <v>693</v>
      </c>
      <c r="M156" s="199" t="s">
        <v>326</v>
      </c>
      <c r="N156" s="199"/>
      <c r="O156" s="200" t="s">
        <v>694</v>
      </c>
      <c r="P156" s="201" t="s">
        <v>695</v>
      </c>
    </row>
    <row r="157" spans="1:16" ht="12.75" customHeight="1" thickBot="1">
      <c r="A157" s="189" t="str">
        <f t="shared" si="12"/>
        <v> BBS 91 </v>
      </c>
      <c r="B157" s="27" t="str">
        <f t="shared" si="13"/>
        <v>II</v>
      </c>
      <c r="C157" s="189">
        <f t="shared" si="14"/>
        <v>47569.534</v>
      </c>
      <c r="D157" s="23" t="str">
        <f t="shared" si="15"/>
        <v>vis</v>
      </c>
      <c r="E157" s="197" t="e">
        <f>VLOOKUP(C157,A!C$21:E$973,3,FALSE)</f>
        <v>#N/A</v>
      </c>
      <c r="F157" s="27" t="s">
        <v>291</v>
      </c>
      <c r="G157" s="23" t="str">
        <f t="shared" si="16"/>
        <v>47569.534</v>
      </c>
      <c r="H157" s="189">
        <f t="shared" si="17"/>
        <v>25789.5</v>
      </c>
      <c r="I157" s="198" t="s">
        <v>696</v>
      </c>
      <c r="J157" s="199" t="s">
        <v>697</v>
      </c>
      <c r="K157" s="198">
        <v>25789.5</v>
      </c>
      <c r="L157" s="198" t="s">
        <v>358</v>
      </c>
      <c r="M157" s="199" t="s">
        <v>407</v>
      </c>
      <c r="N157" s="199"/>
      <c r="O157" s="200" t="s">
        <v>448</v>
      </c>
      <c r="P157" s="200" t="s">
        <v>698</v>
      </c>
    </row>
    <row r="158" spans="1:16" ht="12.75" customHeight="1" thickBot="1">
      <c r="A158" s="189" t="str">
        <f t="shared" si="12"/>
        <v> BBS 91 </v>
      </c>
      <c r="B158" s="27" t="str">
        <f t="shared" si="13"/>
        <v>I</v>
      </c>
      <c r="C158" s="189">
        <f t="shared" si="14"/>
        <v>47587.506999999998</v>
      </c>
      <c r="D158" s="23" t="str">
        <f t="shared" si="15"/>
        <v>vis</v>
      </c>
      <c r="E158" s="197" t="e">
        <f>VLOOKUP(C158,A!C$21:E$973,3,FALSE)</f>
        <v>#N/A</v>
      </c>
      <c r="F158" s="27" t="s">
        <v>291</v>
      </c>
      <c r="G158" s="23" t="str">
        <f t="shared" si="16"/>
        <v>47587.507</v>
      </c>
      <c r="H158" s="189">
        <f t="shared" si="17"/>
        <v>25827</v>
      </c>
      <c r="I158" s="198" t="s">
        <v>699</v>
      </c>
      <c r="J158" s="199" t="s">
        <v>700</v>
      </c>
      <c r="K158" s="198">
        <v>25827</v>
      </c>
      <c r="L158" s="198" t="s">
        <v>662</v>
      </c>
      <c r="M158" s="199" t="s">
        <v>407</v>
      </c>
      <c r="N158" s="199"/>
      <c r="O158" s="200" t="s">
        <v>448</v>
      </c>
      <c r="P158" s="200" t="s">
        <v>698</v>
      </c>
    </row>
    <row r="159" spans="1:16" ht="12.75" customHeight="1" thickBot="1">
      <c r="A159" s="189" t="str">
        <f t="shared" si="12"/>
        <v>IBVS 3374 </v>
      </c>
      <c r="B159" s="27" t="str">
        <f t="shared" si="13"/>
        <v>I</v>
      </c>
      <c r="C159" s="189">
        <f t="shared" si="14"/>
        <v>47593.249100000001</v>
      </c>
      <c r="D159" s="23" t="str">
        <f t="shared" si="15"/>
        <v>vis</v>
      </c>
      <c r="E159" s="197" t="e">
        <f>VLOOKUP(C159,A!C$21:E$973,3,FALSE)</f>
        <v>#N/A</v>
      </c>
      <c r="F159" s="27" t="s">
        <v>291</v>
      </c>
      <c r="G159" s="23" t="str">
        <f t="shared" si="16"/>
        <v>47593.2491</v>
      </c>
      <c r="H159" s="189">
        <f t="shared" si="17"/>
        <v>25839</v>
      </c>
      <c r="I159" s="198" t="s">
        <v>701</v>
      </c>
      <c r="J159" s="199" t="s">
        <v>702</v>
      </c>
      <c r="K159" s="198">
        <v>25839</v>
      </c>
      <c r="L159" s="198" t="s">
        <v>478</v>
      </c>
      <c r="M159" s="199" t="s">
        <v>368</v>
      </c>
      <c r="N159" s="199" t="s">
        <v>375</v>
      </c>
      <c r="O159" s="200" t="s">
        <v>703</v>
      </c>
      <c r="P159" s="201" t="s">
        <v>704</v>
      </c>
    </row>
    <row r="160" spans="1:16" ht="12.75" customHeight="1" thickBot="1">
      <c r="A160" s="189" t="str">
        <f t="shared" si="12"/>
        <v>IBVS 3374 </v>
      </c>
      <c r="B160" s="27" t="str">
        <f t="shared" si="13"/>
        <v>I</v>
      </c>
      <c r="C160" s="189">
        <f t="shared" si="14"/>
        <v>47594.2068</v>
      </c>
      <c r="D160" s="23" t="str">
        <f t="shared" si="15"/>
        <v>vis</v>
      </c>
      <c r="E160" s="197" t="e">
        <f>VLOOKUP(C160,A!C$21:E$973,3,FALSE)</f>
        <v>#N/A</v>
      </c>
      <c r="F160" s="27" t="s">
        <v>291</v>
      </c>
      <c r="G160" s="23" t="str">
        <f t="shared" si="16"/>
        <v>47594.2068</v>
      </c>
      <c r="H160" s="189">
        <f t="shared" si="17"/>
        <v>25841</v>
      </c>
      <c r="I160" s="198" t="s">
        <v>705</v>
      </c>
      <c r="J160" s="199" t="s">
        <v>706</v>
      </c>
      <c r="K160" s="198">
        <v>25841</v>
      </c>
      <c r="L160" s="198" t="s">
        <v>707</v>
      </c>
      <c r="M160" s="199" t="s">
        <v>368</v>
      </c>
      <c r="N160" s="199" t="s">
        <v>375</v>
      </c>
      <c r="O160" s="200" t="s">
        <v>703</v>
      </c>
      <c r="P160" s="201" t="s">
        <v>704</v>
      </c>
    </row>
    <row r="161" spans="1:16" ht="12.75" customHeight="1" thickBot="1">
      <c r="A161" s="189" t="str">
        <f t="shared" si="12"/>
        <v> BBS 91 </v>
      </c>
      <c r="B161" s="27" t="str">
        <f t="shared" si="13"/>
        <v>II</v>
      </c>
      <c r="C161" s="189">
        <f t="shared" si="14"/>
        <v>47597.332999999999</v>
      </c>
      <c r="D161" s="23" t="str">
        <f t="shared" si="15"/>
        <v>vis</v>
      </c>
      <c r="E161" s="197" t="e">
        <f>VLOOKUP(C161,A!C$21:E$973,3,FALSE)</f>
        <v>#N/A</v>
      </c>
      <c r="F161" s="27" t="s">
        <v>291</v>
      </c>
      <c r="G161" s="23" t="str">
        <f t="shared" si="16"/>
        <v>47597.333</v>
      </c>
      <c r="H161" s="189">
        <f t="shared" si="17"/>
        <v>25847.5</v>
      </c>
      <c r="I161" s="198" t="s">
        <v>708</v>
      </c>
      <c r="J161" s="199" t="s">
        <v>709</v>
      </c>
      <c r="K161" s="198">
        <v>25847.5</v>
      </c>
      <c r="L161" s="198" t="s">
        <v>364</v>
      </c>
      <c r="M161" s="199" t="s">
        <v>407</v>
      </c>
      <c r="N161" s="199"/>
      <c r="O161" s="200" t="s">
        <v>448</v>
      </c>
      <c r="P161" s="200" t="s">
        <v>698</v>
      </c>
    </row>
    <row r="162" spans="1:16" ht="12.75" customHeight="1" thickBot="1">
      <c r="A162" s="189" t="str">
        <f t="shared" si="12"/>
        <v> BBS 91 </v>
      </c>
      <c r="B162" s="27" t="str">
        <f t="shared" si="13"/>
        <v>I</v>
      </c>
      <c r="C162" s="189">
        <f t="shared" si="14"/>
        <v>47612.413999999997</v>
      </c>
      <c r="D162" s="23" t="str">
        <f t="shared" si="15"/>
        <v>vis</v>
      </c>
      <c r="E162" s="197" t="e">
        <f>VLOOKUP(C162,A!C$21:E$973,3,FALSE)</f>
        <v>#N/A</v>
      </c>
      <c r="F162" s="27" t="s">
        <v>291</v>
      </c>
      <c r="G162" s="23" t="str">
        <f t="shared" si="16"/>
        <v>47612.414</v>
      </c>
      <c r="H162" s="189">
        <f t="shared" si="17"/>
        <v>25879</v>
      </c>
      <c r="I162" s="198" t="s">
        <v>710</v>
      </c>
      <c r="J162" s="199" t="s">
        <v>711</v>
      </c>
      <c r="K162" s="198">
        <v>25879</v>
      </c>
      <c r="L162" s="198" t="s">
        <v>613</v>
      </c>
      <c r="M162" s="199" t="s">
        <v>407</v>
      </c>
      <c r="N162" s="199"/>
      <c r="O162" s="200" t="s">
        <v>448</v>
      </c>
      <c r="P162" s="200" t="s">
        <v>698</v>
      </c>
    </row>
    <row r="163" spans="1:16" ht="12.75" customHeight="1" thickBot="1">
      <c r="A163" s="189" t="str">
        <f t="shared" si="12"/>
        <v>IBVS 3374 </v>
      </c>
      <c r="B163" s="27" t="str">
        <f t="shared" si="13"/>
        <v>I</v>
      </c>
      <c r="C163" s="189">
        <f t="shared" si="14"/>
        <v>47616.240100000003</v>
      </c>
      <c r="D163" s="23" t="str">
        <f t="shared" si="15"/>
        <v>vis</v>
      </c>
      <c r="E163" s="197" t="e">
        <f>VLOOKUP(C163,A!C$21:E$973,3,FALSE)</f>
        <v>#N/A</v>
      </c>
      <c r="F163" s="27" t="s">
        <v>291</v>
      </c>
      <c r="G163" s="23" t="str">
        <f t="shared" si="16"/>
        <v>47616.2401</v>
      </c>
      <c r="H163" s="189">
        <f t="shared" si="17"/>
        <v>25887</v>
      </c>
      <c r="I163" s="198" t="s">
        <v>712</v>
      </c>
      <c r="J163" s="199" t="s">
        <v>713</v>
      </c>
      <c r="K163" s="198">
        <v>25887</v>
      </c>
      <c r="L163" s="198" t="s">
        <v>714</v>
      </c>
      <c r="M163" s="199" t="s">
        <v>368</v>
      </c>
      <c r="N163" s="199" t="s">
        <v>375</v>
      </c>
      <c r="O163" s="200" t="s">
        <v>703</v>
      </c>
      <c r="P163" s="201" t="s">
        <v>704</v>
      </c>
    </row>
    <row r="164" spans="1:16" ht="12.75" customHeight="1" thickBot="1">
      <c r="A164" s="189" t="str">
        <f t="shared" si="12"/>
        <v>IBVS 3374 </v>
      </c>
      <c r="B164" s="27" t="str">
        <f t="shared" si="13"/>
        <v>I</v>
      </c>
      <c r="C164" s="189">
        <f t="shared" si="14"/>
        <v>47617.197899999999</v>
      </c>
      <c r="D164" s="23" t="str">
        <f t="shared" si="15"/>
        <v>vis</v>
      </c>
      <c r="E164" s="197" t="e">
        <f>VLOOKUP(C164,A!C$21:E$973,3,FALSE)</f>
        <v>#N/A</v>
      </c>
      <c r="F164" s="27" t="s">
        <v>291</v>
      </c>
      <c r="G164" s="23" t="str">
        <f t="shared" si="16"/>
        <v>47617.1979</v>
      </c>
      <c r="H164" s="189">
        <f t="shared" si="17"/>
        <v>25889</v>
      </c>
      <c r="I164" s="198" t="s">
        <v>715</v>
      </c>
      <c r="J164" s="199" t="s">
        <v>716</v>
      </c>
      <c r="K164" s="198">
        <v>25889</v>
      </c>
      <c r="L164" s="198" t="s">
        <v>717</v>
      </c>
      <c r="M164" s="199" t="s">
        <v>368</v>
      </c>
      <c r="N164" s="199" t="s">
        <v>375</v>
      </c>
      <c r="O164" s="200" t="s">
        <v>703</v>
      </c>
      <c r="P164" s="201" t="s">
        <v>704</v>
      </c>
    </row>
    <row r="165" spans="1:16" ht="12.75" customHeight="1" thickBot="1">
      <c r="A165" s="189" t="str">
        <f t="shared" si="12"/>
        <v>IBVS 3374 </v>
      </c>
      <c r="B165" s="27" t="str">
        <f t="shared" si="13"/>
        <v>I</v>
      </c>
      <c r="C165" s="189">
        <f t="shared" si="14"/>
        <v>47618.155500000001</v>
      </c>
      <c r="D165" s="23" t="str">
        <f t="shared" si="15"/>
        <v>vis</v>
      </c>
      <c r="E165" s="197" t="e">
        <f>VLOOKUP(C165,A!C$21:E$973,3,FALSE)</f>
        <v>#N/A</v>
      </c>
      <c r="F165" s="27" t="s">
        <v>291</v>
      </c>
      <c r="G165" s="23" t="str">
        <f t="shared" si="16"/>
        <v>47618.1555</v>
      </c>
      <c r="H165" s="189">
        <f t="shared" si="17"/>
        <v>25891</v>
      </c>
      <c r="I165" s="198" t="s">
        <v>718</v>
      </c>
      <c r="J165" s="199" t="s">
        <v>719</v>
      </c>
      <c r="K165" s="198">
        <v>25891</v>
      </c>
      <c r="L165" s="198" t="s">
        <v>720</v>
      </c>
      <c r="M165" s="199" t="s">
        <v>368</v>
      </c>
      <c r="N165" s="199" t="s">
        <v>375</v>
      </c>
      <c r="O165" s="200" t="s">
        <v>703</v>
      </c>
      <c r="P165" s="201" t="s">
        <v>704</v>
      </c>
    </row>
    <row r="166" spans="1:16" ht="12.75" customHeight="1" thickBot="1">
      <c r="A166" s="189" t="str">
        <f t="shared" si="12"/>
        <v> BBS 94 </v>
      </c>
      <c r="B166" s="27" t="str">
        <f t="shared" si="13"/>
        <v>II</v>
      </c>
      <c r="C166" s="189">
        <f t="shared" si="14"/>
        <v>47928.332000000002</v>
      </c>
      <c r="D166" s="23" t="str">
        <f t="shared" si="15"/>
        <v>vis</v>
      </c>
      <c r="E166" s="197" t="e">
        <f>VLOOKUP(C166,A!C$21:E$973,3,FALSE)</f>
        <v>#N/A</v>
      </c>
      <c r="F166" s="27" t="s">
        <v>291</v>
      </c>
      <c r="G166" s="23" t="str">
        <f t="shared" si="16"/>
        <v>47928.332</v>
      </c>
      <c r="H166" s="189">
        <f t="shared" si="17"/>
        <v>26538.5</v>
      </c>
      <c r="I166" s="198" t="s">
        <v>721</v>
      </c>
      <c r="J166" s="199" t="s">
        <v>722</v>
      </c>
      <c r="K166" s="198">
        <v>26538.5</v>
      </c>
      <c r="L166" s="198" t="s">
        <v>723</v>
      </c>
      <c r="M166" s="199" t="s">
        <v>407</v>
      </c>
      <c r="N166" s="199"/>
      <c r="O166" s="200" t="s">
        <v>448</v>
      </c>
      <c r="P166" s="200" t="s">
        <v>724</v>
      </c>
    </row>
    <row r="167" spans="1:16" ht="12.75" customHeight="1" thickBot="1">
      <c r="A167" s="189" t="str">
        <f t="shared" si="12"/>
        <v>IBVS 3615 </v>
      </c>
      <c r="B167" s="27" t="str">
        <f t="shared" si="13"/>
        <v>I</v>
      </c>
      <c r="C167" s="189">
        <f t="shared" si="14"/>
        <v>47944.352599999998</v>
      </c>
      <c r="D167" s="23" t="str">
        <f t="shared" si="15"/>
        <v>vis</v>
      </c>
      <c r="E167" s="197" t="e">
        <f>VLOOKUP(C167,A!C$21:E$973,3,FALSE)</f>
        <v>#N/A</v>
      </c>
      <c r="F167" s="27" t="s">
        <v>291</v>
      </c>
      <c r="G167" s="23" t="str">
        <f t="shared" si="16"/>
        <v>47944.3526</v>
      </c>
      <c r="H167" s="189">
        <f t="shared" si="17"/>
        <v>26572</v>
      </c>
      <c r="I167" s="198" t="s">
        <v>725</v>
      </c>
      <c r="J167" s="199" t="s">
        <v>726</v>
      </c>
      <c r="K167" s="198">
        <v>26572</v>
      </c>
      <c r="L167" s="198" t="s">
        <v>727</v>
      </c>
      <c r="M167" s="199" t="s">
        <v>368</v>
      </c>
      <c r="N167" s="199" t="s">
        <v>375</v>
      </c>
      <c r="O167" s="200" t="s">
        <v>663</v>
      </c>
      <c r="P167" s="201" t="s">
        <v>728</v>
      </c>
    </row>
    <row r="168" spans="1:16" ht="12.75" customHeight="1" thickBot="1">
      <c r="A168" s="189" t="str">
        <f t="shared" si="12"/>
        <v> BBS 94 </v>
      </c>
      <c r="B168" s="27" t="str">
        <f t="shared" si="13"/>
        <v>I</v>
      </c>
      <c r="C168" s="189">
        <f t="shared" si="14"/>
        <v>47954.425000000003</v>
      </c>
      <c r="D168" s="23" t="str">
        <f t="shared" si="15"/>
        <v>vis</v>
      </c>
      <c r="E168" s="197" t="e">
        <f>VLOOKUP(C168,A!C$21:E$973,3,FALSE)</f>
        <v>#N/A</v>
      </c>
      <c r="F168" s="27" t="s">
        <v>291</v>
      </c>
      <c r="G168" s="23" t="str">
        <f t="shared" si="16"/>
        <v>47954.425</v>
      </c>
      <c r="H168" s="189">
        <f t="shared" si="17"/>
        <v>26593</v>
      </c>
      <c r="I168" s="198" t="s">
        <v>729</v>
      </c>
      <c r="J168" s="199" t="s">
        <v>730</v>
      </c>
      <c r="K168" s="198">
        <v>26593</v>
      </c>
      <c r="L168" s="198" t="s">
        <v>329</v>
      </c>
      <c r="M168" s="199" t="s">
        <v>407</v>
      </c>
      <c r="N168" s="199"/>
      <c r="O168" s="200" t="s">
        <v>448</v>
      </c>
      <c r="P168" s="200" t="s">
        <v>724</v>
      </c>
    </row>
    <row r="169" spans="1:16" ht="12.75" customHeight="1" thickBot="1">
      <c r="A169" s="189" t="str">
        <f t="shared" si="12"/>
        <v> AA 40.245 </v>
      </c>
      <c r="B169" s="27" t="str">
        <f t="shared" si="13"/>
        <v>I</v>
      </c>
      <c r="C169" s="189">
        <f t="shared" si="14"/>
        <v>47964.469899999996</v>
      </c>
      <c r="D169" s="23" t="str">
        <f t="shared" si="15"/>
        <v>vis</v>
      </c>
      <c r="E169" s="197" t="e">
        <f>VLOOKUP(C169,A!C$21:E$973,3,FALSE)</f>
        <v>#N/A</v>
      </c>
      <c r="F169" s="27" t="s">
        <v>291</v>
      </c>
      <c r="G169" s="23" t="str">
        <f t="shared" si="16"/>
        <v>47964.4699</v>
      </c>
      <c r="H169" s="189">
        <f t="shared" si="17"/>
        <v>26614</v>
      </c>
      <c r="I169" s="198" t="s">
        <v>731</v>
      </c>
      <c r="J169" s="199" t="s">
        <v>732</v>
      </c>
      <c r="K169" s="198">
        <v>26614</v>
      </c>
      <c r="L169" s="198" t="s">
        <v>478</v>
      </c>
      <c r="M169" s="199" t="s">
        <v>368</v>
      </c>
      <c r="N169" s="199" t="s">
        <v>51</v>
      </c>
      <c r="O169" s="200" t="s">
        <v>733</v>
      </c>
      <c r="P169" s="200" t="s">
        <v>369</v>
      </c>
    </row>
    <row r="170" spans="1:16" ht="12.75" customHeight="1" thickBot="1">
      <c r="A170" s="189" t="str">
        <f t="shared" si="12"/>
        <v> AA 40.245 </v>
      </c>
      <c r="B170" s="27" t="str">
        <f t="shared" si="13"/>
        <v>I</v>
      </c>
      <c r="C170" s="189">
        <f t="shared" si="14"/>
        <v>47964.47</v>
      </c>
      <c r="D170" s="23" t="str">
        <f t="shared" si="15"/>
        <v>vis</v>
      </c>
      <c r="E170" s="197" t="e">
        <f>VLOOKUP(C170,A!C$21:E$973,3,FALSE)</f>
        <v>#N/A</v>
      </c>
      <c r="F170" s="27" t="s">
        <v>291</v>
      </c>
      <c r="G170" s="23" t="str">
        <f t="shared" si="16"/>
        <v>47964.4700</v>
      </c>
      <c r="H170" s="189">
        <f t="shared" si="17"/>
        <v>26614</v>
      </c>
      <c r="I170" s="198" t="s">
        <v>734</v>
      </c>
      <c r="J170" s="199" t="s">
        <v>732</v>
      </c>
      <c r="K170" s="198">
        <v>26614</v>
      </c>
      <c r="L170" s="198" t="s">
        <v>625</v>
      </c>
      <c r="M170" s="199" t="s">
        <v>368</v>
      </c>
      <c r="N170" s="199" t="s">
        <v>251</v>
      </c>
      <c r="O170" s="200" t="s">
        <v>733</v>
      </c>
      <c r="P170" s="200" t="s">
        <v>369</v>
      </c>
    </row>
    <row r="171" spans="1:16" ht="12.75" customHeight="1" thickBot="1">
      <c r="A171" s="189" t="str">
        <f t="shared" si="12"/>
        <v> AA 40.245 </v>
      </c>
      <c r="B171" s="27" t="str">
        <f t="shared" si="13"/>
        <v>I</v>
      </c>
      <c r="C171" s="189">
        <f t="shared" si="14"/>
        <v>47966.385699999999</v>
      </c>
      <c r="D171" s="23" t="str">
        <f t="shared" si="15"/>
        <v>vis</v>
      </c>
      <c r="E171" s="197" t="e">
        <f>VLOOKUP(C171,A!C$21:E$973,3,FALSE)</f>
        <v>#N/A</v>
      </c>
      <c r="F171" s="27" t="s">
        <v>291</v>
      </c>
      <c r="G171" s="23" t="str">
        <f t="shared" si="16"/>
        <v>47966.3857</v>
      </c>
      <c r="H171" s="189">
        <f t="shared" si="17"/>
        <v>26618</v>
      </c>
      <c r="I171" s="198" t="s">
        <v>735</v>
      </c>
      <c r="J171" s="199" t="s">
        <v>736</v>
      </c>
      <c r="K171" s="198">
        <v>26618</v>
      </c>
      <c r="L171" s="198" t="s">
        <v>737</v>
      </c>
      <c r="M171" s="199" t="s">
        <v>368</v>
      </c>
      <c r="N171" s="199" t="s">
        <v>51</v>
      </c>
      <c r="O171" s="200" t="s">
        <v>733</v>
      </c>
      <c r="P171" s="200" t="s">
        <v>369</v>
      </c>
    </row>
    <row r="172" spans="1:16" ht="12.75" customHeight="1" thickBot="1">
      <c r="A172" s="189" t="str">
        <f t="shared" si="12"/>
        <v> AA 40.245 </v>
      </c>
      <c r="B172" s="27" t="str">
        <f t="shared" si="13"/>
        <v>I</v>
      </c>
      <c r="C172" s="189">
        <f t="shared" si="14"/>
        <v>47966.385799999996</v>
      </c>
      <c r="D172" s="23" t="str">
        <f t="shared" si="15"/>
        <v>vis</v>
      </c>
      <c r="E172" s="197" t="e">
        <f>VLOOKUP(C172,A!C$21:E$973,3,FALSE)</f>
        <v>#N/A</v>
      </c>
      <c r="F172" s="27" t="s">
        <v>291</v>
      </c>
      <c r="G172" s="23" t="str">
        <f t="shared" si="16"/>
        <v>47966.3858</v>
      </c>
      <c r="H172" s="189">
        <f t="shared" si="17"/>
        <v>26618</v>
      </c>
      <c r="I172" s="198" t="s">
        <v>738</v>
      </c>
      <c r="J172" s="199" t="s">
        <v>736</v>
      </c>
      <c r="K172" s="198">
        <v>26618</v>
      </c>
      <c r="L172" s="198" t="s">
        <v>739</v>
      </c>
      <c r="M172" s="199" t="s">
        <v>368</v>
      </c>
      <c r="N172" s="199" t="s">
        <v>251</v>
      </c>
      <c r="O172" s="200" t="s">
        <v>733</v>
      </c>
      <c r="P172" s="200" t="s">
        <v>369</v>
      </c>
    </row>
    <row r="173" spans="1:16" ht="12.75" customHeight="1" thickBot="1">
      <c r="A173" s="189" t="str">
        <f t="shared" si="12"/>
        <v> BBS 94 </v>
      </c>
      <c r="B173" s="27" t="str">
        <f t="shared" si="13"/>
        <v>I</v>
      </c>
      <c r="C173" s="189">
        <f t="shared" si="14"/>
        <v>47968.303999999996</v>
      </c>
      <c r="D173" s="23" t="str">
        <f t="shared" si="15"/>
        <v>vis</v>
      </c>
      <c r="E173" s="197" t="e">
        <f>VLOOKUP(C173,A!C$21:E$973,3,FALSE)</f>
        <v>#N/A</v>
      </c>
      <c r="F173" s="27" t="s">
        <v>291</v>
      </c>
      <c r="G173" s="23" t="str">
        <f t="shared" si="16"/>
        <v>47968.304</v>
      </c>
      <c r="H173" s="189">
        <f t="shared" si="17"/>
        <v>26622</v>
      </c>
      <c r="I173" s="198" t="s">
        <v>740</v>
      </c>
      <c r="J173" s="199" t="s">
        <v>741</v>
      </c>
      <c r="K173" s="198">
        <v>26622</v>
      </c>
      <c r="L173" s="198" t="s">
        <v>352</v>
      </c>
      <c r="M173" s="199" t="s">
        <v>407</v>
      </c>
      <c r="N173" s="199"/>
      <c r="O173" s="200" t="s">
        <v>448</v>
      </c>
      <c r="P173" s="200" t="s">
        <v>724</v>
      </c>
    </row>
    <row r="174" spans="1:16" ht="12.75" customHeight="1" thickBot="1">
      <c r="A174" s="189" t="str">
        <f t="shared" si="12"/>
        <v> BBS 95 </v>
      </c>
      <c r="B174" s="27" t="str">
        <f t="shared" si="13"/>
        <v>I</v>
      </c>
      <c r="C174" s="189">
        <f t="shared" si="14"/>
        <v>48011.413</v>
      </c>
      <c r="D174" s="23" t="str">
        <f t="shared" si="15"/>
        <v>vis</v>
      </c>
      <c r="E174" s="197" t="e">
        <f>VLOOKUP(C174,A!C$21:E$973,3,FALSE)</f>
        <v>#N/A</v>
      </c>
      <c r="F174" s="27" t="s">
        <v>291</v>
      </c>
      <c r="G174" s="23" t="str">
        <f t="shared" si="16"/>
        <v>48011.413</v>
      </c>
      <c r="H174" s="189">
        <f t="shared" si="17"/>
        <v>26712</v>
      </c>
      <c r="I174" s="198" t="s">
        <v>742</v>
      </c>
      <c r="J174" s="199" t="s">
        <v>743</v>
      </c>
      <c r="K174" s="198">
        <v>26712</v>
      </c>
      <c r="L174" s="198" t="s">
        <v>577</v>
      </c>
      <c r="M174" s="199" t="s">
        <v>407</v>
      </c>
      <c r="N174" s="199"/>
      <c r="O174" s="200" t="s">
        <v>448</v>
      </c>
      <c r="P174" s="200" t="s">
        <v>744</v>
      </c>
    </row>
    <row r="175" spans="1:16" ht="12.75" customHeight="1" thickBot="1">
      <c r="A175" s="189" t="str">
        <f t="shared" si="12"/>
        <v> BRNO 31 </v>
      </c>
      <c r="B175" s="27" t="str">
        <f t="shared" si="13"/>
        <v>I</v>
      </c>
      <c r="C175" s="189">
        <f t="shared" si="14"/>
        <v>48189.595999999998</v>
      </c>
      <c r="D175" s="23" t="str">
        <f t="shared" si="15"/>
        <v>vis</v>
      </c>
      <c r="E175" s="197" t="e">
        <f>VLOOKUP(C175,A!C$21:E$973,3,FALSE)</f>
        <v>#N/A</v>
      </c>
      <c r="F175" s="27" t="s">
        <v>291</v>
      </c>
      <c r="G175" s="23" t="str">
        <f t="shared" si="16"/>
        <v>48189.596</v>
      </c>
      <c r="H175" s="189">
        <f t="shared" si="17"/>
        <v>27084</v>
      </c>
      <c r="I175" s="198" t="s">
        <v>745</v>
      </c>
      <c r="J175" s="199" t="s">
        <v>746</v>
      </c>
      <c r="K175" s="198">
        <v>27084</v>
      </c>
      <c r="L175" s="198" t="s">
        <v>439</v>
      </c>
      <c r="M175" s="199" t="s">
        <v>407</v>
      </c>
      <c r="N175" s="199"/>
      <c r="O175" s="200" t="s">
        <v>747</v>
      </c>
      <c r="P175" s="200" t="s">
        <v>748</v>
      </c>
    </row>
    <row r="176" spans="1:16" ht="12.75" customHeight="1" thickBot="1">
      <c r="A176" s="189" t="str">
        <f t="shared" si="12"/>
        <v> BBS 97 </v>
      </c>
      <c r="B176" s="27" t="str">
        <f t="shared" si="13"/>
        <v>I</v>
      </c>
      <c r="C176" s="189">
        <f t="shared" si="14"/>
        <v>48332.334199999998</v>
      </c>
      <c r="D176" s="23" t="str">
        <f t="shared" si="15"/>
        <v>vis</v>
      </c>
      <c r="E176" s="197" t="e">
        <f>VLOOKUP(C176,A!C$21:E$973,3,FALSE)</f>
        <v>#N/A</v>
      </c>
      <c r="F176" s="27" t="s">
        <v>291</v>
      </c>
      <c r="G176" s="23" t="str">
        <f t="shared" si="16"/>
        <v>48332.3342</v>
      </c>
      <c r="H176" s="189">
        <f t="shared" si="17"/>
        <v>27382</v>
      </c>
      <c r="I176" s="198" t="s">
        <v>749</v>
      </c>
      <c r="J176" s="199" t="s">
        <v>750</v>
      </c>
      <c r="K176" s="198">
        <v>27382</v>
      </c>
      <c r="L176" s="198" t="s">
        <v>374</v>
      </c>
      <c r="M176" s="199" t="s">
        <v>368</v>
      </c>
      <c r="N176" s="199" t="s">
        <v>375</v>
      </c>
      <c r="O176" s="200" t="s">
        <v>435</v>
      </c>
      <c r="P176" s="200" t="s">
        <v>751</v>
      </c>
    </row>
    <row r="177" spans="1:16" ht="12.75" customHeight="1" thickBot="1">
      <c r="A177" s="189" t="str">
        <f t="shared" si="12"/>
        <v> BBS 101 </v>
      </c>
      <c r="B177" s="27" t="str">
        <f t="shared" si="13"/>
        <v>I</v>
      </c>
      <c r="C177" s="189">
        <f t="shared" si="14"/>
        <v>48720.343000000001</v>
      </c>
      <c r="D177" s="23" t="str">
        <f t="shared" si="15"/>
        <v>vis</v>
      </c>
      <c r="E177" s="197" t="e">
        <f>VLOOKUP(C177,A!C$21:E$973,3,FALSE)</f>
        <v>#N/A</v>
      </c>
      <c r="F177" s="27" t="s">
        <v>291</v>
      </c>
      <c r="G177" s="23" t="str">
        <f t="shared" si="16"/>
        <v>48720.343</v>
      </c>
      <c r="H177" s="189">
        <f t="shared" si="17"/>
        <v>28192</v>
      </c>
      <c r="I177" s="198" t="s">
        <v>752</v>
      </c>
      <c r="J177" s="199" t="s">
        <v>753</v>
      </c>
      <c r="K177" s="198">
        <v>28192</v>
      </c>
      <c r="L177" s="198" t="s">
        <v>754</v>
      </c>
      <c r="M177" s="199" t="s">
        <v>407</v>
      </c>
      <c r="N177" s="199"/>
      <c r="O177" s="200" t="s">
        <v>448</v>
      </c>
      <c r="P177" s="200" t="s">
        <v>755</v>
      </c>
    </row>
    <row r="178" spans="1:16" ht="12.75" customHeight="1" thickBot="1">
      <c r="A178" s="189" t="str">
        <f t="shared" si="12"/>
        <v> BBS 101 </v>
      </c>
      <c r="B178" s="27" t="str">
        <f t="shared" si="13"/>
        <v>I</v>
      </c>
      <c r="C178" s="189">
        <f t="shared" si="14"/>
        <v>48753.377</v>
      </c>
      <c r="D178" s="23" t="str">
        <f t="shared" si="15"/>
        <v>vis</v>
      </c>
      <c r="E178" s="197" t="e">
        <f>VLOOKUP(C178,A!C$21:E$973,3,FALSE)</f>
        <v>#N/A</v>
      </c>
      <c r="F178" s="27" t="s">
        <v>291</v>
      </c>
      <c r="G178" s="23" t="str">
        <f t="shared" si="16"/>
        <v>48753.377</v>
      </c>
      <c r="H178" s="189">
        <f t="shared" si="17"/>
        <v>28261</v>
      </c>
      <c r="I178" s="198" t="s">
        <v>756</v>
      </c>
      <c r="J178" s="199" t="s">
        <v>757</v>
      </c>
      <c r="K178" s="198">
        <v>28261</v>
      </c>
      <c r="L178" s="198" t="s">
        <v>631</v>
      </c>
      <c r="M178" s="199" t="s">
        <v>407</v>
      </c>
      <c r="N178" s="199"/>
      <c r="O178" s="200" t="s">
        <v>448</v>
      </c>
      <c r="P178" s="200" t="s">
        <v>755</v>
      </c>
    </row>
    <row r="179" spans="1:16" ht="12.75" customHeight="1" thickBot="1">
      <c r="A179" s="189" t="str">
        <f t="shared" si="12"/>
        <v> MN 267.1081 </v>
      </c>
      <c r="B179" s="27" t="str">
        <f t="shared" si="13"/>
        <v>I</v>
      </c>
      <c r="C179" s="189">
        <f t="shared" si="14"/>
        <v>48918.623500000002</v>
      </c>
      <c r="D179" s="23" t="str">
        <f t="shared" si="15"/>
        <v>vis</v>
      </c>
      <c r="E179" s="197" t="e">
        <f>VLOOKUP(C179,A!C$21:E$973,3,FALSE)</f>
        <v>#N/A</v>
      </c>
      <c r="F179" s="27" t="s">
        <v>291</v>
      </c>
      <c r="G179" s="23" t="str">
        <f t="shared" si="16"/>
        <v>48918.6235</v>
      </c>
      <c r="H179" s="189">
        <f t="shared" si="17"/>
        <v>28606</v>
      </c>
      <c r="I179" s="198" t="s">
        <v>758</v>
      </c>
      <c r="J179" s="199" t="s">
        <v>759</v>
      </c>
      <c r="K179" s="198">
        <v>28606</v>
      </c>
      <c r="L179" s="198" t="s">
        <v>378</v>
      </c>
      <c r="M179" s="199" t="s">
        <v>368</v>
      </c>
      <c r="N179" s="199" t="s">
        <v>375</v>
      </c>
      <c r="O179" s="200" t="s">
        <v>760</v>
      </c>
      <c r="P179" s="200" t="s">
        <v>761</v>
      </c>
    </row>
    <row r="180" spans="1:16" ht="12.75" customHeight="1" thickBot="1">
      <c r="A180" s="189" t="str">
        <f t="shared" si="12"/>
        <v> MN 267.1081 </v>
      </c>
      <c r="B180" s="27" t="str">
        <f t="shared" si="13"/>
        <v>I</v>
      </c>
      <c r="C180" s="189">
        <f t="shared" si="14"/>
        <v>48919.581599999998</v>
      </c>
      <c r="D180" s="23" t="str">
        <f t="shared" si="15"/>
        <v>vis</v>
      </c>
      <c r="E180" s="197" t="e">
        <f>VLOOKUP(C180,A!C$21:E$973,3,FALSE)</f>
        <v>#N/A</v>
      </c>
      <c r="F180" s="27" t="s">
        <v>291</v>
      </c>
      <c r="G180" s="23" t="str">
        <f t="shared" si="16"/>
        <v>48919.5816</v>
      </c>
      <c r="H180" s="189">
        <f t="shared" si="17"/>
        <v>28608</v>
      </c>
      <c r="I180" s="198" t="s">
        <v>762</v>
      </c>
      <c r="J180" s="199" t="s">
        <v>763</v>
      </c>
      <c r="K180" s="198">
        <v>28608</v>
      </c>
      <c r="L180" s="198" t="s">
        <v>764</v>
      </c>
      <c r="M180" s="199" t="s">
        <v>368</v>
      </c>
      <c r="N180" s="199" t="s">
        <v>375</v>
      </c>
      <c r="O180" s="200" t="s">
        <v>760</v>
      </c>
      <c r="P180" s="200" t="s">
        <v>761</v>
      </c>
    </row>
    <row r="181" spans="1:16" ht="12.75" customHeight="1" thickBot="1">
      <c r="A181" s="189" t="str">
        <f t="shared" si="12"/>
        <v>IBVS 4277 </v>
      </c>
      <c r="B181" s="27" t="str">
        <f t="shared" si="13"/>
        <v>I</v>
      </c>
      <c r="C181" s="189">
        <f t="shared" si="14"/>
        <v>49055.618300000002</v>
      </c>
      <c r="D181" s="23" t="str">
        <f t="shared" si="15"/>
        <v>vis</v>
      </c>
      <c r="E181" s="197" t="e">
        <f>VLOOKUP(C181,A!C$21:E$973,3,FALSE)</f>
        <v>#N/A</v>
      </c>
      <c r="F181" s="27" t="s">
        <v>291</v>
      </c>
      <c r="G181" s="23" t="str">
        <f t="shared" si="16"/>
        <v>49055.6183</v>
      </c>
      <c r="H181" s="189">
        <f t="shared" si="17"/>
        <v>28892</v>
      </c>
      <c r="I181" s="198" t="s">
        <v>765</v>
      </c>
      <c r="J181" s="199" t="s">
        <v>766</v>
      </c>
      <c r="K181" s="198">
        <v>28892</v>
      </c>
      <c r="L181" s="198" t="s">
        <v>767</v>
      </c>
      <c r="M181" s="199" t="s">
        <v>368</v>
      </c>
      <c r="N181" s="199" t="s">
        <v>375</v>
      </c>
      <c r="O181" s="200" t="s">
        <v>768</v>
      </c>
      <c r="P181" s="201" t="s">
        <v>769</v>
      </c>
    </row>
    <row r="182" spans="1:16" ht="12.75" customHeight="1" thickBot="1">
      <c r="A182" s="189" t="str">
        <f t="shared" si="12"/>
        <v> BBS 103 </v>
      </c>
      <c r="B182" s="27" t="str">
        <f t="shared" si="13"/>
        <v>I</v>
      </c>
      <c r="C182" s="189">
        <f t="shared" si="14"/>
        <v>49060.41</v>
      </c>
      <c r="D182" s="23" t="str">
        <f t="shared" si="15"/>
        <v>vis</v>
      </c>
      <c r="E182" s="197" t="e">
        <f>VLOOKUP(C182,A!C$21:E$973,3,FALSE)</f>
        <v>#N/A</v>
      </c>
      <c r="F182" s="27" t="s">
        <v>291</v>
      </c>
      <c r="G182" s="23" t="str">
        <f t="shared" si="16"/>
        <v>49060.410</v>
      </c>
      <c r="H182" s="189">
        <f t="shared" si="17"/>
        <v>28902</v>
      </c>
      <c r="I182" s="198" t="s">
        <v>770</v>
      </c>
      <c r="J182" s="199" t="s">
        <v>771</v>
      </c>
      <c r="K182" s="198">
        <v>28902</v>
      </c>
      <c r="L182" s="198" t="s">
        <v>667</v>
      </c>
      <c r="M182" s="199" t="s">
        <v>407</v>
      </c>
      <c r="N182" s="199"/>
      <c r="O182" s="200" t="s">
        <v>448</v>
      </c>
      <c r="P182" s="200" t="s">
        <v>772</v>
      </c>
    </row>
    <row r="183" spans="1:16" ht="12.75" customHeight="1" thickBot="1">
      <c r="A183" s="189" t="str">
        <f t="shared" si="12"/>
        <v> BBS 108 </v>
      </c>
      <c r="B183" s="27" t="str">
        <f t="shared" si="13"/>
        <v>I</v>
      </c>
      <c r="C183" s="189">
        <f t="shared" si="14"/>
        <v>49403.41</v>
      </c>
      <c r="D183" s="23" t="str">
        <f t="shared" si="15"/>
        <v>vis</v>
      </c>
      <c r="E183" s="197" t="e">
        <f>VLOOKUP(C183,A!C$21:E$973,3,FALSE)</f>
        <v>#N/A</v>
      </c>
      <c r="F183" s="27" t="s">
        <v>291</v>
      </c>
      <c r="G183" s="23" t="str">
        <f t="shared" si="16"/>
        <v>49403.410</v>
      </c>
      <c r="H183" s="189">
        <f t="shared" si="17"/>
        <v>29618</v>
      </c>
      <c r="I183" s="198" t="s">
        <v>773</v>
      </c>
      <c r="J183" s="199" t="s">
        <v>774</v>
      </c>
      <c r="K183" s="198">
        <v>29618</v>
      </c>
      <c r="L183" s="198" t="s">
        <v>775</v>
      </c>
      <c r="M183" s="199" t="s">
        <v>407</v>
      </c>
      <c r="N183" s="199"/>
      <c r="O183" s="200" t="s">
        <v>776</v>
      </c>
      <c r="P183" s="200" t="s">
        <v>777</v>
      </c>
    </row>
    <row r="184" spans="1:16" ht="12.75" customHeight="1" thickBot="1">
      <c r="A184" s="189" t="str">
        <f t="shared" si="12"/>
        <v> BBS 106 </v>
      </c>
      <c r="B184" s="27" t="str">
        <f t="shared" si="13"/>
        <v>I</v>
      </c>
      <c r="C184" s="189">
        <f t="shared" si="14"/>
        <v>49403.427000000003</v>
      </c>
      <c r="D184" s="23" t="str">
        <f t="shared" si="15"/>
        <v>vis</v>
      </c>
      <c r="E184" s="197" t="e">
        <f>VLOOKUP(C184,A!C$21:E$973,3,FALSE)</f>
        <v>#N/A</v>
      </c>
      <c r="F184" s="27" t="s">
        <v>291</v>
      </c>
      <c r="G184" s="23" t="str">
        <f t="shared" si="16"/>
        <v>49403.427</v>
      </c>
      <c r="H184" s="189">
        <f t="shared" si="17"/>
        <v>29618</v>
      </c>
      <c r="I184" s="198" t="s">
        <v>778</v>
      </c>
      <c r="J184" s="199" t="s">
        <v>779</v>
      </c>
      <c r="K184" s="198">
        <v>29618</v>
      </c>
      <c r="L184" s="198" t="s">
        <v>780</v>
      </c>
      <c r="M184" s="199" t="s">
        <v>407</v>
      </c>
      <c r="N184" s="199"/>
      <c r="O184" s="200" t="s">
        <v>781</v>
      </c>
      <c r="P184" s="200" t="s">
        <v>782</v>
      </c>
    </row>
    <row r="185" spans="1:16" ht="12.75" customHeight="1" thickBot="1">
      <c r="A185" s="189" t="str">
        <f t="shared" si="12"/>
        <v>IBVS 4277 </v>
      </c>
      <c r="B185" s="27" t="str">
        <f t="shared" si="13"/>
        <v>I</v>
      </c>
      <c r="C185" s="189">
        <f t="shared" si="14"/>
        <v>49775.546900000001</v>
      </c>
      <c r="D185" s="23" t="str">
        <f t="shared" si="15"/>
        <v>vis</v>
      </c>
      <c r="E185" s="197" t="e">
        <f>VLOOKUP(C185,A!C$21:E$973,3,FALSE)</f>
        <v>#N/A</v>
      </c>
      <c r="F185" s="27" t="s">
        <v>291</v>
      </c>
      <c r="G185" s="23" t="str">
        <f t="shared" si="16"/>
        <v>49775.5469</v>
      </c>
      <c r="H185" s="189">
        <f t="shared" si="17"/>
        <v>30395</v>
      </c>
      <c r="I185" s="198" t="s">
        <v>783</v>
      </c>
      <c r="J185" s="199" t="s">
        <v>784</v>
      </c>
      <c r="K185" s="198">
        <v>30395</v>
      </c>
      <c r="L185" s="198" t="s">
        <v>785</v>
      </c>
      <c r="M185" s="199" t="s">
        <v>368</v>
      </c>
      <c r="N185" s="199" t="s">
        <v>375</v>
      </c>
      <c r="O185" s="200" t="s">
        <v>768</v>
      </c>
      <c r="P185" s="201" t="s">
        <v>769</v>
      </c>
    </row>
    <row r="186" spans="1:16" ht="12.75" customHeight="1" thickBot="1">
      <c r="A186" s="189" t="str">
        <f t="shared" si="12"/>
        <v> BBS 108 </v>
      </c>
      <c r="B186" s="27" t="str">
        <f t="shared" si="13"/>
        <v>I</v>
      </c>
      <c r="C186" s="189">
        <f t="shared" si="14"/>
        <v>49801.417999999998</v>
      </c>
      <c r="D186" s="23" t="str">
        <f t="shared" si="15"/>
        <v>vis</v>
      </c>
      <c r="E186" s="197" t="e">
        <f>VLOOKUP(C186,A!C$21:E$973,3,FALSE)</f>
        <v>#N/A</v>
      </c>
      <c r="F186" s="27" t="s">
        <v>291</v>
      </c>
      <c r="G186" s="23" t="str">
        <f t="shared" si="16"/>
        <v>49801.418</v>
      </c>
      <c r="H186" s="189">
        <f t="shared" si="17"/>
        <v>30449</v>
      </c>
      <c r="I186" s="198" t="s">
        <v>786</v>
      </c>
      <c r="J186" s="199" t="s">
        <v>787</v>
      </c>
      <c r="K186" s="198">
        <v>30449</v>
      </c>
      <c r="L186" s="198" t="s">
        <v>500</v>
      </c>
      <c r="M186" s="199" t="s">
        <v>407</v>
      </c>
      <c r="N186" s="199"/>
      <c r="O186" s="200" t="s">
        <v>448</v>
      </c>
      <c r="P186" s="200" t="s">
        <v>777</v>
      </c>
    </row>
    <row r="187" spans="1:16" ht="12.75" customHeight="1" thickBot="1">
      <c r="A187" s="189" t="str">
        <f t="shared" si="12"/>
        <v> BBS 109 </v>
      </c>
      <c r="B187" s="27" t="str">
        <f t="shared" si="13"/>
        <v>I</v>
      </c>
      <c r="C187" s="189">
        <f t="shared" si="14"/>
        <v>49813.381999999998</v>
      </c>
      <c r="D187" s="23" t="str">
        <f t="shared" si="15"/>
        <v>vis</v>
      </c>
      <c r="E187" s="197" t="e">
        <f>VLOOKUP(C187,A!C$21:E$973,3,FALSE)</f>
        <v>#N/A</v>
      </c>
      <c r="F187" s="27" t="s">
        <v>291</v>
      </c>
      <c r="G187" s="23" t="str">
        <f t="shared" si="16"/>
        <v>49813.382</v>
      </c>
      <c r="H187" s="189">
        <f t="shared" si="17"/>
        <v>30474</v>
      </c>
      <c r="I187" s="198" t="s">
        <v>788</v>
      </c>
      <c r="J187" s="199" t="s">
        <v>789</v>
      </c>
      <c r="K187" s="198">
        <v>30474</v>
      </c>
      <c r="L187" s="198" t="s">
        <v>790</v>
      </c>
      <c r="M187" s="199" t="s">
        <v>407</v>
      </c>
      <c r="N187" s="199"/>
      <c r="O187" s="200" t="s">
        <v>448</v>
      </c>
      <c r="P187" s="200" t="s">
        <v>791</v>
      </c>
    </row>
    <row r="188" spans="1:16" ht="12.75" customHeight="1" thickBot="1">
      <c r="A188" s="189" t="str">
        <f t="shared" si="12"/>
        <v> BBS 109 </v>
      </c>
      <c r="B188" s="27" t="str">
        <f t="shared" si="13"/>
        <v>I</v>
      </c>
      <c r="C188" s="189">
        <f t="shared" si="14"/>
        <v>49836.379000000001</v>
      </c>
      <c r="D188" s="23" t="str">
        <f t="shared" si="15"/>
        <v>vis</v>
      </c>
      <c r="E188" s="197" t="e">
        <f>VLOOKUP(C188,A!C$21:E$973,3,FALSE)</f>
        <v>#N/A</v>
      </c>
      <c r="F188" s="27" t="s">
        <v>291</v>
      </c>
      <c r="G188" s="23" t="str">
        <f t="shared" si="16"/>
        <v>49836.379</v>
      </c>
      <c r="H188" s="189">
        <f t="shared" si="17"/>
        <v>30522</v>
      </c>
      <c r="I188" s="198" t="s">
        <v>792</v>
      </c>
      <c r="J188" s="199" t="s">
        <v>793</v>
      </c>
      <c r="K188" s="198">
        <v>30522</v>
      </c>
      <c r="L188" s="198" t="s">
        <v>693</v>
      </c>
      <c r="M188" s="199" t="s">
        <v>407</v>
      </c>
      <c r="N188" s="199"/>
      <c r="O188" s="200" t="s">
        <v>448</v>
      </c>
      <c r="P188" s="200" t="s">
        <v>791</v>
      </c>
    </row>
    <row r="189" spans="1:16" ht="13.5" thickBot="1">
      <c r="A189" s="189" t="str">
        <f t="shared" si="12"/>
        <v> BBS 111 </v>
      </c>
      <c r="B189" s="27" t="str">
        <f t="shared" si="13"/>
        <v>I</v>
      </c>
      <c r="C189" s="189">
        <f t="shared" si="14"/>
        <v>50157.31</v>
      </c>
      <c r="D189" s="23" t="str">
        <f t="shared" si="15"/>
        <v>vis</v>
      </c>
      <c r="E189" s="197" t="e">
        <f>VLOOKUP(C189,A!C$21:E$973,3,FALSE)</f>
        <v>#N/A</v>
      </c>
      <c r="F189" s="27" t="s">
        <v>291</v>
      </c>
      <c r="G189" s="23" t="str">
        <f t="shared" si="16"/>
        <v>50157.310</v>
      </c>
      <c r="H189" s="189">
        <f t="shared" si="17"/>
        <v>31192</v>
      </c>
      <c r="I189" s="198" t="s">
        <v>794</v>
      </c>
      <c r="J189" s="199" t="s">
        <v>795</v>
      </c>
      <c r="K189" s="198">
        <v>31192</v>
      </c>
      <c r="L189" s="198" t="s">
        <v>631</v>
      </c>
      <c r="M189" s="199" t="s">
        <v>407</v>
      </c>
      <c r="N189" s="199"/>
      <c r="O189" s="200" t="s">
        <v>448</v>
      </c>
      <c r="P189" s="200" t="s">
        <v>796</v>
      </c>
    </row>
    <row r="190" spans="1:16" ht="13.5" thickBot="1">
      <c r="A190" s="189" t="str">
        <f t="shared" si="12"/>
        <v> BBS 112 </v>
      </c>
      <c r="B190" s="27" t="str">
        <f t="shared" si="13"/>
        <v>I</v>
      </c>
      <c r="C190" s="189">
        <f t="shared" si="14"/>
        <v>50188.436000000002</v>
      </c>
      <c r="D190" s="23" t="str">
        <f t="shared" si="15"/>
        <v>vis</v>
      </c>
      <c r="E190" s="197" t="e">
        <f>VLOOKUP(C190,A!C$21:E$973,3,FALSE)</f>
        <v>#N/A</v>
      </c>
      <c r="F190" s="27" t="s">
        <v>291</v>
      </c>
      <c r="G190" s="23" t="str">
        <f t="shared" si="16"/>
        <v>50188.436</v>
      </c>
      <c r="H190" s="189">
        <f t="shared" si="17"/>
        <v>31257</v>
      </c>
      <c r="I190" s="198" t="s">
        <v>797</v>
      </c>
      <c r="J190" s="199" t="s">
        <v>798</v>
      </c>
      <c r="K190" s="198">
        <v>31257</v>
      </c>
      <c r="L190" s="198" t="s">
        <v>335</v>
      </c>
      <c r="M190" s="199" t="s">
        <v>407</v>
      </c>
      <c r="N190" s="199"/>
      <c r="O190" s="200" t="s">
        <v>448</v>
      </c>
      <c r="P190" s="200" t="s">
        <v>799</v>
      </c>
    </row>
    <row r="191" spans="1:16" ht="13.5" thickBot="1">
      <c r="A191" s="189" t="str">
        <f t="shared" si="12"/>
        <v> BBS 112 </v>
      </c>
      <c r="B191" s="27" t="str">
        <f t="shared" si="13"/>
        <v>I</v>
      </c>
      <c r="C191" s="189">
        <f t="shared" si="14"/>
        <v>50190.366000000002</v>
      </c>
      <c r="D191" s="23" t="str">
        <f t="shared" si="15"/>
        <v>vis</v>
      </c>
      <c r="E191" s="197" t="e">
        <f>VLOOKUP(C191,A!C$21:E$973,3,FALSE)</f>
        <v>#N/A</v>
      </c>
      <c r="F191" s="27" t="s">
        <v>291</v>
      </c>
      <c r="G191" s="23" t="str">
        <f t="shared" si="16"/>
        <v>50190.366</v>
      </c>
      <c r="H191" s="189">
        <f t="shared" si="17"/>
        <v>31261</v>
      </c>
      <c r="I191" s="198" t="s">
        <v>800</v>
      </c>
      <c r="J191" s="199" t="s">
        <v>801</v>
      </c>
      <c r="K191" s="198">
        <v>31261</v>
      </c>
      <c r="L191" s="198" t="s">
        <v>489</v>
      </c>
      <c r="M191" s="199" t="s">
        <v>407</v>
      </c>
      <c r="N191" s="199"/>
      <c r="O191" s="200" t="s">
        <v>448</v>
      </c>
      <c r="P191" s="200" t="s">
        <v>799</v>
      </c>
    </row>
    <row r="192" spans="1:16" ht="13.5" thickBot="1">
      <c r="A192" s="189" t="str">
        <f t="shared" si="12"/>
        <v> BBS 112 </v>
      </c>
      <c r="B192" s="27" t="str">
        <f t="shared" si="13"/>
        <v>I</v>
      </c>
      <c r="C192" s="189">
        <f t="shared" si="14"/>
        <v>50234.428</v>
      </c>
      <c r="D192" s="23" t="str">
        <f t="shared" si="15"/>
        <v>vis</v>
      </c>
      <c r="E192" s="197" t="e">
        <f>VLOOKUP(C192,A!C$21:E$973,3,FALSE)</f>
        <v>#N/A</v>
      </c>
      <c r="F192" s="27" t="s">
        <v>291</v>
      </c>
      <c r="G192" s="23" t="str">
        <f t="shared" si="16"/>
        <v>50234.428</v>
      </c>
      <c r="H192" s="189">
        <f t="shared" si="17"/>
        <v>31353</v>
      </c>
      <c r="I192" s="198" t="s">
        <v>802</v>
      </c>
      <c r="J192" s="199" t="s">
        <v>803</v>
      </c>
      <c r="K192" s="198">
        <v>31353</v>
      </c>
      <c r="L192" s="198" t="s">
        <v>631</v>
      </c>
      <c r="M192" s="199" t="s">
        <v>407</v>
      </c>
      <c r="N192" s="199"/>
      <c r="O192" s="200" t="s">
        <v>448</v>
      </c>
      <c r="P192" s="200" t="s">
        <v>799</v>
      </c>
    </row>
    <row r="193" spans="1:16" ht="13.5" thickBot="1">
      <c r="A193" s="189" t="str">
        <f t="shared" si="12"/>
        <v>IBVS 4534 </v>
      </c>
      <c r="B193" s="27" t="str">
        <f t="shared" si="13"/>
        <v>I</v>
      </c>
      <c r="C193" s="189">
        <f t="shared" si="14"/>
        <v>50422.675000000003</v>
      </c>
      <c r="D193" s="23" t="str">
        <f t="shared" si="15"/>
        <v>vis</v>
      </c>
      <c r="E193" s="197" t="e">
        <f>VLOOKUP(C193,A!C$21:E$973,3,FALSE)</f>
        <v>#N/A</v>
      </c>
      <c r="F193" s="27" t="s">
        <v>291</v>
      </c>
      <c r="G193" s="23" t="str">
        <f t="shared" si="16"/>
        <v>50422.6750</v>
      </c>
      <c r="H193" s="189">
        <f t="shared" si="17"/>
        <v>31746</v>
      </c>
      <c r="I193" s="198" t="s">
        <v>804</v>
      </c>
      <c r="J193" s="199" t="s">
        <v>805</v>
      </c>
      <c r="K193" s="198">
        <v>31746</v>
      </c>
      <c r="L193" s="198" t="s">
        <v>569</v>
      </c>
      <c r="M193" s="199" t="s">
        <v>368</v>
      </c>
      <c r="N193" s="199" t="s">
        <v>375</v>
      </c>
      <c r="O193" s="200" t="s">
        <v>806</v>
      </c>
      <c r="P193" s="201" t="s">
        <v>807</v>
      </c>
    </row>
    <row r="194" spans="1:16" ht="13.5" thickBot="1">
      <c r="A194" s="189" t="str">
        <f t="shared" si="12"/>
        <v> BRNO 32 </v>
      </c>
      <c r="B194" s="27" t="str">
        <f t="shared" si="13"/>
        <v>I</v>
      </c>
      <c r="C194" s="189">
        <f t="shared" si="14"/>
        <v>50448.540399999998</v>
      </c>
      <c r="D194" s="23" t="str">
        <f t="shared" si="15"/>
        <v>vis</v>
      </c>
      <c r="E194" s="197" t="e">
        <f>VLOOKUP(C194,A!C$21:E$973,3,FALSE)</f>
        <v>#N/A</v>
      </c>
      <c r="F194" s="27" t="s">
        <v>291</v>
      </c>
      <c r="G194" s="23" t="str">
        <f t="shared" si="16"/>
        <v>50448.5404</v>
      </c>
      <c r="H194" s="189">
        <f t="shared" si="17"/>
        <v>31800</v>
      </c>
      <c r="I194" s="198" t="s">
        <v>808</v>
      </c>
      <c r="J194" s="199" t="s">
        <v>809</v>
      </c>
      <c r="K194" s="198">
        <v>31800</v>
      </c>
      <c r="L194" s="198" t="s">
        <v>810</v>
      </c>
      <c r="M194" s="199" t="s">
        <v>407</v>
      </c>
      <c r="N194" s="199"/>
      <c r="O194" s="200" t="s">
        <v>747</v>
      </c>
      <c r="P194" s="200" t="s">
        <v>811</v>
      </c>
    </row>
    <row r="195" spans="1:16" ht="13.5" thickBot="1">
      <c r="A195" s="189" t="str">
        <f t="shared" si="12"/>
        <v> BBS 114 </v>
      </c>
      <c r="B195" s="27" t="str">
        <f t="shared" si="13"/>
        <v>I</v>
      </c>
      <c r="C195" s="189">
        <f t="shared" si="14"/>
        <v>50519.434000000001</v>
      </c>
      <c r="D195" s="23" t="str">
        <f t="shared" si="15"/>
        <v>vis</v>
      </c>
      <c r="E195" s="197" t="e">
        <f>VLOOKUP(C195,A!C$21:E$973,3,FALSE)</f>
        <v>#N/A</v>
      </c>
      <c r="F195" s="27" t="s">
        <v>291</v>
      </c>
      <c r="G195" s="23" t="str">
        <f t="shared" si="16"/>
        <v>50519.434</v>
      </c>
      <c r="H195" s="189">
        <f t="shared" si="17"/>
        <v>31948</v>
      </c>
      <c r="I195" s="198" t="s">
        <v>812</v>
      </c>
      <c r="J195" s="199" t="s">
        <v>813</v>
      </c>
      <c r="K195" s="198">
        <v>31948</v>
      </c>
      <c r="L195" s="198" t="s">
        <v>343</v>
      </c>
      <c r="M195" s="199" t="s">
        <v>407</v>
      </c>
      <c r="N195" s="199"/>
      <c r="O195" s="200" t="s">
        <v>448</v>
      </c>
      <c r="P195" s="200" t="s">
        <v>814</v>
      </c>
    </row>
    <row r="196" spans="1:16" ht="13.5" thickBot="1">
      <c r="A196" s="189" t="str">
        <f t="shared" si="12"/>
        <v> BBS 114 </v>
      </c>
      <c r="B196" s="27" t="str">
        <f t="shared" si="13"/>
        <v>I</v>
      </c>
      <c r="C196" s="189">
        <f t="shared" si="14"/>
        <v>50520.39</v>
      </c>
      <c r="D196" s="23" t="str">
        <f t="shared" si="15"/>
        <v>vis</v>
      </c>
      <c r="E196" s="197" t="e">
        <f>VLOOKUP(C196,A!C$21:E$973,3,FALSE)</f>
        <v>#N/A</v>
      </c>
      <c r="F196" s="27" t="s">
        <v>291</v>
      </c>
      <c r="G196" s="23" t="str">
        <f t="shared" si="16"/>
        <v>50520.390</v>
      </c>
      <c r="H196" s="189">
        <f t="shared" si="17"/>
        <v>31950</v>
      </c>
      <c r="I196" s="198" t="s">
        <v>815</v>
      </c>
      <c r="J196" s="199" t="s">
        <v>816</v>
      </c>
      <c r="K196" s="198">
        <v>31950</v>
      </c>
      <c r="L196" s="198" t="s">
        <v>613</v>
      </c>
      <c r="M196" s="199" t="s">
        <v>407</v>
      </c>
      <c r="N196" s="199"/>
      <c r="O196" s="200" t="s">
        <v>448</v>
      </c>
      <c r="P196" s="200" t="s">
        <v>814</v>
      </c>
    </row>
    <row r="197" spans="1:16" ht="13.5" thickBot="1">
      <c r="A197" s="189" t="str">
        <f t="shared" si="12"/>
        <v> BBS 115 </v>
      </c>
      <c r="B197" s="27" t="str">
        <f t="shared" si="13"/>
        <v>I</v>
      </c>
      <c r="C197" s="189">
        <f t="shared" si="14"/>
        <v>50555.35</v>
      </c>
      <c r="D197" s="23" t="str">
        <f t="shared" si="15"/>
        <v>vis</v>
      </c>
      <c r="E197" s="197" t="e">
        <f>VLOOKUP(C197,A!C$21:E$973,3,FALSE)</f>
        <v>#N/A</v>
      </c>
      <c r="F197" s="27" t="s">
        <v>291</v>
      </c>
      <c r="G197" s="23" t="str">
        <f t="shared" si="16"/>
        <v>50555.350</v>
      </c>
      <c r="H197" s="189">
        <f t="shared" si="17"/>
        <v>32023</v>
      </c>
      <c r="I197" s="198" t="s">
        <v>817</v>
      </c>
      <c r="J197" s="199" t="s">
        <v>818</v>
      </c>
      <c r="K197" s="198">
        <v>32023</v>
      </c>
      <c r="L197" s="198" t="s">
        <v>693</v>
      </c>
      <c r="M197" s="199" t="s">
        <v>407</v>
      </c>
      <c r="N197" s="199"/>
      <c r="O197" s="200" t="s">
        <v>448</v>
      </c>
      <c r="P197" s="200" t="s">
        <v>819</v>
      </c>
    </row>
    <row r="198" spans="1:16" ht="13.5" thickBot="1">
      <c r="A198" s="189" t="str">
        <f t="shared" si="12"/>
        <v> BBS 115 </v>
      </c>
      <c r="B198" s="27" t="str">
        <f t="shared" si="13"/>
        <v>I</v>
      </c>
      <c r="C198" s="189">
        <f t="shared" si="14"/>
        <v>50577.379000000001</v>
      </c>
      <c r="D198" s="23" t="str">
        <f t="shared" si="15"/>
        <v>vis</v>
      </c>
      <c r="E198" s="197" t="e">
        <f>VLOOKUP(C198,A!C$21:E$973,3,FALSE)</f>
        <v>#N/A</v>
      </c>
      <c r="F198" s="27" t="s">
        <v>291</v>
      </c>
      <c r="G198" s="23" t="str">
        <f t="shared" si="16"/>
        <v>50577.379</v>
      </c>
      <c r="H198" s="189">
        <f t="shared" si="17"/>
        <v>32069</v>
      </c>
      <c r="I198" s="198" t="s">
        <v>820</v>
      </c>
      <c r="J198" s="199" t="s">
        <v>821</v>
      </c>
      <c r="K198" s="198">
        <v>32069</v>
      </c>
      <c r="L198" s="198" t="s">
        <v>455</v>
      </c>
      <c r="M198" s="199" t="s">
        <v>407</v>
      </c>
      <c r="N198" s="199"/>
      <c r="O198" s="200" t="s">
        <v>448</v>
      </c>
      <c r="P198" s="200" t="s">
        <v>819</v>
      </c>
    </row>
    <row r="199" spans="1:16" ht="13.5" thickBot="1">
      <c r="A199" s="189" t="str">
        <f t="shared" si="12"/>
        <v> JAAVSO 41;122 </v>
      </c>
      <c r="B199" s="27" t="str">
        <f t="shared" si="13"/>
        <v>I</v>
      </c>
      <c r="C199" s="189">
        <f t="shared" si="14"/>
        <v>50582.654999999999</v>
      </c>
      <c r="D199" s="23" t="str">
        <f t="shared" si="15"/>
        <v>vis</v>
      </c>
      <c r="E199" s="197" t="e">
        <f>VLOOKUP(C199,A!C$21:E$973,3,FALSE)</f>
        <v>#N/A</v>
      </c>
      <c r="F199" s="27" t="s">
        <v>291</v>
      </c>
      <c r="G199" s="23" t="str">
        <f t="shared" si="16"/>
        <v>50582.655</v>
      </c>
      <c r="H199" s="189">
        <f t="shared" si="17"/>
        <v>32080</v>
      </c>
      <c r="I199" s="198" t="s">
        <v>822</v>
      </c>
      <c r="J199" s="199" t="s">
        <v>823</v>
      </c>
      <c r="K199" s="198">
        <v>32080</v>
      </c>
      <c r="L199" s="198" t="s">
        <v>577</v>
      </c>
      <c r="M199" s="199" t="s">
        <v>407</v>
      </c>
      <c r="N199" s="199"/>
      <c r="O199" s="200" t="s">
        <v>824</v>
      </c>
      <c r="P199" s="200" t="s">
        <v>825</v>
      </c>
    </row>
    <row r="200" spans="1:16" ht="13.5" thickBot="1">
      <c r="A200" s="189" t="str">
        <f t="shared" si="12"/>
        <v> BBS 115 </v>
      </c>
      <c r="B200" s="27" t="str">
        <f t="shared" si="13"/>
        <v>I</v>
      </c>
      <c r="C200" s="189">
        <f t="shared" si="14"/>
        <v>50598.455999999998</v>
      </c>
      <c r="D200" s="23" t="str">
        <f t="shared" si="15"/>
        <v>vis</v>
      </c>
      <c r="E200" s="197" t="e">
        <f>VLOOKUP(C200,A!C$21:E$973,3,FALSE)</f>
        <v>#N/A</v>
      </c>
      <c r="F200" s="27" t="s">
        <v>291</v>
      </c>
      <c r="G200" s="23" t="str">
        <f t="shared" si="16"/>
        <v>50598.456</v>
      </c>
      <c r="H200" s="189">
        <f t="shared" si="17"/>
        <v>32113</v>
      </c>
      <c r="I200" s="198" t="s">
        <v>826</v>
      </c>
      <c r="J200" s="199" t="s">
        <v>827</v>
      </c>
      <c r="K200" s="198">
        <v>32113</v>
      </c>
      <c r="L200" s="198" t="s">
        <v>358</v>
      </c>
      <c r="M200" s="199" t="s">
        <v>407</v>
      </c>
      <c r="N200" s="199"/>
      <c r="O200" s="200" t="s">
        <v>448</v>
      </c>
      <c r="P200" s="200" t="s">
        <v>819</v>
      </c>
    </row>
    <row r="201" spans="1:16" ht="13.5" thickBot="1">
      <c r="A201" s="189" t="str">
        <f t="shared" si="12"/>
        <v> BBS 117 </v>
      </c>
      <c r="B201" s="27" t="str">
        <f t="shared" si="13"/>
        <v>I</v>
      </c>
      <c r="C201" s="189">
        <f t="shared" si="14"/>
        <v>50862.396999999997</v>
      </c>
      <c r="D201" s="23" t="str">
        <f t="shared" si="15"/>
        <v>vis</v>
      </c>
      <c r="E201" s="197" t="e">
        <f>VLOOKUP(C201,A!C$21:E$973,3,FALSE)</f>
        <v>#N/A</v>
      </c>
      <c r="F201" s="27" t="s">
        <v>291</v>
      </c>
      <c r="G201" s="23" t="str">
        <f t="shared" si="16"/>
        <v>50862.397</v>
      </c>
      <c r="H201" s="189">
        <f t="shared" si="17"/>
        <v>32664</v>
      </c>
      <c r="I201" s="198" t="s">
        <v>828</v>
      </c>
      <c r="J201" s="199" t="s">
        <v>829</v>
      </c>
      <c r="K201" s="198">
        <v>32664</v>
      </c>
      <c r="L201" s="198" t="s">
        <v>484</v>
      </c>
      <c r="M201" s="199" t="s">
        <v>407</v>
      </c>
      <c r="N201" s="199"/>
      <c r="O201" s="200" t="s">
        <v>448</v>
      </c>
      <c r="P201" s="200" t="s">
        <v>830</v>
      </c>
    </row>
    <row r="202" spans="1:16" ht="13.5" thickBot="1">
      <c r="A202" s="189" t="str">
        <f t="shared" si="12"/>
        <v> BBS 117 </v>
      </c>
      <c r="B202" s="27" t="str">
        <f t="shared" si="13"/>
        <v>I</v>
      </c>
      <c r="C202" s="189">
        <f t="shared" si="14"/>
        <v>50875.328000000001</v>
      </c>
      <c r="D202" s="23" t="str">
        <f t="shared" si="15"/>
        <v>vis</v>
      </c>
      <c r="E202" s="197" t="e">
        <f>VLOOKUP(C202,A!C$21:E$973,3,FALSE)</f>
        <v>#N/A</v>
      </c>
      <c r="F202" s="27" t="s">
        <v>291</v>
      </c>
      <c r="G202" s="23" t="str">
        <f t="shared" si="16"/>
        <v>50875.328</v>
      </c>
      <c r="H202" s="189">
        <f t="shared" si="17"/>
        <v>32691</v>
      </c>
      <c r="I202" s="198" t="s">
        <v>831</v>
      </c>
      <c r="J202" s="199" t="s">
        <v>832</v>
      </c>
      <c r="K202" s="198">
        <v>32691</v>
      </c>
      <c r="L202" s="198" t="s">
        <v>489</v>
      </c>
      <c r="M202" s="199" t="s">
        <v>407</v>
      </c>
      <c r="N202" s="199"/>
      <c r="O202" s="200" t="s">
        <v>448</v>
      </c>
      <c r="P202" s="200" t="s">
        <v>830</v>
      </c>
    </row>
    <row r="203" spans="1:16" ht="13.5" thickBot="1">
      <c r="A203" s="189" t="str">
        <f t="shared" ref="A203:A266" si="18">P203</f>
        <v>VSB 33 </v>
      </c>
      <c r="B203" s="27" t="str">
        <f t="shared" ref="B203:B266" si="19">IF(H203=INT(H203),"I","II")</f>
        <v>I</v>
      </c>
      <c r="C203" s="189">
        <f t="shared" ref="C203:C266" si="20">1*G203</f>
        <v>50891.129000000001</v>
      </c>
      <c r="D203" s="23" t="str">
        <f t="shared" ref="D203:D266" si="21">VLOOKUP(F203,I$1:J$5,2,FALSE)</f>
        <v>vis</v>
      </c>
      <c r="E203" s="197" t="e">
        <f>VLOOKUP(C203,A!C$21:E$973,3,FALSE)</f>
        <v>#N/A</v>
      </c>
      <c r="F203" s="27" t="s">
        <v>291</v>
      </c>
      <c r="G203" s="23" t="str">
        <f t="shared" ref="G203:G266" si="22">MID(I203,3,LEN(I203)-3)</f>
        <v>50891.129</v>
      </c>
      <c r="H203" s="189">
        <f t="shared" ref="H203:H266" si="23">1*K203</f>
        <v>32724</v>
      </c>
      <c r="I203" s="198" t="s">
        <v>833</v>
      </c>
      <c r="J203" s="199" t="s">
        <v>834</v>
      </c>
      <c r="K203" s="198">
        <v>32724</v>
      </c>
      <c r="L203" s="198" t="s">
        <v>352</v>
      </c>
      <c r="M203" s="199" t="s">
        <v>407</v>
      </c>
      <c r="N203" s="199"/>
      <c r="O203" s="200" t="s">
        <v>835</v>
      </c>
      <c r="P203" s="201" t="s">
        <v>836</v>
      </c>
    </row>
    <row r="204" spans="1:16" ht="13.5" thickBot="1">
      <c r="A204" s="189" t="str">
        <f t="shared" si="18"/>
        <v>IBVS 4751 </v>
      </c>
      <c r="B204" s="27" t="str">
        <f t="shared" si="19"/>
        <v>I</v>
      </c>
      <c r="C204" s="189">
        <f t="shared" si="20"/>
        <v>51130.635699999999</v>
      </c>
      <c r="D204" s="23" t="str">
        <f t="shared" si="21"/>
        <v>vis</v>
      </c>
      <c r="E204" s="197" t="e">
        <f>VLOOKUP(C204,A!C$21:E$973,3,FALSE)</f>
        <v>#N/A</v>
      </c>
      <c r="F204" s="27" t="s">
        <v>291</v>
      </c>
      <c r="G204" s="23" t="str">
        <f t="shared" si="22"/>
        <v>51130.6357</v>
      </c>
      <c r="H204" s="189">
        <f t="shared" si="23"/>
        <v>33224</v>
      </c>
      <c r="I204" s="198" t="s">
        <v>842</v>
      </c>
      <c r="J204" s="199" t="s">
        <v>838</v>
      </c>
      <c r="K204" s="198">
        <v>33224</v>
      </c>
      <c r="L204" s="198" t="s">
        <v>843</v>
      </c>
      <c r="M204" s="199" t="s">
        <v>368</v>
      </c>
      <c r="N204" s="199" t="s">
        <v>251</v>
      </c>
      <c r="O204" s="200" t="s">
        <v>840</v>
      </c>
      <c r="P204" s="201" t="s">
        <v>841</v>
      </c>
    </row>
    <row r="205" spans="1:16" ht="13.5" thickBot="1">
      <c r="A205" s="189" t="str">
        <f t="shared" si="18"/>
        <v>IBVS 4751 </v>
      </c>
      <c r="B205" s="27" t="str">
        <f t="shared" si="19"/>
        <v>I</v>
      </c>
      <c r="C205" s="189">
        <f t="shared" si="20"/>
        <v>51130.635900000001</v>
      </c>
      <c r="D205" s="23" t="str">
        <f t="shared" si="21"/>
        <v>vis</v>
      </c>
      <c r="E205" s="197" t="e">
        <f>VLOOKUP(C205,A!C$21:E$973,3,FALSE)</f>
        <v>#N/A</v>
      </c>
      <c r="F205" s="27" t="s">
        <v>291</v>
      </c>
      <c r="G205" s="23" t="str">
        <f t="shared" si="22"/>
        <v>51130.6359</v>
      </c>
      <c r="H205" s="189">
        <f t="shared" si="23"/>
        <v>33224</v>
      </c>
      <c r="I205" s="198" t="s">
        <v>844</v>
      </c>
      <c r="J205" s="199" t="s">
        <v>838</v>
      </c>
      <c r="K205" s="198">
        <v>33224</v>
      </c>
      <c r="L205" s="198" t="s">
        <v>845</v>
      </c>
      <c r="M205" s="199" t="s">
        <v>368</v>
      </c>
      <c r="N205" s="199" t="s">
        <v>290</v>
      </c>
      <c r="O205" s="200" t="s">
        <v>840</v>
      </c>
      <c r="P205" s="201" t="s">
        <v>841</v>
      </c>
    </row>
    <row r="206" spans="1:16" ht="13.5" thickBot="1">
      <c r="A206" s="189" t="str">
        <f t="shared" si="18"/>
        <v>IBVS 4751 </v>
      </c>
      <c r="B206" s="27" t="str">
        <f t="shared" si="19"/>
        <v>I</v>
      </c>
      <c r="C206" s="189">
        <f t="shared" si="20"/>
        <v>51141.651100000003</v>
      </c>
      <c r="D206" s="23" t="str">
        <f t="shared" si="21"/>
        <v>vis</v>
      </c>
      <c r="E206" s="197" t="e">
        <f>VLOOKUP(C206,A!C$21:E$973,3,FALSE)</f>
        <v>#N/A</v>
      </c>
      <c r="F206" s="27" t="s">
        <v>291</v>
      </c>
      <c r="G206" s="23" t="str">
        <f t="shared" si="22"/>
        <v>51141.6511</v>
      </c>
      <c r="H206" s="189">
        <f t="shared" si="23"/>
        <v>33247</v>
      </c>
      <c r="I206" s="198" t="s">
        <v>846</v>
      </c>
      <c r="J206" s="199" t="s">
        <v>847</v>
      </c>
      <c r="K206" s="198">
        <v>33247</v>
      </c>
      <c r="L206" s="198" t="s">
        <v>848</v>
      </c>
      <c r="M206" s="199" t="s">
        <v>368</v>
      </c>
      <c r="N206" s="199" t="s">
        <v>251</v>
      </c>
      <c r="O206" s="200" t="s">
        <v>840</v>
      </c>
      <c r="P206" s="201" t="s">
        <v>841</v>
      </c>
    </row>
    <row r="207" spans="1:16" ht="13.5" thickBot="1">
      <c r="A207" s="189" t="str">
        <f t="shared" si="18"/>
        <v>IBVS 4751 </v>
      </c>
      <c r="B207" s="27" t="str">
        <f t="shared" si="19"/>
        <v>I</v>
      </c>
      <c r="C207" s="189">
        <f t="shared" si="20"/>
        <v>51141.651400000002</v>
      </c>
      <c r="D207" s="23" t="str">
        <f t="shared" si="21"/>
        <v>vis</v>
      </c>
      <c r="E207" s="197" t="e">
        <f>VLOOKUP(C207,A!C$21:E$973,3,FALSE)</f>
        <v>#N/A</v>
      </c>
      <c r="F207" s="27" t="s">
        <v>291</v>
      </c>
      <c r="G207" s="23" t="str">
        <f t="shared" si="22"/>
        <v>51141.6514</v>
      </c>
      <c r="H207" s="189">
        <f t="shared" si="23"/>
        <v>33247</v>
      </c>
      <c r="I207" s="198" t="s">
        <v>849</v>
      </c>
      <c r="J207" s="199" t="s">
        <v>850</v>
      </c>
      <c r="K207" s="198">
        <v>33247</v>
      </c>
      <c r="L207" s="198" t="s">
        <v>851</v>
      </c>
      <c r="M207" s="199" t="s">
        <v>368</v>
      </c>
      <c r="N207" s="199" t="s">
        <v>266</v>
      </c>
      <c r="O207" s="200" t="s">
        <v>840</v>
      </c>
      <c r="P207" s="201" t="s">
        <v>841</v>
      </c>
    </row>
    <row r="208" spans="1:16" ht="13.5" thickBot="1">
      <c r="A208" s="189" t="str">
        <f t="shared" si="18"/>
        <v>IBVS 4751 </v>
      </c>
      <c r="B208" s="27" t="str">
        <f t="shared" si="19"/>
        <v>I</v>
      </c>
      <c r="C208" s="189">
        <f t="shared" si="20"/>
        <v>51141.6515</v>
      </c>
      <c r="D208" s="23" t="str">
        <f t="shared" si="21"/>
        <v>vis</v>
      </c>
      <c r="E208" s="197" t="e">
        <f>VLOOKUP(C208,A!C$21:E$973,3,FALSE)</f>
        <v>#N/A</v>
      </c>
      <c r="F208" s="27" t="s">
        <v>291</v>
      </c>
      <c r="G208" s="23" t="str">
        <f t="shared" si="22"/>
        <v>51141.6515</v>
      </c>
      <c r="H208" s="189">
        <f t="shared" si="23"/>
        <v>33247</v>
      </c>
      <c r="I208" s="198" t="s">
        <v>852</v>
      </c>
      <c r="J208" s="199" t="s">
        <v>850</v>
      </c>
      <c r="K208" s="198">
        <v>33247</v>
      </c>
      <c r="L208" s="198" t="s">
        <v>853</v>
      </c>
      <c r="M208" s="199" t="s">
        <v>368</v>
      </c>
      <c r="N208" s="199" t="s">
        <v>51</v>
      </c>
      <c r="O208" s="200" t="s">
        <v>840</v>
      </c>
      <c r="P208" s="201" t="s">
        <v>841</v>
      </c>
    </row>
    <row r="209" spans="1:16" ht="13.5" thickBot="1">
      <c r="A209" s="189" t="str">
        <f t="shared" si="18"/>
        <v>IBVS 4751 </v>
      </c>
      <c r="B209" s="27" t="str">
        <f t="shared" si="19"/>
        <v>I</v>
      </c>
      <c r="C209" s="189">
        <f t="shared" si="20"/>
        <v>51158.416499999999</v>
      </c>
      <c r="D209" s="23" t="str">
        <f t="shared" si="21"/>
        <v>vis</v>
      </c>
      <c r="E209" s="197" t="e">
        <f>VLOOKUP(C209,A!C$21:E$973,3,FALSE)</f>
        <v>#N/A</v>
      </c>
      <c r="F209" s="27" t="s">
        <v>291</v>
      </c>
      <c r="G209" s="23" t="str">
        <f t="shared" si="22"/>
        <v>51158.4165</v>
      </c>
      <c r="H209" s="189">
        <f t="shared" si="23"/>
        <v>33282</v>
      </c>
      <c r="I209" s="198" t="s">
        <v>862</v>
      </c>
      <c r="J209" s="199" t="s">
        <v>861</v>
      </c>
      <c r="K209" s="198">
        <v>33282</v>
      </c>
      <c r="L209" s="198" t="s">
        <v>863</v>
      </c>
      <c r="M209" s="199" t="s">
        <v>368</v>
      </c>
      <c r="N209" s="199" t="s">
        <v>251</v>
      </c>
      <c r="O209" s="200" t="s">
        <v>840</v>
      </c>
      <c r="P209" s="201" t="s">
        <v>841</v>
      </c>
    </row>
    <row r="210" spans="1:16" ht="13.5" thickBot="1">
      <c r="A210" s="189" t="str">
        <f t="shared" si="18"/>
        <v>IBVS 4751 </v>
      </c>
      <c r="B210" s="27" t="str">
        <f t="shared" si="19"/>
        <v>I</v>
      </c>
      <c r="C210" s="189">
        <f t="shared" si="20"/>
        <v>51158.416499999999</v>
      </c>
      <c r="D210" s="23" t="str">
        <f t="shared" si="21"/>
        <v>vis</v>
      </c>
      <c r="E210" s="197" t="e">
        <f>VLOOKUP(C210,A!C$21:E$973,3,FALSE)</f>
        <v>#N/A</v>
      </c>
      <c r="F210" s="27" t="s">
        <v>291</v>
      </c>
      <c r="G210" s="23" t="str">
        <f t="shared" si="22"/>
        <v>51158.4165</v>
      </c>
      <c r="H210" s="189">
        <f t="shared" si="23"/>
        <v>33282</v>
      </c>
      <c r="I210" s="198" t="s">
        <v>862</v>
      </c>
      <c r="J210" s="199" t="s">
        <v>861</v>
      </c>
      <c r="K210" s="198">
        <v>33282</v>
      </c>
      <c r="L210" s="198" t="s">
        <v>863</v>
      </c>
      <c r="M210" s="199" t="s">
        <v>368</v>
      </c>
      <c r="N210" s="199" t="s">
        <v>266</v>
      </c>
      <c r="O210" s="200" t="s">
        <v>840</v>
      </c>
      <c r="P210" s="201" t="s">
        <v>841</v>
      </c>
    </row>
    <row r="211" spans="1:16" ht="13.5" thickBot="1">
      <c r="A211" s="189" t="str">
        <f t="shared" si="18"/>
        <v>IBVS 4751 </v>
      </c>
      <c r="B211" s="27" t="str">
        <f t="shared" si="19"/>
        <v>I</v>
      </c>
      <c r="C211" s="189">
        <f t="shared" si="20"/>
        <v>51177.575499999999</v>
      </c>
      <c r="D211" s="23" t="str">
        <f t="shared" si="21"/>
        <v>vis</v>
      </c>
      <c r="E211" s="197" t="e">
        <f>VLOOKUP(C211,A!C$21:E$973,3,FALSE)</f>
        <v>#N/A</v>
      </c>
      <c r="F211" s="27" t="s">
        <v>291</v>
      </c>
      <c r="G211" s="23" t="str">
        <f t="shared" si="22"/>
        <v>51177.5755</v>
      </c>
      <c r="H211" s="189">
        <f t="shared" si="23"/>
        <v>33322</v>
      </c>
      <c r="I211" s="198" t="s">
        <v>873</v>
      </c>
      <c r="J211" s="199" t="s">
        <v>874</v>
      </c>
      <c r="K211" s="198">
        <v>33322</v>
      </c>
      <c r="L211" s="198" t="s">
        <v>875</v>
      </c>
      <c r="M211" s="199" t="s">
        <v>368</v>
      </c>
      <c r="N211" s="199" t="s">
        <v>51</v>
      </c>
      <c r="O211" s="200" t="s">
        <v>840</v>
      </c>
      <c r="P211" s="201" t="s">
        <v>841</v>
      </c>
    </row>
    <row r="212" spans="1:16" ht="13.5" thickBot="1">
      <c r="A212" s="189" t="str">
        <f t="shared" si="18"/>
        <v>IBVS 4751 </v>
      </c>
      <c r="B212" s="27" t="str">
        <f t="shared" si="19"/>
        <v>I</v>
      </c>
      <c r="C212" s="189">
        <f t="shared" si="20"/>
        <v>51177.575799999999</v>
      </c>
      <c r="D212" s="23" t="str">
        <f t="shared" si="21"/>
        <v>vis</v>
      </c>
      <c r="E212" s="197" t="e">
        <f>VLOOKUP(C212,A!C$21:E$973,3,FALSE)</f>
        <v>#N/A</v>
      </c>
      <c r="F212" s="27" t="s">
        <v>291</v>
      </c>
      <c r="G212" s="23" t="str">
        <f t="shared" si="22"/>
        <v>51177.5758</v>
      </c>
      <c r="H212" s="189">
        <f t="shared" si="23"/>
        <v>33322</v>
      </c>
      <c r="I212" s="198" t="s">
        <v>878</v>
      </c>
      <c r="J212" s="199" t="s">
        <v>877</v>
      </c>
      <c r="K212" s="198">
        <v>33322</v>
      </c>
      <c r="L212" s="198" t="s">
        <v>879</v>
      </c>
      <c r="M212" s="199" t="s">
        <v>368</v>
      </c>
      <c r="N212" s="199" t="s">
        <v>266</v>
      </c>
      <c r="O212" s="200" t="s">
        <v>840</v>
      </c>
      <c r="P212" s="201" t="s">
        <v>841</v>
      </c>
    </row>
    <row r="213" spans="1:16" ht="13.5" thickBot="1">
      <c r="A213" s="189" t="str">
        <f t="shared" si="18"/>
        <v>IBVS 4751 </v>
      </c>
      <c r="B213" s="27" t="str">
        <f t="shared" si="19"/>
        <v>I</v>
      </c>
      <c r="C213" s="189">
        <f t="shared" si="20"/>
        <v>51183.324399999998</v>
      </c>
      <c r="D213" s="23" t="str">
        <f t="shared" si="21"/>
        <v>vis</v>
      </c>
      <c r="E213" s="197" t="e">
        <f>VLOOKUP(C213,A!C$21:E$973,3,FALSE)</f>
        <v>#N/A</v>
      </c>
      <c r="F213" s="27" t="s">
        <v>291</v>
      </c>
      <c r="G213" s="23" t="str">
        <f t="shared" si="22"/>
        <v>51183.3244</v>
      </c>
      <c r="H213" s="189">
        <f t="shared" si="23"/>
        <v>33334</v>
      </c>
      <c r="I213" s="198" t="s">
        <v>880</v>
      </c>
      <c r="J213" s="199" t="s">
        <v>881</v>
      </c>
      <c r="K213" s="198">
        <v>33334</v>
      </c>
      <c r="L213" s="198" t="s">
        <v>882</v>
      </c>
      <c r="M213" s="199" t="s">
        <v>368</v>
      </c>
      <c r="N213" s="199" t="s">
        <v>266</v>
      </c>
      <c r="O213" s="200" t="s">
        <v>840</v>
      </c>
      <c r="P213" s="201" t="s">
        <v>841</v>
      </c>
    </row>
    <row r="214" spans="1:16" ht="13.5" thickBot="1">
      <c r="A214" s="189" t="str">
        <f t="shared" si="18"/>
        <v>IBVS 4751 </v>
      </c>
      <c r="B214" s="27" t="str">
        <f t="shared" si="19"/>
        <v>I</v>
      </c>
      <c r="C214" s="189">
        <f t="shared" si="20"/>
        <v>51183.326099999998</v>
      </c>
      <c r="D214" s="23" t="str">
        <f t="shared" si="21"/>
        <v>vis</v>
      </c>
      <c r="E214" s="197" t="e">
        <f>VLOOKUP(C214,A!C$21:E$973,3,FALSE)</f>
        <v>#N/A</v>
      </c>
      <c r="F214" s="27" t="s">
        <v>291</v>
      </c>
      <c r="G214" s="23" t="str">
        <f t="shared" si="22"/>
        <v>51183.3261</v>
      </c>
      <c r="H214" s="189">
        <f t="shared" si="23"/>
        <v>33334</v>
      </c>
      <c r="I214" s="198" t="s">
        <v>885</v>
      </c>
      <c r="J214" s="199" t="s">
        <v>886</v>
      </c>
      <c r="K214" s="198">
        <v>33334</v>
      </c>
      <c r="L214" s="198" t="s">
        <v>887</v>
      </c>
      <c r="M214" s="199" t="s">
        <v>368</v>
      </c>
      <c r="N214" s="199" t="s">
        <v>51</v>
      </c>
      <c r="O214" s="200" t="s">
        <v>840</v>
      </c>
      <c r="P214" s="201" t="s">
        <v>841</v>
      </c>
    </row>
    <row r="215" spans="1:16" ht="13.5" thickBot="1">
      <c r="A215" s="189" t="str">
        <f t="shared" si="18"/>
        <v>IBVS 4751 </v>
      </c>
      <c r="B215" s="27" t="str">
        <f t="shared" si="19"/>
        <v>I</v>
      </c>
      <c r="C215" s="189">
        <f t="shared" si="20"/>
        <v>51200.567799999997</v>
      </c>
      <c r="D215" s="23" t="str">
        <f t="shared" si="21"/>
        <v>vis</v>
      </c>
      <c r="E215" s="197" t="e">
        <f>VLOOKUP(C215,A!C$21:E$973,3,FALSE)</f>
        <v>#N/A</v>
      </c>
      <c r="F215" s="27" t="s">
        <v>291</v>
      </c>
      <c r="G215" s="23" t="str">
        <f t="shared" si="22"/>
        <v>51200.5678</v>
      </c>
      <c r="H215" s="189">
        <f t="shared" si="23"/>
        <v>33370</v>
      </c>
      <c r="I215" s="198" t="s">
        <v>888</v>
      </c>
      <c r="J215" s="199" t="s">
        <v>889</v>
      </c>
      <c r="K215" s="198">
        <v>33370</v>
      </c>
      <c r="L215" s="198" t="s">
        <v>851</v>
      </c>
      <c r="M215" s="199" t="s">
        <v>368</v>
      </c>
      <c r="N215" s="199" t="s">
        <v>251</v>
      </c>
      <c r="O215" s="200" t="s">
        <v>840</v>
      </c>
      <c r="P215" s="201" t="s">
        <v>841</v>
      </c>
    </row>
    <row r="216" spans="1:16" ht="13.5" thickBot="1">
      <c r="A216" s="189" t="str">
        <f t="shared" si="18"/>
        <v>IBVS 4751 </v>
      </c>
      <c r="B216" s="27" t="str">
        <f t="shared" si="19"/>
        <v>I</v>
      </c>
      <c r="C216" s="189">
        <f t="shared" si="20"/>
        <v>51200.567799999997</v>
      </c>
      <c r="D216" s="23" t="str">
        <f t="shared" si="21"/>
        <v>vis</v>
      </c>
      <c r="E216" s="197" t="e">
        <f>VLOOKUP(C216,A!C$21:E$973,3,FALSE)</f>
        <v>#N/A</v>
      </c>
      <c r="F216" s="27" t="s">
        <v>291</v>
      </c>
      <c r="G216" s="23" t="str">
        <f t="shared" si="22"/>
        <v>51200.5678</v>
      </c>
      <c r="H216" s="189">
        <f t="shared" si="23"/>
        <v>33370</v>
      </c>
      <c r="I216" s="198" t="s">
        <v>888</v>
      </c>
      <c r="J216" s="199" t="s">
        <v>889</v>
      </c>
      <c r="K216" s="198">
        <v>33370</v>
      </c>
      <c r="L216" s="198" t="s">
        <v>851</v>
      </c>
      <c r="M216" s="199" t="s">
        <v>368</v>
      </c>
      <c r="N216" s="199" t="s">
        <v>51</v>
      </c>
      <c r="O216" s="200" t="s">
        <v>840</v>
      </c>
      <c r="P216" s="201" t="s">
        <v>841</v>
      </c>
    </row>
    <row r="217" spans="1:16" ht="13.5" thickBot="1">
      <c r="A217" s="189" t="str">
        <f t="shared" si="18"/>
        <v>IBVS 4751 </v>
      </c>
      <c r="B217" s="27" t="str">
        <f t="shared" si="19"/>
        <v>I</v>
      </c>
      <c r="C217" s="189">
        <f t="shared" si="20"/>
        <v>51203.441800000001</v>
      </c>
      <c r="D217" s="23" t="str">
        <f t="shared" si="21"/>
        <v>vis</v>
      </c>
      <c r="E217" s="197" t="e">
        <f>VLOOKUP(C217,A!C$21:E$973,3,FALSE)</f>
        <v>#N/A</v>
      </c>
      <c r="F217" s="27" t="s">
        <v>291</v>
      </c>
      <c r="G217" s="23" t="str">
        <f t="shared" si="22"/>
        <v>51203.4418</v>
      </c>
      <c r="H217" s="189">
        <f t="shared" si="23"/>
        <v>33376</v>
      </c>
      <c r="I217" s="198" t="s">
        <v>892</v>
      </c>
      <c r="J217" s="199" t="s">
        <v>893</v>
      </c>
      <c r="K217" s="198">
        <v>33376</v>
      </c>
      <c r="L217" s="198" t="s">
        <v>853</v>
      </c>
      <c r="M217" s="199" t="s">
        <v>368</v>
      </c>
      <c r="N217" s="199" t="s">
        <v>290</v>
      </c>
      <c r="O217" s="200" t="s">
        <v>840</v>
      </c>
      <c r="P217" s="201" t="s">
        <v>841</v>
      </c>
    </row>
    <row r="218" spans="1:16" ht="13.5" thickBot="1">
      <c r="A218" s="189" t="str">
        <f t="shared" si="18"/>
        <v>IBVS 4751 </v>
      </c>
      <c r="B218" s="27" t="str">
        <f t="shared" si="19"/>
        <v>I</v>
      </c>
      <c r="C218" s="189">
        <f t="shared" si="20"/>
        <v>51203.441899999998</v>
      </c>
      <c r="D218" s="23" t="str">
        <f t="shared" si="21"/>
        <v>vis</v>
      </c>
      <c r="E218" s="197" t="e">
        <f>VLOOKUP(C218,A!C$21:E$973,3,FALSE)</f>
        <v>#N/A</v>
      </c>
      <c r="F218" s="27" t="s">
        <v>291</v>
      </c>
      <c r="G218" s="23" t="str">
        <f t="shared" si="22"/>
        <v>51203.4419</v>
      </c>
      <c r="H218" s="189">
        <f t="shared" si="23"/>
        <v>33376</v>
      </c>
      <c r="I218" s="198" t="s">
        <v>894</v>
      </c>
      <c r="J218" s="199" t="s">
        <v>893</v>
      </c>
      <c r="K218" s="198">
        <v>33376</v>
      </c>
      <c r="L218" s="198" t="s">
        <v>895</v>
      </c>
      <c r="M218" s="199" t="s">
        <v>368</v>
      </c>
      <c r="N218" s="199" t="s">
        <v>51</v>
      </c>
      <c r="O218" s="200" t="s">
        <v>840</v>
      </c>
      <c r="P218" s="201" t="s">
        <v>841</v>
      </c>
    </row>
    <row r="219" spans="1:16" ht="13.5" thickBot="1">
      <c r="A219" s="189" t="str">
        <f t="shared" si="18"/>
        <v>IBVS 4751 </v>
      </c>
      <c r="B219" s="27" t="str">
        <f t="shared" si="19"/>
        <v>I</v>
      </c>
      <c r="C219" s="189">
        <f t="shared" si="20"/>
        <v>51203.4421</v>
      </c>
      <c r="D219" s="23" t="str">
        <f t="shared" si="21"/>
        <v>vis</v>
      </c>
      <c r="E219" s="197" t="e">
        <f>VLOOKUP(C219,A!C$21:E$973,3,FALSE)</f>
        <v>#N/A</v>
      </c>
      <c r="F219" s="27" t="s">
        <v>291</v>
      </c>
      <c r="G219" s="23" t="str">
        <f t="shared" si="22"/>
        <v>51203.4421</v>
      </c>
      <c r="H219" s="189">
        <f t="shared" si="23"/>
        <v>33376</v>
      </c>
      <c r="I219" s="198" t="s">
        <v>896</v>
      </c>
      <c r="J219" s="199" t="s">
        <v>893</v>
      </c>
      <c r="K219" s="198">
        <v>33376</v>
      </c>
      <c r="L219" s="198" t="s">
        <v>882</v>
      </c>
      <c r="M219" s="199" t="s">
        <v>368</v>
      </c>
      <c r="N219" s="199" t="s">
        <v>251</v>
      </c>
      <c r="O219" s="200" t="s">
        <v>840</v>
      </c>
      <c r="P219" s="201" t="s">
        <v>841</v>
      </c>
    </row>
    <row r="220" spans="1:16" ht="13.5" thickBot="1">
      <c r="A220" s="189" t="str">
        <f t="shared" si="18"/>
        <v>IBVS 4751 </v>
      </c>
      <c r="B220" s="27" t="str">
        <f t="shared" si="19"/>
        <v>I</v>
      </c>
      <c r="C220" s="189">
        <f t="shared" si="20"/>
        <v>51250.383300000001</v>
      </c>
      <c r="D220" s="23" t="str">
        <f t="shared" si="21"/>
        <v>vis</v>
      </c>
      <c r="E220" s="197" t="e">
        <f>VLOOKUP(C220,A!C$21:E$973,3,FALSE)</f>
        <v>#N/A</v>
      </c>
      <c r="F220" s="27" t="s">
        <v>291</v>
      </c>
      <c r="G220" s="23" t="str">
        <f t="shared" si="22"/>
        <v>51250.3833</v>
      </c>
      <c r="H220" s="189">
        <f t="shared" si="23"/>
        <v>33474</v>
      </c>
      <c r="I220" s="198" t="s">
        <v>902</v>
      </c>
      <c r="J220" s="199" t="s">
        <v>903</v>
      </c>
      <c r="K220" s="198">
        <v>33474</v>
      </c>
      <c r="L220" s="198" t="s">
        <v>853</v>
      </c>
      <c r="M220" s="199" t="s">
        <v>368</v>
      </c>
      <c r="N220" s="199" t="s">
        <v>266</v>
      </c>
      <c r="O220" s="200" t="s">
        <v>840</v>
      </c>
      <c r="P220" s="201" t="s">
        <v>841</v>
      </c>
    </row>
    <row r="221" spans="1:16" ht="13.5" thickBot="1">
      <c r="A221" s="189" t="str">
        <f t="shared" si="18"/>
        <v>IBVS 4751 </v>
      </c>
      <c r="B221" s="27" t="str">
        <f t="shared" si="19"/>
        <v>I</v>
      </c>
      <c r="C221" s="189">
        <f t="shared" si="20"/>
        <v>51250.383699999998</v>
      </c>
      <c r="D221" s="23" t="str">
        <f t="shared" si="21"/>
        <v>vis</v>
      </c>
      <c r="E221" s="197" t="e">
        <f>VLOOKUP(C221,A!C$21:E$973,3,FALSE)</f>
        <v>#N/A</v>
      </c>
      <c r="F221" s="27" t="s">
        <v>291</v>
      </c>
      <c r="G221" s="23" t="str">
        <f t="shared" si="22"/>
        <v>51250.3837</v>
      </c>
      <c r="H221" s="189">
        <f t="shared" si="23"/>
        <v>33474</v>
      </c>
      <c r="I221" s="198" t="s">
        <v>904</v>
      </c>
      <c r="J221" s="199" t="s">
        <v>905</v>
      </c>
      <c r="K221" s="198">
        <v>33474</v>
      </c>
      <c r="L221" s="198" t="s">
        <v>906</v>
      </c>
      <c r="M221" s="199" t="s">
        <v>368</v>
      </c>
      <c r="N221" s="199" t="s">
        <v>251</v>
      </c>
      <c r="O221" s="200" t="s">
        <v>840</v>
      </c>
      <c r="P221" s="201" t="s">
        <v>841</v>
      </c>
    </row>
    <row r="222" spans="1:16" ht="13.5" thickBot="1">
      <c r="A222" s="189" t="str">
        <f t="shared" si="18"/>
        <v>IBVS 4751 </v>
      </c>
      <c r="B222" s="27" t="str">
        <f t="shared" si="19"/>
        <v>I</v>
      </c>
      <c r="C222" s="189">
        <f t="shared" si="20"/>
        <v>51273.375399999997</v>
      </c>
      <c r="D222" s="23" t="str">
        <f t="shared" si="21"/>
        <v>vis</v>
      </c>
      <c r="E222" s="197" t="e">
        <f>VLOOKUP(C222,A!C$21:E$973,3,FALSE)</f>
        <v>#N/A</v>
      </c>
      <c r="F222" s="27" t="s">
        <v>291</v>
      </c>
      <c r="G222" s="23" t="str">
        <f t="shared" si="22"/>
        <v>51273.3754</v>
      </c>
      <c r="H222" s="189">
        <f t="shared" si="23"/>
        <v>33522</v>
      </c>
      <c r="I222" s="198" t="s">
        <v>917</v>
      </c>
      <c r="J222" s="199" t="s">
        <v>918</v>
      </c>
      <c r="K222" s="198">
        <v>33522</v>
      </c>
      <c r="L222" s="198" t="s">
        <v>906</v>
      </c>
      <c r="M222" s="199" t="s">
        <v>368</v>
      </c>
      <c r="N222" s="199" t="s">
        <v>51</v>
      </c>
      <c r="O222" s="200" t="s">
        <v>840</v>
      </c>
      <c r="P222" s="201" t="s">
        <v>841</v>
      </c>
    </row>
    <row r="223" spans="1:16" ht="13.5" thickBot="1">
      <c r="A223" s="189" t="str">
        <f t="shared" si="18"/>
        <v>IBVS 4751 </v>
      </c>
      <c r="B223" s="27" t="str">
        <f t="shared" si="19"/>
        <v>I</v>
      </c>
      <c r="C223" s="189">
        <f t="shared" si="20"/>
        <v>51273.375399999997</v>
      </c>
      <c r="D223" s="23" t="str">
        <f t="shared" si="21"/>
        <v>vis</v>
      </c>
      <c r="E223" s="197" t="e">
        <f>VLOOKUP(C223,A!C$21:E$973,3,FALSE)</f>
        <v>#N/A</v>
      </c>
      <c r="F223" s="27" t="s">
        <v>291</v>
      </c>
      <c r="G223" s="23" t="str">
        <f t="shared" si="22"/>
        <v>51273.3754</v>
      </c>
      <c r="H223" s="189">
        <f t="shared" si="23"/>
        <v>33522</v>
      </c>
      <c r="I223" s="198" t="s">
        <v>917</v>
      </c>
      <c r="J223" s="199" t="s">
        <v>918</v>
      </c>
      <c r="K223" s="198">
        <v>33522</v>
      </c>
      <c r="L223" s="198" t="s">
        <v>906</v>
      </c>
      <c r="M223" s="199" t="s">
        <v>368</v>
      </c>
      <c r="N223" s="199" t="s">
        <v>251</v>
      </c>
      <c r="O223" s="200" t="s">
        <v>840</v>
      </c>
      <c r="P223" s="201" t="s">
        <v>841</v>
      </c>
    </row>
    <row r="224" spans="1:16" ht="13.5" thickBot="1">
      <c r="A224" s="189" t="str">
        <f t="shared" si="18"/>
        <v>IBVS 4751 </v>
      </c>
      <c r="B224" s="27" t="str">
        <f t="shared" si="19"/>
        <v>I</v>
      </c>
      <c r="C224" s="189">
        <f t="shared" si="20"/>
        <v>51274.333299999998</v>
      </c>
      <c r="D224" s="23" t="str">
        <f t="shared" si="21"/>
        <v>vis</v>
      </c>
      <c r="E224" s="197" t="e">
        <f>VLOOKUP(C224,A!C$21:E$973,3,FALSE)</f>
        <v>#N/A</v>
      </c>
      <c r="F224" s="27" t="s">
        <v>291</v>
      </c>
      <c r="G224" s="23" t="str">
        <f t="shared" si="22"/>
        <v>51274.3333</v>
      </c>
      <c r="H224" s="189">
        <f t="shared" si="23"/>
        <v>33524</v>
      </c>
      <c r="I224" s="198" t="s">
        <v>921</v>
      </c>
      <c r="J224" s="199" t="s">
        <v>922</v>
      </c>
      <c r="K224" s="198">
        <v>33524</v>
      </c>
      <c r="L224" s="198" t="s">
        <v>882</v>
      </c>
      <c r="M224" s="199" t="s">
        <v>368</v>
      </c>
      <c r="N224" s="199" t="s">
        <v>51</v>
      </c>
      <c r="O224" s="200" t="s">
        <v>840</v>
      </c>
      <c r="P224" s="201" t="s">
        <v>841</v>
      </c>
    </row>
    <row r="225" spans="1:16" ht="13.5" thickBot="1">
      <c r="A225" s="189" t="str">
        <f t="shared" si="18"/>
        <v>IBVS 4751 </v>
      </c>
      <c r="B225" s="27" t="str">
        <f t="shared" si="19"/>
        <v>I</v>
      </c>
      <c r="C225" s="189">
        <f t="shared" si="20"/>
        <v>51274.333599999998</v>
      </c>
      <c r="D225" s="23" t="str">
        <f t="shared" si="21"/>
        <v>vis</v>
      </c>
      <c r="E225" s="197" t="e">
        <f>VLOOKUP(C225,A!C$21:E$973,3,FALSE)</f>
        <v>#N/A</v>
      </c>
      <c r="F225" s="27" t="s">
        <v>291</v>
      </c>
      <c r="G225" s="23" t="str">
        <f t="shared" si="22"/>
        <v>51274.3336</v>
      </c>
      <c r="H225" s="189">
        <f t="shared" si="23"/>
        <v>33524</v>
      </c>
      <c r="I225" s="198" t="s">
        <v>923</v>
      </c>
      <c r="J225" s="199" t="s">
        <v>924</v>
      </c>
      <c r="K225" s="198">
        <v>33524</v>
      </c>
      <c r="L225" s="198" t="s">
        <v>925</v>
      </c>
      <c r="M225" s="199" t="s">
        <v>368</v>
      </c>
      <c r="N225" s="199" t="s">
        <v>251</v>
      </c>
      <c r="O225" s="200" t="s">
        <v>840</v>
      </c>
      <c r="P225" s="201" t="s">
        <v>841</v>
      </c>
    </row>
    <row r="226" spans="1:16" ht="13.5" thickBot="1">
      <c r="A226" s="189" t="str">
        <f t="shared" si="18"/>
        <v>IBVS 4751 </v>
      </c>
      <c r="B226" s="27" t="str">
        <f t="shared" si="19"/>
        <v>I</v>
      </c>
      <c r="C226" s="189">
        <f t="shared" si="20"/>
        <v>51274.334199999998</v>
      </c>
      <c r="D226" s="23" t="str">
        <f t="shared" si="21"/>
        <v>vis</v>
      </c>
      <c r="E226" s="197" t="e">
        <f>VLOOKUP(C226,A!C$21:E$973,3,FALSE)</f>
        <v>#N/A</v>
      </c>
      <c r="F226" s="27" t="s">
        <v>291</v>
      </c>
      <c r="G226" s="23" t="str">
        <f t="shared" si="22"/>
        <v>51274.3342</v>
      </c>
      <c r="H226" s="189">
        <f t="shared" si="23"/>
        <v>33524</v>
      </c>
      <c r="I226" s="198" t="s">
        <v>926</v>
      </c>
      <c r="J226" s="199" t="s">
        <v>927</v>
      </c>
      <c r="K226" s="198">
        <v>33524</v>
      </c>
      <c r="L226" s="198" t="s">
        <v>845</v>
      </c>
      <c r="M226" s="199" t="s">
        <v>368</v>
      </c>
      <c r="N226" s="199" t="s">
        <v>290</v>
      </c>
      <c r="O226" s="200" t="s">
        <v>840</v>
      </c>
      <c r="P226" s="201" t="s">
        <v>841</v>
      </c>
    </row>
    <row r="227" spans="1:16" ht="13.5" thickBot="1">
      <c r="A227" s="189" t="str">
        <f t="shared" si="18"/>
        <v> BRNO 32 </v>
      </c>
      <c r="B227" s="27" t="str">
        <f t="shared" si="19"/>
        <v>I</v>
      </c>
      <c r="C227" s="189">
        <f t="shared" si="20"/>
        <v>51317.415999999997</v>
      </c>
      <c r="D227" s="23" t="str">
        <f t="shared" si="21"/>
        <v>vis</v>
      </c>
      <c r="E227" s="197" t="e">
        <f>VLOOKUP(C227,A!C$21:E$973,3,FALSE)</f>
        <v>#N/A</v>
      </c>
      <c r="F227" s="27" t="s">
        <v>291</v>
      </c>
      <c r="G227" s="23" t="str">
        <f t="shared" si="22"/>
        <v>51317.4160</v>
      </c>
      <c r="H227" s="189">
        <f t="shared" si="23"/>
        <v>33614</v>
      </c>
      <c r="I227" s="198" t="s">
        <v>937</v>
      </c>
      <c r="J227" s="199" t="s">
        <v>938</v>
      </c>
      <c r="K227" s="198">
        <v>33614</v>
      </c>
      <c r="L227" s="198" t="s">
        <v>939</v>
      </c>
      <c r="M227" s="199" t="s">
        <v>407</v>
      </c>
      <c r="N227" s="199"/>
      <c r="O227" s="200" t="s">
        <v>940</v>
      </c>
      <c r="P227" s="200" t="s">
        <v>811</v>
      </c>
    </row>
    <row r="228" spans="1:16" ht="13.5" thickBot="1">
      <c r="A228" s="189" t="str">
        <f t="shared" si="18"/>
        <v>IBVS 5056 </v>
      </c>
      <c r="B228" s="27" t="str">
        <f t="shared" si="19"/>
        <v>I</v>
      </c>
      <c r="C228" s="189">
        <f t="shared" si="20"/>
        <v>51919.542000000001</v>
      </c>
      <c r="D228" s="23" t="str">
        <f t="shared" si="21"/>
        <v>vis</v>
      </c>
      <c r="E228" s="197" t="e">
        <f>VLOOKUP(C228,A!C$21:E$973,3,FALSE)</f>
        <v>#N/A</v>
      </c>
      <c r="F228" s="27" t="s">
        <v>291</v>
      </c>
      <c r="G228" s="23" t="str">
        <f t="shared" si="22"/>
        <v>51919.5420</v>
      </c>
      <c r="H228" s="189">
        <f t="shared" si="23"/>
        <v>34871</v>
      </c>
      <c r="I228" s="198" t="s">
        <v>951</v>
      </c>
      <c r="J228" s="199" t="s">
        <v>952</v>
      </c>
      <c r="K228" s="198">
        <v>34871</v>
      </c>
      <c r="L228" s="198" t="s">
        <v>953</v>
      </c>
      <c r="M228" s="199" t="s">
        <v>368</v>
      </c>
      <c r="N228" s="199" t="s">
        <v>290</v>
      </c>
      <c r="O228" s="200" t="s">
        <v>840</v>
      </c>
      <c r="P228" s="201" t="s">
        <v>954</v>
      </c>
    </row>
    <row r="229" spans="1:16" ht="13.5" thickBot="1">
      <c r="A229" s="189" t="str">
        <f t="shared" si="18"/>
        <v>IBVS 5056 </v>
      </c>
      <c r="B229" s="27" t="str">
        <f t="shared" si="19"/>
        <v>I</v>
      </c>
      <c r="C229" s="189">
        <f t="shared" si="20"/>
        <v>51919.542099999999</v>
      </c>
      <c r="D229" s="23" t="str">
        <f t="shared" si="21"/>
        <v>vis</v>
      </c>
      <c r="E229" s="197" t="e">
        <f>VLOOKUP(C229,A!C$21:E$973,3,FALSE)</f>
        <v>#N/A</v>
      </c>
      <c r="F229" s="27" t="s">
        <v>291</v>
      </c>
      <c r="G229" s="23" t="str">
        <f t="shared" si="22"/>
        <v>51919.5421</v>
      </c>
      <c r="H229" s="189">
        <f t="shared" si="23"/>
        <v>34871</v>
      </c>
      <c r="I229" s="198" t="s">
        <v>955</v>
      </c>
      <c r="J229" s="199" t="s">
        <v>952</v>
      </c>
      <c r="K229" s="198">
        <v>34871</v>
      </c>
      <c r="L229" s="198" t="s">
        <v>956</v>
      </c>
      <c r="M229" s="199" t="s">
        <v>368</v>
      </c>
      <c r="N229" s="199" t="s">
        <v>51</v>
      </c>
      <c r="O229" s="200" t="s">
        <v>840</v>
      </c>
      <c r="P229" s="201" t="s">
        <v>954</v>
      </c>
    </row>
    <row r="230" spans="1:16" ht="13.5" thickBot="1">
      <c r="A230" s="189" t="str">
        <f t="shared" si="18"/>
        <v>IBVS 5056 </v>
      </c>
      <c r="B230" s="27" t="str">
        <f t="shared" si="19"/>
        <v>I</v>
      </c>
      <c r="C230" s="189">
        <f t="shared" si="20"/>
        <v>51919.542800000003</v>
      </c>
      <c r="D230" s="23" t="str">
        <f t="shared" si="21"/>
        <v>vis</v>
      </c>
      <c r="E230" s="197" t="e">
        <f>VLOOKUP(C230,A!C$21:E$973,3,FALSE)</f>
        <v>#N/A</v>
      </c>
      <c r="F230" s="27" t="s">
        <v>291</v>
      </c>
      <c r="G230" s="23" t="str">
        <f t="shared" si="22"/>
        <v>51919.5428</v>
      </c>
      <c r="H230" s="189">
        <f t="shared" si="23"/>
        <v>34871</v>
      </c>
      <c r="I230" s="198" t="s">
        <v>957</v>
      </c>
      <c r="J230" s="199" t="s">
        <v>958</v>
      </c>
      <c r="K230" s="198">
        <v>34871</v>
      </c>
      <c r="L230" s="198" t="s">
        <v>959</v>
      </c>
      <c r="M230" s="199" t="s">
        <v>368</v>
      </c>
      <c r="N230" s="199" t="s">
        <v>251</v>
      </c>
      <c r="O230" s="200" t="s">
        <v>840</v>
      </c>
      <c r="P230" s="201" t="s">
        <v>954</v>
      </c>
    </row>
    <row r="231" spans="1:16" ht="13.5" thickBot="1">
      <c r="A231" s="189" t="str">
        <f t="shared" si="18"/>
        <v> BBS 125 </v>
      </c>
      <c r="B231" s="27" t="str">
        <f t="shared" si="19"/>
        <v>I</v>
      </c>
      <c r="C231" s="189">
        <f t="shared" si="20"/>
        <v>51999.531300000002</v>
      </c>
      <c r="D231" s="23" t="str">
        <f t="shared" si="21"/>
        <v>vis</v>
      </c>
      <c r="E231" s="197" t="e">
        <f>VLOOKUP(C231,A!C$21:E$973,3,FALSE)</f>
        <v>#N/A</v>
      </c>
      <c r="F231" s="27" t="s">
        <v>291</v>
      </c>
      <c r="G231" s="23" t="str">
        <f t="shared" si="22"/>
        <v>51999.5313</v>
      </c>
      <c r="H231" s="189">
        <f t="shared" si="23"/>
        <v>35038</v>
      </c>
      <c r="I231" s="198" t="s">
        <v>960</v>
      </c>
      <c r="J231" s="199" t="s">
        <v>961</v>
      </c>
      <c r="K231" s="198">
        <v>35038</v>
      </c>
      <c r="L231" s="198" t="s">
        <v>884</v>
      </c>
      <c r="M231" s="199" t="s">
        <v>368</v>
      </c>
      <c r="N231" s="199" t="s">
        <v>375</v>
      </c>
      <c r="O231" s="200" t="s">
        <v>435</v>
      </c>
      <c r="P231" s="200" t="s">
        <v>962</v>
      </c>
    </row>
    <row r="232" spans="1:16" ht="13.5" thickBot="1">
      <c r="A232" s="189" t="str">
        <f t="shared" si="18"/>
        <v>IBVS 5341 </v>
      </c>
      <c r="B232" s="27" t="str">
        <f t="shared" si="19"/>
        <v>I</v>
      </c>
      <c r="C232" s="189">
        <f t="shared" si="20"/>
        <v>52251.484199999999</v>
      </c>
      <c r="D232" s="23" t="str">
        <f t="shared" si="21"/>
        <v>vis</v>
      </c>
      <c r="E232" s="197" t="e">
        <f>VLOOKUP(C232,A!C$21:E$973,3,FALSE)</f>
        <v>#N/A</v>
      </c>
      <c r="F232" s="27" t="s">
        <v>291</v>
      </c>
      <c r="G232" s="23" t="str">
        <f t="shared" si="22"/>
        <v>52251.4842</v>
      </c>
      <c r="H232" s="189">
        <f t="shared" si="23"/>
        <v>35564</v>
      </c>
      <c r="I232" s="198" t="s">
        <v>963</v>
      </c>
      <c r="J232" s="199" t="s">
        <v>964</v>
      </c>
      <c r="K232" s="198">
        <v>35564</v>
      </c>
      <c r="L232" s="198" t="s">
        <v>947</v>
      </c>
      <c r="M232" s="199" t="s">
        <v>368</v>
      </c>
      <c r="N232" s="199" t="s">
        <v>375</v>
      </c>
      <c r="O232" s="200" t="s">
        <v>840</v>
      </c>
      <c r="P232" s="201" t="s">
        <v>965</v>
      </c>
    </row>
    <row r="233" spans="1:16" ht="13.5" thickBot="1">
      <c r="A233" s="189" t="str">
        <f t="shared" si="18"/>
        <v>IBVS 5341 </v>
      </c>
      <c r="B233" s="27" t="str">
        <f t="shared" si="19"/>
        <v>II</v>
      </c>
      <c r="C233" s="189">
        <f t="shared" si="20"/>
        <v>52278.553</v>
      </c>
      <c r="D233" s="23" t="str">
        <f t="shared" si="21"/>
        <v>vis</v>
      </c>
      <c r="E233" s="197" t="e">
        <f>VLOOKUP(C233,A!C$21:E$973,3,FALSE)</f>
        <v>#N/A</v>
      </c>
      <c r="F233" s="27" t="s">
        <v>291</v>
      </c>
      <c r="G233" s="23" t="str">
        <f t="shared" si="22"/>
        <v>52278.5530</v>
      </c>
      <c r="H233" s="189">
        <f t="shared" si="23"/>
        <v>35620.5</v>
      </c>
      <c r="I233" s="198" t="s">
        <v>966</v>
      </c>
      <c r="J233" s="199" t="s">
        <v>967</v>
      </c>
      <c r="K233" s="198">
        <v>35620.5</v>
      </c>
      <c r="L233" s="198" t="s">
        <v>968</v>
      </c>
      <c r="M233" s="199" t="s">
        <v>368</v>
      </c>
      <c r="N233" s="199" t="s">
        <v>375</v>
      </c>
      <c r="O233" s="200" t="s">
        <v>840</v>
      </c>
      <c r="P233" s="201" t="s">
        <v>965</v>
      </c>
    </row>
    <row r="234" spans="1:16" ht="13.5" thickBot="1">
      <c r="A234" s="189" t="str">
        <f t="shared" si="18"/>
        <v>IBVS 5341 </v>
      </c>
      <c r="B234" s="27" t="str">
        <f t="shared" si="19"/>
        <v>I</v>
      </c>
      <c r="C234" s="189">
        <f t="shared" si="20"/>
        <v>52311.360000000001</v>
      </c>
      <c r="D234" s="23" t="str">
        <f t="shared" si="21"/>
        <v>vis</v>
      </c>
      <c r="E234" s="197" t="e">
        <f>VLOOKUP(C234,A!C$21:E$973,3,FALSE)</f>
        <v>#N/A</v>
      </c>
      <c r="F234" s="27" t="s">
        <v>291</v>
      </c>
      <c r="G234" s="23" t="str">
        <f t="shared" si="22"/>
        <v>52311.3600</v>
      </c>
      <c r="H234" s="189">
        <f t="shared" si="23"/>
        <v>35689</v>
      </c>
      <c r="I234" s="198" t="s">
        <v>969</v>
      </c>
      <c r="J234" s="199" t="s">
        <v>970</v>
      </c>
      <c r="K234" s="198">
        <v>35689</v>
      </c>
      <c r="L234" s="198" t="s">
        <v>971</v>
      </c>
      <c r="M234" s="199" t="s">
        <v>368</v>
      </c>
      <c r="N234" s="199" t="s">
        <v>375</v>
      </c>
      <c r="O234" s="200" t="s">
        <v>840</v>
      </c>
      <c r="P234" s="201" t="s">
        <v>965</v>
      </c>
    </row>
    <row r="235" spans="1:16" ht="13.5" thickBot="1">
      <c r="A235" s="189" t="str">
        <f t="shared" si="18"/>
        <v>IBVS 5341 </v>
      </c>
      <c r="B235" s="27" t="str">
        <f t="shared" si="19"/>
        <v>II</v>
      </c>
      <c r="C235" s="189">
        <f t="shared" si="20"/>
        <v>52311.602800000001</v>
      </c>
      <c r="D235" s="23" t="str">
        <f t="shared" si="21"/>
        <v>vis</v>
      </c>
      <c r="E235" s="197" t="e">
        <f>VLOOKUP(C235,A!C$21:E$973,3,FALSE)</f>
        <v>#N/A</v>
      </c>
      <c r="F235" s="27" t="s">
        <v>291</v>
      </c>
      <c r="G235" s="23" t="str">
        <f t="shared" si="22"/>
        <v>52311.6028</v>
      </c>
      <c r="H235" s="189">
        <f t="shared" si="23"/>
        <v>35689.5</v>
      </c>
      <c r="I235" s="198" t="s">
        <v>972</v>
      </c>
      <c r="J235" s="199" t="s">
        <v>973</v>
      </c>
      <c r="K235" s="198">
        <v>35689.5</v>
      </c>
      <c r="L235" s="198" t="s">
        <v>974</v>
      </c>
      <c r="M235" s="199" t="s">
        <v>368</v>
      </c>
      <c r="N235" s="199" t="s">
        <v>375</v>
      </c>
      <c r="O235" s="200" t="s">
        <v>840</v>
      </c>
      <c r="P235" s="201" t="s">
        <v>965</v>
      </c>
    </row>
    <row r="236" spans="1:16" ht="13.5" thickBot="1">
      <c r="A236" s="189" t="str">
        <f t="shared" si="18"/>
        <v>IBVS 5341 </v>
      </c>
      <c r="B236" s="27" t="str">
        <f t="shared" si="19"/>
        <v>I</v>
      </c>
      <c r="C236" s="189">
        <f t="shared" si="20"/>
        <v>52322.377699999997</v>
      </c>
      <c r="D236" s="23" t="str">
        <f t="shared" si="21"/>
        <v>vis</v>
      </c>
      <c r="E236" s="197" t="e">
        <f>VLOOKUP(C236,A!C$21:E$973,3,FALSE)</f>
        <v>#N/A</v>
      </c>
      <c r="F236" s="27" t="s">
        <v>291</v>
      </c>
      <c r="G236" s="23" t="str">
        <f t="shared" si="22"/>
        <v>52322.3777</v>
      </c>
      <c r="H236" s="189">
        <f t="shared" si="23"/>
        <v>35712</v>
      </c>
      <c r="I236" s="198" t="s">
        <v>975</v>
      </c>
      <c r="J236" s="199" t="s">
        <v>976</v>
      </c>
      <c r="K236" s="198">
        <v>35712</v>
      </c>
      <c r="L236" s="198" t="s">
        <v>977</v>
      </c>
      <c r="M236" s="199" t="s">
        <v>368</v>
      </c>
      <c r="N236" s="199" t="s">
        <v>375</v>
      </c>
      <c r="O236" s="200" t="s">
        <v>840</v>
      </c>
      <c r="P236" s="201" t="s">
        <v>965</v>
      </c>
    </row>
    <row r="237" spans="1:16" ht="13.5" thickBot="1">
      <c r="A237" s="189" t="str">
        <f t="shared" si="18"/>
        <v>IBVS 5341 </v>
      </c>
      <c r="B237" s="27" t="str">
        <f t="shared" si="19"/>
        <v>II</v>
      </c>
      <c r="C237" s="189">
        <f t="shared" si="20"/>
        <v>52322.6132</v>
      </c>
      <c r="D237" s="23" t="str">
        <f t="shared" si="21"/>
        <v>vis</v>
      </c>
      <c r="E237" s="197" t="e">
        <f>VLOOKUP(C237,A!C$21:E$973,3,FALSE)</f>
        <v>#N/A</v>
      </c>
      <c r="F237" s="27" t="s">
        <v>291</v>
      </c>
      <c r="G237" s="23" t="str">
        <f t="shared" si="22"/>
        <v>52322.6132</v>
      </c>
      <c r="H237" s="189">
        <f t="shared" si="23"/>
        <v>35712.5</v>
      </c>
      <c r="I237" s="198" t="s">
        <v>978</v>
      </c>
      <c r="J237" s="199" t="s">
        <v>979</v>
      </c>
      <c r="K237" s="198">
        <v>35712.5</v>
      </c>
      <c r="L237" s="198" t="s">
        <v>884</v>
      </c>
      <c r="M237" s="199" t="s">
        <v>368</v>
      </c>
      <c r="N237" s="199" t="s">
        <v>375</v>
      </c>
      <c r="O237" s="200" t="s">
        <v>840</v>
      </c>
      <c r="P237" s="201" t="s">
        <v>965</v>
      </c>
    </row>
    <row r="238" spans="1:16" ht="13.5" thickBot="1">
      <c r="A238" s="189" t="str">
        <f t="shared" si="18"/>
        <v>IBVS 5341 </v>
      </c>
      <c r="B238" s="27" t="str">
        <f t="shared" si="19"/>
        <v>II</v>
      </c>
      <c r="C238" s="189">
        <f t="shared" si="20"/>
        <v>52351.353900000002</v>
      </c>
      <c r="D238" s="23" t="str">
        <f t="shared" si="21"/>
        <v>vis</v>
      </c>
      <c r="E238" s="197" t="e">
        <f>VLOOKUP(C238,A!C$21:E$973,3,FALSE)</f>
        <v>#N/A</v>
      </c>
      <c r="F238" s="27" t="s">
        <v>291</v>
      </c>
      <c r="G238" s="23" t="str">
        <f t="shared" si="22"/>
        <v>52351.3539</v>
      </c>
      <c r="H238" s="189">
        <f t="shared" si="23"/>
        <v>35772.5</v>
      </c>
      <c r="I238" s="198" t="s">
        <v>980</v>
      </c>
      <c r="J238" s="199" t="s">
        <v>981</v>
      </c>
      <c r="K238" s="198">
        <v>35772.5</v>
      </c>
      <c r="L238" s="198" t="s">
        <v>982</v>
      </c>
      <c r="M238" s="199" t="s">
        <v>368</v>
      </c>
      <c r="N238" s="199" t="s">
        <v>375</v>
      </c>
      <c r="O238" s="200" t="s">
        <v>840</v>
      </c>
      <c r="P238" s="201" t="s">
        <v>965</v>
      </c>
    </row>
    <row r="239" spans="1:16" ht="13.5" thickBot="1">
      <c r="A239" s="189" t="str">
        <f t="shared" si="18"/>
        <v>IBVS 5341 </v>
      </c>
      <c r="B239" s="27" t="str">
        <f t="shared" si="19"/>
        <v>I</v>
      </c>
      <c r="C239" s="189">
        <f t="shared" si="20"/>
        <v>52351.595099999999</v>
      </c>
      <c r="D239" s="23" t="str">
        <f t="shared" si="21"/>
        <v>vis</v>
      </c>
      <c r="E239" s="197" t="e">
        <f>VLOOKUP(C239,A!C$21:E$973,3,FALSE)</f>
        <v>#N/A</v>
      </c>
      <c r="F239" s="27" t="s">
        <v>291</v>
      </c>
      <c r="G239" s="23" t="str">
        <f t="shared" si="22"/>
        <v>52351.5951</v>
      </c>
      <c r="H239" s="189">
        <f t="shared" si="23"/>
        <v>35773</v>
      </c>
      <c r="I239" s="198" t="s">
        <v>983</v>
      </c>
      <c r="J239" s="199" t="s">
        <v>984</v>
      </c>
      <c r="K239" s="198">
        <v>35773</v>
      </c>
      <c r="L239" s="198" t="s">
        <v>985</v>
      </c>
      <c r="M239" s="199" t="s">
        <v>368</v>
      </c>
      <c r="N239" s="199" t="s">
        <v>375</v>
      </c>
      <c r="O239" s="200" t="s">
        <v>840</v>
      </c>
      <c r="P239" s="201" t="s">
        <v>965</v>
      </c>
    </row>
    <row r="240" spans="1:16" ht="13.5" thickBot="1">
      <c r="A240" s="189" t="str">
        <f t="shared" si="18"/>
        <v>BAVM 158 </v>
      </c>
      <c r="B240" s="27" t="str">
        <f t="shared" si="19"/>
        <v>I</v>
      </c>
      <c r="C240" s="189">
        <f t="shared" si="20"/>
        <v>52368.359400000001</v>
      </c>
      <c r="D240" s="23" t="str">
        <f t="shared" si="21"/>
        <v>vis</v>
      </c>
      <c r="E240" s="197" t="e">
        <f>VLOOKUP(C240,A!C$21:E$973,3,FALSE)</f>
        <v>#N/A</v>
      </c>
      <c r="F240" s="27" t="s">
        <v>291</v>
      </c>
      <c r="G240" s="23" t="str">
        <f t="shared" si="22"/>
        <v>52368.3594</v>
      </c>
      <c r="H240" s="189">
        <f t="shared" si="23"/>
        <v>35808</v>
      </c>
      <c r="I240" s="198" t="s">
        <v>986</v>
      </c>
      <c r="J240" s="199" t="s">
        <v>987</v>
      </c>
      <c r="K240" s="198">
        <v>35808</v>
      </c>
      <c r="L240" s="198" t="s">
        <v>916</v>
      </c>
      <c r="M240" s="199" t="s">
        <v>368</v>
      </c>
      <c r="N240" s="199" t="s">
        <v>988</v>
      </c>
      <c r="O240" s="200" t="s">
        <v>989</v>
      </c>
      <c r="P240" s="201" t="s">
        <v>990</v>
      </c>
    </row>
    <row r="241" spans="1:16" ht="13.5" thickBot="1">
      <c r="A241" s="189" t="str">
        <f t="shared" si="18"/>
        <v>BAVM 158 </v>
      </c>
      <c r="B241" s="27" t="str">
        <f t="shared" si="19"/>
        <v>I</v>
      </c>
      <c r="C241" s="189">
        <f t="shared" si="20"/>
        <v>52376.503299999997</v>
      </c>
      <c r="D241" s="23" t="str">
        <f t="shared" si="21"/>
        <v>vis</v>
      </c>
      <c r="E241" s="197" t="e">
        <f>VLOOKUP(C241,A!C$21:E$973,3,FALSE)</f>
        <v>#N/A</v>
      </c>
      <c r="F241" s="27" t="s">
        <v>291</v>
      </c>
      <c r="G241" s="23" t="str">
        <f t="shared" si="22"/>
        <v>52376.5033</v>
      </c>
      <c r="H241" s="189">
        <f t="shared" si="23"/>
        <v>35825</v>
      </c>
      <c r="I241" s="198" t="s">
        <v>991</v>
      </c>
      <c r="J241" s="199" t="s">
        <v>992</v>
      </c>
      <c r="K241" s="198">
        <v>35825</v>
      </c>
      <c r="L241" s="198" t="s">
        <v>971</v>
      </c>
      <c r="M241" s="199" t="s">
        <v>368</v>
      </c>
      <c r="N241" s="199" t="s">
        <v>988</v>
      </c>
      <c r="O241" s="200" t="s">
        <v>989</v>
      </c>
      <c r="P241" s="201" t="s">
        <v>990</v>
      </c>
    </row>
    <row r="242" spans="1:16" ht="13.5" thickBot="1">
      <c r="A242" s="189" t="str">
        <f t="shared" si="18"/>
        <v> JAAVSO 41;122 </v>
      </c>
      <c r="B242" s="27" t="str">
        <f t="shared" si="19"/>
        <v>I</v>
      </c>
      <c r="C242" s="189">
        <f t="shared" si="20"/>
        <v>52608.817300000002</v>
      </c>
      <c r="D242" s="23" t="str">
        <f t="shared" si="21"/>
        <v>vis</v>
      </c>
      <c r="E242" s="197" t="e">
        <f>VLOOKUP(C242,A!C$21:E$973,3,FALSE)</f>
        <v>#N/A</v>
      </c>
      <c r="F242" s="27" t="s">
        <v>291</v>
      </c>
      <c r="G242" s="23" t="str">
        <f t="shared" si="22"/>
        <v>52608.8173</v>
      </c>
      <c r="H242" s="189">
        <f t="shared" si="23"/>
        <v>36310</v>
      </c>
      <c r="I242" s="198" t="s">
        <v>998</v>
      </c>
      <c r="J242" s="199" t="s">
        <v>999</v>
      </c>
      <c r="K242" s="198">
        <v>36310</v>
      </c>
      <c r="L242" s="198" t="s">
        <v>1000</v>
      </c>
      <c r="M242" s="199" t="s">
        <v>1001</v>
      </c>
      <c r="N242" s="199" t="s">
        <v>407</v>
      </c>
      <c r="O242" s="200" t="s">
        <v>1002</v>
      </c>
      <c r="P242" s="200" t="s">
        <v>825</v>
      </c>
    </row>
    <row r="243" spans="1:16" ht="13.5" thickBot="1">
      <c r="A243" s="189" t="str">
        <f t="shared" si="18"/>
        <v>VSB 40 </v>
      </c>
      <c r="B243" s="27" t="str">
        <f t="shared" si="19"/>
        <v>I</v>
      </c>
      <c r="C243" s="189">
        <f t="shared" si="20"/>
        <v>52613.130700000002</v>
      </c>
      <c r="D243" s="23" t="str">
        <f t="shared" si="21"/>
        <v>vis</v>
      </c>
      <c r="E243" s="197" t="e">
        <f>VLOOKUP(C243,A!C$21:E$973,3,FALSE)</f>
        <v>#N/A</v>
      </c>
      <c r="F243" s="27" t="s">
        <v>291</v>
      </c>
      <c r="G243" s="23" t="str">
        <f t="shared" si="22"/>
        <v>52613.1307</v>
      </c>
      <c r="H243" s="189">
        <f t="shared" si="23"/>
        <v>36319</v>
      </c>
      <c r="I243" s="198" t="s">
        <v>1003</v>
      </c>
      <c r="J243" s="199" t="s">
        <v>1004</v>
      </c>
      <c r="K243" s="198">
        <v>36319</v>
      </c>
      <c r="L243" s="198" t="s">
        <v>968</v>
      </c>
      <c r="M243" s="199" t="s">
        <v>368</v>
      </c>
      <c r="N243" s="199" t="s">
        <v>375</v>
      </c>
      <c r="O243" s="200" t="s">
        <v>1005</v>
      </c>
      <c r="P243" s="201" t="s">
        <v>1006</v>
      </c>
    </row>
    <row r="244" spans="1:16" ht="13.5" thickBot="1">
      <c r="A244" s="189" t="str">
        <f t="shared" si="18"/>
        <v>IBVS 5434 </v>
      </c>
      <c r="B244" s="27" t="str">
        <f t="shared" si="19"/>
        <v>I</v>
      </c>
      <c r="C244" s="189">
        <f t="shared" si="20"/>
        <v>52693.598599999998</v>
      </c>
      <c r="D244" s="23" t="str">
        <f t="shared" si="21"/>
        <v>vis</v>
      </c>
      <c r="E244" s="197" t="e">
        <f>VLOOKUP(C244,A!C$21:E$973,3,FALSE)</f>
        <v>#N/A</v>
      </c>
      <c r="F244" s="27" t="s">
        <v>291</v>
      </c>
      <c r="G244" s="23" t="str">
        <f t="shared" si="22"/>
        <v>52693.5986</v>
      </c>
      <c r="H244" s="189">
        <f t="shared" si="23"/>
        <v>36487</v>
      </c>
      <c r="I244" s="198" t="s">
        <v>1007</v>
      </c>
      <c r="J244" s="199" t="s">
        <v>1008</v>
      </c>
      <c r="K244" s="198">
        <v>36487</v>
      </c>
      <c r="L244" s="198" t="s">
        <v>1009</v>
      </c>
      <c r="M244" s="199" t="s">
        <v>368</v>
      </c>
      <c r="N244" s="199" t="s">
        <v>251</v>
      </c>
      <c r="O244" s="200" t="s">
        <v>1010</v>
      </c>
      <c r="P244" s="201" t="s">
        <v>1011</v>
      </c>
    </row>
    <row r="245" spans="1:16" ht="13.5" thickBot="1">
      <c r="A245" s="189" t="str">
        <f t="shared" si="18"/>
        <v>IBVS 5494 </v>
      </c>
      <c r="B245" s="27" t="str">
        <f t="shared" si="19"/>
        <v>II</v>
      </c>
      <c r="C245" s="189">
        <f t="shared" si="20"/>
        <v>52694.333200000001</v>
      </c>
      <c r="D245" s="23" t="str">
        <f t="shared" si="21"/>
        <v>vis</v>
      </c>
      <c r="E245" s="197" t="e">
        <f>VLOOKUP(C245,A!C$21:E$973,3,FALSE)</f>
        <v>#N/A</v>
      </c>
      <c r="F245" s="27" t="s">
        <v>291</v>
      </c>
      <c r="G245" s="23" t="str">
        <f t="shared" si="22"/>
        <v>52694.3332</v>
      </c>
      <c r="H245" s="189">
        <f t="shared" si="23"/>
        <v>36488.5</v>
      </c>
      <c r="I245" s="198" t="s">
        <v>1012</v>
      </c>
      <c r="J245" s="199" t="s">
        <v>1013</v>
      </c>
      <c r="K245" s="198">
        <v>36488.5</v>
      </c>
      <c r="L245" s="198" t="s">
        <v>1014</v>
      </c>
      <c r="M245" s="199" t="s">
        <v>368</v>
      </c>
      <c r="N245" s="199" t="s">
        <v>375</v>
      </c>
      <c r="O245" s="200" t="s">
        <v>1015</v>
      </c>
      <c r="P245" s="201" t="s">
        <v>1016</v>
      </c>
    </row>
    <row r="246" spans="1:16" ht="13.5" thickBot="1">
      <c r="A246" s="189" t="str">
        <f t="shared" si="18"/>
        <v>IBVS 5494 </v>
      </c>
      <c r="B246" s="27" t="str">
        <f t="shared" si="19"/>
        <v>I</v>
      </c>
      <c r="C246" s="189">
        <f t="shared" si="20"/>
        <v>52694.557999999997</v>
      </c>
      <c r="D246" s="23" t="str">
        <f t="shared" si="21"/>
        <v>vis</v>
      </c>
      <c r="E246" s="197" t="e">
        <f>VLOOKUP(C246,A!C$21:E$973,3,FALSE)</f>
        <v>#N/A</v>
      </c>
      <c r="F246" s="27" t="s">
        <v>291</v>
      </c>
      <c r="G246" s="23" t="str">
        <f t="shared" si="22"/>
        <v>52694.5580</v>
      </c>
      <c r="H246" s="189">
        <f t="shared" si="23"/>
        <v>36489</v>
      </c>
      <c r="I246" s="198" t="s">
        <v>1017</v>
      </c>
      <c r="J246" s="199" t="s">
        <v>1018</v>
      </c>
      <c r="K246" s="198">
        <v>36489</v>
      </c>
      <c r="L246" s="198" t="s">
        <v>1019</v>
      </c>
      <c r="M246" s="199" t="s">
        <v>368</v>
      </c>
      <c r="N246" s="199" t="s">
        <v>375</v>
      </c>
      <c r="O246" s="200" t="s">
        <v>1015</v>
      </c>
      <c r="P246" s="201" t="s">
        <v>1016</v>
      </c>
    </row>
    <row r="247" spans="1:16" ht="13.5" thickBot="1">
      <c r="A247" s="189" t="str">
        <f t="shared" si="18"/>
        <v>IBVS 5668 </v>
      </c>
      <c r="B247" s="27" t="str">
        <f t="shared" si="19"/>
        <v>I</v>
      </c>
      <c r="C247" s="189">
        <f t="shared" si="20"/>
        <v>52695.515500000001</v>
      </c>
      <c r="D247" s="23" t="str">
        <f t="shared" si="21"/>
        <v>vis</v>
      </c>
      <c r="E247" s="197" t="e">
        <f>VLOOKUP(C247,A!C$21:E$973,3,FALSE)</f>
        <v>#N/A</v>
      </c>
      <c r="F247" s="27" t="s">
        <v>291</v>
      </c>
      <c r="G247" s="23" t="str">
        <f t="shared" si="22"/>
        <v>52695.5155</v>
      </c>
      <c r="H247" s="189">
        <f t="shared" si="23"/>
        <v>36491</v>
      </c>
      <c r="I247" s="198" t="s">
        <v>1020</v>
      </c>
      <c r="J247" s="199" t="s">
        <v>1021</v>
      </c>
      <c r="K247" s="198">
        <v>36491</v>
      </c>
      <c r="L247" s="198" t="s">
        <v>1022</v>
      </c>
      <c r="M247" s="199" t="s">
        <v>368</v>
      </c>
      <c r="N247" s="199" t="s">
        <v>375</v>
      </c>
      <c r="O247" s="200" t="s">
        <v>840</v>
      </c>
      <c r="P247" s="201" t="s">
        <v>1023</v>
      </c>
    </row>
    <row r="248" spans="1:16" ht="13.5" thickBot="1">
      <c r="A248" s="189" t="str">
        <f t="shared" si="18"/>
        <v>IBVS 5668 </v>
      </c>
      <c r="B248" s="27" t="str">
        <f t="shared" si="19"/>
        <v>I</v>
      </c>
      <c r="C248" s="189">
        <f t="shared" si="20"/>
        <v>52697.430999999997</v>
      </c>
      <c r="D248" s="23" t="str">
        <f t="shared" si="21"/>
        <v>vis</v>
      </c>
      <c r="E248" s="197" t="e">
        <f>VLOOKUP(C248,A!C$21:E$973,3,FALSE)</f>
        <v>#N/A</v>
      </c>
      <c r="F248" s="27" t="s">
        <v>291</v>
      </c>
      <c r="G248" s="23" t="str">
        <f t="shared" si="22"/>
        <v>52697.4310</v>
      </c>
      <c r="H248" s="189">
        <f t="shared" si="23"/>
        <v>36495</v>
      </c>
      <c r="I248" s="198" t="s">
        <v>1024</v>
      </c>
      <c r="J248" s="199" t="s">
        <v>1025</v>
      </c>
      <c r="K248" s="198">
        <v>36495</v>
      </c>
      <c r="L248" s="198" t="s">
        <v>1026</v>
      </c>
      <c r="M248" s="199" t="s">
        <v>368</v>
      </c>
      <c r="N248" s="199" t="s">
        <v>375</v>
      </c>
      <c r="O248" s="200" t="s">
        <v>840</v>
      </c>
      <c r="P248" s="201" t="s">
        <v>1023</v>
      </c>
    </row>
    <row r="249" spans="1:16" ht="13.5" thickBot="1">
      <c r="A249" s="189" t="str">
        <f t="shared" si="18"/>
        <v>IBVS 5668 </v>
      </c>
      <c r="B249" s="27" t="str">
        <f t="shared" si="19"/>
        <v>II</v>
      </c>
      <c r="C249" s="189">
        <f t="shared" si="20"/>
        <v>52697.631999999998</v>
      </c>
      <c r="D249" s="23" t="str">
        <f t="shared" si="21"/>
        <v>vis</v>
      </c>
      <c r="E249" s="197" t="e">
        <f>VLOOKUP(C249,A!C$21:E$973,3,FALSE)</f>
        <v>#N/A</v>
      </c>
      <c r="F249" s="27" t="s">
        <v>291</v>
      </c>
      <c r="G249" s="23" t="str">
        <f t="shared" si="22"/>
        <v>52697.6320</v>
      </c>
      <c r="H249" s="189">
        <f t="shared" si="23"/>
        <v>36495.5</v>
      </c>
      <c r="I249" s="198" t="s">
        <v>1027</v>
      </c>
      <c r="J249" s="199" t="s">
        <v>1028</v>
      </c>
      <c r="K249" s="198">
        <v>36495.5</v>
      </c>
      <c r="L249" s="198" t="s">
        <v>1029</v>
      </c>
      <c r="M249" s="199" t="s">
        <v>368</v>
      </c>
      <c r="N249" s="199" t="s">
        <v>375</v>
      </c>
      <c r="O249" s="200" t="s">
        <v>840</v>
      </c>
      <c r="P249" s="201" t="s">
        <v>1023</v>
      </c>
    </row>
    <row r="250" spans="1:16" ht="13.5" thickBot="1">
      <c r="A250" s="189" t="str">
        <f t="shared" si="18"/>
        <v>IBVS 5668 </v>
      </c>
      <c r="B250" s="27" t="str">
        <f t="shared" si="19"/>
        <v>I</v>
      </c>
      <c r="C250" s="189">
        <f t="shared" si="20"/>
        <v>52706.532500000001</v>
      </c>
      <c r="D250" s="23" t="str">
        <f t="shared" si="21"/>
        <v>vis</v>
      </c>
      <c r="E250" s="197" t="e">
        <f>VLOOKUP(C250,A!C$21:E$973,3,FALSE)</f>
        <v>#N/A</v>
      </c>
      <c r="F250" s="27" t="s">
        <v>291</v>
      </c>
      <c r="G250" s="23" t="str">
        <f t="shared" si="22"/>
        <v>52706.5325</v>
      </c>
      <c r="H250" s="189">
        <f t="shared" si="23"/>
        <v>36514</v>
      </c>
      <c r="I250" s="198" t="s">
        <v>1030</v>
      </c>
      <c r="J250" s="199" t="s">
        <v>1031</v>
      </c>
      <c r="K250" s="198">
        <v>36514</v>
      </c>
      <c r="L250" s="198" t="s">
        <v>1032</v>
      </c>
      <c r="M250" s="199" t="s">
        <v>368</v>
      </c>
      <c r="N250" s="199" t="s">
        <v>375</v>
      </c>
      <c r="O250" s="200" t="s">
        <v>840</v>
      </c>
      <c r="P250" s="201" t="s">
        <v>1023</v>
      </c>
    </row>
    <row r="251" spans="1:16" ht="13.5" thickBot="1">
      <c r="A251" s="189" t="str">
        <f t="shared" si="18"/>
        <v>IBVS 5399 </v>
      </c>
      <c r="B251" s="27" t="str">
        <f t="shared" si="19"/>
        <v>II</v>
      </c>
      <c r="C251" s="189">
        <f t="shared" si="20"/>
        <v>52707.210200000001</v>
      </c>
      <c r="D251" s="23" t="str">
        <f t="shared" si="21"/>
        <v>vis</v>
      </c>
      <c r="E251" s="197" t="e">
        <f>VLOOKUP(C251,A!C$21:E$973,3,FALSE)</f>
        <v>#N/A</v>
      </c>
      <c r="F251" s="27" t="s">
        <v>291</v>
      </c>
      <c r="G251" s="23" t="str">
        <f t="shared" si="22"/>
        <v>52707.2102</v>
      </c>
      <c r="H251" s="189">
        <f t="shared" si="23"/>
        <v>36515.5</v>
      </c>
      <c r="I251" s="198" t="s">
        <v>1033</v>
      </c>
      <c r="J251" s="199" t="s">
        <v>1034</v>
      </c>
      <c r="K251" s="198">
        <v>36515.5</v>
      </c>
      <c r="L251" s="198" t="s">
        <v>1035</v>
      </c>
      <c r="M251" s="199" t="s">
        <v>368</v>
      </c>
      <c r="N251" s="199" t="s">
        <v>375</v>
      </c>
      <c r="O251" s="200" t="s">
        <v>1036</v>
      </c>
      <c r="P251" s="201" t="s">
        <v>1037</v>
      </c>
    </row>
    <row r="252" spans="1:16" ht="13.5" thickBot="1">
      <c r="A252" s="189" t="str">
        <f t="shared" si="18"/>
        <v>IBVS 5694 </v>
      </c>
      <c r="B252" s="27" t="str">
        <f t="shared" si="19"/>
        <v>I</v>
      </c>
      <c r="C252" s="189">
        <f t="shared" si="20"/>
        <v>52726.169300000001</v>
      </c>
      <c r="D252" s="23" t="str">
        <f t="shared" si="21"/>
        <v>vis</v>
      </c>
      <c r="E252" s="197" t="e">
        <f>VLOOKUP(C252,A!C$21:E$973,3,FALSE)</f>
        <v>#N/A</v>
      </c>
      <c r="F252" s="27" t="s">
        <v>291</v>
      </c>
      <c r="G252" s="23" t="str">
        <f t="shared" si="22"/>
        <v>52726.1693</v>
      </c>
      <c r="H252" s="189">
        <f t="shared" si="23"/>
        <v>36555</v>
      </c>
      <c r="I252" s="198" t="s">
        <v>1038</v>
      </c>
      <c r="J252" s="199" t="s">
        <v>1039</v>
      </c>
      <c r="K252" s="198">
        <v>36555</v>
      </c>
      <c r="L252" s="198" t="s">
        <v>971</v>
      </c>
      <c r="M252" s="199" t="s">
        <v>368</v>
      </c>
      <c r="N252" s="199" t="s">
        <v>375</v>
      </c>
      <c r="O252" s="200" t="s">
        <v>1040</v>
      </c>
      <c r="P252" s="201" t="s">
        <v>1041</v>
      </c>
    </row>
    <row r="253" spans="1:16" ht="13.5" thickBot="1">
      <c r="A253" s="189" t="str">
        <f t="shared" si="18"/>
        <v>IBVS 5494 </v>
      </c>
      <c r="B253" s="27" t="str">
        <f t="shared" si="19"/>
        <v>I</v>
      </c>
      <c r="C253" s="189">
        <f t="shared" si="20"/>
        <v>52979.555999999997</v>
      </c>
      <c r="D253" s="23" t="str">
        <f t="shared" si="21"/>
        <v>vis</v>
      </c>
      <c r="E253" s="197" t="e">
        <f>VLOOKUP(C253,A!C$21:E$973,3,FALSE)</f>
        <v>#N/A</v>
      </c>
      <c r="F253" s="27" t="s">
        <v>291</v>
      </c>
      <c r="G253" s="23" t="str">
        <f t="shared" si="22"/>
        <v>52979.556</v>
      </c>
      <c r="H253" s="189">
        <f t="shared" si="23"/>
        <v>37084</v>
      </c>
      <c r="I253" s="198" t="s">
        <v>1042</v>
      </c>
      <c r="J253" s="199" t="s">
        <v>1043</v>
      </c>
      <c r="K253" s="198">
        <v>37084</v>
      </c>
      <c r="L253" s="198" t="s">
        <v>349</v>
      </c>
      <c r="M253" s="199" t="s">
        <v>368</v>
      </c>
      <c r="N253" s="199" t="s">
        <v>375</v>
      </c>
      <c r="O253" s="200" t="s">
        <v>1015</v>
      </c>
      <c r="P253" s="201" t="s">
        <v>1016</v>
      </c>
    </row>
    <row r="254" spans="1:16" ht="13.5" thickBot="1">
      <c r="A254" s="189" t="str">
        <f t="shared" si="18"/>
        <v>VSB 42 </v>
      </c>
      <c r="B254" s="27" t="str">
        <f t="shared" si="19"/>
        <v>I</v>
      </c>
      <c r="C254" s="189">
        <f t="shared" si="20"/>
        <v>52985.3053</v>
      </c>
      <c r="D254" s="23" t="str">
        <f t="shared" si="21"/>
        <v>vis</v>
      </c>
      <c r="E254" s="197" t="e">
        <f>VLOOKUP(C254,A!C$21:E$973,3,FALSE)</f>
        <v>#N/A</v>
      </c>
      <c r="F254" s="27" t="s">
        <v>291</v>
      </c>
      <c r="G254" s="23" t="str">
        <f t="shared" si="22"/>
        <v>52985.3053</v>
      </c>
      <c r="H254" s="189">
        <f t="shared" si="23"/>
        <v>37096</v>
      </c>
      <c r="I254" s="198" t="s">
        <v>1044</v>
      </c>
      <c r="J254" s="199" t="s">
        <v>1045</v>
      </c>
      <c r="K254" s="198">
        <v>37096</v>
      </c>
      <c r="L254" s="198" t="s">
        <v>1046</v>
      </c>
      <c r="M254" s="199" t="s">
        <v>368</v>
      </c>
      <c r="N254" s="199" t="s">
        <v>375</v>
      </c>
      <c r="O254" s="200" t="s">
        <v>1005</v>
      </c>
      <c r="P254" s="201" t="s">
        <v>1047</v>
      </c>
    </row>
    <row r="255" spans="1:16" ht="13.5" thickBot="1">
      <c r="A255" s="189" t="str">
        <f t="shared" si="18"/>
        <v>BAVM 173 </v>
      </c>
      <c r="B255" s="27" t="str">
        <f t="shared" si="19"/>
        <v>I</v>
      </c>
      <c r="C255" s="189">
        <f t="shared" si="20"/>
        <v>53082.542500000003</v>
      </c>
      <c r="D255" s="23" t="str">
        <f t="shared" si="21"/>
        <v>vis</v>
      </c>
      <c r="E255" s="197" t="e">
        <f>VLOOKUP(C255,A!C$21:E$973,3,FALSE)</f>
        <v>#N/A</v>
      </c>
      <c r="F255" s="27" t="s">
        <v>291</v>
      </c>
      <c r="G255" s="23" t="str">
        <f t="shared" si="22"/>
        <v>53082.5425</v>
      </c>
      <c r="H255" s="189">
        <f t="shared" si="23"/>
        <v>37299</v>
      </c>
      <c r="I255" s="198" t="s">
        <v>1048</v>
      </c>
      <c r="J255" s="199" t="s">
        <v>1049</v>
      </c>
      <c r="K255" s="198">
        <v>37299</v>
      </c>
      <c r="L255" s="198" t="s">
        <v>1050</v>
      </c>
      <c r="M255" s="199" t="s">
        <v>368</v>
      </c>
      <c r="N255" s="199" t="s">
        <v>1051</v>
      </c>
      <c r="O255" s="200" t="s">
        <v>1052</v>
      </c>
      <c r="P255" s="201" t="s">
        <v>1053</v>
      </c>
    </row>
    <row r="256" spans="1:16" ht="13.5" thickBot="1">
      <c r="A256" s="189" t="str">
        <f t="shared" si="18"/>
        <v>BAVM 172 </v>
      </c>
      <c r="B256" s="27" t="str">
        <f t="shared" si="19"/>
        <v>I</v>
      </c>
      <c r="C256" s="189">
        <f t="shared" si="20"/>
        <v>53096.433400000002</v>
      </c>
      <c r="D256" s="23" t="str">
        <f t="shared" si="21"/>
        <v>vis</v>
      </c>
      <c r="E256" s="197" t="e">
        <f>VLOOKUP(C256,A!C$21:E$973,3,FALSE)</f>
        <v>#N/A</v>
      </c>
      <c r="F256" s="27" t="s">
        <v>291</v>
      </c>
      <c r="G256" s="23" t="str">
        <f t="shared" si="22"/>
        <v>53096.4334</v>
      </c>
      <c r="H256" s="189">
        <f t="shared" si="23"/>
        <v>37328</v>
      </c>
      <c r="I256" s="198" t="s">
        <v>1054</v>
      </c>
      <c r="J256" s="199" t="s">
        <v>1055</v>
      </c>
      <c r="K256" s="198" t="s">
        <v>1056</v>
      </c>
      <c r="L256" s="198" t="s">
        <v>1026</v>
      </c>
      <c r="M256" s="199" t="s">
        <v>368</v>
      </c>
      <c r="N256" s="199" t="s">
        <v>1051</v>
      </c>
      <c r="O256" s="200" t="s">
        <v>1057</v>
      </c>
      <c r="P256" s="201" t="s">
        <v>1058</v>
      </c>
    </row>
    <row r="257" spans="1:16" ht="13.5" thickBot="1">
      <c r="A257" s="189" t="str">
        <f t="shared" si="18"/>
        <v>IBVS 5592 </v>
      </c>
      <c r="B257" s="27" t="str">
        <f t="shared" si="19"/>
        <v>I</v>
      </c>
      <c r="C257" s="189">
        <f t="shared" si="20"/>
        <v>53112.240899999997</v>
      </c>
      <c r="D257" s="23" t="str">
        <f t="shared" si="21"/>
        <v>vis</v>
      </c>
      <c r="E257" s="197" t="e">
        <f>VLOOKUP(C257,A!C$21:E$973,3,FALSE)</f>
        <v>#N/A</v>
      </c>
      <c r="F257" s="27" t="s">
        <v>291</v>
      </c>
      <c r="G257" s="23" t="str">
        <f t="shared" si="22"/>
        <v>53112.2409</v>
      </c>
      <c r="H257" s="189">
        <f t="shared" si="23"/>
        <v>37361</v>
      </c>
      <c r="I257" s="198" t="s">
        <v>1059</v>
      </c>
      <c r="J257" s="199" t="s">
        <v>1060</v>
      </c>
      <c r="K257" s="198" t="s">
        <v>1061</v>
      </c>
      <c r="L257" s="198" t="s">
        <v>1062</v>
      </c>
      <c r="M257" s="199" t="s">
        <v>368</v>
      </c>
      <c r="N257" s="199" t="s">
        <v>375</v>
      </c>
      <c r="O257" s="200" t="s">
        <v>1063</v>
      </c>
      <c r="P257" s="201" t="s">
        <v>1064</v>
      </c>
    </row>
    <row r="258" spans="1:16" ht="13.5" thickBot="1">
      <c r="A258" s="189" t="str">
        <f t="shared" si="18"/>
        <v>IBVS 5694 </v>
      </c>
      <c r="B258" s="27" t="str">
        <f t="shared" si="19"/>
        <v>I</v>
      </c>
      <c r="C258" s="189">
        <f t="shared" si="20"/>
        <v>53328.267599999999</v>
      </c>
      <c r="D258" s="23" t="str">
        <f t="shared" si="21"/>
        <v>vis</v>
      </c>
      <c r="E258" s="197" t="e">
        <f>VLOOKUP(C258,A!C$21:E$973,3,FALSE)</f>
        <v>#N/A</v>
      </c>
      <c r="F258" s="27" t="s">
        <v>291</v>
      </c>
      <c r="G258" s="23" t="str">
        <f t="shared" si="22"/>
        <v>53328.2676</v>
      </c>
      <c r="H258" s="189">
        <f t="shared" si="23"/>
        <v>37812</v>
      </c>
      <c r="I258" s="198" t="s">
        <v>1065</v>
      </c>
      <c r="J258" s="199" t="s">
        <v>1066</v>
      </c>
      <c r="K258" s="198" t="s">
        <v>1067</v>
      </c>
      <c r="L258" s="198" t="s">
        <v>1068</v>
      </c>
      <c r="M258" s="199" t="s">
        <v>368</v>
      </c>
      <c r="N258" s="199" t="s">
        <v>375</v>
      </c>
      <c r="O258" s="200" t="s">
        <v>1040</v>
      </c>
      <c r="P258" s="201" t="s">
        <v>1041</v>
      </c>
    </row>
    <row r="259" spans="1:16" ht="13.5" thickBot="1">
      <c r="A259" s="189" t="str">
        <f t="shared" si="18"/>
        <v>IBVS 5672 </v>
      </c>
      <c r="B259" s="27" t="str">
        <f t="shared" si="19"/>
        <v>I</v>
      </c>
      <c r="C259" s="189">
        <f t="shared" si="20"/>
        <v>53372.8148</v>
      </c>
      <c r="D259" s="23" t="str">
        <f t="shared" si="21"/>
        <v>vis</v>
      </c>
      <c r="E259" s="197" t="e">
        <f>VLOOKUP(C259,A!C$21:E$973,3,FALSE)</f>
        <v>#N/A</v>
      </c>
      <c r="F259" s="27" t="s">
        <v>291</v>
      </c>
      <c r="G259" s="23" t="str">
        <f t="shared" si="22"/>
        <v>53372.8148</v>
      </c>
      <c r="H259" s="189">
        <f t="shared" si="23"/>
        <v>37905</v>
      </c>
      <c r="I259" s="198" t="s">
        <v>1069</v>
      </c>
      <c r="J259" s="199" t="s">
        <v>1070</v>
      </c>
      <c r="K259" s="198" t="s">
        <v>1071</v>
      </c>
      <c r="L259" s="198" t="s">
        <v>1072</v>
      </c>
      <c r="M259" s="199" t="s">
        <v>368</v>
      </c>
      <c r="N259" s="199" t="s">
        <v>375</v>
      </c>
      <c r="O259" s="200" t="s">
        <v>996</v>
      </c>
      <c r="P259" s="201" t="s">
        <v>1073</v>
      </c>
    </row>
    <row r="260" spans="1:16" ht="13.5" thickBot="1">
      <c r="A260" s="189" t="str">
        <f t="shared" si="18"/>
        <v>IBVS 5668 </v>
      </c>
      <c r="B260" s="27" t="str">
        <f t="shared" si="19"/>
        <v>I</v>
      </c>
      <c r="C260" s="189">
        <f t="shared" si="20"/>
        <v>53399.6394</v>
      </c>
      <c r="D260" s="23" t="str">
        <f t="shared" si="21"/>
        <v>vis</v>
      </c>
      <c r="E260" s="197" t="e">
        <f>VLOOKUP(C260,A!C$21:E$973,3,FALSE)</f>
        <v>#N/A</v>
      </c>
      <c r="F260" s="27" t="s">
        <v>291</v>
      </c>
      <c r="G260" s="23" t="str">
        <f t="shared" si="22"/>
        <v>53399.6394</v>
      </c>
      <c r="H260" s="189">
        <f t="shared" si="23"/>
        <v>37961</v>
      </c>
      <c r="I260" s="198" t="s">
        <v>1074</v>
      </c>
      <c r="J260" s="199" t="s">
        <v>1075</v>
      </c>
      <c r="K260" s="198" t="s">
        <v>1076</v>
      </c>
      <c r="L260" s="198" t="s">
        <v>1077</v>
      </c>
      <c r="M260" s="199" t="s">
        <v>368</v>
      </c>
      <c r="N260" s="199" t="s">
        <v>375</v>
      </c>
      <c r="O260" s="200" t="s">
        <v>840</v>
      </c>
      <c r="P260" s="201" t="s">
        <v>1023</v>
      </c>
    </row>
    <row r="261" spans="1:16" ht="13.5" thickBot="1">
      <c r="A261" s="189" t="str">
        <f t="shared" si="18"/>
        <v>IBVS 5690 </v>
      </c>
      <c r="B261" s="27" t="str">
        <f t="shared" si="19"/>
        <v>I</v>
      </c>
      <c r="C261" s="189">
        <f t="shared" si="20"/>
        <v>53405.866099999999</v>
      </c>
      <c r="D261" s="23" t="str">
        <f t="shared" si="21"/>
        <v>vis</v>
      </c>
      <c r="E261" s="197" t="e">
        <f>VLOOKUP(C261,A!C$21:E$973,3,FALSE)</f>
        <v>#N/A</v>
      </c>
      <c r="F261" s="27" t="s">
        <v>291</v>
      </c>
      <c r="G261" s="23" t="str">
        <f t="shared" si="22"/>
        <v>53405.8661</v>
      </c>
      <c r="H261" s="189">
        <f t="shared" si="23"/>
        <v>37974</v>
      </c>
      <c r="I261" s="198" t="s">
        <v>1078</v>
      </c>
      <c r="J261" s="199" t="s">
        <v>1079</v>
      </c>
      <c r="K261" s="198" t="s">
        <v>1080</v>
      </c>
      <c r="L261" s="198" t="s">
        <v>1081</v>
      </c>
      <c r="M261" s="199" t="s">
        <v>368</v>
      </c>
      <c r="N261" s="199" t="s">
        <v>375</v>
      </c>
      <c r="O261" s="200" t="s">
        <v>1063</v>
      </c>
      <c r="P261" s="201" t="s">
        <v>1082</v>
      </c>
    </row>
    <row r="262" spans="1:16" ht="13.5" thickBot="1">
      <c r="A262" s="189" t="str">
        <f t="shared" si="18"/>
        <v>VSB 44 </v>
      </c>
      <c r="B262" s="27" t="str">
        <f t="shared" si="19"/>
        <v>I</v>
      </c>
      <c r="C262" s="189">
        <f t="shared" si="20"/>
        <v>53434.125399999997</v>
      </c>
      <c r="D262" s="23" t="str">
        <f t="shared" si="21"/>
        <v>vis</v>
      </c>
      <c r="E262" s="197" t="e">
        <f>VLOOKUP(C262,A!C$21:E$973,3,FALSE)</f>
        <v>#N/A</v>
      </c>
      <c r="F262" s="27" t="s">
        <v>291</v>
      </c>
      <c r="G262" s="23" t="str">
        <f t="shared" si="22"/>
        <v>53434.1254</v>
      </c>
      <c r="H262" s="189">
        <f t="shared" si="23"/>
        <v>38033</v>
      </c>
      <c r="I262" s="198" t="s">
        <v>1083</v>
      </c>
      <c r="J262" s="199" t="s">
        <v>1084</v>
      </c>
      <c r="K262" s="198" t="s">
        <v>1085</v>
      </c>
      <c r="L262" s="198" t="s">
        <v>1068</v>
      </c>
      <c r="M262" s="199" t="s">
        <v>368</v>
      </c>
      <c r="N262" s="199" t="s">
        <v>375</v>
      </c>
      <c r="O262" s="200" t="s">
        <v>1005</v>
      </c>
      <c r="P262" s="201" t="s">
        <v>1086</v>
      </c>
    </row>
    <row r="263" spans="1:16" ht="13.5" thickBot="1">
      <c r="A263" s="189" t="str">
        <f t="shared" si="18"/>
        <v>BAVM 173 </v>
      </c>
      <c r="B263" s="27" t="str">
        <f t="shared" si="19"/>
        <v>I</v>
      </c>
      <c r="C263" s="189">
        <f t="shared" si="20"/>
        <v>53461.429199999999</v>
      </c>
      <c r="D263" s="23" t="str">
        <f t="shared" si="21"/>
        <v>vis</v>
      </c>
      <c r="E263" s="197" t="e">
        <f>VLOOKUP(C263,A!C$21:E$973,3,FALSE)</f>
        <v>#N/A</v>
      </c>
      <c r="F263" s="27" t="s">
        <v>291</v>
      </c>
      <c r="G263" s="23" t="str">
        <f t="shared" si="22"/>
        <v>53461.4292</v>
      </c>
      <c r="H263" s="189">
        <f t="shared" si="23"/>
        <v>38090</v>
      </c>
      <c r="I263" s="198" t="s">
        <v>1087</v>
      </c>
      <c r="J263" s="199" t="s">
        <v>1088</v>
      </c>
      <c r="K263" s="198" t="s">
        <v>1089</v>
      </c>
      <c r="L263" s="198" t="s">
        <v>1090</v>
      </c>
      <c r="M263" s="199" t="s">
        <v>368</v>
      </c>
      <c r="N263" s="199" t="s">
        <v>1051</v>
      </c>
      <c r="O263" s="200" t="s">
        <v>1057</v>
      </c>
      <c r="P263" s="201" t="s">
        <v>1053</v>
      </c>
    </row>
    <row r="264" spans="1:16" ht="13.5" thickBot="1">
      <c r="A264" s="189" t="str">
        <f t="shared" si="18"/>
        <v>IBVS 5690 </v>
      </c>
      <c r="B264" s="27" t="str">
        <f t="shared" si="19"/>
        <v>I</v>
      </c>
      <c r="C264" s="189">
        <f t="shared" si="20"/>
        <v>53501.662900000003</v>
      </c>
      <c r="D264" s="23" t="str">
        <f t="shared" si="21"/>
        <v>vis</v>
      </c>
      <c r="E264" s="197" t="e">
        <f>VLOOKUP(C264,A!C$21:E$973,3,FALSE)</f>
        <v>#N/A</v>
      </c>
      <c r="F264" s="27" t="s">
        <v>291</v>
      </c>
      <c r="G264" s="23" t="str">
        <f t="shared" si="22"/>
        <v>53501.6629</v>
      </c>
      <c r="H264" s="189">
        <f t="shared" si="23"/>
        <v>38174</v>
      </c>
      <c r="I264" s="198" t="s">
        <v>1091</v>
      </c>
      <c r="J264" s="199" t="s">
        <v>1092</v>
      </c>
      <c r="K264" s="198" t="s">
        <v>1093</v>
      </c>
      <c r="L264" s="198" t="s">
        <v>1026</v>
      </c>
      <c r="M264" s="199" t="s">
        <v>368</v>
      </c>
      <c r="N264" s="199" t="s">
        <v>375</v>
      </c>
      <c r="O264" s="200" t="s">
        <v>1063</v>
      </c>
      <c r="P264" s="201" t="s">
        <v>1082</v>
      </c>
    </row>
    <row r="265" spans="1:16" ht="13.5" thickBot="1">
      <c r="A265" s="189" t="str">
        <f t="shared" si="18"/>
        <v>IBVS 5694 </v>
      </c>
      <c r="B265" s="27" t="str">
        <f t="shared" si="19"/>
        <v>I</v>
      </c>
      <c r="C265" s="189">
        <f t="shared" si="20"/>
        <v>53683.199099999998</v>
      </c>
      <c r="D265" s="23" t="str">
        <f t="shared" si="21"/>
        <v>vis</v>
      </c>
      <c r="E265" s="197" t="e">
        <f>VLOOKUP(C265,A!C$21:E$973,3,FALSE)</f>
        <v>#N/A</v>
      </c>
      <c r="F265" s="27" t="s">
        <v>291</v>
      </c>
      <c r="G265" s="23" t="str">
        <f t="shared" si="22"/>
        <v>53683.1991</v>
      </c>
      <c r="H265" s="189">
        <f t="shared" si="23"/>
        <v>38553</v>
      </c>
      <c r="I265" s="198" t="s">
        <v>1094</v>
      </c>
      <c r="J265" s="199" t="s">
        <v>1095</v>
      </c>
      <c r="K265" s="198" t="s">
        <v>1096</v>
      </c>
      <c r="L265" s="198" t="s">
        <v>1097</v>
      </c>
      <c r="M265" s="199" t="s">
        <v>368</v>
      </c>
      <c r="N265" s="199" t="s">
        <v>375</v>
      </c>
      <c r="O265" s="200" t="s">
        <v>1040</v>
      </c>
      <c r="P265" s="201" t="s">
        <v>1041</v>
      </c>
    </row>
    <row r="266" spans="1:16" ht="13.5" thickBot="1">
      <c r="A266" s="189" t="str">
        <f t="shared" si="18"/>
        <v>IBVS 5784 </v>
      </c>
      <c r="B266" s="27" t="str">
        <f t="shared" si="19"/>
        <v>I</v>
      </c>
      <c r="C266" s="189">
        <f t="shared" si="20"/>
        <v>53817.803200000002</v>
      </c>
      <c r="D266" s="23" t="str">
        <f t="shared" si="21"/>
        <v>vis</v>
      </c>
      <c r="E266" s="197" t="e">
        <f>VLOOKUP(C266,A!C$21:E$973,3,FALSE)</f>
        <v>#N/A</v>
      </c>
      <c r="F266" s="27" t="s">
        <v>291</v>
      </c>
      <c r="G266" s="23" t="str">
        <f t="shared" si="22"/>
        <v>53817.8032</v>
      </c>
      <c r="H266" s="189">
        <f t="shared" si="23"/>
        <v>38834</v>
      </c>
      <c r="I266" s="198" t="s">
        <v>1098</v>
      </c>
      <c r="J266" s="199" t="s">
        <v>1099</v>
      </c>
      <c r="K266" s="198" t="s">
        <v>1100</v>
      </c>
      <c r="L266" s="198" t="s">
        <v>1101</v>
      </c>
      <c r="M266" s="199" t="s">
        <v>1001</v>
      </c>
      <c r="N266" s="199" t="s">
        <v>291</v>
      </c>
      <c r="O266" s="200" t="s">
        <v>1102</v>
      </c>
      <c r="P266" s="201" t="s">
        <v>1103</v>
      </c>
    </row>
    <row r="267" spans="1:16" ht="13.5" thickBot="1">
      <c r="A267" s="189" t="str">
        <f t="shared" ref="A267:A311" si="24">P267</f>
        <v>IBVS 5784 </v>
      </c>
      <c r="B267" s="27" t="str">
        <f t="shared" ref="B267:B311" si="25">IF(H267=INT(H267),"I","II")</f>
        <v>II</v>
      </c>
      <c r="C267" s="189">
        <f t="shared" ref="C267:C311" si="26">1*G267</f>
        <v>53818.037700000001</v>
      </c>
      <c r="D267" s="23" t="str">
        <f t="shared" ref="D267:D311" si="27">VLOOKUP(F267,I$1:J$5,2,FALSE)</f>
        <v>vis</v>
      </c>
      <c r="E267" s="197" t="e">
        <f>VLOOKUP(C267,A!C$21:E$973,3,FALSE)</f>
        <v>#N/A</v>
      </c>
      <c r="F267" s="27" t="s">
        <v>291</v>
      </c>
      <c r="G267" s="23" t="str">
        <f t="shared" ref="G267:G311" si="28">MID(I267,3,LEN(I267)-3)</f>
        <v>53818.0377</v>
      </c>
      <c r="H267" s="189">
        <f t="shared" ref="H267:H311" si="29">1*K267</f>
        <v>38834.5</v>
      </c>
      <c r="I267" s="198" t="s">
        <v>1104</v>
      </c>
      <c r="J267" s="199" t="s">
        <v>1105</v>
      </c>
      <c r="K267" s="198" t="s">
        <v>1106</v>
      </c>
      <c r="L267" s="198" t="s">
        <v>1107</v>
      </c>
      <c r="M267" s="199" t="s">
        <v>1001</v>
      </c>
      <c r="N267" s="199" t="s">
        <v>291</v>
      </c>
      <c r="O267" s="200" t="s">
        <v>1102</v>
      </c>
      <c r="P267" s="201" t="s">
        <v>1103</v>
      </c>
    </row>
    <row r="268" spans="1:16" ht="13.5" thickBot="1">
      <c r="A268" s="189" t="str">
        <f t="shared" si="24"/>
        <v>IBVS 5777 </v>
      </c>
      <c r="B268" s="27" t="str">
        <f t="shared" si="25"/>
        <v>II</v>
      </c>
      <c r="C268" s="189">
        <f t="shared" si="26"/>
        <v>53833.371099999997</v>
      </c>
      <c r="D268" s="23" t="str">
        <f t="shared" si="27"/>
        <v>vis</v>
      </c>
      <c r="E268" s="197" t="e">
        <f>VLOOKUP(C268,A!C$21:E$973,3,FALSE)</f>
        <v>#N/A</v>
      </c>
      <c r="F268" s="27" t="s">
        <v>291</v>
      </c>
      <c r="G268" s="23" t="str">
        <f t="shared" si="28"/>
        <v>53833.3711</v>
      </c>
      <c r="H268" s="189">
        <f t="shared" si="29"/>
        <v>38866.5</v>
      </c>
      <c r="I268" s="198" t="s">
        <v>1108</v>
      </c>
      <c r="J268" s="199" t="s">
        <v>1109</v>
      </c>
      <c r="K268" s="198" t="s">
        <v>1110</v>
      </c>
      <c r="L268" s="198" t="s">
        <v>1111</v>
      </c>
      <c r="M268" s="199" t="s">
        <v>1001</v>
      </c>
      <c r="N268" s="199" t="s">
        <v>1112</v>
      </c>
      <c r="O268" s="200" t="s">
        <v>1113</v>
      </c>
      <c r="P268" s="201" t="s">
        <v>1114</v>
      </c>
    </row>
    <row r="269" spans="1:16" ht="13.5" thickBot="1">
      <c r="A269" s="189" t="str">
        <f t="shared" si="24"/>
        <v>IBVS 5777 </v>
      </c>
      <c r="B269" s="27" t="str">
        <f t="shared" si="25"/>
        <v>II</v>
      </c>
      <c r="C269" s="189">
        <f t="shared" si="26"/>
        <v>53834.3295</v>
      </c>
      <c r="D269" s="23" t="str">
        <f t="shared" si="27"/>
        <v>vis</v>
      </c>
      <c r="E269" s="197" t="e">
        <f>VLOOKUP(C269,A!C$21:E$973,3,FALSE)</f>
        <v>#N/A</v>
      </c>
      <c r="F269" s="27" t="s">
        <v>291</v>
      </c>
      <c r="G269" s="23" t="str">
        <f t="shared" si="28"/>
        <v>53834.3295</v>
      </c>
      <c r="H269" s="189">
        <f t="shared" si="29"/>
        <v>38868.5</v>
      </c>
      <c r="I269" s="198" t="s">
        <v>1115</v>
      </c>
      <c r="J269" s="199" t="s">
        <v>1116</v>
      </c>
      <c r="K269" s="198" t="s">
        <v>1117</v>
      </c>
      <c r="L269" s="198" t="s">
        <v>1118</v>
      </c>
      <c r="M269" s="199" t="s">
        <v>1001</v>
      </c>
      <c r="N269" s="199" t="s">
        <v>1112</v>
      </c>
      <c r="O269" s="200" t="s">
        <v>1113</v>
      </c>
      <c r="P269" s="201" t="s">
        <v>1114</v>
      </c>
    </row>
    <row r="270" spans="1:16" ht="13.5" thickBot="1">
      <c r="A270" s="189" t="str">
        <f t="shared" si="24"/>
        <v>OEJV 0074 </v>
      </c>
      <c r="B270" s="27" t="str">
        <f t="shared" si="25"/>
        <v>I</v>
      </c>
      <c r="C270" s="189">
        <f t="shared" si="26"/>
        <v>53848.456919999997</v>
      </c>
      <c r="D270" s="23" t="str">
        <f t="shared" si="27"/>
        <v>vis</v>
      </c>
      <c r="E270" s="197" t="e">
        <f>VLOOKUP(C270,A!C$21:E$973,3,FALSE)</f>
        <v>#N/A</v>
      </c>
      <c r="F270" s="27" t="s">
        <v>291</v>
      </c>
      <c r="G270" s="23" t="str">
        <f t="shared" si="28"/>
        <v>53848.45692</v>
      </c>
      <c r="H270" s="189">
        <f t="shared" si="29"/>
        <v>38898</v>
      </c>
      <c r="I270" s="198" t="s">
        <v>1119</v>
      </c>
      <c r="J270" s="199" t="s">
        <v>1120</v>
      </c>
      <c r="K270" s="198" t="s">
        <v>1121</v>
      </c>
      <c r="L270" s="198" t="s">
        <v>1122</v>
      </c>
      <c r="M270" s="199" t="s">
        <v>1001</v>
      </c>
      <c r="N270" s="199" t="s">
        <v>180</v>
      </c>
      <c r="O270" s="200" t="s">
        <v>1123</v>
      </c>
      <c r="P270" s="201" t="s">
        <v>1124</v>
      </c>
    </row>
    <row r="271" spans="1:16" ht="13.5" thickBot="1">
      <c r="A271" s="189" t="str">
        <f t="shared" si="24"/>
        <v>IBVS 5806 </v>
      </c>
      <c r="B271" s="27" t="str">
        <f t="shared" si="25"/>
        <v>I</v>
      </c>
      <c r="C271" s="189">
        <f t="shared" si="26"/>
        <v>54076.939200000001</v>
      </c>
      <c r="D271" s="23" t="str">
        <f t="shared" si="27"/>
        <v>vis</v>
      </c>
      <c r="E271" s="197" t="e">
        <f>VLOOKUP(C271,A!C$21:E$973,3,FALSE)</f>
        <v>#N/A</v>
      </c>
      <c r="F271" s="27" t="s">
        <v>291</v>
      </c>
      <c r="G271" s="23" t="str">
        <f t="shared" si="28"/>
        <v>54076.9392</v>
      </c>
      <c r="H271" s="189">
        <f t="shared" si="29"/>
        <v>39375</v>
      </c>
      <c r="I271" s="198" t="s">
        <v>1125</v>
      </c>
      <c r="J271" s="199" t="s">
        <v>1126</v>
      </c>
      <c r="K271" s="198" t="s">
        <v>1127</v>
      </c>
      <c r="L271" s="198" t="s">
        <v>1128</v>
      </c>
      <c r="M271" s="199" t="s">
        <v>1001</v>
      </c>
      <c r="N271" s="199" t="s">
        <v>1129</v>
      </c>
      <c r="O271" s="200" t="s">
        <v>1063</v>
      </c>
      <c r="P271" s="201" t="s">
        <v>1130</v>
      </c>
    </row>
    <row r="272" spans="1:16" ht="13.5" thickBot="1">
      <c r="A272" s="189" t="str">
        <f t="shared" si="24"/>
        <v>IBVS 5806 </v>
      </c>
      <c r="B272" s="27" t="str">
        <f t="shared" si="25"/>
        <v>I</v>
      </c>
      <c r="C272" s="189">
        <f t="shared" si="26"/>
        <v>54173.698900000003</v>
      </c>
      <c r="D272" s="23" t="str">
        <f t="shared" si="27"/>
        <v>vis</v>
      </c>
      <c r="E272" s="197" t="e">
        <f>VLOOKUP(C272,A!C$21:E$973,3,FALSE)</f>
        <v>#N/A</v>
      </c>
      <c r="F272" s="27" t="s">
        <v>291</v>
      </c>
      <c r="G272" s="23" t="str">
        <f t="shared" si="28"/>
        <v>54173.6989</v>
      </c>
      <c r="H272" s="189">
        <f t="shared" si="29"/>
        <v>39577</v>
      </c>
      <c r="I272" s="198" t="s">
        <v>1131</v>
      </c>
      <c r="J272" s="199" t="s">
        <v>1132</v>
      </c>
      <c r="K272" s="198" t="s">
        <v>1133</v>
      </c>
      <c r="L272" s="198" t="s">
        <v>1134</v>
      </c>
      <c r="M272" s="199" t="s">
        <v>1001</v>
      </c>
      <c r="N272" s="199" t="s">
        <v>1129</v>
      </c>
      <c r="O272" s="200" t="s">
        <v>1063</v>
      </c>
      <c r="P272" s="201" t="s">
        <v>1130</v>
      </c>
    </row>
    <row r="273" spans="1:16" ht="13.5" thickBot="1">
      <c r="A273" s="189" t="str">
        <f t="shared" si="24"/>
        <v>BAVM 186 </v>
      </c>
      <c r="B273" s="27" t="str">
        <f t="shared" si="25"/>
        <v>I</v>
      </c>
      <c r="C273" s="189">
        <f t="shared" si="26"/>
        <v>54192.3796</v>
      </c>
      <c r="D273" s="23" t="str">
        <f t="shared" si="27"/>
        <v>vis</v>
      </c>
      <c r="E273" s="197" t="e">
        <f>VLOOKUP(C273,A!C$21:E$973,3,FALSE)</f>
        <v>#N/A</v>
      </c>
      <c r="F273" s="27" t="s">
        <v>291</v>
      </c>
      <c r="G273" s="23" t="str">
        <f t="shared" si="28"/>
        <v>54192.3796</v>
      </c>
      <c r="H273" s="189">
        <f t="shared" si="29"/>
        <v>39616</v>
      </c>
      <c r="I273" s="198" t="s">
        <v>1135</v>
      </c>
      <c r="J273" s="199" t="s">
        <v>1136</v>
      </c>
      <c r="K273" s="198" t="s">
        <v>1137</v>
      </c>
      <c r="L273" s="198" t="s">
        <v>1138</v>
      </c>
      <c r="M273" s="199" t="s">
        <v>1001</v>
      </c>
      <c r="N273" s="199" t="s">
        <v>1129</v>
      </c>
      <c r="O273" s="200" t="s">
        <v>1139</v>
      </c>
      <c r="P273" s="201" t="s">
        <v>1140</v>
      </c>
    </row>
    <row r="274" spans="1:16" ht="13.5" thickBot="1">
      <c r="A274" s="189" t="str">
        <f t="shared" si="24"/>
        <v>BAVM 186 </v>
      </c>
      <c r="B274" s="27" t="str">
        <f t="shared" si="25"/>
        <v>II</v>
      </c>
      <c r="C274" s="189">
        <f t="shared" si="26"/>
        <v>54197.408499999998</v>
      </c>
      <c r="D274" s="23" t="str">
        <f t="shared" si="27"/>
        <v>vis</v>
      </c>
      <c r="E274" s="197" t="e">
        <f>VLOOKUP(C274,A!C$21:E$973,3,FALSE)</f>
        <v>#N/A</v>
      </c>
      <c r="F274" s="27" t="s">
        <v>291</v>
      </c>
      <c r="G274" s="23" t="str">
        <f t="shared" si="28"/>
        <v>54197.4085</v>
      </c>
      <c r="H274" s="189">
        <f t="shared" si="29"/>
        <v>39626.5</v>
      </c>
      <c r="I274" s="198" t="s">
        <v>1141</v>
      </c>
      <c r="J274" s="199" t="s">
        <v>1142</v>
      </c>
      <c r="K274" s="198" t="s">
        <v>1143</v>
      </c>
      <c r="L274" s="198" t="s">
        <v>1144</v>
      </c>
      <c r="M274" s="199" t="s">
        <v>1001</v>
      </c>
      <c r="N274" s="199" t="s">
        <v>1129</v>
      </c>
      <c r="O274" s="200" t="s">
        <v>1139</v>
      </c>
      <c r="P274" s="201" t="s">
        <v>1140</v>
      </c>
    </row>
    <row r="275" spans="1:16" ht="13.5" thickBot="1">
      <c r="A275" s="189" t="str">
        <f t="shared" si="24"/>
        <v>IBVS 5820 </v>
      </c>
      <c r="B275" s="27" t="str">
        <f t="shared" si="25"/>
        <v>I</v>
      </c>
      <c r="C275" s="189">
        <f t="shared" si="26"/>
        <v>54442.896399999998</v>
      </c>
      <c r="D275" s="23" t="str">
        <f t="shared" si="27"/>
        <v>vis</v>
      </c>
      <c r="E275" s="197" t="e">
        <f>VLOOKUP(C275,A!C$21:E$973,3,FALSE)</f>
        <v>#N/A</v>
      </c>
      <c r="F275" s="27" t="s">
        <v>291</v>
      </c>
      <c r="G275" s="23" t="str">
        <f t="shared" si="28"/>
        <v>54442.8964</v>
      </c>
      <c r="H275" s="189">
        <f t="shared" si="29"/>
        <v>40139</v>
      </c>
      <c r="I275" s="198" t="s">
        <v>1145</v>
      </c>
      <c r="J275" s="199" t="s">
        <v>1146</v>
      </c>
      <c r="K275" s="198" t="s">
        <v>1147</v>
      </c>
      <c r="L275" s="198" t="s">
        <v>1148</v>
      </c>
      <c r="M275" s="199" t="s">
        <v>1001</v>
      </c>
      <c r="N275" s="199" t="s">
        <v>266</v>
      </c>
      <c r="O275" s="200" t="s">
        <v>996</v>
      </c>
      <c r="P275" s="201" t="s">
        <v>1149</v>
      </c>
    </row>
    <row r="276" spans="1:16" ht="13.5" thickBot="1">
      <c r="A276" s="189" t="str">
        <f t="shared" si="24"/>
        <v>OEJV 0094 </v>
      </c>
      <c r="B276" s="27" t="str">
        <f t="shared" si="25"/>
        <v>I</v>
      </c>
      <c r="C276" s="189">
        <f t="shared" si="26"/>
        <v>54521.450100000002</v>
      </c>
      <c r="D276" s="23" t="str">
        <f t="shared" si="27"/>
        <v>vis</v>
      </c>
      <c r="E276" s="197" t="e">
        <f>VLOOKUP(C276,A!C$21:E$973,3,FALSE)</f>
        <v>#N/A</v>
      </c>
      <c r="F276" s="27" t="s">
        <v>291</v>
      </c>
      <c r="G276" s="23" t="str">
        <f t="shared" si="28"/>
        <v>54521.4501</v>
      </c>
      <c r="H276" s="189">
        <f t="shared" si="29"/>
        <v>40303</v>
      </c>
      <c r="I276" s="198" t="s">
        <v>1150</v>
      </c>
      <c r="J276" s="199" t="s">
        <v>1151</v>
      </c>
      <c r="K276" s="198" t="s">
        <v>1152</v>
      </c>
      <c r="L276" s="198" t="s">
        <v>1153</v>
      </c>
      <c r="M276" s="199" t="s">
        <v>1001</v>
      </c>
      <c r="N276" s="199" t="s">
        <v>266</v>
      </c>
      <c r="O276" s="200" t="s">
        <v>1123</v>
      </c>
      <c r="P276" s="201" t="s">
        <v>1154</v>
      </c>
    </row>
    <row r="277" spans="1:16" ht="13.5" thickBot="1">
      <c r="A277" s="189" t="str">
        <f t="shared" si="24"/>
        <v>OEJV 0094 </v>
      </c>
      <c r="B277" s="27" t="str">
        <f t="shared" si="25"/>
        <v>I</v>
      </c>
      <c r="C277" s="189">
        <f t="shared" si="26"/>
        <v>54521.450299999997</v>
      </c>
      <c r="D277" s="23" t="str">
        <f t="shared" si="27"/>
        <v>vis</v>
      </c>
      <c r="E277" s="197" t="e">
        <f>VLOOKUP(C277,A!C$21:E$973,3,FALSE)</f>
        <v>#N/A</v>
      </c>
      <c r="F277" s="27" t="s">
        <v>291</v>
      </c>
      <c r="G277" s="23" t="str">
        <f t="shared" si="28"/>
        <v>54521.4503</v>
      </c>
      <c r="H277" s="189">
        <f t="shared" si="29"/>
        <v>40303</v>
      </c>
      <c r="I277" s="198" t="s">
        <v>1155</v>
      </c>
      <c r="J277" s="199" t="s">
        <v>1151</v>
      </c>
      <c r="K277" s="198" t="s">
        <v>1152</v>
      </c>
      <c r="L277" s="198" t="s">
        <v>1156</v>
      </c>
      <c r="M277" s="199" t="s">
        <v>1001</v>
      </c>
      <c r="N277" s="199" t="s">
        <v>291</v>
      </c>
      <c r="O277" s="200" t="s">
        <v>1123</v>
      </c>
      <c r="P277" s="201" t="s">
        <v>1154</v>
      </c>
    </row>
    <row r="278" spans="1:16" ht="13.5" thickBot="1">
      <c r="A278" s="189" t="str">
        <f t="shared" si="24"/>
        <v>OEJV 0094 </v>
      </c>
      <c r="B278" s="27" t="str">
        <f t="shared" si="25"/>
        <v>I</v>
      </c>
      <c r="C278" s="189">
        <f t="shared" si="26"/>
        <v>54521.450299999997</v>
      </c>
      <c r="D278" s="23" t="str">
        <f t="shared" si="27"/>
        <v>vis</v>
      </c>
      <c r="E278" s="197" t="e">
        <f>VLOOKUP(C278,A!C$21:E$973,3,FALSE)</f>
        <v>#N/A</v>
      </c>
      <c r="F278" s="27" t="s">
        <v>291</v>
      </c>
      <c r="G278" s="23" t="str">
        <f t="shared" si="28"/>
        <v>54521.4503</v>
      </c>
      <c r="H278" s="189">
        <f t="shared" si="29"/>
        <v>40303</v>
      </c>
      <c r="I278" s="198" t="s">
        <v>1155</v>
      </c>
      <c r="J278" s="199" t="s">
        <v>1151</v>
      </c>
      <c r="K278" s="198" t="s">
        <v>1152</v>
      </c>
      <c r="L278" s="198" t="s">
        <v>1156</v>
      </c>
      <c r="M278" s="199" t="s">
        <v>1001</v>
      </c>
      <c r="N278" s="199" t="s">
        <v>180</v>
      </c>
      <c r="O278" s="200" t="s">
        <v>1123</v>
      </c>
      <c r="P278" s="201" t="s">
        <v>1154</v>
      </c>
    </row>
    <row r="279" spans="1:16" ht="13.5" thickBot="1">
      <c r="A279" s="189" t="str">
        <f t="shared" si="24"/>
        <v>IBVS 5835 </v>
      </c>
      <c r="B279" s="27" t="str">
        <f t="shared" si="25"/>
        <v>I</v>
      </c>
      <c r="C279" s="189">
        <f t="shared" si="26"/>
        <v>54556.418599999997</v>
      </c>
      <c r="D279" s="23" t="str">
        <f t="shared" si="27"/>
        <v>vis</v>
      </c>
      <c r="E279" s="197" t="e">
        <f>VLOOKUP(C279,A!C$21:E$973,3,FALSE)</f>
        <v>#N/A</v>
      </c>
      <c r="F279" s="27" t="s">
        <v>291</v>
      </c>
      <c r="G279" s="23" t="str">
        <f t="shared" si="28"/>
        <v>54556.4186</v>
      </c>
      <c r="H279" s="189">
        <f t="shared" si="29"/>
        <v>40376</v>
      </c>
      <c r="I279" s="198" t="s">
        <v>1157</v>
      </c>
      <c r="J279" s="199" t="s">
        <v>1158</v>
      </c>
      <c r="K279" s="198" t="s">
        <v>1159</v>
      </c>
      <c r="L279" s="198" t="s">
        <v>1160</v>
      </c>
      <c r="M279" s="199" t="s">
        <v>1001</v>
      </c>
      <c r="N279" s="199" t="s">
        <v>291</v>
      </c>
      <c r="O279" s="200" t="s">
        <v>1010</v>
      </c>
      <c r="P279" s="201" t="s">
        <v>1161</v>
      </c>
    </row>
    <row r="280" spans="1:16" ht="13.5" thickBot="1">
      <c r="A280" s="189" t="str">
        <f t="shared" si="24"/>
        <v>IBVS 5898 </v>
      </c>
      <c r="B280" s="27" t="str">
        <f t="shared" si="25"/>
        <v>II</v>
      </c>
      <c r="C280" s="189">
        <f t="shared" si="26"/>
        <v>54594.5</v>
      </c>
      <c r="D280" s="23" t="str">
        <f t="shared" si="27"/>
        <v>vis</v>
      </c>
      <c r="E280" s="197" t="e">
        <f>VLOOKUP(C280,A!C$21:E$973,3,FALSE)</f>
        <v>#N/A</v>
      </c>
      <c r="F280" s="27" t="s">
        <v>291</v>
      </c>
      <c r="G280" s="23" t="str">
        <f t="shared" si="28"/>
        <v>54594.5000</v>
      </c>
      <c r="H280" s="189">
        <f t="shared" si="29"/>
        <v>40455.5</v>
      </c>
      <c r="I280" s="198" t="s">
        <v>1162</v>
      </c>
      <c r="J280" s="199" t="s">
        <v>1163</v>
      </c>
      <c r="K280" s="198" t="s">
        <v>1164</v>
      </c>
      <c r="L280" s="198" t="s">
        <v>1165</v>
      </c>
      <c r="M280" s="199" t="s">
        <v>1001</v>
      </c>
      <c r="N280" s="199" t="s">
        <v>1129</v>
      </c>
      <c r="O280" s="200" t="s">
        <v>1113</v>
      </c>
      <c r="P280" s="201" t="s">
        <v>1166</v>
      </c>
    </row>
    <row r="281" spans="1:16" ht="13.5" thickBot="1">
      <c r="A281" s="189" t="str">
        <f t="shared" si="24"/>
        <v>IBVS 5894 </v>
      </c>
      <c r="B281" s="27" t="str">
        <f t="shared" si="25"/>
        <v>I</v>
      </c>
      <c r="C281" s="189">
        <f t="shared" si="26"/>
        <v>54842.856899999999</v>
      </c>
      <c r="D281" s="23" t="str">
        <f t="shared" si="27"/>
        <v>vis</v>
      </c>
      <c r="E281" s="197" t="e">
        <f>VLOOKUP(C281,A!C$21:E$973,3,FALSE)</f>
        <v>#N/A</v>
      </c>
      <c r="F281" s="27" t="s">
        <v>291</v>
      </c>
      <c r="G281" s="23" t="str">
        <f t="shared" si="28"/>
        <v>54842.8569</v>
      </c>
      <c r="H281" s="189">
        <f t="shared" si="29"/>
        <v>40974</v>
      </c>
      <c r="I281" s="198" t="s">
        <v>1167</v>
      </c>
      <c r="J281" s="199" t="s">
        <v>1168</v>
      </c>
      <c r="K281" s="198" t="s">
        <v>1169</v>
      </c>
      <c r="L281" s="198" t="s">
        <v>1148</v>
      </c>
      <c r="M281" s="199" t="s">
        <v>1001</v>
      </c>
      <c r="N281" s="199" t="s">
        <v>291</v>
      </c>
      <c r="O281" s="200" t="s">
        <v>435</v>
      </c>
      <c r="P281" s="201" t="s">
        <v>1170</v>
      </c>
    </row>
    <row r="282" spans="1:16" ht="13.5" thickBot="1">
      <c r="A282" s="189" t="str">
        <f t="shared" si="24"/>
        <v>VSB 50 </v>
      </c>
      <c r="B282" s="27" t="str">
        <f t="shared" si="25"/>
        <v>I</v>
      </c>
      <c r="C282" s="189">
        <f t="shared" si="26"/>
        <v>54906.087699999996</v>
      </c>
      <c r="D282" s="23" t="str">
        <f t="shared" si="27"/>
        <v>vis</v>
      </c>
      <c r="E282" s="197" t="e">
        <f>VLOOKUP(C282,A!C$21:E$973,3,FALSE)</f>
        <v>#N/A</v>
      </c>
      <c r="F282" s="27" t="s">
        <v>291</v>
      </c>
      <c r="G282" s="23" t="str">
        <f t="shared" si="28"/>
        <v>54906.0877</v>
      </c>
      <c r="H282" s="189">
        <f t="shared" si="29"/>
        <v>41106</v>
      </c>
      <c r="I282" s="198" t="s">
        <v>1171</v>
      </c>
      <c r="J282" s="199" t="s">
        <v>1172</v>
      </c>
      <c r="K282" s="198" t="s">
        <v>1173</v>
      </c>
      <c r="L282" s="198" t="s">
        <v>1174</v>
      </c>
      <c r="M282" s="199" t="s">
        <v>1001</v>
      </c>
      <c r="N282" s="199" t="s">
        <v>291</v>
      </c>
      <c r="O282" s="200" t="s">
        <v>1175</v>
      </c>
      <c r="P282" s="201" t="s">
        <v>1176</v>
      </c>
    </row>
    <row r="283" spans="1:16" ht="13.5" thickBot="1">
      <c r="A283" s="189" t="str">
        <f t="shared" si="24"/>
        <v>BAVM 209 </v>
      </c>
      <c r="B283" s="27" t="str">
        <f t="shared" si="25"/>
        <v>I</v>
      </c>
      <c r="C283" s="189">
        <f t="shared" si="26"/>
        <v>54922.3724</v>
      </c>
      <c r="D283" s="23" t="str">
        <f t="shared" si="27"/>
        <v>vis</v>
      </c>
      <c r="E283" s="197" t="e">
        <f>VLOOKUP(C283,A!C$21:E$973,3,FALSE)</f>
        <v>#N/A</v>
      </c>
      <c r="F283" s="27" t="s">
        <v>291</v>
      </c>
      <c r="G283" s="23" t="str">
        <f t="shared" si="28"/>
        <v>54922.3724</v>
      </c>
      <c r="H283" s="189">
        <f t="shared" si="29"/>
        <v>41140</v>
      </c>
      <c r="I283" s="198" t="s">
        <v>1177</v>
      </c>
      <c r="J283" s="199" t="s">
        <v>1178</v>
      </c>
      <c r="K283" s="198" t="s">
        <v>1179</v>
      </c>
      <c r="L283" s="198" t="s">
        <v>1180</v>
      </c>
      <c r="M283" s="199" t="s">
        <v>1001</v>
      </c>
      <c r="N283" s="199" t="s">
        <v>1129</v>
      </c>
      <c r="O283" s="200" t="s">
        <v>1181</v>
      </c>
      <c r="P283" s="201" t="s">
        <v>1182</v>
      </c>
    </row>
    <row r="284" spans="1:16" ht="13.5" thickBot="1">
      <c r="A284" s="189" t="str">
        <f t="shared" si="24"/>
        <v>BAVM 209 </v>
      </c>
      <c r="B284" s="27" t="str">
        <f t="shared" si="25"/>
        <v>II</v>
      </c>
      <c r="C284" s="189">
        <f t="shared" si="26"/>
        <v>54922.613100000002</v>
      </c>
      <c r="D284" s="23" t="str">
        <f t="shared" si="27"/>
        <v>vis</v>
      </c>
      <c r="E284" s="197" t="e">
        <f>VLOOKUP(C284,A!C$21:E$973,3,FALSE)</f>
        <v>#N/A</v>
      </c>
      <c r="F284" s="27" t="s">
        <v>291</v>
      </c>
      <c r="G284" s="23" t="str">
        <f t="shared" si="28"/>
        <v>54922.6131</v>
      </c>
      <c r="H284" s="189">
        <f t="shared" si="29"/>
        <v>41140.5</v>
      </c>
      <c r="I284" s="198" t="s">
        <v>1183</v>
      </c>
      <c r="J284" s="199" t="s">
        <v>1184</v>
      </c>
      <c r="K284" s="198" t="s">
        <v>1185</v>
      </c>
      <c r="L284" s="198" t="s">
        <v>1186</v>
      </c>
      <c r="M284" s="199" t="s">
        <v>1001</v>
      </c>
      <c r="N284" s="199" t="s">
        <v>1129</v>
      </c>
      <c r="O284" s="200" t="s">
        <v>1181</v>
      </c>
      <c r="P284" s="201" t="s">
        <v>1182</v>
      </c>
    </row>
    <row r="285" spans="1:16" ht="13.5" thickBot="1">
      <c r="A285" s="189" t="str">
        <f t="shared" si="24"/>
        <v>IBVS 5929 </v>
      </c>
      <c r="B285" s="27" t="str">
        <f t="shared" si="25"/>
        <v>II</v>
      </c>
      <c r="C285" s="189">
        <f t="shared" si="26"/>
        <v>55166.902999999998</v>
      </c>
      <c r="D285" s="23" t="str">
        <f t="shared" si="27"/>
        <v>vis</v>
      </c>
      <c r="E285" s="197" t="e">
        <f>VLOOKUP(C285,A!C$21:E$973,3,FALSE)</f>
        <v>#N/A</v>
      </c>
      <c r="F285" s="27" t="s">
        <v>291</v>
      </c>
      <c r="G285" s="23" t="str">
        <f t="shared" si="28"/>
        <v>55166.903</v>
      </c>
      <c r="H285" s="189">
        <f t="shared" si="29"/>
        <v>41650.5</v>
      </c>
      <c r="I285" s="198" t="s">
        <v>1187</v>
      </c>
      <c r="J285" s="199" t="s">
        <v>1188</v>
      </c>
      <c r="K285" s="198" t="s">
        <v>1189</v>
      </c>
      <c r="L285" s="198" t="s">
        <v>1190</v>
      </c>
      <c r="M285" s="199" t="s">
        <v>1001</v>
      </c>
      <c r="N285" s="199" t="s">
        <v>291</v>
      </c>
      <c r="O285" s="200" t="s">
        <v>996</v>
      </c>
      <c r="P285" s="201" t="s">
        <v>1191</v>
      </c>
    </row>
    <row r="286" spans="1:16" ht="13.5" thickBot="1">
      <c r="A286" s="189" t="str">
        <f t="shared" si="24"/>
        <v>VSB 50 </v>
      </c>
      <c r="B286" s="27" t="str">
        <f t="shared" si="25"/>
        <v>I</v>
      </c>
      <c r="C286" s="189">
        <f t="shared" si="26"/>
        <v>55187.258000000002</v>
      </c>
      <c r="D286" s="23" t="str">
        <f t="shared" si="27"/>
        <v>vis</v>
      </c>
      <c r="E286" s="197" t="e">
        <f>VLOOKUP(C286,A!C$21:E$973,3,FALSE)</f>
        <v>#N/A</v>
      </c>
      <c r="F286" s="27" t="s">
        <v>291</v>
      </c>
      <c r="G286" s="23" t="str">
        <f t="shared" si="28"/>
        <v>55187.2580</v>
      </c>
      <c r="H286" s="189">
        <f t="shared" si="29"/>
        <v>41693</v>
      </c>
      <c r="I286" s="198" t="s">
        <v>1192</v>
      </c>
      <c r="J286" s="199" t="s">
        <v>1193</v>
      </c>
      <c r="K286" s="198" t="s">
        <v>1194</v>
      </c>
      <c r="L286" s="198" t="s">
        <v>1195</v>
      </c>
      <c r="M286" s="199" t="s">
        <v>1001</v>
      </c>
      <c r="N286" s="199" t="s">
        <v>291</v>
      </c>
      <c r="O286" s="200" t="s">
        <v>1175</v>
      </c>
      <c r="P286" s="201" t="s">
        <v>1176</v>
      </c>
    </row>
    <row r="287" spans="1:16" ht="13.5" thickBot="1">
      <c r="A287" s="189" t="str">
        <f t="shared" si="24"/>
        <v>IBVS 5945 </v>
      </c>
      <c r="B287" s="27" t="str">
        <f t="shared" si="25"/>
        <v>II</v>
      </c>
      <c r="C287" s="189">
        <f t="shared" si="26"/>
        <v>55201.868999999999</v>
      </c>
      <c r="D287" s="23" t="str">
        <f t="shared" si="27"/>
        <v>vis</v>
      </c>
      <c r="E287" s="197" t="e">
        <f>VLOOKUP(C287,A!C$21:E$973,3,FALSE)</f>
        <v>#N/A</v>
      </c>
      <c r="F287" s="27" t="s">
        <v>291</v>
      </c>
      <c r="G287" s="23" t="str">
        <f t="shared" si="28"/>
        <v>55201.8690</v>
      </c>
      <c r="H287" s="189">
        <f t="shared" si="29"/>
        <v>41723.5</v>
      </c>
      <c r="I287" s="198" t="s">
        <v>1196</v>
      </c>
      <c r="J287" s="199" t="s">
        <v>1197</v>
      </c>
      <c r="K287" s="198" t="s">
        <v>1198</v>
      </c>
      <c r="L287" s="198" t="s">
        <v>1199</v>
      </c>
      <c r="M287" s="199" t="s">
        <v>1001</v>
      </c>
      <c r="N287" s="199" t="s">
        <v>291</v>
      </c>
      <c r="O287" s="200" t="s">
        <v>435</v>
      </c>
      <c r="P287" s="201" t="s">
        <v>1200</v>
      </c>
    </row>
    <row r="288" spans="1:16" ht="13.5" thickBot="1">
      <c r="A288" s="189" t="str">
        <f t="shared" si="24"/>
        <v>IBVS 5980 </v>
      </c>
      <c r="B288" s="27" t="str">
        <f t="shared" si="25"/>
        <v>II</v>
      </c>
      <c r="C288" s="189">
        <f t="shared" si="26"/>
        <v>55213.368699999999</v>
      </c>
      <c r="D288" s="23" t="str">
        <f t="shared" si="27"/>
        <v>vis</v>
      </c>
      <c r="E288" s="197" t="e">
        <f>VLOOKUP(C288,A!C$21:E$973,3,FALSE)</f>
        <v>#N/A</v>
      </c>
      <c r="F288" s="27" t="s">
        <v>291</v>
      </c>
      <c r="G288" s="23" t="str">
        <f t="shared" si="28"/>
        <v>55213.3687</v>
      </c>
      <c r="H288" s="189">
        <f t="shared" si="29"/>
        <v>41747.5</v>
      </c>
      <c r="I288" s="198" t="s">
        <v>1201</v>
      </c>
      <c r="J288" s="199" t="s">
        <v>1202</v>
      </c>
      <c r="K288" s="198" t="s">
        <v>1203</v>
      </c>
      <c r="L288" s="198" t="s">
        <v>1204</v>
      </c>
      <c r="M288" s="199" t="s">
        <v>1001</v>
      </c>
      <c r="N288" s="199" t="s">
        <v>266</v>
      </c>
      <c r="O288" s="200" t="s">
        <v>1113</v>
      </c>
      <c r="P288" s="201" t="s">
        <v>1205</v>
      </c>
    </row>
    <row r="289" spans="1:16" ht="13.5" thickBot="1">
      <c r="A289" s="189" t="str">
        <f t="shared" si="24"/>
        <v>IBVS 5980 </v>
      </c>
      <c r="B289" s="27" t="str">
        <f t="shared" si="25"/>
        <v>I</v>
      </c>
      <c r="C289" s="189">
        <f t="shared" si="26"/>
        <v>55232.283799999997</v>
      </c>
      <c r="D289" s="23" t="str">
        <f t="shared" si="27"/>
        <v>vis</v>
      </c>
      <c r="E289" s="197" t="e">
        <f>VLOOKUP(C289,A!C$21:E$973,3,FALSE)</f>
        <v>#N/A</v>
      </c>
      <c r="F289" s="27" t="s">
        <v>291</v>
      </c>
      <c r="G289" s="23" t="str">
        <f t="shared" si="28"/>
        <v>55232.2838</v>
      </c>
      <c r="H289" s="189">
        <f t="shared" si="29"/>
        <v>41787</v>
      </c>
      <c r="I289" s="198" t="s">
        <v>1206</v>
      </c>
      <c r="J289" s="199" t="s">
        <v>1207</v>
      </c>
      <c r="K289" s="198" t="s">
        <v>1208</v>
      </c>
      <c r="L289" s="198" t="s">
        <v>1209</v>
      </c>
      <c r="M289" s="199" t="s">
        <v>1001</v>
      </c>
      <c r="N289" s="199" t="s">
        <v>266</v>
      </c>
      <c r="O289" s="200" t="s">
        <v>1113</v>
      </c>
      <c r="P289" s="201" t="s">
        <v>1205</v>
      </c>
    </row>
    <row r="290" spans="1:16" ht="13.5" thickBot="1">
      <c r="A290" s="189" t="str">
        <f t="shared" si="24"/>
        <v>IBVS 5980 </v>
      </c>
      <c r="B290" s="27" t="str">
        <f t="shared" si="25"/>
        <v>II</v>
      </c>
      <c r="C290" s="189">
        <f t="shared" si="26"/>
        <v>55278.5124</v>
      </c>
      <c r="D290" s="23" t="str">
        <f t="shared" si="27"/>
        <v>vis</v>
      </c>
      <c r="E290" s="197" t="e">
        <f>VLOOKUP(C290,A!C$21:E$973,3,FALSE)</f>
        <v>#N/A</v>
      </c>
      <c r="F290" s="27" t="s">
        <v>291</v>
      </c>
      <c r="G290" s="23" t="str">
        <f t="shared" si="28"/>
        <v>55278.5124</v>
      </c>
      <c r="H290" s="189">
        <f t="shared" si="29"/>
        <v>41883.5</v>
      </c>
      <c r="I290" s="198" t="s">
        <v>1210</v>
      </c>
      <c r="J290" s="199" t="s">
        <v>1211</v>
      </c>
      <c r="K290" s="198" t="s">
        <v>1212</v>
      </c>
      <c r="L290" s="198" t="s">
        <v>1213</v>
      </c>
      <c r="M290" s="199" t="s">
        <v>1001</v>
      </c>
      <c r="N290" s="199" t="s">
        <v>266</v>
      </c>
      <c r="O290" s="200" t="s">
        <v>1113</v>
      </c>
      <c r="P290" s="201" t="s">
        <v>1205</v>
      </c>
    </row>
    <row r="291" spans="1:16" ht="13.5" thickBot="1">
      <c r="A291" s="189" t="str">
        <f t="shared" si="24"/>
        <v>BAVM 214 </v>
      </c>
      <c r="B291" s="27" t="str">
        <f t="shared" si="25"/>
        <v>II</v>
      </c>
      <c r="C291" s="189">
        <f t="shared" si="26"/>
        <v>55314.436699999998</v>
      </c>
      <c r="D291" s="23" t="str">
        <f t="shared" si="27"/>
        <v>vis</v>
      </c>
      <c r="E291" s="197" t="e">
        <f>VLOOKUP(C291,A!C$21:E$973,3,FALSE)</f>
        <v>#N/A</v>
      </c>
      <c r="F291" s="27" t="s">
        <v>291</v>
      </c>
      <c r="G291" s="23" t="str">
        <f t="shared" si="28"/>
        <v>55314.4367</v>
      </c>
      <c r="H291" s="189">
        <f t="shared" si="29"/>
        <v>41958.5</v>
      </c>
      <c r="I291" s="198" t="s">
        <v>1214</v>
      </c>
      <c r="J291" s="199" t="s">
        <v>1215</v>
      </c>
      <c r="K291" s="198" t="s">
        <v>1216</v>
      </c>
      <c r="L291" s="198" t="s">
        <v>1217</v>
      </c>
      <c r="M291" s="199" t="s">
        <v>1001</v>
      </c>
      <c r="N291" s="199" t="s">
        <v>1129</v>
      </c>
      <c r="O291" s="200" t="s">
        <v>1139</v>
      </c>
      <c r="P291" s="201" t="s">
        <v>1218</v>
      </c>
    </row>
    <row r="292" spans="1:16" ht="13.5" thickBot="1">
      <c r="A292" s="189" t="str">
        <f t="shared" si="24"/>
        <v>IBVS 5980 </v>
      </c>
      <c r="B292" s="27" t="str">
        <f t="shared" si="25"/>
        <v>I</v>
      </c>
      <c r="C292" s="189">
        <f t="shared" si="26"/>
        <v>55476.573100000001</v>
      </c>
      <c r="D292" s="23" t="str">
        <f t="shared" si="27"/>
        <v>vis</v>
      </c>
      <c r="E292" s="197" t="e">
        <f>VLOOKUP(C292,A!C$21:E$973,3,FALSE)</f>
        <v>#N/A</v>
      </c>
      <c r="F292" s="27" t="s">
        <v>291</v>
      </c>
      <c r="G292" s="23" t="str">
        <f t="shared" si="28"/>
        <v>55476.5731</v>
      </c>
      <c r="H292" s="189">
        <f t="shared" si="29"/>
        <v>42297</v>
      </c>
      <c r="I292" s="198" t="s">
        <v>1219</v>
      </c>
      <c r="J292" s="199" t="s">
        <v>1220</v>
      </c>
      <c r="K292" s="198" t="s">
        <v>1221</v>
      </c>
      <c r="L292" s="198" t="s">
        <v>1222</v>
      </c>
      <c r="M292" s="199" t="s">
        <v>1001</v>
      </c>
      <c r="N292" s="199" t="s">
        <v>266</v>
      </c>
      <c r="O292" s="200" t="s">
        <v>1113</v>
      </c>
      <c r="P292" s="201" t="s">
        <v>1205</v>
      </c>
    </row>
    <row r="293" spans="1:16" ht="13.5" thickBot="1">
      <c r="A293" s="189" t="str">
        <f t="shared" si="24"/>
        <v>IBVS 5980 </v>
      </c>
      <c r="B293" s="27" t="str">
        <f t="shared" si="25"/>
        <v>II</v>
      </c>
      <c r="C293" s="189">
        <f t="shared" si="26"/>
        <v>55481.599099999999</v>
      </c>
      <c r="D293" s="23" t="str">
        <f t="shared" si="27"/>
        <v>vis</v>
      </c>
      <c r="E293" s="197" t="e">
        <f>VLOOKUP(C293,A!C$21:E$973,3,FALSE)</f>
        <v>#N/A</v>
      </c>
      <c r="F293" s="27" t="s">
        <v>291</v>
      </c>
      <c r="G293" s="23" t="str">
        <f t="shared" si="28"/>
        <v>55481.5991</v>
      </c>
      <c r="H293" s="189">
        <f t="shared" si="29"/>
        <v>42307.5</v>
      </c>
      <c r="I293" s="198" t="s">
        <v>1223</v>
      </c>
      <c r="J293" s="199" t="s">
        <v>1224</v>
      </c>
      <c r="K293" s="198" t="s">
        <v>1225</v>
      </c>
      <c r="L293" s="198" t="s">
        <v>1226</v>
      </c>
      <c r="M293" s="199" t="s">
        <v>1001</v>
      </c>
      <c r="N293" s="199" t="s">
        <v>266</v>
      </c>
      <c r="O293" s="200" t="s">
        <v>1113</v>
      </c>
      <c r="P293" s="201" t="s">
        <v>1205</v>
      </c>
    </row>
    <row r="294" spans="1:16" ht="13.5" thickBot="1">
      <c r="A294" s="189" t="str">
        <f t="shared" si="24"/>
        <v>IBVS 5966 </v>
      </c>
      <c r="B294" s="27" t="str">
        <f t="shared" si="25"/>
        <v>II</v>
      </c>
      <c r="C294" s="189">
        <f t="shared" si="26"/>
        <v>55520.878599999996</v>
      </c>
      <c r="D294" s="23" t="str">
        <f t="shared" si="27"/>
        <v>vis</v>
      </c>
      <c r="E294" s="197" t="e">
        <f>VLOOKUP(C294,A!C$21:E$973,3,FALSE)</f>
        <v>#N/A</v>
      </c>
      <c r="F294" s="27" t="s">
        <v>291</v>
      </c>
      <c r="G294" s="23" t="str">
        <f t="shared" si="28"/>
        <v>55520.8786</v>
      </c>
      <c r="H294" s="189">
        <f t="shared" si="29"/>
        <v>42389.5</v>
      </c>
      <c r="I294" s="198" t="s">
        <v>1227</v>
      </c>
      <c r="J294" s="199" t="s">
        <v>1228</v>
      </c>
      <c r="K294" s="198" t="s">
        <v>1229</v>
      </c>
      <c r="L294" s="198" t="s">
        <v>1230</v>
      </c>
      <c r="M294" s="199" t="s">
        <v>1001</v>
      </c>
      <c r="N294" s="199" t="s">
        <v>266</v>
      </c>
      <c r="O294" s="200" t="s">
        <v>996</v>
      </c>
      <c r="P294" s="201" t="s">
        <v>1231</v>
      </c>
    </row>
    <row r="295" spans="1:16" ht="13.5" thickBot="1">
      <c r="A295" s="189" t="str">
        <f t="shared" si="24"/>
        <v>IBVS 5992 </v>
      </c>
      <c r="B295" s="27" t="str">
        <f t="shared" si="25"/>
        <v>I</v>
      </c>
      <c r="C295" s="189">
        <f t="shared" si="26"/>
        <v>55583.869700000003</v>
      </c>
      <c r="D295" s="23" t="str">
        <f t="shared" si="27"/>
        <v>vis</v>
      </c>
      <c r="E295" s="197" t="e">
        <f>VLOOKUP(C295,A!C$21:E$973,3,FALSE)</f>
        <v>#N/A</v>
      </c>
      <c r="F295" s="27" t="s">
        <v>291</v>
      </c>
      <c r="G295" s="23" t="str">
        <f t="shared" si="28"/>
        <v>55583.8697</v>
      </c>
      <c r="H295" s="189">
        <f t="shared" si="29"/>
        <v>42521</v>
      </c>
      <c r="I295" s="198" t="s">
        <v>1232</v>
      </c>
      <c r="J295" s="199" t="s">
        <v>1233</v>
      </c>
      <c r="K295" s="198" t="s">
        <v>1234</v>
      </c>
      <c r="L295" s="198" t="s">
        <v>1235</v>
      </c>
      <c r="M295" s="199" t="s">
        <v>1001</v>
      </c>
      <c r="N295" s="199" t="s">
        <v>291</v>
      </c>
      <c r="O295" s="200" t="s">
        <v>435</v>
      </c>
      <c r="P295" s="201" t="s">
        <v>1236</v>
      </c>
    </row>
    <row r="296" spans="1:16" ht="13.5" thickBot="1">
      <c r="A296" s="189" t="str">
        <f t="shared" si="24"/>
        <v>IBVS 6044 </v>
      </c>
      <c r="B296" s="27" t="str">
        <f t="shared" si="25"/>
        <v>I</v>
      </c>
      <c r="C296" s="189">
        <f t="shared" si="26"/>
        <v>55630.331899999997</v>
      </c>
      <c r="D296" s="23" t="str">
        <f t="shared" si="27"/>
        <v>vis</v>
      </c>
      <c r="E296" s="197" t="e">
        <f>VLOOKUP(C296,A!C$21:E$973,3,FALSE)</f>
        <v>#N/A</v>
      </c>
      <c r="F296" s="27" t="s">
        <v>291</v>
      </c>
      <c r="G296" s="23" t="str">
        <f t="shared" si="28"/>
        <v>55630.3319</v>
      </c>
      <c r="H296" s="189">
        <f t="shared" si="29"/>
        <v>42618</v>
      </c>
      <c r="I296" s="198" t="s">
        <v>1237</v>
      </c>
      <c r="J296" s="199" t="s">
        <v>1238</v>
      </c>
      <c r="K296" s="198" t="s">
        <v>1239</v>
      </c>
      <c r="L296" s="198" t="s">
        <v>1240</v>
      </c>
      <c r="M296" s="199" t="s">
        <v>1001</v>
      </c>
      <c r="N296" s="199" t="s">
        <v>291</v>
      </c>
      <c r="O296" s="200" t="s">
        <v>1113</v>
      </c>
      <c r="P296" s="201" t="s">
        <v>1241</v>
      </c>
    </row>
    <row r="297" spans="1:16" ht="13.5" thickBot="1">
      <c r="A297" s="189" t="str">
        <f t="shared" si="24"/>
        <v>BAVM 231 </v>
      </c>
      <c r="B297" s="27" t="str">
        <f t="shared" si="25"/>
        <v>II</v>
      </c>
      <c r="C297" s="189">
        <f t="shared" si="26"/>
        <v>55643.502999999997</v>
      </c>
      <c r="D297" s="23" t="str">
        <f t="shared" si="27"/>
        <v>vis</v>
      </c>
      <c r="E297" s="197" t="e">
        <f>VLOOKUP(C297,A!C$21:E$973,3,FALSE)</f>
        <v>#N/A</v>
      </c>
      <c r="F297" s="27" t="s">
        <v>291</v>
      </c>
      <c r="G297" s="23" t="str">
        <f t="shared" si="28"/>
        <v>55643.5030</v>
      </c>
      <c r="H297" s="189">
        <f t="shared" si="29"/>
        <v>42645.5</v>
      </c>
      <c r="I297" s="198" t="s">
        <v>1242</v>
      </c>
      <c r="J297" s="199" t="s">
        <v>1243</v>
      </c>
      <c r="K297" s="198" t="s">
        <v>1244</v>
      </c>
      <c r="L297" s="198" t="s">
        <v>1245</v>
      </c>
      <c r="M297" s="199" t="s">
        <v>1001</v>
      </c>
      <c r="N297" s="202" t="s">
        <v>1051</v>
      </c>
      <c r="O297" s="200" t="s">
        <v>1246</v>
      </c>
      <c r="P297" s="201" t="s">
        <v>1247</v>
      </c>
    </row>
    <row r="298" spans="1:16" ht="13.5" thickBot="1">
      <c r="A298" s="189" t="str">
        <f t="shared" si="24"/>
        <v>IBVS 5992 </v>
      </c>
      <c r="B298" s="27" t="str">
        <f t="shared" si="25"/>
        <v>I</v>
      </c>
      <c r="C298" s="189">
        <f t="shared" si="26"/>
        <v>55656.676800000001</v>
      </c>
      <c r="D298" s="23" t="str">
        <f t="shared" si="27"/>
        <v>vis</v>
      </c>
      <c r="E298" s="197" t="e">
        <f>VLOOKUP(C298,A!C$21:E$973,3,FALSE)</f>
        <v>#N/A</v>
      </c>
      <c r="F298" s="27" t="s">
        <v>291</v>
      </c>
      <c r="G298" s="23" t="str">
        <f t="shared" si="28"/>
        <v>55656.6768</v>
      </c>
      <c r="H298" s="189">
        <f t="shared" si="29"/>
        <v>42673</v>
      </c>
      <c r="I298" s="198" t="s">
        <v>1248</v>
      </c>
      <c r="J298" s="199" t="s">
        <v>1249</v>
      </c>
      <c r="K298" s="198">
        <v>42673</v>
      </c>
      <c r="L298" s="198" t="s">
        <v>1250</v>
      </c>
      <c r="M298" s="199" t="s">
        <v>1001</v>
      </c>
      <c r="N298" s="199" t="s">
        <v>291</v>
      </c>
      <c r="O298" s="200" t="s">
        <v>435</v>
      </c>
      <c r="P298" s="201" t="s">
        <v>1236</v>
      </c>
    </row>
    <row r="299" spans="1:16" ht="13.5" thickBot="1">
      <c r="A299" s="189" t="str">
        <f t="shared" si="24"/>
        <v>BAVM 220 </v>
      </c>
      <c r="B299" s="27" t="str">
        <f t="shared" si="25"/>
        <v>I</v>
      </c>
      <c r="C299" s="189">
        <f t="shared" si="26"/>
        <v>55674.399799999999</v>
      </c>
      <c r="D299" s="23" t="str">
        <f t="shared" si="27"/>
        <v>vis</v>
      </c>
      <c r="E299" s="197" t="e">
        <f>VLOOKUP(C299,A!C$21:E$973,3,FALSE)</f>
        <v>#N/A</v>
      </c>
      <c r="F299" s="27" t="s">
        <v>291</v>
      </c>
      <c r="G299" s="23" t="str">
        <f t="shared" si="28"/>
        <v>55674.3998</v>
      </c>
      <c r="H299" s="189">
        <f t="shared" si="29"/>
        <v>42710</v>
      </c>
      <c r="I299" s="198" t="s">
        <v>1251</v>
      </c>
      <c r="J299" s="199" t="s">
        <v>1252</v>
      </c>
      <c r="K299" s="198">
        <v>42710</v>
      </c>
      <c r="L299" s="198" t="s">
        <v>1253</v>
      </c>
      <c r="M299" s="199" t="s">
        <v>1001</v>
      </c>
      <c r="N299" s="199" t="s">
        <v>1129</v>
      </c>
      <c r="O299" s="200" t="s">
        <v>1139</v>
      </c>
      <c r="P299" s="201" t="s">
        <v>1254</v>
      </c>
    </row>
    <row r="300" spans="1:16" ht="13.5" thickBot="1">
      <c r="A300" s="189" t="str">
        <f t="shared" si="24"/>
        <v>IBVS 6029 </v>
      </c>
      <c r="B300" s="27" t="str">
        <f t="shared" si="25"/>
        <v>I</v>
      </c>
      <c r="C300" s="189">
        <f t="shared" si="26"/>
        <v>55937.846799999999</v>
      </c>
      <c r="D300" s="23" t="str">
        <f t="shared" si="27"/>
        <v>vis</v>
      </c>
      <c r="E300" s="197" t="e">
        <f>VLOOKUP(C300,A!C$21:E$973,3,FALSE)</f>
        <v>#N/A</v>
      </c>
      <c r="F300" s="27" t="s">
        <v>291</v>
      </c>
      <c r="G300" s="23" t="str">
        <f t="shared" si="28"/>
        <v>55937.8468</v>
      </c>
      <c r="H300" s="189">
        <f t="shared" si="29"/>
        <v>43260</v>
      </c>
      <c r="I300" s="198" t="s">
        <v>1255</v>
      </c>
      <c r="J300" s="199" t="s">
        <v>1256</v>
      </c>
      <c r="K300" s="198">
        <v>43260</v>
      </c>
      <c r="L300" s="198" t="s">
        <v>1253</v>
      </c>
      <c r="M300" s="199" t="s">
        <v>1001</v>
      </c>
      <c r="N300" s="199" t="s">
        <v>291</v>
      </c>
      <c r="O300" s="200" t="s">
        <v>435</v>
      </c>
      <c r="P300" s="201" t="s">
        <v>1257</v>
      </c>
    </row>
    <row r="301" spans="1:16" ht="13.5" thickBot="1">
      <c r="A301" s="189" t="str">
        <f t="shared" si="24"/>
        <v>IBVS 6033 </v>
      </c>
      <c r="B301" s="27" t="str">
        <f t="shared" si="25"/>
        <v>I</v>
      </c>
      <c r="C301" s="189">
        <f t="shared" si="26"/>
        <v>56004.428500000002</v>
      </c>
      <c r="D301" s="23" t="str">
        <f t="shared" si="27"/>
        <v>vis</v>
      </c>
      <c r="E301" s="197" t="e">
        <f>VLOOKUP(C301,A!C$21:E$973,3,FALSE)</f>
        <v>#N/A</v>
      </c>
      <c r="F301" s="27" t="s">
        <v>291</v>
      </c>
      <c r="G301" s="23" t="str">
        <f t="shared" si="28"/>
        <v>56004.4285</v>
      </c>
      <c r="H301" s="189">
        <f t="shared" si="29"/>
        <v>43399</v>
      </c>
      <c r="I301" s="198" t="s">
        <v>1258</v>
      </c>
      <c r="J301" s="199" t="s">
        <v>1259</v>
      </c>
      <c r="K301" s="198">
        <v>43399</v>
      </c>
      <c r="L301" s="198" t="s">
        <v>1260</v>
      </c>
      <c r="M301" s="199" t="s">
        <v>1001</v>
      </c>
      <c r="N301" s="199" t="s">
        <v>1129</v>
      </c>
      <c r="O301" s="200" t="s">
        <v>1261</v>
      </c>
      <c r="P301" s="201" t="s">
        <v>1262</v>
      </c>
    </row>
    <row r="302" spans="1:16" ht="13.5" thickBot="1">
      <c r="A302" s="189" t="str">
        <f t="shared" si="24"/>
        <v>IBVS 6029 </v>
      </c>
      <c r="B302" s="27" t="str">
        <f t="shared" si="25"/>
        <v>I</v>
      </c>
      <c r="C302" s="189">
        <f t="shared" si="26"/>
        <v>56021.672500000001</v>
      </c>
      <c r="D302" s="23" t="str">
        <f t="shared" si="27"/>
        <v>vis</v>
      </c>
      <c r="E302" s="197" t="e">
        <f>VLOOKUP(C302,A!C$21:E$973,3,FALSE)</f>
        <v>#N/A</v>
      </c>
      <c r="F302" s="27" t="s">
        <v>291</v>
      </c>
      <c r="G302" s="23" t="str">
        <f t="shared" si="28"/>
        <v>56021.6725</v>
      </c>
      <c r="H302" s="189">
        <f t="shared" si="29"/>
        <v>43435</v>
      </c>
      <c r="I302" s="198" t="s">
        <v>1263</v>
      </c>
      <c r="J302" s="199" t="s">
        <v>1264</v>
      </c>
      <c r="K302" s="198">
        <v>43435</v>
      </c>
      <c r="L302" s="198" t="s">
        <v>1213</v>
      </c>
      <c r="M302" s="199" t="s">
        <v>1001</v>
      </c>
      <c r="N302" s="199" t="s">
        <v>291</v>
      </c>
      <c r="O302" s="200" t="s">
        <v>435</v>
      </c>
      <c r="P302" s="201" t="s">
        <v>1257</v>
      </c>
    </row>
    <row r="303" spans="1:16" ht="13.5" thickBot="1">
      <c r="A303" s="189" t="str">
        <f t="shared" si="24"/>
        <v>IBVS 6044 </v>
      </c>
      <c r="B303" s="27" t="str">
        <f t="shared" si="25"/>
        <v>I</v>
      </c>
      <c r="C303" s="189">
        <f t="shared" si="26"/>
        <v>56028.376499999998</v>
      </c>
      <c r="D303" s="23" t="str">
        <f t="shared" si="27"/>
        <v>vis</v>
      </c>
      <c r="E303" s="197" t="e">
        <f>VLOOKUP(C303,A!C$21:E$973,3,FALSE)</f>
        <v>#N/A</v>
      </c>
      <c r="F303" s="27" t="s">
        <v>291</v>
      </c>
      <c r="G303" s="23" t="str">
        <f t="shared" si="28"/>
        <v>56028.3765</v>
      </c>
      <c r="H303" s="189">
        <f t="shared" si="29"/>
        <v>43449</v>
      </c>
      <c r="I303" s="198" t="s">
        <v>1265</v>
      </c>
      <c r="J303" s="199" t="s">
        <v>1266</v>
      </c>
      <c r="K303" s="198">
        <v>43449</v>
      </c>
      <c r="L303" s="198" t="s">
        <v>1267</v>
      </c>
      <c r="M303" s="199" t="s">
        <v>1001</v>
      </c>
      <c r="N303" s="199" t="s">
        <v>291</v>
      </c>
      <c r="O303" s="200" t="s">
        <v>1113</v>
      </c>
      <c r="P303" s="201" t="s">
        <v>1241</v>
      </c>
    </row>
    <row r="304" spans="1:16" ht="13.5" thickBot="1">
      <c r="A304" s="189" t="str">
        <f t="shared" si="24"/>
        <v>IBVS 6092 </v>
      </c>
      <c r="B304" s="27" t="str">
        <f t="shared" si="25"/>
        <v>II</v>
      </c>
      <c r="C304" s="189">
        <f t="shared" si="26"/>
        <v>56357.6878</v>
      </c>
      <c r="D304" s="23" t="str">
        <f t="shared" si="27"/>
        <v>vis</v>
      </c>
      <c r="E304" s="197" t="e">
        <f>VLOOKUP(C304,A!C$21:E$973,3,FALSE)</f>
        <v>#N/A</v>
      </c>
      <c r="F304" s="27" t="s">
        <v>291</v>
      </c>
      <c r="G304" s="23" t="str">
        <f t="shared" si="28"/>
        <v>56357.6878</v>
      </c>
      <c r="H304" s="189">
        <f t="shared" si="29"/>
        <v>44136.5</v>
      </c>
      <c r="I304" s="198" t="s">
        <v>1268</v>
      </c>
      <c r="J304" s="199" t="s">
        <v>1269</v>
      </c>
      <c r="K304" s="198">
        <v>44136.5</v>
      </c>
      <c r="L304" s="198" t="s">
        <v>1270</v>
      </c>
      <c r="M304" s="199" t="s">
        <v>1001</v>
      </c>
      <c r="N304" s="199" t="s">
        <v>291</v>
      </c>
      <c r="O304" s="200" t="s">
        <v>996</v>
      </c>
      <c r="P304" s="201" t="s">
        <v>1271</v>
      </c>
    </row>
    <row r="305" spans="1:16" ht="13.5" thickBot="1">
      <c r="A305" s="189" t="str">
        <f t="shared" si="24"/>
        <v>BAVM 232 </v>
      </c>
      <c r="B305" s="27" t="str">
        <f t="shared" si="25"/>
        <v>II</v>
      </c>
      <c r="C305" s="189">
        <f t="shared" si="26"/>
        <v>56408.463600000003</v>
      </c>
      <c r="D305" s="23" t="str">
        <f t="shared" si="27"/>
        <v>vis</v>
      </c>
      <c r="E305" s="197" t="e">
        <f>VLOOKUP(C305,A!C$21:E$973,3,FALSE)</f>
        <v>#N/A</v>
      </c>
      <c r="F305" s="27" t="s">
        <v>291</v>
      </c>
      <c r="G305" s="23" t="str">
        <f t="shared" si="28"/>
        <v>56408.4636</v>
      </c>
      <c r="H305" s="189">
        <f t="shared" si="29"/>
        <v>44242.5</v>
      </c>
      <c r="I305" s="198" t="s">
        <v>1272</v>
      </c>
      <c r="J305" s="199" t="s">
        <v>1273</v>
      </c>
      <c r="K305" s="198">
        <v>44242.5</v>
      </c>
      <c r="L305" s="198" t="s">
        <v>1274</v>
      </c>
      <c r="M305" s="199" t="s">
        <v>1001</v>
      </c>
      <c r="N305" s="199" t="s">
        <v>1129</v>
      </c>
      <c r="O305" s="200" t="s">
        <v>1139</v>
      </c>
      <c r="P305" s="201" t="s">
        <v>1275</v>
      </c>
    </row>
    <row r="306" spans="1:16" ht="13.5" thickBot="1">
      <c r="A306" s="189" t="str">
        <f t="shared" si="24"/>
        <v>VSB 59 </v>
      </c>
      <c r="B306" s="27" t="str">
        <f t="shared" si="25"/>
        <v>II</v>
      </c>
      <c r="C306" s="189">
        <f t="shared" si="26"/>
        <v>56670.953399999999</v>
      </c>
      <c r="D306" s="23" t="str">
        <f t="shared" si="27"/>
        <v>vis</v>
      </c>
      <c r="E306" s="197" t="e">
        <f>VLOOKUP(C306,A!C$21:E$973,3,FALSE)</f>
        <v>#N/A</v>
      </c>
      <c r="F306" s="27" t="s">
        <v>291</v>
      </c>
      <c r="G306" s="23" t="str">
        <f t="shared" si="28"/>
        <v>56670.9534</v>
      </c>
      <c r="H306" s="189">
        <f t="shared" si="29"/>
        <v>44790.5</v>
      </c>
      <c r="I306" s="198" t="s">
        <v>1276</v>
      </c>
      <c r="J306" s="199" t="s">
        <v>1277</v>
      </c>
      <c r="K306" s="198">
        <v>44790.5</v>
      </c>
      <c r="L306" s="198" t="s">
        <v>1278</v>
      </c>
      <c r="M306" s="199" t="s">
        <v>1001</v>
      </c>
      <c r="N306" s="199" t="s">
        <v>1279</v>
      </c>
      <c r="O306" s="200" t="s">
        <v>1280</v>
      </c>
      <c r="P306" s="201" t="s">
        <v>1281</v>
      </c>
    </row>
    <row r="307" spans="1:16" ht="13.5" thickBot="1">
      <c r="A307" s="189" t="str">
        <f t="shared" si="24"/>
        <v>VSB 59 </v>
      </c>
      <c r="B307" s="27" t="str">
        <f t="shared" si="25"/>
        <v>I</v>
      </c>
      <c r="C307" s="189">
        <f t="shared" si="26"/>
        <v>56671.188900000001</v>
      </c>
      <c r="D307" s="23" t="str">
        <f t="shared" si="27"/>
        <v>vis</v>
      </c>
      <c r="E307" s="197" t="e">
        <f>VLOOKUP(C307,A!C$21:E$973,3,FALSE)</f>
        <v>#N/A</v>
      </c>
      <c r="F307" s="27" t="s">
        <v>291</v>
      </c>
      <c r="G307" s="23" t="str">
        <f t="shared" si="28"/>
        <v>56671.1889</v>
      </c>
      <c r="H307" s="189">
        <f t="shared" si="29"/>
        <v>44791</v>
      </c>
      <c r="I307" s="198" t="s">
        <v>1282</v>
      </c>
      <c r="J307" s="199" t="s">
        <v>1283</v>
      </c>
      <c r="K307" s="198">
        <v>44791</v>
      </c>
      <c r="L307" s="198" t="s">
        <v>1260</v>
      </c>
      <c r="M307" s="199" t="s">
        <v>1001</v>
      </c>
      <c r="N307" s="199" t="s">
        <v>1279</v>
      </c>
      <c r="O307" s="200" t="s">
        <v>1280</v>
      </c>
      <c r="P307" s="201" t="s">
        <v>1281</v>
      </c>
    </row>
    <row r="308" spans="1:16" ht="13.5" thickBot="1">
      <c r="A308" s="189" t="str">
        <f t="shared" si="24"/>
        <v>VSB 59 </v>
      </c>
      <c r="B308" s="27" t="str">
        <f t="shared" si="25"/>
        <v>I</v>
      </c>
      <c r="C308" s="189">
        <f t="shared" si="26"/>
        <v>56673.104599999999</v>
      </c>
      <c r="D308" s="23" t="str">
        <f t="shared" si="27"/>
        <v>vis</v>
      </c>
      <c r="E308" s="197" t="e">
        <f>VLOOKUP(C308,A!C$21:E$973,3,FALSE)</f>
        <v>#N/A</v>
      </c>
      <c r="F308" s="27" t="s">
        <v>291</v>
      </c>
      <c r="G308" s="23" t="str">
        <f t="shared" si="28"/>
        <v>56673.1046</v>
      </c>
      <c r="H308" s="189">
        <f t="shared" si="29"/>
        <v>44795</v>
      </c>
      <c r="I308" s="198" t="s">
        <v>1284</v>
      </c>
      <c r="J308" s="199" t="s">
        <v>1285</v>
      </c>
      <c r="K308" s="198">
        <v>44795</v>
      </c>
      <c r="L308" s="198" t="s">
        <v>1286</v>
      </c>
      <c r="M308" s="199" t="s">
        <v>1001</v>
      </c>
      <c r="N308" s="199" t="s">
        <v>1279</v>
      </c>
      <c r="O308" s="200" t="s">
        <v>1280</v>
      </c>
      <c r="P308" s="201" t="s">
        <v>1281</v>
      </c>
    </row>
    <row r="309" spans="1:16" ht="13.5" thickBot="1">
      <c r="A309" s="189" t="str">
        <f t="shared" si="24"/>
        <v>BAVM 238 </v>
      </c>
      <c r="B309" s="27" t="str">
        <f t="shared" si="25"/>
        <v>I</v>
      </c>
      <c r="C309" s="189">
        <f t="shared" si="26"/>
        <v>56723.397599999997</v>
      </c>
      <c r="D309" s="23" t="str">
        <f t="shared" si="27"/>
        <v>vis</v>
      </c>
      <c r="E309" s="197" t="e">
        <f>VLOOKUP(C309,A!C$21:E$973,3,FALSE)</f>
        <v>#N/A</v>
      </c>
      <c r="F309" s="27" t="s">
        <v>291</v>
      </c>
      <c r="G309" s="23" t="str">
        <f t="shared" si="28"/>
        <v>56723.3976</v>
      </c>
      <c r="H309" s="189">
        <f t="shared" si="29"/>
        <v>44900</v>
      </c>
      <c r="I309" s="198" t="s">
        <v>1287</v>
      </c>
      <c r="J309" s="199" t="s">
        <v>1288</v>
      </c>
      <c r="K309" s="198">
        <v>44900</v>
      </c>
      <c r="L309" s="198" t="s">
        <v>1240</v>
      </c>
      <c r="M309" s="199" t="s">
        <v>1001</v>
      </c>
      <c r="N309" s="199" t="s">
        <v>1129</v>
      </c>
      <c r="O309" s="200" t="s">
        <v>1139</v>
      </c>
      <c r="P309" s="201" t="s">
        <v>1289</v>
      </c>
    </row>
    <row r="310" spans="1:16" ht="13.5" thickBot="1">
      <c r="A310" s="189" t="str">
        <f t="shared" si="24"/>
        <v>BAVM 238 </v>
      </c>
      <c r="B310" s="27" t="str">
        <f t="shared" si="25"/>
        <v>I</v>
      </c>
      <c r="C310" s="189">
        <f t="shared" si="26"/>
        <v>56745.432500000003</v>
      </c>
      <c r="D310" s="23" t="str">
        <f t="shared" si="27"/>
        <v>vis</v>
      </c>
      <c r="E310" s="197" t="e">
        <f>VLOOKUP(C310,A!C$21:E$973,3,FALSE)</f>
        <v>#N/A</v>
      </c>
      <c r="F310" s="27" t="s">
        <v>291</v>
      </c>
      <c r="G310" s="23" t="str">
        <f t="shared" si="28"/>
        <v>56745.4325</v>
      </c>
      <c r="H310" s="189">
        <f t="shared" si="29"/>
        <v>44946</v>
      </c>
      <c r="I310" s="198" t="s">
        <v>1290</v>
      </c>
      <c r="J310" s="199" t="s">
        <v>1291</v>
      </c>
      <c r="K310" s="198">
        <v>44946</v>
      </c>
      <c r="L310" s="198" t="s">
        <v>1292</v>
      </c>
      <c r="M310" s="199" t="s">
        <v>1001</v>
      </c>
      <c r="N310" s="199" t="s">
        <v>1129</v>
      </c>
      <c r="O310" s="200" t="s">
        <v>1139</v>
      </c>
      <c r="P310" s="201" t="s">
        <v>1289</v>
      </c>
    </row>
    <row r="311" spans="1:16" ht="13.5" thickBot="1">
      <c r="A311" s="189" t="str">
        <f t="shared" si="24"/>
        <v>BAVM 238 </v>
      </c>
      <c r="B311" s="27" t="str">
        <f t="shared" si="25"/>
        <v>I</v>
      </c>
      <c r="C311" s="189">
        <f t="shared" si="26"/>
        <v>56757.409299999999</v>
      </c>
      <c r="D311" s="23" t="str">
        <f t="shared" si="27"/>
        <v>vis</v>
      </c>
      <c r="E311" s="197" t="e">
        <f>VLOOKUP(C311,A!C$21:E$973,3,FALSE)</f>
        <v>#N/A</v>
      </c>
      <c r="F311" s="27" t="s">
        <v>291</v>
      </c>
      <c r="G311" s="23" t="str">
        <f t="shared" si="28"/>
        <v>56757.4093</v>
      </c>
      <c r="H311" s="189">
        <f t="shared" si="29"/>
        <v>44971</v>
      </c>
      <c r="I311" s="198" t="s">
        <v>1293</v>
      </c>
      <c r="J311" s="199" t="s">
        <v>1294</v>
      </c>
      <c r="K311" s="198">
        <v>44971</v>
      </c>
      <c r="L311" s="198" t="s">
        <v>1295</v>
      </c>
      <c r="M311" s="199" t="s">
        <v>1001</v>
      </c>
      <c r="N311" s="199" t="s">
        <v>1129</v>
      </c>
      <c r="O311" s="200" t="s">
        <v>1139</v>
      </c>
      <c r="P311" s="201" t="s">
        <v>1289</v>
      </c>
    </row>
    <row r="312" spans="1:16">
      <c r="B312" s="27"/>
      <c r="E312" s="197"/>
      <c r="F312" s="27"/>
    </row>
    <row r="313" spans="1:16">
      <c r="B313" s="27"/>
      <c r="E313" s="197"/>
      <c r="F313" s="27"/>
    </row>
    <row r="314" spans="1:16">
      <c r="B314" s="27"/>
      <c r="E314" s="197"/>
      <c r="F314" s="27"/>
    </row>
    <row r="315" spans="1:16">
      <c r="B315" s="27"/>
      <c r="E315" s="197"/>
      <c r="F315" s="27"/>
    </row>
    <row r="316" spans="1:16">
      <c r="B316" s="27"/>
      <c r="E316" s="197"/>
      <c r="F316" s="27"/>
    </row>
    <row r="317" spans="1:16">
      <c r="B317" s="27"/>
      <c r="E317" s="197"/>
      <c r="F317" s="27"/>
    </row>
    <row r="318" spans="1:16">
      <c r="B318" s="27"/>
      <c r="E318" s="197"/>
      <c r="F318" s="27"/>
    </row>
    <row r="319" spans="1:16">
      <c r="B319" s="27"/>
      <c r="E319" s="197"/>
      <c r="F319" s="27"/>
    </row>
    <row r="320" spans="1:16">
      <c r="B320" s="27"/>
      <c r="E320" s="197"/>
      <c r="F320" s="27"/>
    </row>
    <row r="321" spans="2:6">
      <c r="B321" s="27"/>
      <c r="E321" s="197"/>
      <c r="F321" s="27"/>
    </row>
    <row r="322" spans="2:6">
      <c r="B322" s="27"/>
      <c r="E322" s="197"/>
      <c r="F322" s="27"/>
    </row>
    <row r="323" spans="2:6">
      <c r="B323" s="27"/>
      <c r="E323" s="197"/>
      <c r="F323" s="27"/>
    </row>
    <row r="324" spans="2:6">
      <c r="B324" s="27"/>
      <c r="E324" s="197"/>
      <c r="F324" s="27"/>
    </row>
    <row r="325" spans="2:6">
      <c r="B325" s="27"/>
      <c r="E325" s="197"/>
      <c r="F325" s="27"/>
    </row>
    <row r="326" spans="2:6">
      <c r="B326" s="27"/>
      <c r="E326" s="197"/>
      <c r="F326" s="27"/>
    </row>
    <row r="327" spans="2:6">
      <c r="B327" s="27"/>
      <c r="E327" s="197"/>
      <c r="F327" s="27"/>
    </row>
    <row r="328" spans="2:6">
      <c r="B328" s="27"/>
      <c r="E328" s="197"/>
      <c r="F328" s="27"/>
    </row>
    <row r="329" spans="2:6">
      <c r="B329" s="27"/>
      <c r="E329" s="197"/>
      <c r="F329" s="27"/>
    </row>
    <row r="330" spans="2:6">
      <c r="B330" s="27"/>
      <c r="E330" s="197"/>
      <c r="F330" s="27"/>
    </row>
    <row r="331" spans="2:6">
      <c r="B331" s="27"/>
      <c r="E331" s="197"/>
      <c r="F331" s="27"/>
    </row>
    <row r="332" spans="2:6">
      <c r="B332" s="27"/>
      <c r="E332" s="197"/>
      <c r="F332" s="27"/>
    </row>
    <row r="333" spans="2:6">
      <c r="B333" s="27"/>
      <c r="E333" s="197"/>
      <c r="F333" s="27"/>
    </row>
    <row r="334" spans="2:6">
      <c r="B334" s="27"/>
      <c r="E334" s="197"/>
      <c r="F334" s="27"/>
    </row>
    <row r="335" spans="2:6">
      <c r="B335" s="27"/>
      <c r="E335" s="197"/>
      <c r="F335" s="27"/>
    </row>
    <row r="336" spans="2:6">
      <c r="B336" s="27"/>
      <c r="E336" s="197"/>
      <c r="F336" s="27"/>
    </row>
    <row r="337" spans="2:6">
      <c r="B337" s="27"/>
      <c r="E337" s="197"/>
      <c r="F337" s="27"/>
    </row>
    <row r="338" spans="2:6">
      <c r="B338" s="27"/>
      <c r="E338" s="197"/>
      <c r="F338" s="27"/>
    </row>
    <row r="339" spans="2:6">
      <c r="B339" s="27"/>
      <c r="E339" s="197"/>
      <c r="F339" s="27"/>
    </row>
    <row r="340" spans="2:6">
      <c r="B340" s="27"/>
      <c r="E340" s="197"/>
      <c r="F340" s="27"/>
    </row>
    <row r="341" spans="2:6">
      <c r="B341" s="27"/>
      <c r="E341" s="197"/>
      <c r="F341" s="27"/>
    </row>
    <row r="342" spans="2:6">
      <c r="B342" s="27"/>
      <c r="E342" s="197"/>
      <c r="F342" s="27"/>
    </row>
    <row r="343" spans="2:6">
      <c r="B343" s="27"/>
      <c r="E343" s="197"/>
      <c r="F343" s="27"/>
    </row>
    <row r="344" spans="2:6">
      <c r="B344" s="27"/>
      <c r="E344" s="197"/>
      <c r="F344" s="27"/>
    </row>
    <row r="345" spans="2:6">
      <c r="B345" s="27"/>
      <c r="E345" s="197"/>
      <c r="F345" s="27"/>
    </row>
    <row r="346" spans="2:6">
      <c r="B346" s="27"/>
      <c r="E346" s="197"/>
      <c r="F346" s="27"/>
    </row>
    <row r="347" spans="2:6">
      <c r="B347" s="27"/>
      <c r="E347" s="197"/>
      <c r="F347" s="27"/>
    </row>
    <row r="348" spans="2:6">
      <c r="B348" s="27"/>
      <c r="E348" s="197"/>
      <c r="F348" s="27"/>
    </row>
    <row r="349" spans="2:6">
      <c r="B349" s="27"/>
      <c r="E349" s="197"/>
      <c r="F349" s="27"/>
    </row>
    <row r="350" spans="2:6">
      <c r="B350" s="27"/>
      <c r="E350" s="197"/>
      <c r="F350" s="27"/>
    </row>
    <row r="351" spans="2:6">
      <c r="B351" s="27"/>
      <c r="E351" s="197"/>
      <c r="F351" s="27"/>
    </row>
    <row r="352" spans="2:6">
      <c r="B352" s="27"/>
      <c r="F352" s="27"/>
    </row>
    <row r="353" spans="2:6">
      <c r="B353" s="27"/>
      <c r="F353" s="27"/>
    </row>
    <row r="354" spans="2:6">
      <c r="B354" s="27"/>
      <c r="F354" s="27"/>
    </row>
    <row r="355" spans="2:6">
      <c r="B355" s="27"/>
      <c r="F355" s="27"/>
    </row>
    <row r="356" spans="2:6">
      <c r="B356" s="27"/>
      <c r="F356" s="27"/>
    </row>
    <row r="357" spans="2:6">
      <c r="B357" s="27"/>
      <c r="F357" s="27"/>
    </row>
    <row r="358" spans="2:6">
      <c r="B358" s="27"/>
      <c r="F358" s="27"/>
    </row>
    <row r="359" spans="2:6">
      <c r="B359" s="27"/>
      <c r="F359" s="27"/>
    </row>
    <row r="360" spans="2:6">
      <c r="B360" s="27"/>
      <c r="F360" s="27"/>
    </row>
    <row r="361" spans="2:6">
      <c r="B361" s="27"/>
      <c r="F361" s="27"/>
    </row>
    <row r="362" spans="2:6">
      <c r="B362" s="27"/>
      <c r="F362" s="27"/>
    </row>
    <row r="363" spans="2:6">
      <c r="B363" s="27"/>
      <c r="F363" s="27"/>
    </row>
    <row r="364" spans="2:6">
      <c r="B364" s="27"/>
      <c r="F364" s="27"/>
    </row>
    <row r="365" spans="2:6">
      <c r="B365" s="27"/>
      <c r="F365" s="27"/>
    </row>
    <row r="366" spans="2:6">
      <c r="B366" s="27"/>
      <c r="F366" s="27"/>
    </row>
    <row r="367" spans="2:6">
      <c r="B367" s="27"/>
      <c r="F367" s="27"/>
    </row>
    <row r="368" spans="2:6">
      <c r="B368" s="27"/>
      <c r="F368" s="27"/>
    </row>
    <row r="369" spans="2:6">
      <c r="B369" s="27"/>
      <c r="F369" s="27"/>
    </row>
    <row r="370" spans="2:6">
      <c r="B370" s="27"/>
      <c r="F370" s="27"/>
    </row>
    <row r="371" spans="2:6">
      <c r="B371" s="27"/>
      <c r="F371" s="27"/>
    </row>
    <row r="372" spans="2:6">
      <c r="B372" s="27"/>
      <c r="F372" s="27"/>
    </row>
    <row r="373" spans="2:6">
      <c r="B373" s="27"/>
      <c r="F373" s="27"/>
    </row>
    <row r="374" spans="2:6">
      <c r="B374" s="27"/>
      <c r="F374" s="27"/>
    </row>
    <row r="375" spans="2:6">
      <c r="B375" s="27"/>
      <c r="F375" s="27"/>
    </row>
    <row r="376" spans="2:6">
      <c r="B376" s="27"/>
      <c r="F376" s="27"/>
    </row>
    <row r="377" spans="2:6">
      <c r="B377" s="27"/>
      <c r="F377" s="27"/>
    </row>
    <row r="378" spans="2:6">
      <c r="B378" s="27"/>
      <c r="F378" s="27"/>
    </row>
    <row r="379" spans="2:6">
      <c r="B379" s="27"/>
      <c r="F379" s="27"/>
    </row>
    <row r="380" spans="2:6">
      <c r="B380" s="27"/>
      <c r="F380" s="27"/>
    </row>
    <row r="381" spans="2:6">
      <c r="B381" s="27"/>
      <c r="F381" s="27"/>
    </row>
    <row r="382" spans="2:6">
      <c r="B382" s="27"/>
      <c r="F382" s="27"/>
    </row>
    <row r="383" spans="2:6">
      <c r="B383" s="27"/>
      <c r="F383" s="27"/>
    </row>
    <row r="384" spans="2:6">
      <c r="B384" s="27"/>
      <c r="F384" s="27"/>
    </row>
    <row r="385" spans="2:6">
      <c r="B385" s="27"/>
      <c r="F385" s="27"/>
    </row>
    <row r="386" spans="2:6">
      <c r="B386" s="27"/>
      <c r="F386" s="27"/>
    </row>
    <row r="387" spans="2:6">
      <c r="B387" s="27"/>
      <c r="F387" s="27"/>
    </row>
    <row r="388" spans="2:6">
      <c r="B388" s="27"/>
      <c r="F388" s="27"/>
    </row>
    <row r="389" spans="2:6">
      <c r="B389" s="27"/>
      <c r="F389" s="27"/>
    </row>
    <row r="390" spans="2:6">
      <c r="B390" s="27"/>
      <c r="F390" s="27"/>
    </row>
    <row r="391" spans="2:6">
      <c r="B391" s="27"/>
      <c r="F391" s="27"/>
    </row>
    <row r="392" spans="2:6">
      <c r="B392" s="27"/>
      <c r="F392" s="27"/>
    </row>
    <row r="393" spans="2:6">
      <c r="B393" s="27"/>
      <c r="F393" s="27"/>
    </row>
    <row r="394" spans="2:6">
      <c r="B394" s="27"/>
      <c r="F394" s="27"/>
    </row>
    <row r="395" spans="2:6">
      <c r="B395" s="27"/>
      <c r="F395" s="27"/>
    </row>
    <row r="396" spans="2:6">
      <c r="B396" s="27"/>
      <c r="F396" s="27"/>
    </row>
    <row r="397" spans="2:6">
      <c r="B397" s="27"/>
      <c r="F397" s="27"/>
    </row>
    <row r="398" spans="2:6">
      <c r="B398" s="27"/>
      <c r="F398" s="27"/>
    </row>
    <row r="399" spans="2:6">
      <c r="B399" s="27"/>
      <c r="F399" s="27"/>
    </row>
    <row r="400" spans="2:6">
      <c r="B400" s="27"/>
      <c r="F400" s="27"/>
    </row>
    <row r="401" spans="2:6">
      <c r="B401" s="27"/>
      <c r="F401" s="27"/>
    </row>
    <row r="402" spans="2:6">
      <c r="B402" s="27"/>
      <c r="F402" s="27"/>
    </row>
    <row r="403" spans="2:6">
      <c r="B403" s="27"/>
      <c r="F403" s="27"/>
    </row>
    <row r="404" spans="2:6">
      <c r="B404" s="27"/>
      <c r="F404" s="27"/>
    </row>
    <row r="405" spans="2:6">
      <c r="B405" s="27"/>
      <c r="F405" s="27"/>
    </row>
    <row r="406" spans="2:6">
      <c r="B406" s="27"/>
      <c r="F406" s="27"/>
    </row>
    <row r="407" spans="2:6">
      <c r="B407" s="27"/>
      <c r="F407" s="27"/>
    </row>
    <row r="408" spans="2:6">
      <c r="B408" s="27"/>
      <c r="F408" s="27"/>
    </row>
    <row r="409" spans="2:6">
      <c r="B409" s="27"/>
      <c r="F409" s="27"/>
    </row>
    <row r="410" spans="2:6">
      <c r="B410" s="27"/>
      <c r="F410" s="27"/>
    </row>
    <row r="411" spans="2:6">
      <c r="B411" s="27"/>
      <c r="F411" s="27"/>
    </row>
    <row r="412" spans="2:6">
      <c r="B412" s="27"/>
      <c r="F412" s="27"/>
    </row>
    <row r="413" spans="2:6">
      <c r="B413" s="27"/>
      <c r="F413" s="27"/>
    </row>
    <row r="414" spans="2:6">
      <c r="B414" s="27"/>
      <c r="F414" s="27"/>
    </row>
    <row r="415" spans="2:6">
      <c r="B415" s="27"/>
      <c r="F415" s="27"/>
    </row>
    <row r="416" spans="2:6">
      <c r="B416" s="27"/>
      <c r="F416" s="27"/>
    </row>
    <row r="417" spans="2:6">
      <c r="B417" s="27"/>
      <c r="F417" s="27"/>
    </row>
    <row r="418" spans="2:6">
      <c r="B418" s="27"/>
      <c r="F418" s="27"/>
    </row>
    <row r="419" spans="2:6">
      <c r="B419" s="27"/>
      <c r="F419" s="27"/>
    </row>
    <row r="420" spans="2:6">
      <c r="B420" s="27"/>
      <c r="F420" s="27"/>
    </row>
    <row r="421" spans="2:6">
      <c r="B421" s="27"/>
      <c r="F421" s="27"/>
    </row>
    <row r="422" spans="2:6">
      <c r="B422" s="27"/>
      <c r="F422" s="27"/>
    </row>
    <row r="423" spans="2:6">
      <c r="B423" s="27"/>
      <c r="F423" s="27"/>
    </row>
    <row r="424" spans="2:6">
      <c r="B424" s="27"/>
      <c r="F424" s="27"/>
    </row>
    <row r="425" spans="2:6">
      <c r="B425" s="27"/>
      <c r="F425" s="27"/>
    </row>
    <row r="426" spans="2:6">
      <c r="B426" s="27"/>
      <c r="F426" s="27"/>
    </row>
    <row r="427" spans="2:6">
      <c r="B427" s="27"/>
      <c r="F427" s="27"/>
    </row>
    <row r="428" spans="2:6">
      <c r="B428" s="27"/>
      <c r="F428" s="27"/>
    </row>
    <row r="429" spans="2:6">
      <c r="B429" s="27"/>
      <c r="F429" s="27"/>
    </row>
    <row r="430" spans="2:6">
      <c r="B430" s="27"/>
      <c r="F430" s="27"/>
    </row>
    <row r="431" spans="2:6">
      <c r="B431" s="27"/>
      <c r="F431" s="27"/>
    </row>
    <row r="432" spans="2:6">
      <c r="B432" s="27"/>
      <c r="F432" s="27"/>
    </row>
    <row r="433" spans="2:6">
      <c r="B433" s="27"/>
      <c r="F433" s="27"/>
    </row>
    <row r="434" spans="2:6">
      <c r="B434" s="27"/>
      <c r="F434" s="27"/>
    </row>
    <row r="435" spans="2:6">
      <c r="B435" s="27"/>
      <c r="F435" s="27"/>
    </row>
    <row r="436" spans="2:6">
      <c r="B436" s="27"/>
      <c r="F436" s="27"/>
    </row>
    <row r="437" spans="2:6">
      <c r="B437" s="27"/>
      <c r="F437" s="27"/>
    </row>
    <row r="438" spans="2:6">
      <c r="B438" s="27"/>
      <c r="F438" s="27"/>
    </row>
    <row r="439" spans="2:6">
      <c r="B439" s="27"/>
      <c r="F439" s="27"/>
    </row>
    <row r="440" spans="2:6">
      <c r="B440" s="27"/>
      <c r="F440" s="27"/>
    </row>
    <row r="441" spans="2:6">
      <c r="B441" s="27"/>
      <c r="F441" s="27"/>
    </row>
    <row r="442" spans="2:6">
      <c r="B442" s="27"/>
      <c r="F442" s="27"/>
    </row>
    <row r="443" spans="2:6">
      <c r="B443" s="27"/>
      <c r="F443" s="27"/>
    </row>
    <row r="444" spans="2:6">
      <c r="B444" s="27"/>
      <c r="F444" s="27"/>
    </row>
    <row r="445" spans="2:6">
      <c r="B445" s="27"/>
      <c r="F445" s="27"/>
    </row>
    <row r="446" spans="2:6">
      <c r="B446" s="27"/>
      <c r="F446" s="27"/>
    </row>
    <row r="447" spans="2:6">
      <c r="B447" s="27"/>
      <c r="F447" s="27"/>
    </row>
    <row r="448" spans="2:6">
      <c r="B448" s="27"/>
      <c r="F448" s="27"/>
    </row>
    <row r="449" spans="2:6">
      <c r="B449" s="27"/>
      <c r="F449" s="27"/>
    </row>
    <row r="450" spans="2:6">
      <c r="B450" s="27"/>
      <c r="F450" s="27"/>
    </row>
    <row r="451" spans="2:6">
      <c r="B451" s="27"/>
      <c r="F451" s="27"/>
    </row>
    <row r="452" spans="2:6">
      <c r="B452" s="27"/>
      <c r="F452" s="27"/>
    </row>
    <row r="453" spans="2:6">
      <c r="B453" s="27"/>
      <c r="F453" s="27"/>
    </row>
    <row r="454" spans="2:6">
      <c r="B454" s="27"/>
      <c r="F454" s="27"/>
    </row>
    <row r="455" spans="2:6">
      <c r="B455" s="27"/>
      <c r="F455" s="27"/>
    </row>
    <row r="456" spans="2:6">
      <c r="B456" s="27"/>
      <c r="F456" s="27"/>
    </row>
    <row r="457" spans="2:6">
      <c r="B457" s="27"/>
      <c r="F457" s="27"/>
    </row>
    <row r="458" spans="2:6">
      <c r="B458" s="27"/>
      <c r="F458" s="27"/>
    </row>
    <row r="459" spans="2:6">
      <c r="B459" s="27"/>
      <c r="F459" s="27"/>
    </row>
    <row r="460" spans="2:6">
      <c r="B460" s="27"/>
      <c r="F460" s="27"/>
    </row>
    <row r="461" spans="2:6">
      <c r="B461" s="27"/>
      <c r="F461" s="27"/>
    </row>
    <row r="462" spans="2:6">
      <c r="B462" s="27"/>
      <c r="F462" s="27"/>
    </row>
    <row r="463" spans="2:6">
      <c r="B463" s="27"/>
      <c r="F463" s="27"/>
    </row>
    <row r="464" spans="2:6">
      <c r="B464" s="27"/>
      <c r="F464" s="27"/>
    </row>
    <row r="465" spans="2:6">
      <c r="B465" s="27"/>
      <c r="F465" s="27"/>
    </row>
    <row r="466" spans="2:6">
      <c r="B466" s="27"/>
      <c r="F466" s="27"/>
    </row>
    <row r="467" spans="2:6">
      <c r="B467" s="27"/>
      <c r="F467" s="27"/>
    </row>
    <row r="468" spans="2:6">
      <c r="B468" s="27"/>
      <c r="F468" s="27"/>
    </row>
    <row r="469" spans="2:6">
      <c r="B469" s="27"/>
      <c r="F469" s="27"/>
    </row>
    <row r="470" spans="2:6">
      <c r="B470" s="27"/>
      <c r="F470" s="27"/>
    </row>
    <row r="471" spans="2:6">
      <c r="B471" s="27"/>
      <c r="F471" s="27"/>
    </row>
    <row r="472" spans="2:6">
      <c r="B472" s="27"/>
      <c r="F472" s="27"/>
    </row>
    <row r="473" spans="2:6">
      <c r="B473" s="27"/>
      <c r="F473" s="27"/>
    </row>
    <row r="474" spans="2:6">
      <c r="B474" s="27"/>
      <c r="F474" s="27"/>
    </row>
    <row r="475" spans="2:6">
      <c r="B475" s="27"/>
      <c r="F475" s="27"/>
    </row>
    <row r="476" spans="2:6">
      <c r="B476" s="27"/>
      <c r="F476" s="27"/>
    </row>
    <row r="477" spans="2:6">
      <c r="B477" s="27"/>
      <c r="F477" s="27"/>
    </row>
    <row r="478" spans="2:6">
      <c r="B478" s="27"/>
      <c r="F478" s="27"/>
    </row>
    <row r="479" spans="2:6">
      <c r="B479" s="27"/>
      <c r="F479" s="27"/>
    </row>
    <row r="480" spans="2:6">
      <c r="B480" s="27"/>
      <c r="F480" s="27"/>
    </row>
    <row r="481" spans="2:6">
      <c r="B481" s="27"/>
      <c r="F481" s="27"/>
    </row>
    <row r="482" spans="2:6">
      <c r="B482" s="27"/>
      <c r="F482" s="27"/>
    </row>
    <row r="483" spans="2:6">
      <c r="B483" s="27"/>
      <c r="F483" s="27"/>
    </row>
    <row r="484" spans="2:6">
      <c r="B484" s="27"/>
      <c r="F484" s="27"/>
    </row>
    <row r="485" spans="2:6">
      <c r="B485" s="27"/>
      <c r="F485" s="27"/>
    </row>
    <row r="486" spans="2:6">
      <c r="B486" s="27"/>
      <c r="F486" s="27"/>
    </row>
    <row r="487" spans="2:6">
      <c r="B487" s="27"/>
      <c r="F487" s="27"/>
    </row>
    <row r="488" spans="2:6">
      <c r="B488" s="27"/>
      <c r="F488" s="27"/>
    </row>
    <row r="489" spans="2:6">
      <c r="B489" s="27"/>
      <c r="F489" s="27"/>
    </row>
    <row r="490" spans="2:6">
      <c r="B490" s="27"/>
      <c r="F490" s="27"/>
    </row>
    <row r="491" spans="2:6">
      <c r="B491" s="27"/>
      <c r="F491" s="27"/>
    </row>
    <row r="492" spans="2:6">
      <c r="B492" s="27"/>
      <c r="F492" s="27"/>
    </row>
    <row r="493" spans="2:6">
      <c r="B493" s="27"/>
      <c r="F493" s="27"/>
    </row>
    <row r="494" spans="2:6">
      <c r="B494" s="27"/>
      <c r="F494" s="27"/>
    </row>
    <row r="495" spans="2:6">
      <c r="B495" s="27"/>
      <c r="F495" s="27"/>
    </row>
    <row r="496" spans="2:6">
      <c r="B496" s="27"/>
      <c r="F496" s="27"/>
    </row>
    <row r="497" spans="2:6">
      <c r="B497" s="27"/>
      <c r="F497" s="27"/>
    </row>
    <row r="498" spans="2:6">
      <c r="B498" s="27"/>
      <c r="F498" s="27"/>
    </row>
    <row r="499" spans="2:6">
      <c r="B499" s="27"/>
      <c r="F499" s="27"/>
    </row>
    <row r="500" spans="2:6">
      <c r="B500" s="27"/>
      <c r="F500" s="27"/>
    </row>
    <row r="501" spans="2:6">
      <c r="B501" s="27"/>
      <c r="F501" s="27"/>
    </row>
    <row r="502" spans="2:6">
      <c r="B502" s="27"/>
      <c r="F502" s="27"/>
    </row>
    <row r="503" spans="2:6">
      <c r="B503" s="27"/>
      <c r="F503" s="27"/>
    </row>
    <row r="504" spans="2:6">
      <c r="B504" s="27"/>
      <c r="F504" s="27"/>
    </row>
    <row r="505" spans="2:6">
      <c r="B505" s="27"/>
      <c r="F505" s="27"/>
    </row>
    <row r="506" spans="2:6">
      <c r="B506" s="27"/>
      <c r="F506" s="27"/>
    </row>
    <row r="507" spans="2:6">
      <c r="B507" s="27"/>
      <c r="F507" s="27"/>
    </row>
    <row r="508" spans="2:6">
      <c r="B508" s="27"/>
      <c r="F508" s="27"/>
    </row>
    <row r="509" spans="2:6">
      <c r="B509" s="27"/>
      <c r="F509" s="27"/>
    </row>
    <row r="510" spans="2:6">
      <c r="B510" s="27"/>
      <c r="F510" s="27"/>
    </row>
    <row r="511" spans="2:6">
      <c r="B511" s="27"/>
      <c r="F511" s="27"/>
    </row>
    <row r="512" spans="2:6">
      <c r="B512" s="27"/>
      <c r="F512" s="27"/>
    </row>
    <row r="513" spans="2:6">
      <c r="B513" s="27"/>
      <c r="F513" s="27"/>
    </row>
    <row r="514" spans="2:6">
      <c r="B514" s="27"/>
      <c r="F514" s="27"/>
    </row>
    <row r="515" spans="2:6">
      <c r="B515" s="27"/>
      <c r="F515" s="27"/>
    </row>
    <row r="516" spans="2:6">
      <c r="B516" s="27"/>
      <c r="F516" s="27"/>
    </row>
    <row r="517" spans="2:6">
      <c r="B517" s="27"/>
      <c r="F517" s="27"/>
    </row>
    <row r="518" spans="2:6">
      <c r="B518" s="27"/>
      <c r="F518" s="27"/>
    </row>
    <row r="519" spans="2:6">
      <c r="B519" s="27"/>
      <c r="F519" s="27"/>
    </row>
    <row r="520" spans="2:6">
      <c r="B520" s="27"/>
      <c r="F520" s="27"/>
    </row>
    <row r="521" spans="2:6">
      <c r="B521" s="27"/>
      <c r="F521" s="27"/>
    </row>
    <row r="522" spans="2:6">
      <c r="B522" s="27"/>
      <c r="F522" s="27"/>
    </row>
    <row r="523" spans="2:6">
      <c r="B523" s="27"/>
      <c r="F523" s="27"/>
    </row>
    <row r="524" spans="2:6">
      <c r="B524" s="27"/>
      <c r="F524" s="27"/>
    </row>
    <row r="525" spans="2:6">
      <c r="B525" s="27"/>
      <c r="F525" s="27"/>
    </row>
    <row r="526" spans="2:6">
      <c r="B526" s="27"/>
      <c r="F526" s="27"/>
    </row>
    <row r="527" spans="2:6">
      <c r="B527" s="27"/>
      <c r="F527" s="27"/>
    </row>
    <row r="528" spans="2:6">
      <c r="B528" s="27"/>
      <c r="F528" s="27"/>
    </row>
    <row r="529" spans="2:6">
      <c r="B529" s="27"/>
      <c r="F529" s="27"/>
    </row>
    <row r="530" spans="2:6">
      <c r="B530" s="27"/>
      <c r="F530" s="27"/>
    </row>
    <row r="531" spans="2:6">
      <c r="B531" s="27"/>
      <c r="F531" s="27"/>
    </row>
    <row r="532" spans="2:6">
      <c r="B532" s="27"/>
      <c r="F532" s="27"/>
    </row>
    <row r="533" spans="2:6">
      <c r="B533" s="27"/>
      <c r="F533" s="27"/>
    </row>
    <row r="534" spans="2:6">
      <c r="B534" s="27"/>
      <c r="F534" s="27"/>
    </row>
    <row r="535" spans="2:6">
      <c r="B535" s="27"/>
      <c r="F535" s="27"/>
    </row>
    <row r="536" spans="2:6">
      <c r="B536" s="27"/>
      <c r="F536" s="27"/>
    </row>
    <row r="537" spans="2:6">
      <c r="B537" s="27"/>
      <c r="F537" s="27"/>
    </row>
    <row r="538" spans="2:6">
      <c r="B538" s="27"/>
      <c r="F538" s="27"/>
    </row>
    <row r="539" spans="2:6">
      <c r="B539" s="27"/>
      <c r="F539" s="27"/>
    </row>
    <row r="540" spans="2:6">
      <c r="B540" s="27"/>
      <c r="F540" s="27"/>
    </row>
    <row r="541" spans="2:6">
      <c r="B541" s="27"/>
      <c r="F541" s="27"/>
    </row>
    <row r="542" spans="2:6">
      <c r="B542" s="27"/>
      <c r="F542" s="27"/>
    </row>
    <row r="543" spans="2:6">
      <c r="B543" s="27"/>
      <c r="F543" s="27"/>
    </row>
    <row r="544" spans="2:6">
      <c r="B544" s="27"/>
      <c r="F544" s="27"/>
    </row>
    <row r="545" spans="2:6">
      <c r="B545" s="27"/>
      <c r="F545" s="27"/>
    </row>
    <row r="546" spans="2:6">
      <c r="B546" s="27"/>
      <c r="F546" s="27"/>
    </row>
    <row r="547" spans="2:6">
      <c r="B547" s="27"/>
      <c r="F547" s="27"/>
    </row>
    <row r="548" spans="2:6">
      <c r="B548" s="27"/>
      <c r="F548" s="27"/>
    </row>
    <row r="549" spans="2:6">
      <c r="B549" s="27"/>
      <c r="F549" s="27"/>
    </row>
    <row r="550" spans="2:6">
      <c r="B550" s="27"/>
      <c r="F550" s="27"/>
    </row>
    <row r="551" spans="2:6">
      <c r="B551" s="27"/>
      <c r="F551" s="27"/>
    </row>
    <row r="552" spans="2:6">
      <c r="B552" s="27"/>
      <c r="F552" s="27"/>
    </row>
    <row r="553" spans="2:6">
      <c r="B553" s="27"/>
      <c r="F553" s="27"/>
    </row>
    <row r="554" spans="2:6">
      <c r="B554" s="27"/>
      <c r="F554" s="27"/>
    </row>
    <row r="555" spans="2:6">
      <c r="B555" s="27"/>
      <c r="F555" s="27"/>
    </row>
    <row r="556" spans="2:6">
      <c r="B556" s="27"/>
      <c r="F556" s="27"/>
    </row>
    <row r="557" spans="2:6">
      <c r="B557" s="27"/>
      <c r="F557" s="27"/>
    </row>
    <row r="558" spans="2:6">
      <c r="B558" s="27"/>
      <c r="F558" s="27"/>
    </row>
    <row r="559" spans="2:6">
      <c r="B559" s="27"/>
      <c r="F559" s="27"/>
    </row>
    <row r="560" spans="2:6">
      <c r="B560" s="27"/>
      <c r="F560" s="27"/>
    </row>
    <row r="561" spans="2:6">
      <c r="B561" s="27"/>
      <c r="F561" s="27"/>
    </row>
    <row r="562" spans="2:6">
      <c r="B562" s="27"/>
      <c r="F562" s="27"/>
    </row>
    <row r="563" spans="2:6">
      <c r="B563" s="27"/>
      <c r="F563" s="27"/>
    </row>
    <row r="564" spans="2:6">
      <c r="B564" s="27"/>
      <c r="F564" s="27"/>
    </row>
    <row r="565" spans="2:6">
      <c r="B565" s="27"/>
      <c r="F565" s="27"/>
    </row>
    <row r="566" spans="2:6">
      <c r="B566" s="27"/>
      <c r="F566" s="27"/>
    </row>
    <row r="567" spans="2:6">
      <c r="B567" s="27"/>
      <c r="F567" s="27"/>
    </row>
    <row r="568" spans="2:6">
      <c r="B568" s="27"/>
      <c r="F568" s="27"/>
    </row>
    <row r="569" spans="2:6">
      <c r="B569" s="27"/>
      <c r="F569" s="27"/>
    </row>
    <row r="570" spans="2:6">
      <c r="B570" s="27"/>
      <c r="F570" s="27"/>
    </row>
    <row r="571" spans="2:6">
      <c r="B571" s="27"/>
      <c r="F571" s="27"/>
    </row>
    <row r="572" spans="2:6">
      <c r="B572" s="27"/>
      <c r="F572" s="27"/>
    </row>
    <row r="573" spans="2:6">
      <c r="B573" s="27"/>
      <c r="F573" s="27"/>
    </row>
    <row r="574" spans="2:6">
      <c r="B574" s="27"/>
      <c r="F574" s="27"/>
    </row>
    <row r="575" spans="2:6">
      <c r="B575" s="27"/>
      <c r="F575" s="27"/>
    </row>
    <row r="576" spans="2:6">
      <c r="B576" s="27"/>
      <c r="F576" s="27"/>
    </row>
    <row r="577" spans="2:6">
      <c r="B577" s="27"/>
      <c r="F577" s="27"/>
    </row>
    <row r="578" spans="2:6">
      <c r="B578" s="27"/>
      <c r="F578" s="27"/>
    </row>
    <row r="579" spans="2:6">
      <c r="B579" s="27"/>
      <c r="F579" s="27"/>
    </row>
    <row r="580" spans="2:6">
      <c r="B580" s="27"/>
      <c r="F580" s="27"/>
    </row>
    <row r="581" spans="2:6">
      <c r="B581" s="27"/>
      <c r="F581" s="27"/>
    </row>
    <row r="582" spans="2:6">
      <c r="B582" s="27"/>
      <c r="F582" s="27"/>
    </row>
    <row r="583" spans="2:6">
      <c r="B583" s="27"/>
      <c r="F583" s="27"/>
    </row>
    <row r="584" spans="2:6">
      <c r="B584" s="27"/>
      <c r="F584" s="27"/>
    </row>
    <row r="585" spans="2:6">
      <c r="B585" s="27"/>
      <c r="F585" s="27"/>
    </row>
    <row r="586" spans="2:6">
      <c r="B586" s="27"/>
      <c r="F586" s="27"/>
    </row>
    <row r="587" spans="2:6">
      <c r="B587" s="27"/>
      <c r="F587" s="27"/>
    </row>
    <row r="588" spans="2:6">
      <c r="B588" s="27"/>
      <c r="F588" s="27"/>
    </row>
    <row r="589" spans="2:6">
      <c r="B589" s="27"/>
      <c r="F589" s="27"/>
    </row>
    <row r="590" spans="2:6">
      <c r="B590" s="27"/>
      <c r="F590" s="27"/>
    </row>
    <row r="591" spans="2:6">
      <c r="B591" s="27"/>
      <c r="F591" s="27"/>
    </row>
    <row r="592" spans="2:6">
      <c r="B592" s="27"/>
      <c r="F592" s="27"/>
    </row>
    <row r="593" spans="2:6">
      <c r="B593" s="27"/>
      <c r="F593" s="27"/>
    </row>
    <row r="594" spans="2:6">
      <c r="B594" s="27"/>
      <c r="F594" s="27"/>
    </row>
    <row r="595" spans="2:6">
      <c r="B595" s="27"/>
      <c r="F595" s="27"/>
    </row>
    <row r="596" spans="2:6">
      <c r="B596" s="27"/>
      <c r="F596" s="27"/>
    </row>
    <row r="597" spans="2:6">
      <c r="B597" s="27"/>
      <c r="F597" s="27"/>
    </row>
    <row r="598" spans="2:6">
      <c r="B598" s="27"/>
      <c r="F598" s="27"/>
    </row>
    <row r="599" spans="2:6">
      <c r="B599" s="27"/>
      <c r="F599" s="27"/>
    </row>
    <row r="600" spans="2:6">
      <c r="B600" s="27"/>
      <c r="F600" s="27"/>
    </row>
    <row r="601" spans="2:6">
      <c r="B601" s="27"/>
      <c r="F601" s="27"/>
    </row>
    <row r="602" spans="2:6">
      <c r="B602" s="27"/>
      <c r="F602" s="27"/>
    </row>
    <row r="603" spans="2:6">
      <c r="B603" s="27"/>
      <c r="F603" s="27"/>
    </row>
    <row r="604" spans="2:6">
      <c r="B604" s="27"/>
      <c r="F604" s="27"/>
    </row>
    <row r="605" spans="2:6">
      <c r="B605" s="27"/>
      <c r="F605" s="27"/>
    </row>
    <row r="606" spans="2:6">
      <c r="B606" s="27"/>
      <c r="F606" s="27"/>
    </row>
    <row r="607" spans="2:6">
      <c r="B607" s="27"/>
      <c r="F607" s="27"/>
    </row>
    <row r="608" spans="2:6">
      <c r="B608" s="27"/>
      <c r="F608" s="27"/>
    </row>
    <row r="609" spans="2:6">
      <c r="B609" s="27"/>
      <c r="F609" s="27"/>
    </row>
    <row r="610" spans="2:6">
      <c r="B610" s="27"/>
      <c r="F610" s="27"/>
    </row>
    <row r="611" spans="2:6">
      <c r="B611" s="27"/>
      <c r="F611" s="27"/>
    </row>
    <row r="612" spans="2:6">
      <c r="B612" s="27"/>
      <c r="F612" s="27"/>
    </row>
    <row r="613" spans="2:6">
      <c r="B613" s="27"/>
      <c r="F613" s="27"/>
    </row>
    <row r="614" spans="2:6">
      <c r="B614" s="27"/>
      <c r="F614" s="27"/>
    </row>
    <row r="615" spans="2:6">
      <c r="B615" s="27"/>
      <c r="F615" s="27"/>
    </row>
    <row r="616" spans="2:6">
      <c r="B616" s="27"/>
      <c r="F616" s="27"/>
    </row>
    <row r="617" spans="2:6">
      <c r="B617" s="27"/>
      <c r="F617" s="27"/>
    </row>
    <row r="618" spans="2:6">
      <c r="B618" s="27"/>
      <c r="F618" s="27"/>
    </row>
    <row r="619" spans="2:6">
      <c r="B619" s="27"/>
      <c r="F619" s="27"/>
    </row>
    <row r="620" spans="2:6">
      <c r="B620" s="27"/>
      <c r="F620" s="27"/>
    </row>
    <row r="621" spans="2:6">
      <c r="B621" s="27"/>
      <c r="F621" s="27"/>
    </row>
    <row r="622" spans="2:6">
      <c r="B622" s="27"/>
      <c r="F622" s="27"/>
    </row>
    <row r="623" spans="2:6">
      <c r="B623" s="27"/>
      <c r="F623" s="27"/>
    </row>
    <row r="624" spans="2:6">
      <c r="B624" s="27"/>
      <c r="F624" s="27"/>
    </row>
    <row r="625" spans="2:6">
      <c r="B625" s="27"/>
      <c r="F625" s="27"/>
    </row>
    <row r="626" spans="2:6">
      <c r="B626" s="27"/>
      <c r="F626" s="27"/>
    </row>
    <row r="627" spans="2:6">
      <c r="B627" s="27"/>
      <c r="F627" s="27"/>
    </row>
    <row r="628" spans="2:6">
      <c r="B628" s="27"/>
      <c r="F628" s="27"/>
    </row>
    <row r="629" spans="2:6">
      <c r="B629" s="27"/>
      <c r="F629" s="27"/>
    </row>
    <row r="630" spans="2:6">
      <c r="B630" s="27"/>
      <c r="F630" s="27"/>
    </row>
    <row r="631" spans="2:6">
      <c r="B631" s="27"/>
      <c r="F631" s="27"/>
    </row>
    <row r="632" spans="2:6">
      <c r="B632" s="27"/>
      <c r="F632" s="27"/>
    </row>
    <row r="633" spans="2:6">
      <c r="B633" s="27"/>
      <c r="F633" s="27"/>
    </row>
    <row r="634" spans="2:6">
      <c r="B634" s="27"/>
      <c r="F634" s="27"/>
    </row>
    <row r="635" spans="2:6">
      <c r="B635" s="27"/>
      <c r="F635" s="27"/>
    </row>
    <row r="636" spans="2:6">
      <c r="B636" s="27"/>
      <c r="F636" s="27"/>
    </row>
    <row r="637" spans="2:6">
      <c r="B637" s="27"/>
      <c r="F637" s="27"/>
    </row>
    <row r="638" spans="2:6">
      <c r="B638" s="27"/>
      <c r="F638" s="27"/>
    </row>
    <row r="639" spans="2:6">
      <c r="B639" s="27"/>
      <c r="F639" s="27"/>
    </row>
    <row r="640" spans="2:6">
      <c r="B640" s="27"/>
      <c r="F640" s="27"/>
    </row>
    <row r="641" spans="2:6">
      <c r="B641" s="27"/>
      <c r="F641" s="27"/>
    </row>
    <row r="642" spans="2:6">
      <c r="B642" s="27"/>
      <c r="F642" s="27"/>
    </row>
    <row r="643" spans="2:6">
      <c r="B643" s="27"/>
      <c r="F643" s="27"/>
    </row>
    <row r="644" spans="2:6">
      <c r="B644" s="27"/>
      <c r="F644" s="27"/>
    </row>
    <row r="645" spans="2:6">
      <c r="B645" s="27"/>
      <c r="F645" s="27"/>
    </row>
    <row r="646" spans="2:6">
      <c r="B646" s="27"/>
      <c r="F646" s="27"/>
    </row>
    <row r="647" spans="2:6">
      <c r="B647" s="27"/>
      <c r="F647" s="27"/>
    </row>
    <row r="648" spans="2:6">
      <c r="B648" s="27"/>
      <c r="F648" s="27"/>
    </row>
    <row r="649" spans="2:6">
      <c r="B649" s="27"/>
      <c r="F649" s="27"/>
    </row>
    <row r="650" spans="2:6">
      <c r="B650" s="27"/>
      <c r="F650" s="27"/>
    </row>
    <row r="651" spans="2:6">
      <c r="B651" s="27"/>
      <c r="F651" s="27"/>
    </row>
    <row r="652" spans="2:6">
      <c r="B652" s="27"/>
      <c r="F652" s="27"/>
    </row>
    <row r="653" spans="2:6">
      <c r="B653" s="27"/>
      <c r="F653" s="27"/>
    </row>
    <row r="654" spans="2:6">
      <c r="B654" s="27"/>
      <c r="F654" s="27"/>
    </row>
    <row r="655" spans="2:6">
      <c r="B655" s="27"/>
      <c r="F655" s="27"/>
    </row>
    <row r="656" spans="2:6">
      <c r="B656" s="27"/>
      <c r="F656" s="27"/>
    </row>
    <row r="657" spans="2:6">
      <c r="B657" s="27"/>
      <c r="F657" s="27"/>
    </row>
    <row r="658" spans="2:6">
      <c r="B658" s="27"/>
      <c r="F658" s="27"/>
    </row>
    <row r="659" spans="2:6">
      <c r="B659" s="27"/>
      <c r="F659" s="27"/>
    </row>
    <row r="660" spans="2:6">
      <c r="B660" s="27"/>
      <c r="F660" s="27"/>
    </row>
    <row r="661" spans="2:6">
      <c r="B661" s="27"/>
      <c r="F661" s="27"/>
    </row>
    <row r="662" spans="2:6">
      <c r="B662" s="27"/>
      <c r="F662" s="27"/>
    </row>
    <row r="663" spans="2:6">
      <c r="B663" s="27"/>
      <c r="F663" s="27"/>
    </row>
    <row r="664" spans="2:6">
      <c r="B664" s="27"/>
      <c r="F664" s="27"/>
    </row>
    <row r="665" spans="2:6">
      <c r="B665" s="27"/>
      <c r="F665" s="27"/>
    </row>
    <row r="666" spans="2:6">
      <c r="B666" s="27"/>
      <c r="F666" s="27"/>
    </row>
    <row r="667" spans="2:6">
      <c r="B667" s="27"/>
      <c r="F667" s="27"/>
    </row>
    <row r="668" spans="2:6">
      <c r="B668" s="27"/>
      <c r="F668" s="27"/>
    </row>
    <row r="669" spans="2:6">
      <c r="B669" s="27"/>
      <c r="F669" s="27"/>
    </row>
    <row r="670" spans="2:6">
      <c r="B670" s="27"/>
      <c r="F670" s="27"/>
    </row>
    <row r="671" spans="2:6">
      <c r="B671" s="27"/>
      <c r="F671" s="27"/>
    </row>
    <row r="672" spans="2:6">
      <c r="B672" s="27"/>
      <c r="F672" s="27"/>
    </row>
    <row r="673" spans="2:6">
      <c r="B673" s="27"/>
      <c r="F673" s="27"/>
    </row>
    <row r="674" spans="2:6">
      <c r="B674" s="27"/>
      <c r="F674" s="27"/>
    </row>
    <row r="675" spans="2:6">
      <c r="B675" s="27"/>
      <c r="F675" s="27"/>
    </row>
    <row r="676" spans="2:6">
      <c r="B676" s="27"/>
      <c r="F676" s="27"/>
    </row>
    <row r="677" spans="2:6">
      <c r="B677" s="27"/>
      <c r="F677" s="27"/>
    </row>
    <row r="678" spans="2:6">
      <c r="B678" s="27"/>
      <c r="F678" s="27"/>
    </row>
    <row r="679" spans="2:6">
      <c r="B679" s="27"/>
      <c r="F679" s="27"/>
    </row>
    <row r="680" spans="2:6">
      <c r="B680" s="27"/>
      <c r="F680" s="27"/>
    </row>
    <row r="681" spans="2:6">
      <c r="B681" s="27"/>
      <c r="F681" s="27"/>
    </row>
    <row r="682" spans="2:6">
      <c r="B682" s="27"/>
      <c r="F682" s="27"/>
    </row>
    <row r="683" spans="2:6">
      <c r="B683" s="27"/>
      <c r="F683" s="27"/>
    </row>
    <row r="684" spans="2:6">
      <c r="B684" s="27"/>
      <c r="F684" s="27"/>
    </row>
    <row r="685" spans="2:6">
      <c r="B685" s="27"/>
      <c r="F685" s="27"/>
    </row>
    <row r="686" spans="2:6">
      <c r="B686" s="27"/>
      <c r="F686" s="27"/>
    </row>
    <row r="687" spans="2:6">
      <c r="B687" s="27"/>
      <c r="F687" s="27"/>
    </row>
    <row r="688" spans="2:6">
      <c r="B688" s="27"/>
      <c r="F688" s="27"/>
    </row>
    <row r="689" spans="2:6">
      <c r="B689" s="27"/>
      <c r="F689" s="27"/>
    </row>
    <row r="690" spans="2:6">
      <c r="B690" s="27"/>
      <c r="F690" s="27"/>
    </row>
    <row r="691" spans="2:6">
      <c r="B691" s="27"/>
      <c r="F691" s="27"/>
    </row>
    <row r="692" spans="2:6">
      <c r="B692" s="27"/>
      <c r="F692" s="27"/>
    </row>
    <row r="693" spans="2:6">
      <c r="B693" s="27"/>
      <c r="F693" s="27"/>
    </row>
    <row r="694" spans="2:6">
      <c r="B694" s="27"/>
      <c r="F694" s="27"/>
    </row>
    <row r="695" spans="2:6">
      <c r="B695" s="27"/>
      <c r="F695" s="27"/>
    </row>
    <row r="696" spans="2:6">
      <c r="B696" s="27"/>
      <c r="F696" s="27"/>
    </row>
    <row r="697" spans="2:6">
      <c r="B697" s="27"/>
      <c r="F697" s="27"/>
    </row>
    <row r="698" spans="2:6">
      <c r="B698" s="27"/>
      <c r="F698" s="27"/>
    </row>
    <row r="699" spans="2:6">
      <c r="B699" s="27"/>
      <c r="F699" s="27"/>
    </row>
    <row r="700" spans="2:6">
      <c r="B700" s="27"/>
      <c r="F700" s="27"/>
    </row>
    <row r="701" spans="2:6">
      <c r="B701" s="27"/>
      <c r="F701" s="27"/>
    </row>
    <row r="702" spans="2:6">
      <c r="B702" s="27"/>
      <c r="F702" s="27"/>
    </row>
    <row r="703" spans="2:6">
      <c r="B703" s="27"/>
      <c r="F703" s="27"/>
    </row>
    <row r="704" spans="2:6">
      <c r="B704" s="27"/>
      <c r="F704" s="27"/>
    </row>
    <row r="705" spans="2:6">
      <c r="B705" s="27"/>
      <c r="F705" s="27"/>
    </row>
    <row r="706" spans="2:6">
      <c r="B706" s="27"/>
      <c r="F706" s="27"/>
    </row>
    <row r="707" spans="2:6">
      <c r="B707" s="27"/>
      <c r="F707" s="27"/>
    </row>
    <row r="708" spans="2:6">
      <c r="B708" s="27"/>
      <c r="F708" s="27"/>
    </row>
    <row r="709" spans="2:6">
      <c r="B709" s="27"/>
      <c r="F709" s="27"/>
    </row>
    <row r="710" spans="2:6">
      <c r="B710" s="27"/>
      <c r="F710" s="27"/>
    </row>
    <row r="711" spans="2:6">
      <c r="B711" s="27"/>
      <c r="F711" s="27"/>
    </row>
    <row r="712" spans="2:6">
      <c r="B712" s="27"/>
      <c r="F712" s="27"/>
    </row>
    <row r="713" spans="2:6">
      <c r="B713" s="27"/>
      <c r="F713" s="27"/>
    </row>
    <row r="714" spans="2:6">
      <c r="B714" s="27"/>
      <c r="F714" s="27"/>
    </row>
    <row r="715" spans="2:6">
      <c r="B715" s="27"/>
      <c r="F715" s="27"/>
    </row>
    <row r="716" spans="2:6">
      <c r="B716" s="27"/>
      <c r="F716" s="27"/>
    </row>
    <row r="717" spans="2:6">
      <c r="B717" s="27"/>
      <c r="F717" s="27"/>
    </row>
    <row r="718" spans="2:6">
      <c r="B718" s="27"/>
      <c r="F718" s="27"/>
    </row>
    <row r="719" spans="2:6">
      <c r="B719" s="27"/>
      <c r="F719" s="27"/>
    </row>
    <row r="720" spans="2:6">
      <c r="B720" s="27"/>
      <c r="F720" s="27"/>
    </row>
    <row r="721" spans="2:6">
      <c r="B721" s="27"/>
      <c r="F721" s="27"/>
    </row>
    <row r="722" spans="2:6">
      <c r="B722" s="27"/>
      <c r="F722" s="27"/>
    </row>
    <row r="723" spans="2:6">
      <c r="B723" s="27"/>
      <c r="F723" s="27"/>
    </row>
    <row r="724" spans="2:6">
      <c r="B724" s="27"/>
      <c r="F724" s="27"/>
    </row>
    <row r="725" spans="2:6">
      <c r="B725" s="27"/>
      <c r="F725" s="27"/>
    </row>
    <row r="726" spans="2:6">
      <c r="B726" s="27"/>
      <c r="F726" s="27"/>
    </row>
    <row r="727" spans="2:6">
      <c r="B727" s="27"/>
      <c r="F727" s="27"/>
    </row>
    <row r="728" spans="2:6">
      <c r="B728" s="27"/>
      <c r="F728" s="27"/>
    </row>
    <row r="729" spans="2:6">
      <c r="B729" s="27"/>
      <c r="F729" s="27"/>
    </row>
    <row r="730" spans="2:6">
      <c r="B730" s="27"/>
      <c r="F730" s="27"/>
    </row>
    <row r="731" spans="2:6">
      <c r="B731" s="27"/>
      <c r="F731" s="27"/>
    </row>
    <row r="732" spans="2:6">
      <c r="B732" s="27"/>
      <c r="F732" s="27"/>
    </row>
    <row r="733" spans="2:6">
      <c r="B733" s="27"/>
      <c r="F733" s="27"/>
    </row>
    <row r="734" spans="2:6">
      <c r="B734" s="27"/>
      <c r="F734" s="27"/>
    </row>
    <row r="735" spans="2:6">
      <c r="B735" s="27"/>
      <c r="F735" s="27"/>
    </row>
    <row r="736" spans="2:6">
      <c r="B736" s="27"/>
      <c r="F736" s="27"/>
    </row>
    <row r="737" spans="2:6">
      <c r="B737" s="27"/>
      <c r="F737" s="27"/>
    </row>
    <row r="738" spans="2:6">
      <c r="B738" s="27"/>
      <c r="F738" s="27"/>
    </row>
    <row r="739" spans="2:6">
      <c r="B739" s="27"/>
      <c r="F739" s="27"/>
    </row>
    <row r="740" spans="2:6">
      <c r="B740" s="27"/>
      <c r="F740" s="27"/>
    </row>
    <row r="741" spans="2:6">
      <c r="B741" s="27"/>
      <c r="F741" s="27"/>
    </row>
    <row r="742" spans="2:6">
      <c r="B742" s="27"/>
      <c r="F742" s="27"/>
    </row>
    <row r="743" spans="2:6">
      <c r="B743" s="27"/>
      <c r="F743" s="27"/>
    </row>
    <row r="744" spans="2:6">
      <c r="B744" s="27"/>
      <c r="F744" s="27"/>
    </row>
    <row r="745" spans="2:6">
      <c r="B745" s="27"/>
      <c r="F745" s="27"/>
    </row>
    <row r="746" spans="2:6">
      <c r="B746" s="27"/>
      <c r="F746" s="27"/>
    </row>
    <row r="747" spans="2:6">
      <c r="B747" s="27"/>
      <c r="F747" s="27"/>
    </row>
    <row r="748" spans="2:6">
      <c r="B748" s="27"/>
      <c r="F748" s="27"/>
    </row>
    <row r="749" spans="2:6">
      <c r="B749" s="27"/>
      <c r="F749" s="27"/>
    </row>
    <row r="750" spans="2:6">
      <c r="B750" s="27"/>
      <c r="F750" s="27"/>
    </row>
    <row r="751" spans="2:6">
      <c r="B751" s="27"/>
      <c r="F751" s="27"/>
    </row>
    <row r="752" spans="2:6">
      <c r="B752" s="27"/>
      <c r="F752" s="27"/>
    </row>
    <row r="753" spans="2:6">
      <c r="B753" s="27"/>
      <c r="F753" s="27"/>
    </row>
    <row r="754" spans="2:6">
      <c r="B754" s="27"/>
      <c r="F754" s="27"/>
    </row>
    <row r="755" spans="2:6">
      <c r="B755" s="27"/>
      <c r="F755" s="27"/>
    </row>
    <row r="756" spans="2:6">
      <c r="B756" s="27"/>
      <c r="F756" s="27"/>
    </row>
    <row r="757" spans="2:6">
      <c r="B757" s="27"/>
      <c r="F757" s="27"/>
    </row>
    <row r="758" spans="2:6">
      <c r="B758" s="27"/>
      <c r="F758" s="27"/>
    </row>
    <row r="759" spans="2:6">
      <c r="B759" s="27"/>
      <c r="F759" s="27"/>
    </row>
    <row r="760" spans="2:6">
      <c r="B760" s="27"/>
      <c r="F760" s="27"/>
    </row>
    <row r="761" spans="2:6">
      <c r="B761" s="27"/>
      <c r="F761" s="27"/>
    </row>
    <row r="762" spans="2:6">
      <c r="B762" s="27"/>
      <c r="F762" s="27"/>
    </row>
    <row r="763" spans="2:6">
      <c r="B763" s="27"/>
      <c r="F763" s="27"/>
    </row>
    <row r="764" spans="2:6">
      <c r="B764" s="27"/>
      <c r="F764" s="27"/>
    </row>
    <row r="765" spans="2:6">
      <c r="B765" s="27"/>
      <c r="F765" s="27"/>
    </row>
    <row r="766" spans="2:6">
      <c r="B766" s="27"/>
      <c r="F766" s="27"/>
    </row>
    <row r="767" spans="2:6">
      <c r="B767" s="27"/>
      <c r="F767" s="27"/>
    </row>
    <row r="768" spans="2:6">
      <c r="B768" s="27"/>
      <c r="F768" s="27"/>
    </row>
    <row r="769" spans="2:6">
      <c r="B769" s="27"/>
      <c r="F769" s="27"/>
    </row>
    <row r="770" spans="2:6">
      <c r="B770" s="27"/>
      <c r="F770" s="27"/>
    </row>
    <row r="771" spans="2:6">
      <c r="B771" s="27"/>
      <c r="F771" s="27"/>
    </row>
    <row r="772" spans="2:6">
      <c r="B772" s="27"/>
      <c r="F772" s="27"/>
    </row>
    <row r="773" spans="2:6">
      <c r="B773" s="27"/>
      <c r="F773" s="27"/>
    </row>
    <row r="774" spans="2:6">
      <c r="B774" s="27"/>
      <c r="F774" s="27"/>
    </row>
    <row r="775" spans="2:6">
      <c r="B775" s="27"/>
      <c r="F775" s="27"/>
    </row>
    <row r="776" spans="2:6">
      <c r="B776" s="27"/>
      <c r="F776" s="27"/>
    </row>
    <row r="777" spans="2:6">
      <c r="B777" s="27"/>
      <c r="F777" s="27"/>
    </row>
    <row r="778" spans="2:6">
      <c r="B778" s="27"/>
      <c r="F778" s="27"/>
    </row>
    <row r="779" spans="2:6">
      <c r="B779" s="27"/>
      <c r="F779" s="27"/>
    </row>
    <row r="780" spans="2:6">
      <c r="B780" s="27"/>
      <c r="F780" s="27"/>
    </row>
    <row r="781" spans="2:6">
      <c r="B781" s="27"/>
      <c r="F781" s="27"/>
    </row>
    <row r="782" spans="2:6">
      <c r="B782" s="27"/>
      <c r="F782" s="27"/>
    </row>
    <row r="783" spans="2:6">
      <c r="B783" s="27"/>
      <c r="F783" s="27"/>
    </row>
    <row r="784" spans="2:6">
      <c r="B784" s="27"/>
      <c r="F784" s="27"/>
    </row>
    <row r="785" spans="2:6">
      <c r="B785" s="27"/>
      <c r="F785" s="27"/>
    </row>
    <row r="786" spans="2:6">
      <c r="B786" s="27"/>
      <c r="F786" s="27"/>
    </row>
    <row r="787" spans="2:6">
      <c r="B787" s="27"/>
      <c r="F787" s="27"/>
    </row>
    <row r="788" spans="2:6">
      <c r="B788" s="27"/>
      <c r="F788" s="27"/>
    </row>
    <row r="789" spans="2:6">
      <c r="B789" s="27"/>
      <c r="F789" s="27"/>
    </row>
    <row r="790" spans="2:6">
      <c r="B790" s="27"/>
      <c r="F790" s="27"/>
    </row>
    <row r="791" spans="2:6">
      <c r="B791" s="27"/>
      <c r="F791" s="27"/>
    </row>
    <row r="792" spans="2:6">
      <c r="B792" s="27"/>
      <c r="F792" s="27"/>
    </row>
    <row r="793" spans="2:6">
      <c r="B793" s="27"/>
      <c r="F793" s="27"/>
    </row>
    <row r="794" spans="2:6">
      <c r="B794" s="27"/>
      <c r="F794" s="27"/>
    </row>
    <row r="795" spans="2:6">
      <c r="B795" s="27"/>
      <c r="F795" s="27"/>
    </row>
    <row r="796" spans="2:6">
      <c r="B796" s="27"/>
      <c r="F796" s="27"/>
    </row>
    <row r="797" spans="2:6">
      <c r="B797" s="27"/>
      <c r="F797" s="27"/>
    </row>
    <row r="798" spans="2:6">
      <c r="B798" s="27"/>
      <c r="F798" s="27"/>
    </row>
    <row r="799" spans="2:6">
      <c r="B799" s="27"/>
      <c r="F799" s="27"/>
    </row>
    <row r="800" spans="2:6">
      <c r="B800" s="27"/>
      <c r="F800" s="27"/>
    </row>
    <row r="801" spans="2:6">
      <c r="B801" s="27"/>
      <c r="F801" s="27"/>
    </row>
    <row r="802" spans="2:6">
      <c r="B802" s="27"/>
      <c r="F802" s="27"/>
    </row>
    <row r="803" spans="2:6">
      <c r="B803" s="27"/>
      <c r="F803" s="27"/>
    </row>
    <row r="804" spans="2:6">
      <c r="B804" s="27"/>
      <c r="F804" s="27"/>
    </row>
    <row r="805" spans="2:6">
      <c r="B805" s="27"/>
      <c r="F805" s="27"/>
    </row>
    <row r="806" spans="2:6">
      <c r="B806" s="27"/>
      <c r="F806" s="27"/>
    </row>
    <row r="807" spans="2:6">
      <c r="B807" s="27"/>
      <c r="F807" s="27"/>
    </row>
    <row r="808" spans="2:6">
      <c r="B808" s="27"/>
      <c r="F808" s="27"/>
    </row>
    <row r="809" spans="2:6">
      <c r="B809" s="27"/>
      <c r="F809" s="27"/>
    </row>
    <row r="810" spans="2:6">
      <c r="B810" s="27"/>
      <c r="F810" s="27"/>
    </row>
    <row r="811" spans="2:6">
      <c r="B811" s="27"/>
      <c r="F811" s="27"/>
    </row>
    <row r="812" spans="2:6">
      <c r="B812" s="27"/>
      <c r="F812" s="27"/>
    </row>
    <row r="813" spans="2:6">
      <c r="B813" s="27"/>
      <c r="F813" s="27"/>
    </row>
    <row r="814" spans="2:6">
      <c r="B814" s="27"/>
      <c r="F814" s="27"/>
    </row>
    <row r="815" spans="2:6">
      <c r="B815" s="27"/>
      <c r="F815" s="27"/>
    </row>
    <row r="816" spans="2:6">
      <c r="B816" s="27"/>
      <c r="F816" s="27"/>
    </row>
    <row r="817" spans="2:6">
      <c r="B817" s="27"/>
      <c r="F817" s="27"/>
    </row>
    <row r="818" spans="2:6">
      <c r="B818" s="27"/>
      <c r="F818" s="27"/>
    </row>
    <row r="819" spans="2:6">
      <c r="B819" s="27"/>
      <c r="F819" s="27"/>
    </row>
    <row r="820" spans="2:6">
      <c r="B820" s="27"/>
      <c r="F820" s="27"/>
    </row>
    <row r="821" spans="2:6">
      <c r="B821" s="27"/>
      <c r="F821" s="27"/>
    </row>
    <row r="822" spans="2:6">
      <c r="B822" s="27"/>
      <c r="F822" s="27"/>
    </row>
    <row r="823" spans="2:6">
      <c r="B823" s="27"/>
      <c r="F823" s="27"/>
    </row>
    <row r="824" spans="2:6">
      <c r="B824" s="27"/>
      <c r="F824" s="27"/>
    </row>
    <row r="825" spans="2:6">
      <c r="B825" s="27"/>
      <c r="F825" s="27"/>
    </row>
    <row r="826" spans="2:6">
      <c r="B826" s="27"/>
      <c r="F826" s="27"/>
    </row>
    <row r="827" spans="2:6">
      <c r="B827" s="27"/>
      <c r="F827" s="27"/>
    </row>
    <row r="828" spans="2:6">
      <c r="B828" s="27"/>
      <c r="F828" s="27"/>
    </row>
    <row r="829" spans="2:6">
      <c r="B829" s="27"/>
      <c r="F829" s="27"/>
    </row>
    <row r="830" spans="2:6">
      <c r="B830" s="27"/>
      <c r="F830" s="27"/>
    </row>
    <row r="831" spans="2:6">
      <c r="B831" s="27"/>
      <c r="F831" s="27"/>
    </row>
    <row r="832" spans="2:6">
      <c r="B832" s="27"/>
      <c r="F832" s="27"/>
    </row>
    <row r="833" spans="2:6">
      <c r="B833" s="27"/>
      <c r="F833" s="27"/>
    </row>
    <row r="834" spans="2:6">
      <c r="B834" s="27"/>
      <c r="F834" s="27"/>
    </row>
    <row r="835" spans="2:6">
      <c r="B835" s="27"/>
      <c r="F835" s="27"/>
    </row>
    <row r="836" spans="2:6">
      <c r="B836" s="27"/>
      <c r="F836" s="27"/>
    </row>
    <row r="837" spans="2:6">
      <c r="B837" s="27"/>
      <c r="F837" s="27"/>
    </row>
    <row r="838" spans="2:6">
      <c r="B838" s="27"/>
      <c r="F838" s="27"/>
    </row>
    <row r="839" spans="2:6">
      <c r="B839" s="27"/>
      <c r="F839" s="27"/>
    </row>
    <row r="840" spans="2:6">
      <c r="B840" s="27"/>
      <c r="F840" s="27"/>
    </row>
    <row r="841" spans="2:6">
      <c r="B841" s="27"/>
      <c r="F841" s="27"/>
    </row>
    <row r="842" spans="2:6">
      <c r="B842" s="27"/>
      <c r="F842" s="27"/>
    </row>
    <row r="843" spans="2:6">
      <c r="B843" s="27"/>
      <c r="F843" s="27"/>
    </row>
    <row r="844" spans="2:6">
      <c r="B844" s="27"/>
      <c r="F844" s="27"/>
    </row>
    <row r="845" spans="2:6">
      <c r="B845" s="27"/>
      <c r="F845" s="27"/>
    </row>
    <row r="846" spans="2:6">
      <c r="B846" s="27"/>
      <c r="F846" s="27"/>
    </row>
    <row r="847" spans="2:6">
      <c r="B847" s="27"/>
      <c r="F847" s="27"/>
    </row>
    <row r="848" spans="2:6">
      <c r="B848" s="27"/>
      <c r="F848" s="27"/>
    </row>
    <row r="849" spans="2:6">
      <c r="B849" s="27"/>
      <c r="F849" s="27"/>
    </row>
    <row r="850" spans="2:6">
      <c r="B850" s="27"/>
      <c r="F850" s="27"/>
    </row>
    <row r="851" spans="2:6">
      <c r="B851" s="27"/>
      <c r="F851" s="27"/>
    </row>
    <row r="852" spans="2:6">
      <c r="B852" s="27"/>
      <c r="F852" s="27"/>
    </row>
    <row r="853" spans="2:6">
      <c r="B853" s="27"/>
      <c r="F853" s="27"/>
    </row>
    <row r="854" spans="2:6">
      <c r="B854" s="27"/>
      <c r="F854" s="27"/>
    </row>
    <row r="855" spans="2:6">
      <c r="B855" s="27"/>
      <c r="F855" s="27"/>
    </row>
    <row r="856" spans="2:6">
      <c r="B856" s="27"/>
      <c r="F856" s="27"/>
    </row>
    <row r="857" spans="2:6">
      <c r="B857" s="27"/>
      <c r="F857" s="27"/>
    </row>
    <row r="858" spans="2:6">
      <c r="B858" s="27"/>
      <c r="F858" s="27"/>
    </row>
    <row r="859" spans="2:6">
      <c r="B859" s="27"/>
      <c r="F859" s="27"/>
    </row>
    <row r="860" spans="2:6">
      <c r="B860" s="27"/>
      <c r="F860" s="27"/>
    </row>
    <row r="861" spans="2:6">
      <c r="B861" s="27"/>
      <c r="F861" s="27"/>
    </row>
    <row r="862" spans="2:6">
      <c r="B862" s="27"/>
      <c r="F862" s="27"/>
    </row>
    <row r="863" spans="2:6">
      <c r="B863" s="27"/>
      <c r="F863" s="27"/>
    </row>
    <row r="864" spans="2:6">
      <c r="B864" s="27"/>
      <c r="F864" s="27"/>
    </row>
    <row r="865" spans="2:6">
      <c r="B865" s="27"/>
      <c r="F865" s="27"/>
    </row>
    <row r="866" spans="2:6">
      <c r="B866" s="27"/>
      <c r="F866" s="27"/>
    </row>
    <row r="867" spans="2:6">
      <c r="B867" s="27"/>
      <c r="F867" s="27"/>
    </row>
    <row r="868" spans="2:6">
      <c r="B868" s="27"/>
      <c r="F868" s="27"/>
    </row>
    <row r="869" spans="2:6">
      <c r="B869" s="27"/>
      <c r="F869" s="27"/>
    </row>
    <row r="870" spans="2:6">
      <c r="B870" s="27"/>
      <c r="F870" s="27"/>
    </row>
    <row r="871" spans="2:6">
      <c r="B871" s="27"/>
      <c r="F871" s="27"/>
    </row>
    <row r="872" spans="2:6">
      <c r="B872" s="27"/>
      <c r="F872" s="27"/>
    </row>
    <row r="873" spans="2:6">
      <c r="B873" s="27"/>
      <c r="F873" s="27"/>
    </row>
    <row r="874" spans="2:6">
      <c r="B874" s="27"/>
      <c r="F874" s="27"/>
    </row>
    <row r="875" spans="2:6">
      <c r="B875" s="27"/>
      <c r="F875" s="27"/>
    </row>
    <row r="876" spans="2:6">
      <c r="B876" s="27"/>
      <c r="F876" s="27"/>
    </row>
    <row r="877" spans="2:6">
      <c r="B877" s="27"/>
      <c r="F877" s="27"/>
    </row>
    <row r="878" spans="2:6">
      <c r="B878" s="27"/>
      <c r="F878" s="27"/>
    </row>
    <row r="879" spans="2:6">
      <c r="B879" s="27"/>
      <c r="F879" s="27"/>
    </row>
    <row r="880" spans="2:6">
      <c r="B880" s="27"/>
      <c r="F880" s="27"/>
    </row>
    <row r="881" spans="2:6">
      <c r="B881" s="27"/>
      <c r="F881" s="27"/>
    </row>
    <row r="882" spans="2:6">
      <c r="B882" s="27"/>
      <c r="F882" s="27"/>
    </row>
    <row r="883" spans="2:6">
      <c r="B883" s="27"/>
      <c r="F883" s="27"/>
    </row>
    <row r="884" spans="2:6">
      <c r="B884" s="27"/>
      <c r="F884" s="27"/>
    </row>
    <row r="885" spans="2:6">
      <c r="B885" s="27"/>
      <c r="F885" s="27"/>
    </row>
    <row r="886" spans="2:6">
      <c r="B886" s="27"/>
      <c r="F886" s="27"/>
    </row>
    <row r="887" spans="2:6">
      <c r="B887" s="27"/>
      <c r="F887" s="27"/>
    </row>
    <row r="888" spans="2:6">
      <c r="B888" s="27"/>
      <c r="F888" s="27"/>
    </row>
    <row r="889" spans="2:6">
      <c r="B889" s="27"/>
      <c r="F889" s="27"/>
    </row>
    <row r="890" spans="2:6">
      <c r="B890" s="27"/>
      <c r="F890" s="27"/>
    </row>
    <row r="891" spans="2:6">
      <c r="B891" s="27"/>
      <c r="F891" s="27"/>
    </row>
    <row r="892" spans="2:6">
      <c r="B892" s="27"/>
      <c r="F892" s="27"/>
    </row>
    <row r="893" spans="2:6">
      <c r="B893" s="27"/>
      <c r="F893" s="27"/>
    </row>
    <row r="894" spans="2:6">
      <c r="B894" s="27"/>
      <c r="F894" s="27"/>
    </row>
    <row r="895" spans="2:6">
      <c r="B895" s="27"/>
      <c r="F895" s="27"/>
    </row>
    <row r="896" spans="2:6">
      <c r="B896" s="27"/>
      <c r="F896" s="27"/>
    </row>
    <row r="897" spans="2:6">
      <c r="B897" s="27"/>
      <c r="F897" s="27"/>
    </row>
    <row r="898" spans="2:6">
      <c r="B898" s="27"/>
      <c r="F898" s="27"/>
    </row>
    <row r="899" spans="2:6">
      <c r="B899" s="27"/>
      <c r="F899" s="27"/>
    </row>
    <row r="900" spans="2:6">
      <c r="B900" s="27"/>
      <c r="F900" s="27"/>
    </row>
    <row r="901" spans="2:6">
      <c r="B901" s="27"/>
      <c r="F901" s="27"/>
    </row>
    <row r="902" spans="2:6">
      <c r="B902" s="27"/>
      <c r="F902" s="27"/>
    </row>
    <row r="903" spans="2:6">
      <c r="B903" s="27"/>
      <c r="F903" s="27"/>
    </row>
    <row r="904" spans="2:6">
      <c r="B904" s="27"/>
      <c r="F904" s="27"/>
    </row>
    <row r="905" spans="2:6">
      <c r="B905" s="27"/>
      <c r="F905" s="27"/>
    </row>
    <row r="906" spans="2:6">
      <c r="B906" s="27"/>
      <c r="F906" s="27"/>
    </row>
    <row r="907" spans="2:6">
      <c r="B907" s="27"/>
      <c r="F907" s="27"/>
    </row>
    <row r="908" spans="2:6">
      <c r="B908" s="27"/>
      <c r="F908" s="27"/>
    </row>
    <row r="909" spans="2:6">
      <c r="B909" s="27"/>
      <c r="F909" s="27"/>
    </row>
    <row r="910" spans="2:6">
      <c r="B910" s="27"/>
      <c r="F910" s="27"/>
    </row>
    <row r="911" spans="2:6">
      <c r="B911" s="27"/>
      <c r="F911" s="27"/>
    </row>
    <row r="912" spans="2:6">
      <c r="B912" s="27"/>
      <c r="F912" s="27"/>
    </row>
    <row r="913" spans="2:6">
      <c r="B913" s="27"/>
      <c r="F913" s="27"/>
    </row>
    <row r="914" spans="2:6">
      <c r="B914" s="27"/>
      <c r="F914" s="27"/>
    </row>
    <row r="915" spans="2:6">
      <c r="B915" s="27"/>
      <c r="F915" s="27"/>
    </row>
    <row r="916" spans="2:6">
      <c r="B916" s="27"/>
      <c r="F916" s="27"/>
    </row>
    <row r="917" spans="2:6">
      <c r="B917" s="27"/>
      <c r="F917" s="27"/>
    </row>
    <row r="918" spans="2:6">
      <c r="B918" s="27"/>
      <c r="F918" s="27"/>
    </row>
    <row r="919" spans="2:6">
      <c r="B919" s="27"/>
      <c r="F919" s="27"/>
    </row>
    <row r="920" spans="2:6">
      <c r="B920" s="27"/>
      <c r="F920" s="27"/>
    </row>
    <row r="921" spans="2:6">
      <c r="B921" s="27"/>
      <c r="F921" s="27"/>
    </row>
    <row r="922" spans="2:6">
      <c r="B922" s="27"/>
      <c r="F922" s="27"/>
    </row>
    <row r="923" spans="2:6">
      <c r="B923" s="27"/>
      <c r="F923" s="27"/>
    </row>
    <row r="924" spans="2:6">
      <c r="B924" s="27"/>
      <c r="F924" s="27"/>
    </row>
    <row r="925" spans="2:6">
      <c r="B925" s="27"/>
      <c r="F925" s="27"/>
    </row>
    <row r="926" spans="2:6">
      <c r="B926" s="27"/>
      <c r="F926" s="27"/>
    </row>
    <row r="927" spans="2:6">
      <c r="B927" s="27"/>
      <c r="F927" s="27"/>
    </row>
    <row r="928" spans="2:6">
      <c r="B928" s="27"/>
      <c r="F928" s="27"/>
    </row>
    <row r="929" spans="2:6">
      <c r="B929" s="27"/>
      <c r="F929" s="27"/>
    </row>
    <row r="930" spans="2:6">
      <c r="B930" s="27"/>
      <c r="F930" s="27"/>
    </row>
    <row r="931" spans="2:6">
      <c r="B931" s="27"/>
      <c r="F931" s="27"/>
    </row>
    <row r="932" spans="2:6">
      <c r="B932" s="27"/>
      <c r="F932" s="27"/>
    </row>
    <row r="933" spans="2:6">
      <c r="B933" s="27"/>
      <c r="F933" s="27"/>
    </row>
    <row r="934" spans="2:6">
      <c r="B934" s="27"/>
      <c r="F934" s="27"/>
    </row>
    <row r="935" spans="2:6">
      <c r="B935" s="27"/>
      <c r="F935" s="27"/>
    </row>
    <row r="936" spans="2:6">
      <c r="B936" s="27"/>
      <c r="F936" s="27"/>
    </row>
    <row r="937" spans="2:6">
      <c r="B937" s="27"/>
      <c r="F937" s="27"/>
    </row>
    <row r="938" spans="2:6">
      <c r="B938" s="27"/>
      <c r="F938" s="27"/>
    </row>
    <row r="939" spans="2:6">
      <c r="B939" s="27"/>
      <c r="F939" s="27"/>
    </row>
    <row r="940" spans="2:6">
      <c r="B940" s="27"/>
      <c r="F940" s="27"/>
    </row>
    <row r="941" spans="2:6">
      <c r="B941" s="27"/>
      <c r="F941" s="27"/>
    </row>
    <row r="942" spans="2:6">
      <c r="B942" s="27"/>
      <c r="F942" s="27"/>
    </row>
    <row r="943" spans="2:6">
      <c r="B943" s="27"/>
      <c r="F943" s="27"/>
    </row>
    <row r="944" spans="2:6">
      <c r="B944" s="27"/>
      <c r="F944" s="27"/>
    </row>
    <row r="945" spans="2:6">
      <c r="B945" s="27"/>
      <c r="F945" s="27"/>
    </row>
    <row r="946" spans="2:6">
      <c r="B946" s="27"/>
      <c r="F946" s="27"/>
    </row>
    <row r="947" spans="2:6">
      <c r="B947" s="27"/>
      <c r="F947" s="27"/>
    </row>
    <row r="948" spans="2:6">
      <c r="B948" s="27"/>
      <c r="F948" s="27"/>
    </row>
    <row r="949" spans="2:6">
      <c r="B949" s="27"/>
      <c r="F949" s="27"/>
    </row>
    <row r="950" spans="2:6">
      <c r="B950" s="27"/>
      <c r="F950" s="27"/>
    </row>
    <row r="951" spans="2:6">
      <c r="B951" s="27"/>
      <c r="F951" s="27"/>
    </row>
    <row r="952" spans="2:6">
      <c r="B952" s="27"/>
      <c r="F952" s="27"/>
    </row>
    <row r="953" spans="2:6">
      <c r="B953" s="27"/>
      <c r="F953" s="27"/>
    </row>
    <row r="954" spans="2:6">
      <c r="B954" s="27"/>
      <c r="F954" s="27"/>
    </row>
    <row r="955" spans="2:6">
      <c r="B955" s="27"/>
      <c r="F955" s="27"/>
    </row>
    <row r="956" spans="2:6">
      <c r="B956" s="27"/>
      <c r="F956" s="27"/>
    </row>
    <row r="957" spans="2:6">
      <c r="B957" s="27"/>
      <c r="F957" s="27"/>
    </row>
    <row r="958" spans="2:6">
      <c r="B958" s="27"/>
      <c r="F958" s="27"/>
    </row>
    <row r="959" spans="2:6">
      <c r="B959" s="27"/>
      <c r="F959" s="27"/>
    </row>
    <row r="960" spans="2:6">
      <c r="B960" s="27"/>
      <c r="F960" s="27"/>
    </row>
    <row r="961" spans="2:6">
      <c r="B961" s="27"/>
      <c r="F961" s="27"/>
    </row>
    <row r="962" spans="2:6">
      <c r="B962" s="27"/>
      <c r="F962" s="27"/>
    </row>
    <row r="963" spans="2:6">
      <c r="B963" s="27"/>
      <c r="F963" s="27"/>
    </row>
    <row r="964" spans="2:6">
      <c r="B964" s="27"/>
      <c r="F964" s="27"/>
    </row>
    <row r="965" spans="2:6">
      <c r="B965" s="27"/>
      <c r="F965" s="27"/>
    </row>
    <row r="966" spans="2:6">
      <c r="B966" s="27"/>
      <c r="F966" s="27"/>
    </row>
    <row r="967" spans="2:6">
      <c r="B967" s="27"/>
      <c r="F967" s="27"/>
    </row>
    <row r="968" spans="2:6">
      <c r="B968" s="27"/>
      <c r="F968" s="27"/>
    </row>
    <row r="969" spans="2:6">
      <c r="B969" s="27"/>
      <c r="F969" s="27"/>
    </row>
    <row r="970" spans="2:6">
      <c r="B970" s="27"/>
      <c r="F970" s="27"/>
    </row>
    <row r="971" spans="2:6">
      <c r="B971" s="27"/>
      <c r="F971" s="27"/>
    </row>
    <row r="972" spans="2:6">
      <c r="B972" s="27"/>
      <c r="F972" s="27"/>
    </row>
    <row r="973" spans="2:6">
      <c r="B973" s="27"/>
      <c r="F973" s="27"/>
    </row>
    <row r="974" spans="2:6">
      <c r="B974" s="27"/>
      <c r="F974" s="27"/>
    </row>
    <row r="975" spans="2:6">
      <c r="B975" s="27"/>
      <c r="F975" s="27"/>
    </row>
    <row r="976" spans="2:6">
      <c r="B976" s="27"/>
      <c r="F976" s="27"/>
    </row>
    <row r="977" spans="2:6">
      <c r="B977" s="27"/>
      <c r="F977" s="27"/>
    </row>
    <row r="978" spans="2:6">
      <c r="B978" s="27"/>
      <c r="F978" s="27"/>
    </row>
    <row r="979" spans="2:6">
      <c r="B979" s="27"/>
      <c r="F979" s="27"/>
    </row>
    <row r="980" spans="2:6">
      <c r="B980" s="27"/>
      <c r="F980" s="27"/>
    </row>
    <row r="981" spans="2:6">
      <c r="B981" s="27"/>
      <c r="F981" s="27"/>
    </row>
    <row r="982" spans="2:6">
      <c r="B982" s="27"/>
      <c r="F982" s="27"/>
    </row>
    <row r="983" spans="2:6">
      <c r="B983" s="27"/>
      <c r="F983" s="27"/>
    </row>
    <row r="984" spans="2:6">
      <c r="B984" s="27"/>
      <c r="F984" s="27"/>
    </row>
    <row r="985" spans="2:6">
      <c r="B985" s="27"/>
      <c r="F985" s="27"/>
    </row>
    <row r="986" spans="2:6">
      <c r="B986" s="27"/>
      <c r="F986" s="27"/>
    </row>
    <row r="987" spans="2:6">
      <c r="B987" s="27"/>
      <c r="F987" s="27"/>
    </row>
    <row r="988" spans="2:6">
      <c r="B988" s="27"/>
      <c r="F988" s="27"/>
    </row>
    <row r="989" spans="2:6">
      <c r="B989" s="27"/>
      <c r="F989" s="27"/>
    </row>
    <row r="990" spans="2:6">
      <c r="B990" s="27"/>
      <c r="F990" s="27"/>
    </row>
    <row r="991" spans="2:6">
      <c r="B991" s="27"/>
      <c r="F991" s="27"/>
    </row>
    <row r="992" spans="2:6">
      <c r="B992" s="27"/>
      <c r="F992" s="27"/>
    </row>
    <row r="993" spans="2:6">
      <c r="B993" s="27"/>
      <c r="F993" s="27"/>
    </row>
    <row r="994" spans="2:6">
      <c r="B994" s="27"/>
      <c r="F994" s="27"/>
    </row>
    <row r="995" spans="2:6">
      <c r="B995" s="27"/>
      <c r="F995" s="27"/>
    </row>
    <row r="996" spans="2:6">
      <c r="B996" s="27"/>
      <c r="F996" s="27"/>
    </row>
    <row r="997" spans="2:6">
      <c r="B997" s="27"/>
      <c r="F997" s="27"/>
    </row>
    <row r="998" spans="2:6">
      <c r="B998" s="27"/>
      <c r="F998" s="27"/>
    </row>
    <row r="999" spans="2:6">
      <c r="B999" s="27"/>
      <c r="F999" s="27"/>
    </row>
    <row r="1000" spans="2:6">
      <c r="B1000" s="27"/>
      <c r="F1000" s="27"/>
    </row>
    <row r="1001" spans="2:6">
      <c r="B1001" s="27"/>
      <c r="F1001" s="27"/>
    </row>
    <row r="1002" spans="2:6">
      <c r="B1002" s="27"/>
      <c r="F1002" s="27"/>
    </row>
    <row r="1003" spans="2:6">
      <c r="B1003" s="27"/>
      <c r="F1003" s="27"/>
    </row>
    <row r="1004" spans="2:6">
      <c r="B1004" s="27"/>
      <c r="F1004" s="27"/>
    </row>
    <row r="1005" spans="2:6">
      <c r="B1005" s="27"/>
      <c r="F1005" s="27"/>
    </row>
    <row r="1006" spans="2:6">
      <c r="B1006" s="27"/>
      <c r="F1006" s="27"/>
    </row>
    <row r="1007" spans="2:6">
      <c r="B1007" s="27"/>
      <c r="F1007" s="27"/>
    </row>
    <row r="1008" spans="2:6">
      <c r="B1008" s="27"/>
      <c r="F1008" s="27"/>
    </row>
    <row r="1009" spans="2:6">
      <c r="B1009" s="27"/>
      <c r="F1009" s="27"/>
    </row>
    <row r="1010" spans="2:6">
      <c r="B1010" s="27"/>
      <c r="F1010" s="27"/>
    </row>
    <row r="1011" spans="2:6">
      <c r="B1011" s="27"/>
      <c r="F1011" s="27"/>
    </row>
    <row r="1012" spans="2:6">
      <c r="B1012" s="27"/>
      <c r="F1012" s="27"/>
    </row>
    <row r="1013" spans="2:6">
      <c r="B1013" s="27"/>
      <c r="F1013" s="27"/>
    </row>
    <row r="1014" spans="2:6">
      <c r="B1014" s="27"/>
      <c r="F1014" s="27"/>
    </row>
    <row r="1015" spans="2:6">
      <c r="B1015" s="27"/>
      <c r="F1015" s="27"/>
    </row>
    <row r="1016" spans="2:6">
      <c r="B1016" s="27"/>
      <c r="F1016" s="27"/>
    </row>
    <row r="1017" spans="2:6">
      <c r="B1017" s="27"/>
      <c r="F1017" s="27"/>
    </row>
    <row r="1018" spans="2:6">
      <c r="B1018" s="27"/>
      <c r="F1018" s="27"/>
    </row>
    <row r="1019" spans="2:6">
      <c r="B1019" s="27"/>
      <c r="F1019" s="27"/>
    </row>
    <row r="1020" spans="2:6">
      <c r="B1020" s="27"/>
      <c r="F1020" s="27"/>
    </row>
    <row r="1021" spans="2:6">
      <c r="B1021" s="27"/>
      <c r="F1021" s="27"/>
    </row>
    <row r="1022" spans="2:6">
      <c r="B1022" s="27"/>
      <c r="F1022" s="27"/>
    </row>
    <row r="1023" spans="2:6">
      <c r="B1023" s="27"/>
      <c r="F1023" s="27"/>
    </row>
    <row r="1024" spans="2:6">
      <c r="B1024" s="27"/>
      <c r="F1024" s="27"/>
    </row>
    <row r="1025" spans="2:6">
      <c r="B1025" s="27"/>
      <c r="F1025" s="27"/>
    </row>
    <row r="1026" spans="2:6">
      <c r="B1026" s="27"/>
      <c r="F1026" s="27"/>
    </row>
    <row r="1027" spans="2:6">
      <c r="B1027" s="27"/>
      <c r="F1027" s="27"/>
    </row>
    <row r="1028" spans="2:6">
      <c r="B1028" s="27"/>
      <c r="F1028" s="27"/>
    </row>
    <row r="1029" spans="2:6">
      <c r="B1029" s="27"/>
      <c r="F1029" s="27"/>
    </row>
    <row r="1030" spans="2:6">
      <c r="B1030" s="27"/>
      <c r="F1030" s="27"/>
    </row>
    <row r="1031" spans="2:6">
      <c r="B1031" s="27"/>
      <c r="F1031" s="27"/>
    </row>
    <row r="1032" spans="2:6">
      <c r="B1032" s="27"/>
      <c r="F1032" s="27"/>
    </row>
    <row r="1033" spans="2:6">
      <c r="B1033" s="27"/>
      <c r="F1033" s="27"/>
    </row>
    <row r="1034" spans="2:6">
      <c r="B1034" s="27"/>
      <c r="F1034" s="27"/>
    </row>
    <row r="1035" spans="2:6">
      <c r="B1035" s="27"/>
      <c r="F1035" s="27"/>
    </row>
    <row r="1036" spans="2:6">
      <c r="B1036" s="27"/>
      <c r="F1036" s="27"/>
    </row>
    <row r="1037" spans="2:6">
      <c r="B1037" s="27"/>
      <c r="F1037" s="27"/>
    </row>
    <row r="1038" spans="2:6">
      <c r="B1038" s="27"/>
      <c r="F1038" s="27"/>
    </row>
    <row r="1039" spans="2:6">
      <c r="B1039" s="27"/>
      <c r="F1039" s="27"/>
    </row>
    <row r="1040" spans="2:6">
      <c r="B1040" s="27"/>
      <c r="F1040" s="27"/>
    </row>
    <row r="1041" spans="2:6">
      <c r="B1041" s="27"/>
      <c r="F1041" s="27"/>
    </row>
    <row r="1042" spans="2:6">
      <c r="B1042" s="27"/>
      <c r="F1042" s="27"/>
    </row>
    <row r="1043" spans="2:6">
      <c r="B1043" s="27"/>
      <c r="F1043" s="27"/>
    </row>
    <row r="1044" spans="2:6">
      <c r="B1044" s="27"/>
      <c r="F1044" s="27"/>
    </row>
    <row r="1045" spans="2:6">
      <c r="B1045" s="27"/>
      <c r="F1045" s="27"/>
    </row>
    <row r="1046" spans="2:6">
      <c r="B1046" s="27"/>
      <c r="F1046" s="27"/>
    </row>
    <row r="1047" spans="2:6">
      <c r="B1047" s="27"/>
      <c r="F1047" s="27"/>
    </row>
    <row r="1048" spans="2:6">
      <c r="B1048" s="27"/>
      <c r="F1048" s="27"/>
    </row>
    <row r="1049" spans="2:6">
      <c r="B1049" s="27"/>
      <c r="F1049" s="27"/>
    </row>
    <row r="1050" spans="2:6">
      <c r="B1050" s="27"/>
      <c r="F1050" s="27"/>
    </row>
    <row r="1051" spans="2:6">
      <c r="B1051" s="27"/>
      <c r="F1051" s="27"/>
    </row>
    <row r="1052" spans="2:6">
      <c r="B1052" s="27"/>
      <c r="F1052" s="27"/>
    </row>
    <row r="1053" spans="2:6">
      <c r="B1053" s="27"/>
      <c r="F1053" s="27"/>
    </row>
    <row r="1054" spans="2:6">
      <c r="B1054" s="27"/>
      <c r="F1054" s="27"/>
    </row>
    <row r="1055" spans="2:6">
      <c r="B1055" s="27"/>
      <c r="F1055" s="27"/>
    </row>
    <row r="1056" spans="2:6">
      <c r="B1056" s="27"/>
      <c r="F1056" s="27"/>
    </row>
    <row r="1057" spans="2:6">
      <c r="B1057" s="27"/>
      <c r="F1057" s="27"/>
    </row>
    <row r="1058" spans="2:6">
      <c r="B1058" s="27"/>
      <c r="F1058" s="27"/>
    </row>
    <row r="1059" spans="2:6">
      <c r="B1059" s="27"/>
      <c r="F1059" s="27"/>
    </row>
    <row r="1060" spans="2:6">
      <c r="B1060" s="27"/>
      <c r="F1060" s="27"/>
    </row>
    <row r="1061" spans="2:6">
      <c r="B1061" s="27"/>
      <c r="F1061" s="27"/>
    </row>
    <row r="1062" spans="2:6">
      <c r="B1062" s="27"/>
      <c r="F1062" s="27"/>
    </row>
    <row r="1063" spans="2:6">
      <c r="B1063" s="27"/>
      <c r="F1063" s="27"/>
    </row>
    <row r="1064" spans="2:6">
      <c r="B1064" s="27"/>
      <c r="F1064" s="27"/>
    </row>
    <row r="1065" spans="2:6">
      <c r="B1065" s="27"/>
      <c r="F1065" s="27"/>
    </row>
    <row r="1066" spans="2:6">
      <c r="B1066" s="27"/>
      <c r="F1066" s="27"/>
    </row>
    <row r="1067" spans="2:6">
      <c r="B1067" s="27"/>
      <c r="F1067" s="27"/>
    </row>
    <row r="1068" spans="2:6">
      <c r="B1068" s="27"/>
      <c r="F1068" s="27"/>
    </row>
    <row r="1069" spans="2:6">
      <c r="B1069" s="27"/>
      <c r="F1069" s="27"/>
    </row>
    <row r="1070" spans="2:6">
      <c r="B1070" s="27"/>
      <c r="F1070" s="27"/>
    </row>
    <row r="1071" spans="2:6">
      <c r="B1071" s="27"/>
      <c r="F1071" s="27"/>
    </row>
    <row r="1072" spans="2:6">
      <c r="B1072" s="27"/>
      <c r="F1072" s="27"/>
    </row>
    <row r="1073" spans="2:6">
      <c r="B1073" s="27"/>
      <c r="F1073" s="27"/>
    </row>
    <row r="1074" spans="2:6">
      <c r="B1074" s="27"/>
      <c r="F1074" s="27"/>
    </row>
    <row r="1075" spans="2:6">
      <c r="B1075" s="27"/>
      <c r="F1075" s="27"/>
    </row>
    <row r="1076" spans="2:6">
      <c r="B1076" s="27"/>
      <c r="F1076" s="27"/>
    </row>
    <row r="1077" spans="2:6">
      <c r="B1077" s="27"/>
      <c r="F1077" s="27"/>
    </row>
    <row r="1078" spans="2:6">
      <c r="B1078" s="27"/>
      <c r="F1078" s="27"/>
    </row>
    <row r="1079" spans="2:6">
      <c r="B1079" s="27"/>
      <c r="F1079" s="27"/>
    </row>
    <row r="1080" spans="2:6">
      <c r="B1080" s="27"/>
      <c r="F1080" s="27"/>
    </row>
    <row r="1081" spans="2:6">
      <c r="B1081" s="27"/>
      <c r="F1081" s="27"/>
    </row>
    <row r="1082" spans="2:6">
      <c r="B1082" s="27"/>
      <c r="F1082" s="27"/>
    </row>
    <row r="1083" spans="2:6">
      <c r="B1083" s="27"/>
      <c r="F1083" s="27"/>
    </row>
    <row r="1084" spans="2:6">
      <c r="B1084" s="27"/>
      <c r="F1084" s="27"/>
    </row>
    <row r="1085" spans="2:6">
      <c r="B1085" s="27"/>
      <c r="F1085" s="27"/>
    </row>
    <row r="1086" spans="2:6">
      <c r="B1086" s="27"/>
      <c r="F1086" s="27"/>
    </row>
    <row r="1087" spans="2:6">
      <c r="B1087" s="27"/>
      <c r="F1087" s="27"/>
    </row>
    <row r="1088" spans="2:6">
      <c r="B1088" s="27"/>
      <c r="F1088" s="27"/>
    </row>
    <row r="1089" spans="2:6">
      <c r="B1089" s="27"/>
      <c r="F1089" s="27"/>
    </row>
    <row r="1090" spans="2:6">
      <c r="B1090" s="27"/>
      <c r="F1090" s="27"/>
    </row>
    <row r="1091" spans="2:6">
      <c r="B1091" s="27"/>
      <c r="F1091" s="27"/>
    </row>
    <row r="1092" spans="2:6">
      <c r="B1092" s="27"/>
      <c r="F1092" s="27"/>
    </row>
    <row r="1093" spans="2:6">
      <c r="B1093" s="27"/>
      <c r="F1093" s="27"/>
    </row>
    <row r="1094" spans="2:6">
      <c r="B1094" s="27"/>
      <c r="F1094" s="27"/>
    </row>
    <row r="1095" spans="2:6">
      <c r="B1095" s="27"/>
      <c r="F1095" s="27"/>
    </row>
    <row r="1096" spans="2:6">
      <c r="B1096" s="27"/>
      <c r="F1096" s="27"/>
    </row>
    <row r="1097" spans="2:6">
      <c r="B1097" s="27"/>
      <c r="F1097" s="27"/>
    </row>
    <row r="1098" spans="2:6">
      <c r="B1098" s="27"/>
      <c r="F1098" s="27"/>
    </row>
    <row r="1099" spans="2:6">
      <c r="B1099" s="27"/>
      <c r="F1099" s="27"/>
    </row>
    <row r="1100" spans="2:6">
      <c r="B1100" s="27"/>
      <c r="F1100" s="27"/>
    </row>
    <row r="1101" spans="2:6">
      <c r="B1101" s="27"/>
      <c r="F1101" s="27"/>
    </row>
    <row r="1102" spans="2:6">
      <c r="B1102" s="27"/>
      <c r="F1102" s="27"/>
    </row>
    <row r="1103" spans="2:6">
      <c r="B1103" s="27"/>
      <c r="F1103" s="27"/>
    </row>
    <row r="1104" spans="2:6">
      <c r="B1104" s="27"/>
      <c r="F1104" s="27"/>
    </row>
    <row r="1105" spans="2:6">
      <c r="B1105" s="27"/>
      <c r="F1105" s="27"/>
    </row>
    <row r="1106" spans="2:6">
      <c r="B1106" s="27"/>
      <c r="F1106" s="27"/>
    </row>
    <row r="1107" spans="2:6">
      <c r="B1107" s="27"/>
      <c r="F1107" s="27"/>
    </row>
    <row r="1108" spans="2:6">
      <c r="B1108" s="27"/>
      <c r="F1108" s="27"/>
    </row>
    <row r="1109" spans="2:6">
      <c r="B1109" s="27"/>
      <c r="F1109" s="27"/>
    </row>
    <row r="1110" spans="2:6">
      <c r="B1110" s="27"/>
      <c r="F1110" s="27"/>
    </row>
    <row r="1111" spans="2:6">
      <c r="B1111" s="27"/>
      <c r="F1111" s="27"/>
    </row>
    <row r="1112" spans="2:6">
      <c r="B1112" s="27"/>
      <c r="F1112" s="27"/>
    </row>
    <row r="1113" spans="2:6">
      <c r="B1113" s="27"/>
      <c r="F1113" s="27"/>
    </row>
    <row r="1114" spans="2:6">
      <c r="B1114" s="27"/>
      <c r="F1114" s="27"/>
    </row>
    <row r="1115" spans="2:6">
      <c r="B1115" s="27"/>
      <c r="F1115" s="27"/>
    </row>
    <row r="1116" spans="2:6">
      <c r="B1116" s="27"/>
      <c r="F1116" s="27"/>
    </row>
    <row r="1117" spans="2:6">
      <c r="B1117" s="27"/>
      <c r="F1117" s="27"/>
    </row>
    <row r="1118" spans="2:6">
      <c r="B1118" s="27"/>
      <c r="F1118" s="27"/>
    </row>
    <row r="1119" spans="2:6">
      <c r="B1119" s="27"/>
      <c r="F1119" s="27"/>
    </row>
    <row r="1120" spans="2:6">
      <c r="B1120" s="27"/>
      <c r="F1120" s="27"/>
    </row>
    <row r="1121" spans="2:6">
      <c r="B1121" s="27"/>
      <c r="F1121" s="27"/>
    </row>
    <row r="1122" spans="2:6">
      <c r="B1122" s="27"/>
      <c r="F1122" s="27"/>
    </row>
    <row r="1123" spans="2:6">
      <c r="B1123" s="27"/>
      <c r="F1123" s="27"/>
    </row>
    <row r="1124" spans="2:6">
      <c r="B1124" s="27"/>
      <c r="F1124" s="27"/>
    </row>
    <row r="1125" spans="2:6">
      <c r="B1125" s="27"/>
      <c r="F1125" s="27"/>
    </row>
    <row r="1126" spans="2:6">
      <c r="B1126" s="27"/>
      <c r="F1126" s="27"/>
    </row>
    <row r="1127" spans="2:6">
      <c r="B1127" s="27"/>
      <c r="F1127" s="27"/>
    </row>
    <row r="1128" spans="2:6">
      <c r="B1128" s="27"/>
      <c r="F1128" s="27"/>
    </row>
    <row r="1129" spans="2:6">
      <c r="B1129" s="27"/>
      <c r="F1129" s="27"/>
    </row>
    <row r="1130" spans="2:6">
      <c r="B1130" s="27"/>
      <c r="F1130" s="27"/>
    </row>
    <row r="1131" spans="2:6">
      <c r="B1131" s="27"/>
      <c r="F1131" s="27"/>
    </row>
    <row r="1132" spans="2:6">
      <c r="B1132" s="27"/>
      <c r="F1132" s="27"/>
    </row>
    <row r="1133" spans="2:6">
      <c r="B1133" s="27"/>
      <c r="F1133" s="27"/>
    </row>
    <row r="1134" spans="2:6">
      <c r="B1134" s="27"/>
      <c r="F1134" s="27"/>
    </row>
    <row r="1135" spans="2:6">
      <c r="B1135" s="27"/>
      <c r="F1135" s="27"/>
    </row>
    <row r="1136" spans="2:6">
      <c r="B1136" s="27"/>
      <c r="F1136" s="27"/>
    </row>
    <row r="1137" spans="2:6">
      <c r="B1137" s="27"/>
      <c r="F1137" s="27"/>
    </row>
    <row r="1138" spans="2:6">
      <c r="B1138" s="27"/>
      <c r="F1138" s="27"/>
    </row>
    <row r="1139" spans="2:6">
      <c r="B1139" s="27"/>
      <c r="F1139" s="27"/>
    </row>
  </sheetData>
  <phoneticPr fontId="24" type="noConversion"/>
  <hyperlinks>
    <hyperlink ref="P63" r:id="rId1" display="http://www.konkoly.hu/cgi-bin/IBVS?46"/>
    <hyperlink ref="P64" r:id="rId2" display="http://www.bav-astro.de/sfs/BAVM_link.php?BAVMnr=23"/>
    <hyperlink ref="P65" r:id="rId3" display="http://www.bav-astro.de/sfs/BAVM_link.php?BAVMnr=23"/>
    <hyperlink ref="P11" r:id="rId4" display="http://www.konkoly.hu/cgi-bin/IBVS?1255"/>
    <hyperlink ref="P96" r:id="rId5" display="http://www.bav-astro.de/sfs/BAVM_link.php?BAVMnr=29"/>
    <hyperlink ref="P156" r:id="rId6" display="http://www.bav-astro.de/sfs/BAVM_link.php?BAVMnr=52"/>
    <hyperlink ref="P159" r:id="rId7" display="http://www.konkoly.hu/cgi-bin/IBVS?3374"/>
    <hyperlink ref="P160" r:id="rId8" display="http://www.konkoly.hu/cgi-bin/IBVS?3374"/>
    <hyperlink ref="P163" r:id="rId9" display="http://www.konkoly.hu/cgi-bin/IBVS?3374"/>
    <hyperlink ref="P164" r:id="rId10" display="http://www.konkoly.hu/cgi-bin/IBVS?3374"/>
    <hyperlink ref="P165" r:id="rId11" display="http://www.konkoly.hu/cgi-bin/IBVS?3374"/>
    <hyperlink ref="P167" r:id="rId12" display="http://www.konkoly.hu/cgi-bin/IBVS?3615"/>
    <hyperlink ref="P181" r:id="rId13" display="http://www.konkoly.hu/cgi-bin/IBVS?4277"/>
    <hyperlink ref="P185" r:id="rId14" display="http://www.konkoly.hu/cgi-bin/IBVS?4277"/>
    <hyperlink ref="P193" r:id="rId15" display="http://www.konkoly.hu/cgi-bin/IBVS?4534"/>
    <hyperlink ref="P203" r:id="rId16" display="http://vsolj.cetus-net.org/no33.pdf"/>
    <hyperlink ref="P12" r:id="rId17" display="http://www.konkoly.hu/cgi-bin/IBVS?4751"/>
    <hyperlink ref="P204" r:id="rId18" display="http://www.konkoly.hu/cgi-bin/IBVS?4751"/>
    <hyperlink ref="P205" r:id="rId19" display="http://www.konkoly.hu/cgi-bin/IBVS?4751"/>
    <hyperlink ref="P206" r:id="rId20" display="http://www.konkoly.hu/cgi-bin/IBVS?4751"/>
    <hyperlink ref="P207" r:id="rId21" display="http://www.konkoly.hu/cgi-bin/IBVS?4751"/>
    <hyperlink ref="P208" r:id="rId22" display="http://www.konkoly.hu/cgi-bin/IBVS?4751"/>
    <hyperlink ref="P13" r:id="rId23" display="http://www.konkoly.hu/cgi-bin/IBVS?4751"/>
    <hyperlink ref="P14" r:id="rId24" display="http://www.konkoly.hu/cgi-bin/IBVS?4751"/>
    <hyperlink ref="P15" r:id="rId25" display="http://www.konkoly.hu/cgi-bin/IBVS?4751"/>
    <hyperlink ref="P16" r:id="rId26" display="http://www.konkoly.hu/cgi-bin/IBVS?4751"/>
    <hyperlink ref="P209" r:id="rId27" display="http://www.konkoly.hu/cgi-bin/IBVS?4751"/>
    <hyperlink ref="P210" r:id="rId28" display="http://www.konkoly.hu/cgi-bin/IBVS?4751"/>
    <hyperlink ref="P17" r:id="rId29" display="http://www.konkoly.hu/cgi-bin/IBVS?4751"/>
    <hyperlink ref="P18" r:id="rId30" display="http://www.konkoly.hu/cgi-bin/IBVS?4751"/>
    <hyperlink ref="P19" r:id="rId31" display="http://www.konkoly.hu/cgi-bin/IBVS?4751"/>
    <hyperlink ref="P211" r:id="rId32" display="http://www.konkoly.hu/cgi-bin/IBVS?4751"/>
    <hyperlink ref="P20" r:id="rId33" display="http://www.konkoly.hu/cgi-bin/IBVS?4751"/>
    <hyperlink ref="P212" r:id="rId34" display="http://www.konkoly.hu/cgi-bin/IBVS?4751"/>
    <hyperlink ref="P213" r:id="rId35" display="http://www.konkoly.hu/cgi-bin/IBVS?4751"/>
    <hyperlink ref="P21" r:id="rId36" display="http://www.konkoly.hu/cgi-bin/IBVS?4751"/>
    <hyperlink ref="P214" r:id="rId37" display="http://www.konkoly.hu/cgi-bin/IBVS?4751"/>
    <hyperlink ref="P215" r:id="rId38" display="http://www.konkoly.hu/cgi-bin/IBVS?4751"/>
    <hyperlink ref="P216" r:id="rId39" display="http://www.konkoly.hu/cgi-bin/IBVS?4751"/>
    <hyperlink ref="P22" r:id="rId40" display="http://www.konkoly.hu/cgi-bin/IBVS?4751"/>
    <hyperlink ref="P217" r:id="rId41" display="http://www.konkoly.hu/cgi-bin/IBVS?4751"/>
    <hyperlink ref="P218" r:id="rId42" display="http://www.konkoly.hu/cgi-bin/IBVS?4751"/>
    <hyperlink ref="P219" r:id="rId43" display="http://www.konkoly.hu/cgi-bin/IBVS?4751"/>
    <hyperlink ref="P23" r:id="rId44" display="http://www.konkoly.hu/cgi-bin/IBVS?4751"/>
    <hyperlink ref="P24" r:id="rId45" display="http://www.konkoly.hu/cgi-bin/IBVS?4751"/>
    <hyperlink ref="P220" r:id="rId46" display="http://www.konkoly.hu/cgi-bin/IBVS?4751"/>
    <hyperlink ref="P221" r:id="rId47" display="http://www.konkoly.hu/cgi-bin/IBVS?4751"/>
    <hyperlink ref="P25" r:id="rId48" display="http://www.konkoly.hu/cgi-bin/IBVS?4751"/>
    <hyperlink ref="P26" r:id="rId49" display="http://www.konkoly.hu/cgi-bin/IBVS?4943"/>
    <hyperlink ref="P27" r:id="rId50" display="http://www.konkoly.hu/cgi-bin/IBVS?4751"/>
    <hyperlink ref="P28" r:id="rId51" display="http://www.konkoly.hu/cgi-bin/IBVS?4751"/>
    <hyperlink ref="P222" r:id="rId52" display="http://www.konkoly.hu/cgi-bin/IBVS?4751"/>
    <hyperlink ref="P223" r:id="rId53" display="http://www.konkoly.hu/cgi-bin/IBVS?4751"/>
    <hyperlink ref="P29" r:id="rId54" display="http://www.konkoly.hu/cgi-bin/IBVS?4751"/>
    <hyperlink ref="P224" r:id="rId55" display="http://www.konkoly.hu/cgi-bin/IBVS?4751"/>
    <hyperlink ref="P225" r:id="rId56" display="http://www.konkoly.hu/cgi-bin/IBVS?4751"/>
    <hyperlink ref="P226" r:id="rId57" display="http://www.konkoly.hu/cgi-bin/IBVS?4751"/>
    <hyperlink ref="P30" r:id="rId58" display="http://www.konkoly.hu/cgi-bin/IBVS?4751"/>
    <hyperlink ref="P31" r:id="rId59" display="http://www.konkoly.hu/cgi-bin/IBVS?4751"/>
    <hyperlink ref="P32" r:id="rId60" display="http://www.konkoly.hu/cgi-bin/IBVS?4751"/>
    <hyperlink ref="P33" r:id="rId61" display="http://www.konkoly.hu/cgi-bin/IBVS?5040"/>
    <hyperlink ref="P34" r:id="rId62" display="http://www.konkoly.hu/cgi-bin/IBVS?4943"/>
    <hyperlink ref="P35" r:id="rId63" display="http://www.konkoly.hu/cgi-bin/IBVS?4943"/>
    <hyperlink ref="P228" r:id="rId64" display="http://www.konkoly.hu/cgi-bin/IBVS?5056"/>
    <hyperlink ref="P229" r:id="rId65" display="http://www.konkoly.hu/cgi-bin/IBVS?5056"/>
    <hyperlink ref="P230" r:id="rId66" display="http://www.konkoly.hu/cgi-bin/IBVS?5056"/>
    <hyperlink ref="P232" r:id="rId67" display="http://www.konkoly.hu/cgi-bin/IBVS?5341"/>
    <hyperlink ref="P233" r:id="rId68" display="http://www.konkoly.hu/cgi-bin/IBVS?5341"/>
    <hyperlink ref="P234" r:id="rId69" display="http://www.konkoly.hu/cgi-bin/IBVS?5341"/>
    <hyperlink ref="P235" r:id="rId70" display="http://www.konkoly.hu/cgi-bin/IBVS?5341"/>
    <hyperlink ref="P236" r:id="rId71" display="http://www.konkoly.hu/cgi-bin/IBVS?5341"/>
    <hyperlink ref="P237" r:id="rId72" display="http://www.konkoly.hu/cgi-bin/IBVS?5341"/>
    <hyperlink ref="P238" r:id="rId73" display="http://www.konkoly.hu/cgi-bin/IBVS?5341"/>
    <hyperlink ref="P239" r:id="rId74" display="http://www.konkoly.hu/cgi-bin/IBVS?5341"/>
    <hyperlink ref="P240" r:id="rId75" display="http://www.bav-astro.de/sfs/BAVM_link.php?BAVMnr=158"/>
    <hyperlink ref="P241" r:id="rId76" display="http://www.bav-astro.de/sfs/BAVM_link.php?BAVMnr=158"/>
    <hyperlink ref="P36" r:id="rId77" display="http://www.konkoly.hu/cgi-bin/IBVS?5371"/>
    <hyperlink ref="P243" r:id="rId78" display="http://vsolj.cetus-net.org/no40.pdf"/>
    <hyperlink ref="P244" r:id="rId79" display="http://www.konkoly.hu/cgi-bin/IBVS?5434"/>
    <hyperlink ref="P245" r:id="rId80" display="http://www.konkoly.hu/cgi-bin/IBVS?5494"/>
    <hyperlink ref="P246" r:id="rId81" display="http://www.konkoly.hu/cgi-bin/IBVS?5494"/>
    <hyperlink ref="P247" r:id="rId82" display="http://www.konkoly.hu/cgi-bin/IBVS?5668"/>
    <hyperlink ref="P248" r:id="rId83" display="http://www.konkoly.hu/cgi-bin/IBVS?5668"/>
    <hyperlink ref="P249" r:id="rId84" display="http://www.konkoly.hu/cgi-bin/IBVS?5668"/>
    <hyperlink ref="P250" r:id="rId85" display="http://www.konkoly.hu/cgi-bin/IBVS?5668"/>
    <hyperlink ref="P251" r:id="rId86" display="http://www.konkoly.hu/cgi-bin/IBVS?5399"/>
    <hyperlink ref="P252" r:id="rId87" display="http://www.konkoly.hu/cgi-bin/IBVS?5694"/>
    <hyperlink ref="P253" r:id="rId88" display="http://www.konkoly.hu/cgi-bin/IBVS?5494"/>
    <hyperlink ref="P254" r:id="rId89" display="http://vsolj.cetus-net.org/no42.pdf"/>
    <hyperlink ref="P255" r:id="rId90" display="http://www.bav-astro.de/sfs/BAVM_link.php?BAVMnr=173"/>
    <hyperlink ref="P256" r:id="rId91" display="http://www.bav-astro.de/sfs/BAVM_link.php?BAVMnr=172"/>
    <hyperlink ref="P257" r:id="rId92" display="http://www.konkoly.hu/cgi-bin/IBVS?5592"/>
    <hyperlink ref="P258" r:id="rId93" display="http://www.konkoly.hu/cgi-bin/IBVS?5694"/>
    <hyperlink ref="P259" r:id="rId94" display="http://www.konkoly.hu/cgi-bin/IBVS?5672"/>
    <hyperlink ref="P260" r:id="rId95" display="http://www.konkoly.hu/cgi-bin/IBVS?5668"/>
    <hyperlink ref="P261" r:id="rId96" display="http://www.konkoly.hu/cgi-bin/IBVS?5690"/>
    <hyperlink ref="P262" r:id="rId97" display="http://vsolj.cetus-net.org/no44.pdf"/>
    <hyperlink ref="P263" r:id="rId98" display="http://www.bav-astro.de/sfs/BAVM_link.php?BAVMnr=173"/>
    <hyperlink ref="P264" r:id="rId99" display="http://www.konkoly.hu/cgi-bin/IBVS?5690"/>
    <hyperlink ref="P265" r:id="rId100" display="http://www.konkoly.hu/cgi-bin/IBVS?5694"/>
    <hyperlink ref="P266" r:id="rId101" display="http://www.konkoly.hu/cgi-bin/IBVS?5784"/>
    <hyperlink ref="P267" r:id="rId102" display="http://www.konkoly.hu/cgi-bin/IBVS?5784"/>
    <hyperlink ref="P268" r:id="rId103" display="http://www.konkoly.hu/cgi-bin/IBVS?5777"/>
    <hyperlink ref="P269" r:id="rId104" display="http://www.konkoly.hu/cgi-bin/IBVS?5777"/>
    <hyperlink ref="P270" r:id="rId105" display="http://var.astro.cz/oejv/issues/oejv0074.pdf"/>
    <hyperlink ref="P271" r:id="rId106" display="http://www.konkoly.hu/cgi-bin/IBVS?5806"/>
    <hyperlink ref="P272" r:id="rId107" display="http://www.konkoly.hu/cgi-bin/IBVS?5806"/>
    <hyperlink ref="P273" r:id="rId108" display="http://www.bav-astro.de/sfs/BAVM_link.php?BAVMnr=186"/>
    <hyperlink ref="P274" r:id="rId109" display="http://www.bav-astro.de/sfs/BAVM_link.php?BAVMnr=186"/>
    <hyperlink ref="P275" r:id="rId110" display="http://www.konkoly.hu/cgi-bin/IBVS?5820"/>
    <hyperlink ref="P276" r:id="rId111" display="http://var.astro.cz/oejv/issues/oejv0094.pdf"/>
    <hyperlink ref="P277" r:id="rId112" display="http://var.astro.cz/oejv/issues/oejv0094.pdf"/>
    <hyperlink ref="P278" r:id="rId113" display="http://var.astro.cz/oejv/issues/oejv0094.pdf"/>
    <hyperlink ref="P279" r:id="rId114" display="http://www.konkoly.hu/cgi-bin/IBVS?5835"/>
    <hyperlink ref="P280" r:id="rId115" display="http://www.konkoly.hu/cgi-bin/IBVS?5898"/>
    <hyperlink ref="P281" r:id="rId116" display="http://www.konkoly.hu/cgi-bin/IBVS?5894"/>
    <hyperlink ref="P282" r:id="rId117" display="http://vsolj.cetus-net.org/vsoljno50.pdf"/>
    <hyperlink ref="P283" r:id="rId118" display="http://www.bav-astro.de/sfs/BAVM_link.php?BAVMnr=209"/>
    <hyperlink ref="P284" r:id="rId119" display="http://www.bav-astro.de/sfs/BAVM_link.php?BAVMnr=209"/>
    <hyperlink ref="P285" r:id="rId120" display="http://www.konkoly.hu/cgi-bin/IBVS?5929"/>
    <hyperlink ref="P286" r:id="rId121" display="http://vsolj.cetus-net.org/vsoljno50.pdf"/>
    <hyperlink ref="P287" r:id="rId122" display="http://www.konkoly.hu/cgi-bin/IBVS?5945"/>
    <hyperlink ref="P288" r:id="rId123" display="http://www.konkoly.hu/cgi-bin/IBVS?5980"/>
    <hyperlink ref="P289" r:id="rId124" display="http://www.konkoly.hu/cgi-bin/IBVS?5980"/>
    <hyperlink ref="P290" r:id="rId125" display="http://www.konkoly.hu/cgi-bin/IBVS?5980"/>
    <hyperlink ref="P291" r:id="rId126" display="http://www.bav-astro.de/sfs/BAVM_link.php?BAVMnr=214"/>
    <hyperlink ref="P292" r:id="rId127" display="http://www.konkoly.hu/cgi-bin/IBVS?5980"/>
    <hyperlink ref="P293" r:id="rId128" display="http://www.konkoly.hu/cgi-bin/IBVS?5980"/>
    <hyperlink ref="P294" r:id="rId129" display="http://www.konkoly.hu/cgi-bin/IBVS?5966"/>
    <hyperlink ref="P295" r:id="rId130" display="http://www.konkoly.hu/cgi-bin/IBVS?5992"/>
    <hyperlink ref="P296" r:id="rId131" display="http://www.konkoly.hu/cgi-bin/IBVS?6044"/>
    <hyperlink ref="P297" r:id="rId132" display="http://www.bav-astro.de/sfs/BAVM_link.php?BAVMnr=231"/>
    <hyperlink ref="P298" r:id="rId133" display="http://www.konkoly.hu/cgi-bin/IBVS?5992"/>
    <hyperlink ref="P299" r:id="rId134" display="http://www.bav-astro.de/sfs/BAVM_link.php?BAVMnr=220"/>
    <hyperlink ref="P300" r:id="rId135" display="http://www.konkoly.hu/cgi-bin/IBVS?6029"/>
    <hyperlink ref="P301" r:id="rId136" display="http://www.konkoly.hu/cgi-bin/IBVS?6033"/>
    <hyperlink ref="P302" r:id="rId137" display="http://www.konkoly.hu/cgi-bin/IBVS?6029"/>
    <hyperlink ref="P303" r:id="rId138" display="http://www.konkoly.hu/cgi-bin/IBVS?6044"/>
    <hyperlink ref="P304" r:id="rId139" display="http://www.konkoly.hu/cgi-bin/IBVS?6092"/>
    <hyperlink ref="P305" r:id="rId140" display="http://www.bav-astro.de/sfs/BAVM_link.php?BAVMnr=232"/>
    <hyperlink ref="P306" r:id="rId141" display="http://vsolj.cetus-net.org/vsoljno59.pdf"/>
    <hyperlink ref="P307" r:id="rId142" display="http://vsolj.cetus-net.org/vsoljno59.pdf"/>
    <hyperlink ref="P308" r:id="rId143" display="http://vsolj.cetus-net.org/vsoljno59.pdf"/>
    <hyperlink ref="P309" r:id="rId144" display="http://www.bav-astro.de/sfs/BAVM_link.php?BAVMnr=238"/>
    <hyperlink ref="P310" r:id="rId145" display="http://www.bav-astro.de/sfs/BAVM_link.php?BAVMnr=238"/>
    <hyperlink ref="P311" r:id="rId146" display="http://www.bav-astro.de/sfs/BAVM_link.php?BAVMnr=238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29"/>
  <sheetViews>
    <sheetView topLeftCell="A267" workbookViewId="0">
      <selection activeCell="S311" sqref="S311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2" style="4" customWidth="1"/>
    <col min="5" max="5" width="9.140625" style="4"/>
    <col min="6" max="6" width="8" style="4" customWidth="1"/>
    <col min="7" max="8" width="9.140625" style="4"/>
    <col min="9" max="10" width="8.42578125" style="4" customWidth="1"/>
    <col min="11" max="11" width="9.42578125" style="4" customWidth="1"/>
    <col min="12" max="16" width="9.140625" style="4"/>
    <col min="17" max="17" width="14.5703125" style="4" customWidth="1"/>
    <col min="18" max="18" width="9.140625" style="4"/>
    <col min="19" max="19" width="10.140625" style="4" customWidth="1"/>
    <col min="20" max="16384" width="9.140625" style="4"/>
  </cols>
  <sheetData>
    <row r="1" spans="1:5" ht="20.25">
      <c r="A1" s="2" t="s">
        <v>27</v>
      </c>
      <c r="C1" s="4" t="s">
        <v>3</v>
      </c>
    </row>
    <row r="2" spans="1:5">
      <c r="A2" s="23" t="s">
        <v>29</v>
      </c>
      <c r="B2" s="3" t="s">
        <v>6</v>
      </c>
      <c r="C2" s="29" t="s">
        <v>175</v>
      </c>
    </row>
    <row r="3" spans="1:5" ht="13.5" thickBot="1">
      <c r="A3" s="23"/>
      <c r="C3" s="17"/>
      <c r="D3" s="17"/>
    </row>
    <row r="4" spans="1:5" ht="13.5" thickBot="1">
      <c r="A4" s="24" t="s">
        <v>30</v>
      </c>
      <c r="B4" s="15"/>
      <c r="C4" s="19">
        <v>35216.501100000001</v>
      </c>
      <c r="D4" s="20">
        <v>0.47899458700000003</v>
      </c>
      <c r="E4" s="16"/>
    </row>
    <row r="5" spans="1:5">
      <c r="A5" s="23"/>
      <c r="C5" s="10"/>
      <c r="D5" s="10"/>
    </row>
    <row r="6" spans="1:5" ht="13.5" thickBot="1">
      <c r="A6" s="24" t="s">
        <v>31</v>
      </c>
      <c r="C6" s="31" t="s">
        <v>167</v>
      </c>
      <c r="D6" s="31" t="s">
        <v>168</v>
      </c>
      <c r="E6" s="4" t="s">
        <v>173</v>
      </c>
    </row>
    <row r="7" spans="1:5">
      <c r="A7" s="23" t="s">
        <v>7</v>
      </c>
      <c r="C7" s="32">
        <v>35216.502</v>
      </c>
      <c r="D7" s="10">
        <v>35216.502</v>
      </c>
    </row>
    <row r="8" spans="1:5">
      <c r="A8" s="23" t="s">
        <v>21</v>
      </c>
      <c r="B8" s="18"/>
      <c r="C8" s="64">
        <v>0.47899427999999999</v>
      </c>
      <c r="D8" s="65">
        <v>0.47899427999999999</v>
      </c>
      <c r="E8" s="17"/>
    </row>
    <row r="9" spans="1:5">
      <c r="A9" s="3" t="s">
        <v>165</v>
      </c>
      <c r="C9" s="33">
        <v>2.4800000000000001E-11</v>
      </c>
      <c r="D9" s="3"/>
    </row>
    <row r="10" spans="1:5">
      <c r="A10" s="3" t="s">
        <v>164</v>
      </c>
      <c r="C10" s="34">
        <v>8.0000000000000002E-3</v>
      </c>
      <c r="D10" s="34">
        <v>12644</v>
      </c>
      <c r="E10" s="34">
        <v>63.756</v>
      </c>
    </row>
    <row r="12" spans="1:5">
      <c r="A12" s="3" t="s">
        <v>32</v>
      </c>
      <c r="C12" s="68">
        <f>INTERCEPT(G23:G994,F23:F994)</f>
        <v>-8.6753695689974847E-2</v>
      </c>
      <c r="D12" s="3">
        <f>INTERCEPT(H23:H994,F23:F994)</f>
        <v>1.8345027801303083E-2</v>
      </c>
    </row>
    <row r="13" spans="1:5">
      <c r="A13" s="3" t="s">
        <v>33</v>
      </c>
      <c r="C13" s="68">
        <f>SLOPE(G23:G994,F23:F994)</f>
        <v>2.5633417791923067E-6</v>
      </c>
      <c r="D13" s="3">
        <f>SLOPE(H23:H994,F23:F994)</f>
        <v>-3.218033073373168E-7</v>
      </c>
    </row>
    <row r="15" spans="1:5">
      <c r="A15" s="69" t="s">
        <v>36</v>
      </c>
      <c r="C15" s="71">
        <v>53096.433400000002</v>
      </c>
      <c r="D15" s="42">
        <v>53372.8148</v>
      </c>
    </row>
    <row r="16" spans="1:5">
      <c r="A16" s="70" t="s">
        <v>19</v>
      </c>
      <c r="C16" s="34">
        <f>+C$8+C$13</f>
        <v>0.47899684334177917</v>
      </c>
      <c r="D16" s="6">
        <f>C8+D13</f>
        <v>0.47899395819669266</v>
      </c>
    </row>
    <row r="17" spans="1:36" ht="13.5" thickBot="1">
      <c r="A17" s="23"/>
      <c r="B17" s="11"/>
      <c r="C17" s="66"/>
      <c r="D17" s="66"/>
      <c r="E17" s="67"/>
    </row>
    <row r="18" spans="1:36" ht="13.5" thickBot="1">
      <c r="A18" s="24" t="s">
        <v>18</v>
      </c>
      <c r="B18" s="15"/>
      <c r="C18" s="21">
        <f>D15</f>
        <v>53372.8148</v>
      </c>
      <c r="D18" s="1">
        <f>D16</f>
        <v>0.47899395819669266</v>
      </c>
      <c r="E18" s="16"/>
    </row>
    <row r="19" spans="1:36">
      <c r="A19" s="3"/>
      <c r="C19" s="11">
        <f>COUNT(C21:C1377)</f>
        <v>291</v>
      </c>
      <c r="D19" s="11"/>
      <c r="G19" s="30" t="s">
        <v>166</v>
      </c>
      <c r="H19" s="30"/>
      <c r="Q19" s="30"/>
      <c r="R19" s="30" t="s">
        <v>169</v>
      </c>
    </row>
    <row r="20" spans="1:36" ht="13.5" thickBot="1">
      <c r="A20" s="12" t="s">
        <v>24</v>
      </c>
      <c r="B20" s="13" t="s">
        <v>26</v>
      </c>
      <c r="C20" s="12" t="s">
        <v>25</v>
      </c>
      <c r="D20" s="12" t="s">
        <v>8</v>
      </c>
      <c r="E20" s="12" t="s">
        <v>17</v>
      </c>
      <c r="F20" s="12" t="s">
        <v>16</v>
      </c>
      <c r="G20" s="12" t="s">
        <v>20</v>
      </c>
      <c r="H20" s="12" t="s">
        <v>170</v>
      </c>
      <c r="I20" s="14" t="s">
        <v>9</v>
      </c>
      <c r="J20" s="14" t="s">
        <v>14</v>
      </c>
      <c r="K20" s="14" t="s">
        <v>13</v>
      </c>
      <c r="L20" s="14" t="s">
        <v>46</v>
      </c>
      <c r="M20" s="14" t="s">
        <v>160</v>
      </c>
      <c r="N20" s="14" t="s">
        <v>161</v>
      </c>
      <c r="O20" s="14" t="s">
        <v>162</v>
      </c>
      <c r="P20" s="14" t="s">
        <v>45</v>
      </c>
      <c r="Q20" s="12" t="s">
        <v>172</v>
      </c>
      <c r="R20" s="12" t="s">
        <v>171</v>
      </c>
      <c r="S20" s="12" t="s">
        <v>41</v>
      </c>
    </row>
    <row r="21" spans="1:36">
      <c r="A21" s="36" t="s">
        <v>9</v>
      </c>
      <c r="B21" s="37"/>
      <c r="C21" s="36">
        <v>35216.501100000001</v>
      </c>
      <c r="D21" s="36"/>
      <c r="E21" s="36">
        <f t="shared" ref="E21:E84" si="0">(C21-C$7)/C$8</f>
        <v>-1.8789368405233576E-3</v>
      </c>
      <c r="F21" s="36">
        <f t="shared" ref="F21:F84" si="1">ROUND(2*E21,0)/2</f>
        <v>0</v>
      </c>
      <c r="G21" s="36"/>
      <c r="H21" s="36"/>
      <c r="I21" s="36">
        <v>-4.0024651607382111E-3</v>
      </c>
      <c r="J21" s="36"/>
      <c r="K21" s="36"/>
      <c r="L21" s="36"/>
      <c r="M21" s="36"/>
      <c r="N21" s="36"/>
      <c r="O21" s="36"/>
      <c r="P21" s="36"/>
      <c r="Q21" s="10"/>
      <c r="R21" s="10"/>
      <c r="S21" s="28">
        <f t="shared" ref="S21:S84" si="2">+C21-15018.5</f>
        <v>20198.001100000001</v>
      </c>
    </row>
    <row r="22" spans="1:36">
      <c r="A22" s="38" t="s">
        <v>182</v>
      </c>
      <c r="B22" s="39"/>
      <c r="C22" s="40">
        <v>38448.273999999998</v>
      </c>
      <c r="D22" s="61"/>
      <c r="E22" s="42">
        <f t="shared" si="0"/>
        <v>6746.9949745537615</v>
      </c>
      <c r="F22" s="36">
        <f t="shared" si="1"/>
        <v>6747</v>
      </c>
      <c r="G22" s="36">
        <f>C22-(C$7+C$8*F22+C$9*F22^2+C$10*SIN((F22-D$10)/E$10))</f>
        <v>-1.140146168472711E-2</v>
      </c>
      <c r="H22" s="36">
        <f>G22</f>
        <v>-1.140146168472711E-2</v>
      </c>
      <c r="I22" s="42"/>
      <c r="J22" s="42"/>
      <c r="K22" s="42"/>
      <c r="L22" s="42">
        <f>H22</f>
        <v>-1.140146168472711E-2</v>
      </c>
      <c r="M22" s="42"/>
      <c r="N22" s="42"/>
      <c r="O22" s="42"/>
      <c r="P22" s="42"/>
      <c r="Q22" s="4">
        <f>+C$12+C$13*F22</f>
        <v>-6.945882870576435E-2</v>
      </c>
      <c r="R22" s="4">
        <f>+D$12+D$13*F22</f>
        <v>1.6173820886698206E-2</v>
      </c>
      <c r="S22" s="28">
        <f t="shared" si="2"/>
        <v>23429.773999999998</v>
      </c>
    </row>
    <row r="23" spans="1:36">
      <c r="A23" s="42" t="s">
        <v>10</v>
      </c>
      <c r="B23" s="43"/>
      <c r="C23" s="42">
        <v>39622.309000000001</v>
      </c>
      <c r="D23" s="62"/>
      <c r="E23" s="42">
        <f t="shared" si="0"/>
        <v>9198.0367698754162</v>
      </c>
      <c r="F23" s="36">
        <f t="shared" si="1"/>
        <v>9198</v>
      </c>
      <c r="G23" s="36"/>
      <c r="H23" s="36"/>
      <c r="I23" s="42"/>
      <c r="J23" s="42"/>
      <c r="K23" s="42"/>
      <c r="L23" s="42"/>
      <c r="M23" s="42">
        <v>1.0719274258008227E-2</v>
      </c>
      <c r="N23" s="42"/>
      <c r="O23" s="42"/>
      <c r="P23" s="42"/>
      <c r="S23" s="28">
        <f t="shared" si="2"/>
        <v>24603.809000000001</v>
      </c>
    </row>
    <row r="24" spans="1:36">
      <c r="A24" s="42" t="s">
        <v>15</v>
      </c>
      <c r="B24" s="43"/>
      <c r="C24" s="42">
        <v>40402.786200000002</v>
      </c>
      <c r="D24" s="62"/>
      <c r="E24" s="42">
        <f t="shared" si="0"/>
        <v>10827.444954039956</v>
      </c>
      <c r="F24" s="36">
        <f t="shared" si="1"/>
        <v>10827.5</v>
      </c>
      <c r="G24" s="36">
        <f>C24-(C$7+C$8*F24+C$9*F24^2+C$10*SIN((F24-D$10)/E$10))</f>
        <v>-3.099732813279843E-2</v>
      </c>
      <c r="H24" s="36"/>
      <c r="I24" s="42"/>
      <c r="J24" s="42">
        <v>-3.099732813279843E-2</v>
      </c>
      <c r="K24" s="42"/>
      <c r="L24" s="42"/>
      <c r="M24" s="42"/>
      <c r="N24" s="42"/>
      <c r="O24" s="42"/>
      <c r="P24" s="42"/>
      <c r="Q24" s="4">
        <f t="shared" ref="Q24:Q87" si="3">+C$12+C$13*F24</f>
        <v>-5.8999112575770146E-2</v>
      </c>
      <c r="R24" s="4">
        <f t="shared" ref="R24:R87" si="4">+D$12+D$13*F24</f>
        <v>1.4860702491108286E-2</v>
      </c>
      <c r="S24" s="28">
        <f t="shared" si="2"/>
        <v>25384.286200000002</v>
      </c>
    </row>
    <row r="25" spans="1:36">
      <c r="A25" s="42" t="s">
        <v>50</v>
      </c>
      <c r="B25" s="43"/>
      <c r="C25" s="42">
        <v>40725.485999999997</v>
      </c>
      <c r="D25" s="62"/>
      <c r="E25" s="42">
        <f t="shared" si="0"/>
        <v>11501.1477798858</v>
      </c>
      <c r="F25" s="36">
        <f t="shared" si="1"/>
        <v>11501</v>
      </c>
      <c r="G25" s="36"/>
      <c r="H25" s="36"/>
      <c r="I25" s="42"/>
      <c r="J25" s="42"/>
      <c r="K25" s="42"/>
      <c r="L25" s="42"/>
      <c r="M25" s="42"/>
      <c r="N25" s="42">
        <v>6.1131670947361272E-2</v>
      </c>
      <c r="O25" s="42"/>
      <c r="P25" s="42"/>
      <c r="Q25" s="4">
        <f t="shared" si="3"/>
        <v>-5.7272701887484123E-2</v>
      </c>
      <c r="R25" s="4">
        <f t="shared" si="4"/>
        <v>1.4643967963616602E-2</v>
      </c>
      <c r="S25" s="28">
        <f t="shared" si="2"/>
        <v>25706.985999999997</v>
      </c>
      <c r="AF25" s="4">
        <v>9</v>
      </c>
      <c r="AH25" s="4" t="s">
        <v>49</v>
      </c>
      <c r="AJ25" s="4" t="s">
        <v>51</v>
      </c>
    </row>
    <row r="26" spans="1:36">
      <c r="A26" s="42" t="s">
        <v>53</v>
      </c>
      <c r="B26" s="43"/>
      <c r="C26" s="42">
        <v>40988.273000000001</v>
      </c>
      <c r="D26" s="62"/>
      <c r="E26" s="42">
        <f t="shared" si="0"/>
        <v>12049.770197673342</v>
      </c>
      <c r="F26" s="36">
        <f t="shared" si="1"/>
        <v>12050</v>
      </c>
      <c r="G26" s="36"/>
      <c r="H26" s="36"/>
      <c r="I26" s="42"/>
      <c r="J26" s="42"/>
      <c r="K26" s="42"/>
      <c r="L26" s="42"/>
      <c r="M26" s="42"/>
      <c r="N26" s="42">
        <v>-0.11281263879936887</v>
      </c>
      <c r="O26" s="42"/>
      <c r="P26" s="42"/>
      <c r="Q26" s="4">
        <f t="shared" si="3"/>
        <v>-5.5865427250707547E-2</v>
      </c>
      <c r="R26" s="4">
        <f t="shared" si="4"/>
        <v>1.4467297947888416E-2</v>
      </c>
      <c r="S26" s="28">
        <f t="shared" si="2"/>
        <v>25969.773000000001</v>
      </c>
      <c r="AF26" s="4">
        <v>8</v>
      </c>
      <c r="AH26" s="4" t="s">
        <v>52</v>
      </c>
      <c r="AJ26" s="4" t="s">
        <v>51</v>
      </c>
    </row>
    <row r="27" spans="1:36">
      <c r="A27" s="42" t="s">
        <v>54</v>
      </c>
      <c r="B27" s="43"/>
      <c r="C27" s="42">
        <v>41027.392999999996</v>
      </c>
      <c r="D27" s="62"/>
      <c r="E27" s="42">
        <f t="shared" si="0"/>
        <v>12131.441319090483</v>
      </c>
      <c r="F27" s="36">
        <f t="shared" si="1"/>
        <v>12131.5</v>
      </c>
      <c r="G27" s="36"/>
      <c r="H27" s="36"/>
      <c r="I27" s="42"/>
      <c r="J27" s="42"/>
      <c r="K27" s="42"/>
      <c r="L27" s="42"/>
      <c r="M27" s="42"/>
      <c r="N27" s="42">
        <v>-2.3893459816463292E-2</v>
      </c>
      <c r="O27" s="42"/>
      <c r="P27" s="42"/>
      <c r="Q27" s="4">
        <f t="shared" si="3"/>
        <v>-5.5656514895703377E-2</v>
      </c>
      <c r="R27" s="4">
        <f t="shared" si="4"/>
        <v>1.4441070978340425E-2</v>
      </c>
      <c r="S27" s="28">
        <f t="shared" si="2"/>
        <v>26008.892999999996</v>
      </c>
      <c r="AF27" s="4">
        <v>9</v>
      </c>
      <c r="AH27" s="4" t="s">
        <v>49</v>
      </c>
      <c r="AJ27" s="4" t="s">
        <v>51</v>
      </c>
    </row>
    <row r="28" spans="1:36">
      <c r="A28" s="42" t="s">
        <v>54</v>
      </c>
      <c r="B28" s="43"/>
      <c r="C28" s="42">
        <v>41028.608999999997</v>
      </c>
      <c r="D28" s="62"/>
      <c r="E28" s="42">
        <f t="shared" si="0"/>
        <v>12133.979971535351</v>
      </c>
      <c r="F28" s="36">
        <f t="shared" si="1"/>
        <v>12134</v>
      </c>
      <c r="G28" s="36"/>
      <c r="H28" s="36"/>
      <c r="I28" s="42"/>
      <c r="J28" s="42"/>
      <c r="K28" s="42"/>
      <c r="L28" s="42"/>
      <c r="M28" s="42"/>
      <c r="N28" s="42">
        <v>-5.3291820440790616E-3</v>
      </c>
      <c r="O28" s="42"/>
      <c r="P28" s="42"/>
      <c r="Q28" s="4">
        <f t="shared" si="3"/>
        <v>-5.5650106541255392E-2</v>
      </c>
      <c r="R28" s="4">
        <f t="shared" si="4"/>
        <v>1.444026647007208E-2</v>
      </c>
      <c r="S28" s="28">
        <f t="shared" si="2"/>
        <v>26010.108999999997</v>
      </c>
      <c r="AF28" s="4">
        <v>7</v>
      </c>
      <c r="AH28" s="4" t="s">
        <v>49</v>
      </c>
      <c r="AJ28" s="4" t="s">
        <v>51</v>
      </c>
    </row>
    <row r="29" spans="1:36">
      <c r="A29" s="42" t="s">
        <v>15</v>
      </c>
      <c r="B29" s="43"/>
      <c r="C29" s="42">
        <v>41133.717700000001</v>
      </c>
      <c r="D29" s="62"/>
      <c r="E29" s="42">
        <f t="shared" si="0"/>
        <v>12353.416203633999</v>
      </c>
      <c r="F29" s="36">
        <f t="shared" si="1"/>
        <v>12353.5</v>
      </c>
      <c r="G29" s="36">
        <f>C29-(C$7+C$8*F29+C$9*F29^2+C$10*SIN((F29-D$10)/E$10))</f>
        <v>-5.1825591348460875E-2</v>
      </c>
      <c r="H29" s="36"/>
      <c r="I29" s="42"/>
      <c r="J29" s="42">
        <v>-5.1825591348460875E-2</v>
      </c>
      <c r="K29" s="42"/>
      <c r="L29" s="42"/>
      <c r="M29" s="42"/>
      <c r="N29" s="42"/>
      <c r="O29" s="42"/>
      <c r="P29" s="42"/>
      <c r="Q29" s="4">
        <f t="shared" si="3"/>
        <v>-5.5087453020722689E-2</v>
      </c>
      <c r="R29" s="4">
        <f t="shared" si="4"/>
        <v>1.436963064411154E-2</v>
      </c>
      <c r="S29" s="28">
        <f t="shared" si="2"/>
        <v>26115.217700000001</v>
      </c>
    </row>
    <row r="30" spans="1:36">
      <c r="A30" s="42" t="s">
        <v>55</v>
      </c>
      <c r="B30" s="43"/>
      <c r="C30" s="42">
        <v>41215.610999999997</v>
      </c>
      <c r="D30" s="62"/>
      <c r="E30" s="42">
        <f t="shared" si="0"/>
        <v>12524.385468653189</v>
      </c>
      <c r="F30" s="36">
        <f t="shared" si="1"/>
        <v>12524.5</v>
      </c>
      <c r="G30" s="36"/>
      <c r="H30" s="36"/>
      <c r="I30" s="42"/>
      <c r="J30" s="42"/>
      <c r="K30" s="42"/>
      <c r="L30" s="42"/>
      <c r="M30" s="42"/>
      <c r="N30" s="42">
        <v>-5.1115782975102775E-2</v>
      </c>
      <c r="O30" s="42"/>
      <c r="P30" s="42"/>
      <c r="Q30" s="4">
        <f t="shared" si="3"/>
        <v>-5.4649121576480802E-2</v>
      </c>
      <c r="R30" s="4">
        <f t="shared" si="4"/>
        <v>1.4314602278556857E-2</v>
      </c>
      <c r="S30" s="28">
        <f t="shared" si="2"/>
        <v>26197.110999999997</v>
      </c>
      <c r="AF30" s="4">
        <v>9</v>
      </c>
      <c r="AH30" s="4" t="s">
        <v>49</v>
      </c>
      <c r="AJ30" s="4" t="s">
        <v>51</v>
      </c>
    </row>
    <row r="31" spans="1:36">
      <c r="A31" s="42" t="s">
        <v>56</v>
      </c>
      <c r="B31" s="43"/>
      <c r="C31" s="42">
        <v>41302.406000000003</v>
      </c>
      <c r="D31" s="62"/>
      <c r="E31" s="42">
        <f t="shared" si="0"/>
        <v>12705.588050028493</v>
      </c>
      <c r="F31" s="36">
        <f t="shared" si="1"/>
        <v>12705.5</v>
      </c>
      <c r="G31" s="36"/>
      <c r="H31" s="36"/>
      <c r="I31" s="42"/>
      <c r="J31" s="42"/>
      <c r="K31" s="42"/>
      <c r="L31" s="42"/>
      <c r="M31" s="42"/>
      <c r="N31" s="42">
        <v>3.1597365217749029E-2</v>
      </c>
      <c r="O31" s="42"/>
      <c r="P31" s="42"/>
      <c r="Q31" s="4">
        <f t="shared" si="3"/>
        <v>-5.4185156714446993E-2</v>
      </c>
      <c r="R31" s="4">
        <f t="shared" si="4"/>
        <v>1.4256355879928805E-2</v>
      </c>
      <c r="S31" s="28">
        <f t="shared" si="2"/>
        <v>26283.906000000003</v>
      </c>
      <c r="AF31" s="4">
        <v>8</v>
      </c>
      <c r="AH31" s="4" t="s">
        <v>49</v>
      </c>
      <c r="AJ31" s="4" t="s">
        <v>51</v>
      </c>
    </row>
    <row r="32" spans="1:36">
      <c r="A32" s="42" t="s">
        <v>58</v>
      </c>
      <c r="B32" s="43"/>
      <c r="C32" s="42">
        <v>41379.411</v>
      </c>
      <c r="D32" s="62"/>
      <c r="E32" s="42">
        <f t="shared" si="0"/>
        <v>12866.351973973467</v>
      </c>
      <c r="F32" s="36">
        <f t="shared" si="1"/>
        <v>12866.5</v>
      </c>
      <c r="G32" s="36"/>
      <c r="H32" s="36"/>
      <c r="I32" s="42"/>
      <c r="J32" s="42"/>
      <c r="K32" s="42"/>
      <c r="L32" s="42"/>
      <c r="M32" s="42"/>
      <c r="N32" s="42">
        <v>-7.227896639960818E-2</v>
      </c>
      <c r="O32" s="42"/>
      <c r="P32" s="42"/>
      <c r="Q32" s="4">
        <f t="shared" si="3"/>
        <v>-5.377245868799703E-2</v>
      </c>
      <c r="R32" s="4">
        <f t="shared" si="4"/>
        <v>1.4204545547447496E-2</v>
      </c>
      <c r="S32" s="28">
        <f t="shared" si="2"/>
        <v>26360.911</v>
      </c>
      <c r="AF32" s="4">
        <v>10</v>
      </c>
      <c r="AH32" s="4" t="s">
        <v>57</v>
      </c>
      <c r="AJ32" s="4" t="s">
        <v>51</v>
      </c>
    </row>
    <row r="33" spans="1:36">
      <c r="A33" s="42" t="s">
        <v>58</v>
      </c>
      <c r="B33" s="43"/>
      <c r="C33" s="42">
        <v>41390.406999999999</v>
      </c>
      <c r="D33" s="62"/>
      <c r="E33" s="42">
        <f t="shared" si="0"/>
        <v>12889.308406772621</v>
      </c>
      <c r="F33" s="36">
        <f t="shared" si="1"/>
        <v>12889.5</v>
      </c>
      <c r="G33" s="36"/>
      <c r="H33" s="36"/>
      <c r="I33" s="42"/>
      <c r="J33" s="42"/>
      <c r="K33" s="42"/>
      <c r="L33" s="42"/>
      <c r="M33" s="42"/>
      <c r="N33" s="42">
        <v>-9.0683557966258377E-2</v>
      </c>
      <c r="O33" s="42"/>
      <c r="P33" s="42"/>
      <c r="Q33" s="4">
        <f t="shared" si="3"/>
        <v>-5.3713501827075613E-2</v>
      </c>
      <c r="R33" s="4">
        <f t="shared" si="4"/>
        <v>1.4197144071378738E-2</v>
      </c>
      <c r="S33" s="28">
        <f t="shared" si="2"/>
        <v>26371.906999999999</v>
      </c>
      <c r="AF33" s="4">
        <v>11</v>
      </c>
      <c r="AH33" s="4" t="s">
        <v>57</v>
      </c>
      <c r="AJ33" s="4" t="s">
        <v>51</v>
      </c>
    </row>
    <row r="34" spans="1:36">
      <c r="A34" s="42" t="s">
        <v>59</v>
      </c>
      <c r="B34" s="43"/>
      <c r="C34" s="42">
        <v>41401.423000000003</v>
      </c>
      <c r="D34" s="62"/>
      <c r="E34" s="42">
        <f t="shared" si="0"/>
        <v>12912.306593723837</v>
      </c>
      <c r="F34" s="36">
        <f t="shared" si="1"/>
        <v>12912.5</v>
      </c>
      <c r="G34" s="36"/>
      <c r="H34" s="36"/>
      <c r="I34" s="42"/>
      <c r="J34" s="42"/>
      <c r="K34" s="42"/>
      <c r="L34" s="42"/>
      <c r="M34" s="42"/>
      <c r="N34" s="42">
        <v>-8.9758727597654797E-2</v>
      </c>
      <c r="O34" s="42"/>
      <c r="P34" s="42"/>
      <c r="Q34" s="4">
        <f t="shared" si="3"/>
        <v>-5.365454496615419E-2</v>
      </c>
      <c r="R34" s="4">
        <f t="shared" si="4"/>
        <v>1.418974259530998E-2</v>
      </c>
      <c r="S34" s="28">
        <f t="shared" si="2"/>
        <v>26382.923000000003</v>
      </c>
      <c r="AF34" s="4">
        <v>9</v>
      </c>
      <c r="AH34" s="4" t="s">
        <v>57</v>
      </c>
      <c r="AJ34" s="4" t="s">
        <v>51</v>
      </c>
    </row>
    <row r="35" spans="1:36">
      <c r="A35" s="42" t="s">
        <v>59</v>
      </c>
      <c r="B35" s="43"/>
      <c r="C35" s="42">
        <v>41434.406999999999</v>
      </c>
      <c r="D35" s="62"/>
      <c r="E35" s="42">
        <f t="shared" si="0"/>
        <v>12981.167541290888</v>
      </c>
      <c r="F35" s="36">
        <f t="shared" si="1"/>
        <v>12981</v>
      </c>
      <c r="G35" s="36"/>
      <c r="H35" s="36"/>
      <c r="I35" s="42"/>
      <c r="J35" s="42"/>
      <c r="K35" s="42"/>
      <c r="L35" s="42"/>
      <c r="M35" s="42"/>
      <c r="N35" s="42">
        <v>8.2792905035603326E-2</v>
      </c>
      <c r="O35" s="42"/>
      <c r="P35" s="42"/>
      <c r="Q35" s="4">
        <f t="shared" si="3"/>
        <v>-5.3478956054279513E-2</v>
      </c>
      <c r="R35" s="4">
        <f t="shared" si="4"/>
        <v>1.4167699068757374E-2</v>
      </c>
      <c r="S35" s="28">
        <f t="shared" si="2"/>
        <v>26415.906999999999</v>
      </c>
      <c r="AF35" s="4">
        <v>13</v>
      </c>
      <c r="AH35" s="4" t="s">
        <v>57</v>
      </c>
      <c r="AJ35" s="4" t="s">
        <v>51</v>
      </c>
    </row>
    <row r="36" spans="1:36">
      <c r="A36" s="42" t="s">
        <v>59</v>
      </c>
      <c r="B36" s="43"/>
      <c r="C36" s="42">
        <v>41434.409</v>
      </c>
      <c r="D36" s="62"/>
      <c r="E36" s="42">
        <f t="shared" si="0"/>
        <v>12981.171716706094</v>
      </c>
      <c r="F36" s="36">
        <f t="shared" si="1"/>
        <v>12981</v>
      </c>
      <c r="G36" s="36"/>
      <c r="H36" s="36"/>
      <c r="I36" s="42"/>
      <c r="J36" s="42"/>
      <c r="K36" s="42"/>
      <c r="L36" s="42"/>
      <c r="M36" s="42"/>
      <c r="N36" s="42">
        <v>8.4792905036010779E-2</v>
      </c>
      <c r="O36" s="42"/>
      <c r="P36" s="42"/>
      <c r="Q36" s="4">
        <f t="shared" si="3"/>
        <v>-5.3478956054279513E-2</v>
      </c>
      <c r="R36" s="4">
        <f t="shared" si="4"/>
        <v>1.4167699068757374E-2</v>
      </c>
      <c r="S36" s="28">
        <f t="shared" si="2"/>
        <v>26415.909</v>
      </c>
      <c r="AF36" s="4">
        <v>10</v>
      </c>
      <c r="AH36" s="4" t="s">
        <v>49</v>
      </c>
      <c r="AJ36" s="4" t="s">
        <v>51</v>
      </c>
    </row>
    <row r="37" spans="1:36">
      <c r="A37" s="42" t="s">
        <v>15</v>
      </c>
      <c r="B37" s="43"/>
      <c r="C37" s="42">
        <v>41499.196400000001</v>
      </c>
      <c r="D37" s="62"/>
      <c r="E37" s="42">
        <f t="shared" si="0"/>
        <v>13116.428864244475</v>
      </c>
      <c r="F37" s="36">
        <f t="shared" si="1"/>
        <v>13116.5</v>
      </c>
      <c r="G37" s="36">
        <f>C37-(C$7+C$8*F37+C$9*F37^2+C$10*SIN((F37-D$10)/E$10))</f>
        <v>-4.5568327375804074E-2</v>
      </c>
      <c r="H37" s="36"/>
      <c r="I37" s="42"/>
      <c r="J37" s="42">
        <v>-4.5568327375804074E-2</v>
      </c>
      <c r="K37" s="42"/>
      <c r="L37" s="42"/>
      <c r="M37" s="42"/>
      <c r="N37" s="42"/>
      <c r="O37" s="42"/>
      <c r="P37" s="42"/>
      <c r="Q37" s="4">
        <f t="shared" si="3"/>
        <v>-5.3131623243198957E-2</v>
      </c>
      <c r="R37" s="4">
        <f t="shared" si="4"/>
        <v>1.4124094720613167E-2</v>
      </c>
      <c r="S37" s="28">
        <f t="shared" si="2"/>
        <v>26480.696400000001</v>
      </c>
    </row>
    <row r="38" spans="1:36">
      <c r="A38" s="42" t="s">
        <v>60</v>
      </c>
      <c r="B38" s="43"/>
      <c r="C38" s="42">
        <v>41753.438000000002</v>
      </c>
      <c r="D38" s="62"/>
      <c r="E38" s="42">
        <f t="shared" si="0"/>
        <v>13647.210985484006</v>
      </c>
      <c r="F38" s="36">
        <f t="shared" si="1"/>
        <v>13647</v>
      </c>
      <c r="G38" s="36"/>
      <c r="H38" s="36"/>
      <c r="I38" s="42"/>
      <c r="J38" s="42"/>
      <c r="K38" s="42"/>
      <c r="L38" s="42"/>
      <c r="M38" s="42"/>
      <c r="N38" s="42">
        <v>9.6633170083805453E-2</v>
      </c>
      <c r="O38" s="42"/>
      <c r="P38" s="42"/>
      <c r="Q38" s="4">
        <f t="shared" si="3"/>
        <v>-5.1771770429337435E-2</v>
      </c>
      <c r="R38" s="4">
        <f t="shared" si="4"/>
        <v>1.3953378066070721E-2</v>
      </c>
      <c r="S38" s="28">
        <f t="shared" si="2"/>
        <v>26734.938000000002</v>
      </c>
      <c r="AF38" s="4">
        <v>15</v>
      </c>
      <c r="AH38" s="4" t="s">
        <v>57</v>
      </c>
      <c r="AJ38" s="4" t="s">
        <v>51</v>
      </c>
    </row>
    <row r="39" spans="1:36">
      <c r="A39" s="42" t="s">
        <v>60</v>
      </c>
      <c r="B39" s="43"/>
      <c r="C39" s="42">
        <v>41764.430999999997</v>
      </c>
      <c r="D39" s="62"/>
      <c r="E39" s="42">
        <f t="shared" si="0"/>
        <v>13670.161155160342</v>
      </c>
      <c r="F39" s="36">
        <f t="shared" si="1"/>
        <v>13670</v>
      </c>
      <c r="G39" s="36"/>
      <c r="H39" s="36"/>
      <c r="I39" s="42"/>
      <c r="J39" s="42"/>
      <c r="K39" s="42"/>
      <c r="L39" s="42"/>
      <c r="M39" s="42"/>
      <c r="N39" s="42">
        <v>7.5559853379672859E-2</v>
      </c>
      <c r="O39" s="42"/>
      <c r="P39" s="42"/>
      <c r="Q39" s="4">
        <f t="shared" si="3"/>
        <v>-5.1712813568416012E-2</v>
      </c>
      <c r="R39" s="4">
        <f t="shared" si="4"/>
        <v>1.3945976590001963E-2</v>
      </c>
      <c r="S39" s="28">
        <f t="shared" si="2"/>
        <v>26745.930999999997</v>
      </c>
      <c r="AF39" s="4">
        <v>13</v>
      </c>
      <c r="AH39" s="4" t="s">
        <v>57</v>
      </c>
      <c r="AJ39" s="4" t="s">
        <v>51</v>
      </c>
    </row>
    <row r="40" spans="1:36">
      <c r="A40" s="42" t="s">
        <v>61</v>
      </c>
      <c r="B40" s="43"/>
      <c r="C40" s="42">
        <v>41819.447999999997</v>
      </c>
      <c r="D40" s="62"/>
      <c r="E40" s="42">
        <f t="shared" si="0"/>
        <v>13785.020564337421</v>
      </c>
      <c r="F40" s="36">
        <f t="shared" si="1"/>
        <v>13785</v>
      </c>
      <c r="G40" s="36"/>
      <c r="H40" s="36"/>
      <c r="I40" s="42"/>
      <c r="J40" s="42"/>
      <c r="K40" s="42"/>
      <c r="L40" s="42"/>
      <c r="M40" s="42"/>
      <c r="N40" s="42">
        <v>1.1659736352157779E-2</v>
      </c>
      <c r="O40" s="42"/>
      <c r="P40" s="42"/>
      <c r="Q40" s="4">
        <f t="shared" si="3"/>
        <v>-5.1418029263808902E-2</v>
      </c>
      <c r="R40" s="4">
        <f t="shared" si="4"/>
        <v>1.3908969209658169E-2</v>
      </c>
      <c r="S40" s="28">
        <f t="shared" si="2"/>
        <v>26800.947999999997</v>
      </c>
      <c r="AF40" s="4">
        <v>12</v>
      </c>
      <c r="AH40" s="4" t="s">
        <v>52</v>
      </c>
      <c r="AJ40" s="4" t="s">
        <v>51</v>
      </c>
    </row>
    <row r="41" spans="1:36">
      <c r="A41" s="42" t="s">
        <v>61</v>
      </c>
      <c r="B41" s="43"/>
      <c r="C41" s="42">
        <v>41830.447999999997</v>
      </c>
      <c r="D41" s="62"/>
      <c r="E41" s="42">
        <f t="shared" si="0"/>
        <v>13807.985347966987</v>
      </c>
      <c r="F41" s="36">
        <f t="shared" si="1"/>
        <v>13808</v>
      </c>
      <c r="G41" s="36"/>
      <c r="H41" s="36"/>
      <c r="I41" s="42"/>
      <c r="J41" s="42"/>
      <c r="K41" s="42"/>
      <c r="L41" s="42"/>
      <c r="M41" s="42"/>
      <c r="N41" s="42">
        <v>-7.2794634834281169E-3</v>
      </c>
      <c r="O41" s="42"/>
      <c r="P41" s="42"/>
      <c r="Q41" s="4">
        <f t="shared" si="3"/>
        <v>-5.1359072402887479E-2</v>
      </c>
      <c r="R41" s="4">
        <f t="shared" si="4"/>
        <v>1.3901567733589412E-2</v>
      </c>
      <c r="S41" s="28">
        <f t="shared" si="2"/>
        <v>26811.947999999997</v>
      </c>
      <c r="AF41" s="4">
        <v>7</v>
      </c>
      <c r="AH41" s="4" t="s">
        <v>52</v>
      </c>
      <c r="AJ41" s="4" t="s">
        <v>51</v>
      </c>
    </row>
    <row r="42" spans="1:36">
      <c r="A42" s="42" t="s">
        <v>15</v>
      </c>
      <c r="B42" s="43"/>
      <c r="C42" s="42">
        <v>41864.669000000002</v>
      </c>
      <c r="D42" s="62"/>
      <c r="E42" s="42">
        <f t="shared" si="0"/>
        <v>13879.428789838579</v>
      </c>
      <c r="F42" s="36">
        <f t="shared" si="1"/>
        <v>13879.5</v>
      </c>
      <c r="G42" s="36">
        <f>C42-(C$7+C$8*F42+C$9*F42^2+C$10*SIN((F42-D$10)/E$10))</f>
        <v>-4.2924192588543519E-2</v>
      </c>
      <c r="H42" s="36"/>
      <c r="I42" s="42"/>
      <c r="J42" s="42">
        <v>-4.2924192588543519E-2</v>
      </c>
      <c r="K42" s="42"/>
      <c r="L42" s="42"/>
      <c r="M42" s="42"/>
      <c r="N42" s="42"/>
      <c r="O42" s="42"/>
      <c r="P42" s="42"/>
      <c r="Q42" s="4">
        <f t="shared" si="3"/>
        <v>-5.1175793465675225E-2</v>
      </c>
      <c r="R42" s="4">
        <f t="shared" si="4"/>
        <v>1.3878558797114793E-2</v>
      </c>
      <c r="S42" s="28">
        <f t="shared" si="2"/>
        <v>26846.169000000002</v>
      </c>
    </row>
    <row r="43" spans="1:36">
      <c r="A43" s="42" t="s">
        <v>62</v>
      </c>
      <c r="B43" s="43"/>
      <c r="C43" s="42">
        <v>42105.462</v>
      </c>
      <c r="D43" s="62"/>
      <c r="E43" s="42">
        <f t="shared" si="0"/>
        <v>14382.134166612594</v>
      </c>
      <c r="F43" s="36">
        <f t="shared" si="1"/>
        <v>14382</v>
      </c>
      <c r="G43" s="36"/>
      <c r="H43" s="36"/>
      <c r="I43" s="42"/>
      <c r="J43" s="42"/>
      <c r="K43" s="42"/>
      <c r="L43" s="42"/>
      <c r="M43" s="42"/>
      <c r="N43" s="42">
        <v>5.2343087336339522E-2</v>
      </c>
      <c r="O43" s="42"/>
      <c r="P43" s="42"/>
      <c r="Q43" s="4">
        <f t="shared" si="3"/>
        <v>-4.9887714221631095E-2</v>
      </c>
      <c r="R43" s="4">
        <f t="shared" si="4"/>
        <v>1.3716852635177792E-2</v>
      </c>
      <c r="S43" s="28">
        <f t="shared" si="2"/>
        <v>27086.962</v>
      </c>
      <c r="AF43" s="4">
        <v>6</v>
      </c>
      <c r="AH43" s="4" t="s">
        <v>52</v>
      </c>
      <c r="AJ43" s="4" t="s">
        <v>51</v>
      </c>
    </row>
    <row r="44" spans="1:36">
      <c r="A44" s="42" t="s">
        <v>62</v>
      </c>
      <c r="B44" s="43"/>
      <c r="C44" s="42">
        <v>42132.358999999997</v>
      </c>
      <c r="D44" s="62"/>
      <c r="E44" s="42">
        <f t="shared" si="0"/>
        <v>14438.287238002084</v>
      </c>
      <c r="F44" s="36">
        <f t="shared" si="1"/>
        <v>14438.5</v>
      </c>
      <c r="G44" s="36"/>
      <c r="H44" s="36"/>
      <c r="I44" s="42"/>
      <c r="J44" s="42"/>
      <c r="K44" s="42"/>
      <c r="L44" s="42"/>
      <c r="M44" s="42"/>
      <c r="N44" s="42">
        <v>-0.10810275824769633</v>
      </c>
      <c r="O44" s="42"/>
      <c r="P44" s="42"/>
      <c r="Q44" s="4">
        <f t="shared" si="3"/>
        <v>-4.9742885411106726E-2</v>
      </c>
      <c r="R44" s="4">
        <f t="shared" si="4"/>
        <v>1.3698670748313234E-2</v>
      </c>
      <c r="S44" s="28">
        <f t="shared" si="2"/>
        <v>27113.858999999997</v>
      </c>
      <c r="AF44" s="4">
        <v>8</v>
      </c>
      <c r="AH44" s="4" t="s">
        <v>57</v>
      </c>
      <c r="AJ44" s="4" t="s">
        <v>51</v>
      </c>
    </row>
    <row r="45" spans="1:36">
      <c r="A45" s="42" t="s">
        <v>62</v>
      </c>
      <c r="B45" s="43"/>
      <c r="C45" s="42">
        <v>42132.362000000001</v>
      </c>
      <c r="D45" s="62"/>
      <c r="E45" s="42">
        <f t="shared" si="0"/>
        <v>14438.293501124899</v>
      </c>
      <c r="F45" s="36">
        <f t="shared" si="1"/>
        <v>14438.5</v>
      </c>
      <c r="G45" s="36"/>
      <c r="H45" s="36"/>
      <c r="I45" s="42"/>
      <c r="J45" s="42"/>
      <c r="K45" s="42"/>
      <c r="L45" s="42"/>
      <c r="M45" s="42"/>
      <c r="N45" s="42">
        <v>-0.10510275824344717</v>
      </c>
      <c r="O45" s="42"/>
      <c r="P45" s="42"/>
      <c r="Q45" s="4">
        <f t="shared" si="3"/>
        <v>-4.9742885411106726E-2</v>
      </c>
      <c r="R45" s="4">
        <f t="shared" si="4"/>
        <v>1.3698670748313234E-2</v>
      </c>
      <c r="S45" s="28">
        <f t="shared" si="2"/>
        <v>27113.862000000001</v>
      </c>
      <c r="AF45" s="4">
        <v>10</v>
      </c>
      <c r="AH45" s="4" t="s">
        <v>49</v>
      </c>
      <c r="AJ45" s="4" t="s">
        <v>51</v>
      </c>
    </row>
    <row r="46" spans="1:36">
      <c r="A46" s="42" t="s">
        <v>63</v>
      </c>
      <c r="B46" s="43"/>
      <c r="C46" s="42">
        <v>42149.447</v>
      </c>
      <c r="D46" s="62"/>
      <c r="E46" s="42">
        <f t="shared" si="0"/>
        <v>14473.96198551682</v>
      </c>
      <c r="F46" s="36">
        <f t="shared" si="1"/>
        <v>14474</v>
      </c>
      <c r="G46" s="36"/>
      <c r="H46" s="36"/>
      <c r="I46" s="42"/>
      <c r="J46" s="42"/>
      <c r="K46" s="42"/>
      <c r="L46" s="42"/>
      <c r="M46" s="42"/>
      <c r="N46" s="42">
        <v>-2.0077657703950536E-2</v>
      </c>
      <c r="O46" s="42"/>
      <c r="P46" s="42"/>
      <c r="Q46" s="4">
        <f t="shared" si="3"/>
        <v>-4.9651886777945402E-2</v>
      </c>
      <c r="R46" s="4">
        <f t="shared" si="4"/>
        <v>1.3687246730902759E-2</v>
      </c>
      <c r="S46" s="28">
        <f t="shared" si="2"/>
        <v>27130.947</v>
      </c>
      <c r="AF46" s="4">
        <v>8</v>
      </c>
      <c r="AH46" s="4" t="s">
        <v>52</v>
      </c>
      <c r="AJ46" s="4" t="s">
        <v>51</v>
      </c>
    </row>
    <row r="47" spans="1:36">
      <c r="A47" s="42" t="s">
        <v>15</v>
      </c>
      <c r="B47" s="43"/>
      <c r="C47" s="42">
        <v>42228.915099999998</v>
      </c>
      <c r="D47" s="62"/>
      <c r="E47" s="42">
        <f t="shared" si="0"/>
        <v>14639.868142057976</v>
      </c>
      <c r="F47" s="36">
        <f t="shared" si="1"/>
        <v>14640</v>
      </c>
      <c r="G47" s="36">
        <f>C47-(C$7+C$8*F47+C$9*F47^2+C$10*SIN((F47-D$10)/E$10))</f>
        <v>-6.7603749906993471E-2</v>
      </c>
      <c r="H47" s="36"/>
      <c r="I47" s="42"/>
      <c r="J47" s="42">
        <v>-6.7603749906993471E-2</v>
      </c>
      <c r="K47" s="42"/>
      <c r="L47" s="42"/>
      <c r="M47" s="42"/>
      <c r="N47" s="42"/>
      <c r="O47" s="42"/>
      <c r="P47" s="42"/>
      <c r="Q47" s="4">
        <f t="shared" si="3"/>
        <v>-4.9226372042599477E-2</v>
      </c>
      <c r="R47" s="4">
        <f t="shared" si="4"/>
        <v>1.3633827381884765E-2</v>
      </c>
      <c r="S47" s="28">
        <f t="shared" si="2"/>
        <v>27210.415099999998</v>
      </c>
    </row>
    <row r="48" spans="1:36">
      <c r="A48" s="42" t="s">
        <v>64</v>
      </c>
      <c r="B48" s="43"/>
      <c r="C48" s="42">
        <v>42402.489000000001</v>
      </c>
      <c r="D48" s="62"/>
      <c r="E48" s="42">
        <f t="shared" si="0"/>
        <v>15002.239692716166</v>
      </c>
      <c r="F48" s="36">
        <f t="shared" si="1"/>
        <v>15002</v>
      </c>
      <c r="G48" s="36"/>
      <c r="H48" s="36"/>
      <c r="I48" s="42"/>
      <c r="J48" s="42"/>
      <c r="K48" s="42"/>
      <c r="L48" s="42"/>
      <c r="M48" s="42"/>
      <c r="N48" s="42">
        <v>0.11447100877558114</v>
      </c>
      <c r="O48" s="42"/>
      <c r="P48" s="42"/>
      <c r="Q48" s="4">
        <f t="shared" si="3"/>
        <v>-4.8298442318531865E-2</v>
      </c>
      <c r="R48" s="4">
        <f t="shared" si="4"/>
        <v>1.3517334584628657E-2</v>
      </c>
      <c r="S48" s="28">
        <f t="shared" si="2"/>
        <v>27383.989000000001</v>
      </c>
      <c r="AF48" s="4">
        <v>7</v>
      </c>
      <c r="AH48" s="4" t="s">
        <v>52</v>
      </c>
      <c r="AJ48" s="4" t="s">
        <v>51</v>
      </c>
    </row>
    <row r="49" spans="1:36">
      <c r="A49" s="42" t="s">
        <v>65</v>
      </c>
      <c r="B49" s="43"/>
      <c r="C49" s="42">
        <v>42561.383999999998</v>
      </c>
      <c r="D49" s="62"/>
      <c r="E49" s="42">
        <f t="shared" si="0"/>
        <v>15333.965992245247</v>
      </c>
      <c r="F49" s="36">
        <f t="shared" si="1"/>
        <v>15334</v>
      </c>
      <c r="G49" s="36"/>
      <c r="H49" s="36"/>
      <c r="I49" s="42"/>
      <c r="J49" s="42"/>
      <c r="K49" s="42"/>
      <c r="L49" s="42"/>
      <c r="M49" s="42"/>
      <c r="N49" s="42">
        <v>-1.4312545434222557E-2</v>
      </c>
      <c r="O49" s="42"/>
      <c r="P49" s="42"/>
      <c r="Q49" s="4">
        <f t="shared" si="3"/>
        <v>-4.7447412847840015E-2</v>
      </c>
      <c r="R49" s="4">
        <f t="shared" si="4"/>
        <v>1.3410495886592667E-2</v>
      </c>
      <c r="S49" s="28">
        <f t="shared" si="2"/>
        <v>27542.883999999998</v>
      </c>
      <c r="AF49" s="4">
        <v>7</v>
      </c>
      <c r="AH49" s="4" t="s">
        <v>57</v>
      </c>
      <c r="AJ49" s="4" t="s">
        <v>51</v>
      </c>
    </row>
    <row r="50" spans="1:36">
      <c r="A50" s="42" t="s">
        <v>66</v>
      </c>
      <c r="B50" s="43"/>
      <c r="C50" s="42">
        <v>42572.374000000003</v>
      </c>
      <c r="D50" s="62"/>
      <c r="E50" s="42">
        <f t="shared" si="0"/>
        <v>15356.909898798798</v>
      </c>
      <c r="F50" s="36">
        <f t="shared" si="1"/>
        <v>15357</v>
      </c>
      <c r="G50" s="36"/>
      <c r="H50" s="36"/>
      <c r="I50" s="42"/>
      <c r="J50" s="42"/>
      <c r="K50" s="42"/>
      <c r="L50" s="42"/>
      <c r="M50" s="42"/>
      <c r="N50" s="42">
        <v>-4.1086522876867093E-2</v>
      </c>
      <c r="O50" s="42"/>
      <c r="P50" s="42"/>
      <c r="Q50" s="4">
        <f t="shared" si="3"/>
        <v>-4.7388455986918591E-2</v>
      </c>
      <c r="R50" s="4">
        <f t="shared" si="4"/>
        <v>1.3403094410523907E-2</v>
      </c>
      <c r="S50" s="28">
        <f t="shared" si="2"/>
        <v>27553.874000000003</v>
      </c>
      <c r="AF50" s="4">
        <v>11</v>
      </c>
      <c r="AH50" s="4" t="s">
        <v>52</v>
      </c>
      <c r="AJ50" s="4" t="s">
        <v>51</v>
      </c>
    </row>
    <row r="51" spans="1:36">
      <c r="A51" s="42" t="s">
        <v>66</v>
      </c>
      <c r="B51" s="43"/>
      <c r="C51" s="42">
        <v>42572.379000000001</v>
      </c>
      <c r="D51" s="62"/>
      <c r="E51" s="42">
        <f t="shared" si="0"/>
        <v>15356.920337336805</v>
      </c>
      <c r="F51" s="36">
        <f t="shared" si="1"/>
        <v>15357</v>
      </c>
      <c r="G51" s="36"/>
      <c r="H51" s="36"/>
      <c r="I51" s="42"/>
      <c r="J51" s="42"/>
      <c r="K51" s="42"/>
      <c r="L51" s="42"/>
      <c r="M51" s="42"/>
      <c r="N51" s="42">
        <v>-3.6086522879486438E-2</v>
      </c>
      <c r="O51" s="42"/>
      <c r="P51" s="42"/>
      <c r="Q51" s="4">
        <f t="shared" si="3"/>
        <v>-4.7388455986918591E-2</v>
      </c>
      <c r="R51" s="4">
        <f t="shared" si="4"/>
        <v>1.3403094410523907E-2</v>
      </c>
      <c r="S51" s="28">
        <f t="shared" si="2"/>
        <v>27553.879000000001</v>
      </c>
      <c r="AF51" s="4">
        <v>10</v>
      </c>
      <c r="AH51" s="4" t="s">
        <v>57</v>
      </c>
      <c r="AJ51" s="4" t="s">
        <v>51</v>
      </c>
    </row>
    <row r="52" spans="1:36">
      <c r="A52" s="42" t="s">
        <v>15</v>
      </c>
      <c r="B52" s="43"/>
      <c r="C52" s="42">
        <v>42594.383800000003</v>
      </c>
      <c r="D52" s="62"/>
      <c r="E52" s="42">
        <f t="shared" si="0"/>
        <v>15402.859925592436</v>
      </c>
      <c r="F52" s="36">
        <f t="shared" si="1"/>
        <v>15403</v>
      </c>
      <c r="G52" s="36">
        <f>C52-(C$7+C$8*F52+C$9*F52^2+C$10*SIN((F52-D$10)/E$10))</f>
        <v>-6.7776546580716968E-2</v>
      </c>
      <c r="H52" s="36"/>
      <c r="I52" s="42"/>
      <c r="J52" s="42">
        <v>-6.7776546580716968E-2</v>
      </c>
      <c r="K52" s="42"/>
      <c r="L52" s="42"/>
      <c r="M52" s="42"/>
      <c r="N52" s="42"/>
      <c r="O52" s="42"/>
      <c r="P52" s="42"/>
      <c r="Q52" s="4">
        <f t="shared" si="3"/>
        <v>-4.7270542265075745E-2</v>
      </c>
      <c r="R52" s="4">
        <f t="shared" si="4"/>
        <v>1.3388291458386391E-2</v>
      </c>
      <c r="S52" s="28">
        <f t="shared" si="2"/>
        <v>27575.883800000003</v>
      </c>
    </row>
    <row r="53" spans="1:36">
      <c r="A53" s="42" t="s">
        <v>68</v>
      </c>
      <c r="B53" s="43"/>
      <c r="C53" s="42">
        <v>42815.614999999998</v>
      </c>
      <c r="D53" s="62"/>
      <c r="E53" s="42">
        <f t="shared" si="0"/>
        <v>15864.725983784185</v>
      </c>
      <c r="F53" s="36">
        <f t="shared" si="1"/>
        <v>15864.5</v>
      </c>
      <c r="G53" s="36"/>
      <c r="H53" s="36"/>
      <c r="I53" s="42"/>
      <c r="J53" s="42"/>
      <c r="K53" s="42"/>
      <c r="L53" s="42"/>
      <c r="M53" s="42"/>
      <c r="N53" s="42"/>
      <c r="O53" s="42">
        <v>0.10004406480584294</v>
      </c>
      <c r="P53" s="42"/>
      <c r="Q53" s="4">
        <f t="shared" si="3"/>
        <v>-4.60875600339785E-2</v>
      </c>
      <c r="R53" s="4">
        <f t="shared" si="4"/>
        <v>1.3239779232050219E-2</v>
      </c>
      <c r="S53" s="28">
        <f t="shared" si="2"/>
        <v>27797.114999999998</v>
      </c>
      <c r="AF53" s="4">
        <v>16</v>
      </c>
      <c r="AH53" s="4" t="s">
        <v>67</v>
      </c>
      <c r="AJ53" s="4" t="s">
        <v>69</v>
      </c>
    </row>
    <row r="54" spans="1:36">
      <c r="A54" s="42" t="s">
        <v>71</v>
      </c>
      <c r="B54" s="43"/>
      <c r="C54" s="42">
        <v>42830.281000000003</v>
      </c>
      <c r="D54" s="62"/>
      <c r="E54" s="42">
        <f t="shared" si="0"/>
        <v>15895.344303485215</v>
      </c>
      <c r="F54" s="36">
        <f t="shared" si="1"/>
        <v>15895.5</v>
      </c>
      <c r="G54" s="36"/>
      <c r="H54" s="36"/>
      <c r="I54" s="42"/>
      <c r="J54" s="42"/>
      <c r="K54" s="42"/>
      <c r="L54" s="42"/>
      <c r="M54" s="42"/>
      <c r="N54" s="42">
        <v>-8.6200495999946725E-2</v>
      </c>
      <c r="O54" s="42"/>
      <c r="P54" s="42"/>
      <c r="Q54" s="4">
        <f t="shared" si="3"/>
        <v>-4.6008096438823538E-2</v>
      </c>
      <c r="R54" s="4">
        <f t="shared" si="4"/>
        <v>1.3229803329522763E-2</v>
      </c>
      <c r="S54" s="28">
        <f t="shared" si="2"/>
        <v>27811.781000000003</v>
      </c>
      <c r="AF54" s="4">
        <v>10</v>
      </c>
      <c r="AH54" s="4" t="s">
        <v>70</v>
      </c>
      <c r="AJ54" s="4" t="s">
        <v>51</v>
      </c>
    </row>
    <row r="55" spans="1:36">
      <c r="A55" s="42" t="s">
        <v>68</v>
      </c>
      <c r="B55" s="43"/>
      <c r="C55" s="42">
        <v>42832.728999999999</v>
      </c>
      <c r="D55" s="62"/>
      <c r="E55" s="42">
        <f t="shared" si="0"/>
        <v>15900.455011696589</v>
      </c>
      <c r="F55" s="36">
        <f t="shared" si="1"/>
        <v>15900.5</v>
      </c>
      <c r="G55" s="36"/>
      <c r="H55" s="36"/>
      <c r="I55" s="42"/>
      <c r="J55" s="42"/>
      <c r="K55" s="42"/>
      <c r="L55" s="42"/>
      <c r="M55" s="42"/>
      <c r="N55" s="42"/>
      <c r="O55" s="42">
        <v>-3.3624887888436206E-2</v>
      </c>
      <c r="P55" s="42"/>
      <c r="Q55" s="4">
        <f t="shared" si="3"/>
        <v>-4.5995279729927577E-2</v>
      </c>
      <c r="R55" s="4">
        <f t="shared" si="4"/>
        <v>1.3228194312986077E-2</v>
      </c>
      <c r="S55" s="28">
        <f t="shared" si="2"/>
        <v>27814.228999999999</v>
      </c>
      <c r="AE55" s="4" t="s">
        <v>72</v>
      </c>
      <c r="AF55" s="4">
        <v>15</v>
      </c>
      <c r="AH55" s="4" t="s">
        <v>67</v>
      </c>
      <c r="AJ55" s="4" t="s">
        <v>69</v>
      </c>
    </row>
    <row r="56" spans="1:36">
      <c r="A56" s="42" t="s">
        <v>68</v>
      </c>
      <c r="B56" s="43"/>
      <c r="C56" s="42">
        <v>42832.735000000001</v>
      </c>
      <c r="D56" s="62"/>
      <c r="E56" s="42">
        <f t="shared" si="0"/>
        <v>15900.467537942208</v>
      </c>
      <c r="F56" s="36">
        <f t="shared" si="1"/>
        <v>15900.5</v>
      </c>
      <c r="G56" s="36"/>
      <c r="H56" s="36"/>
      <c r="I56" s="42"/>
      <c r="J56" s="42"/>
      <c r="K56" s="42"/>
      <c r="L56" s="42"/>
      <c r="M56" s="42"/>
      <c r="N56" s="42"/>
      <c r="O56" s="42">
        <v>-2.7624887887213845E-2</v>
      </c>
      <c r="P56" s="42"/>
      <c r="Q56" s="4">
        <f t="shared" si="3"/>
        <v>-4.5995279729927577E-2</v>
      </c>
      <c r="R56" s="4">
        <f t="shared" si="4"/>
        <v>1.3228194312986077E-2</v>
      </c>
      <c r="S56" s="28">
        <f t="shared" si="2"/>
        <v>27814.235000000001</v>
      </c>
      <c r="AE56" s="4" t="s">
        <v>72</v>
      </c>
      <c r="AF56" s="4">
        <v>12</v>
      </c>
      <c r="AH56" s="4" t="s">
        <v>73</v>
      </c>
      <c r="AJ56" s="4" t="s">
        <v>69</v>
      </c>
    </row>
    <row r="57" spans="1:36">
      <c r="A57" s="42" t="s">
        <v>74</v>
      </c>
      <c r="B57" s="43"/>
      <c r="C57" s="42">
        <v>42858.398999999998</v>
      </c>
      <c r="D57" s="62"/>
      <c r="E57" s="42">
        <f t="shared" si="0"/>
        <v>15954.046465857582</v>
      </c>
      <c r="F57" s="36">
        <f t="shared" si="1"/>
        <v>15954</v>
      </c>
      <c r="G57" s="36"/>
      <c r="H57" s="36"/>
      <c r="I57" s="42"/>
      <c r="J57" s="42"/>
      <c r="K57" s="42"/>
      <c r="L57" s="42"/>
      <c r="M57" s="42"/>
      <c r="N57" s="42">
        <v>7.9703781229909509E-3</v>
      </c>
      <c r="O57" s="42"/>
      <c r="P57" s="42"/>
      <c r="Q57" s="4">
        <f t="shared" si="3"/>
        <v>-4.5858140944740784E-2</v>
      </c>
      <c r="R57" s="4">
        <f t="shared" si="4"/>
        <v>1.3210977836043532E-2</v>
      </c>
      <c r="S57" s="28">
        <f t="shared" si="2"/>
        <v>27839.898999999998</v>
      </c>
      <c r="AF57" s="4">
        <v>10</v>
      </c>
      <c r="AH57" s="4" t="s">
        <v>57</v>
      </c>
      <c r="AJ57" s="4" t="s">
        <v>51</v>
      </c>
    </row>
    <row r="58" spans="1:36">
      <c r="A58" s="42" t="s">
        <v>68</v>
      </c>
      <c r="B58" s="43"/>
      <c r="C58" s="42">
        <v>42859.612999999998</v>
      </c>
      <c r="D58" s="62"/>
      <c r="E58" s="42">
        <f t="shared" si="0"/>
        <v>15956.580942887245</v>
      </c>
      <c r="F58" s="36">
        <f t="shared" si="1"/>
        <v>15956.5</v>
      </c>
      <c r="G58" s="36"/>
      <c r="H58" s="36"/>
      <c r="I58" s="42"/>
      <c r="J58" s="42"/>
      <c r="K58" s="42"/>
      <c r="L58" s="42"/>
      <c r="M58" s="42"/>
      <c r="N58" s="42"/>
      <c r="O58" s="42">
        <v>2.4514017997717019E-2</v>
      </c>
      <c r="P58" s="42"/>
      <c r="Q58" s="4">
        <f t="shared" si="3"/>
        <v>-4.5851732590292807E-2</v>
      </c>
      <c r="R58" s="4">
        <f t="shared" si="4"/>
        <v>1.3210173327775188E-2</v>
      </c>
      <c r="S58" s="28">
        <f t="shared" si="2"/>
        <v>27841.112999999998</v>
      </c>
      <c r="AE58" s="4" t="s">
        <v>72</v>
      </c>
      <c r="AF58" s="4">
        <v>11</v>
      </c>
      <c r="AH58" s="4" t="s">
        <v>75</v>
      </c>
      <c r="AJ58" s="4" t="s">
        <v>69</v>
      </c>
    </row>
    <row r="59" spans="1:36">
      <c r="A59" s="42" t="s">
        <v>76</v>
      </c>
      <c r="B59" s="43"/>
      <c r="C59" s="42">
        <v>42869.383999999998</v>
      </c>
      <c r="D59" s="62"/>
      <c r="E59" s="42">
        <f t="shared" si="0"/>
        <v>15976.97993387311</v>
      </c>
      <c r="F59" s="36">
        <f t="shared" si="1"/>
        <v>15977</v>
      </c>
      <c r="G59" s="36"/>
      <c r="H59" s="36"/>
      <c r="I59" s="42"/>
      <c r="J59" s="42"/>
      <c r="K59" s="42"/>
      <c r="L59" s="42"/>
      <c r="M59" s="42"/>
      <c r="N59" s="42">
        <v>-2.3176196780696046E-2</v>
      </c>
      <c r="O59" s="42"/>
      <c r="P59" s="42"/>
      <c r="Q59" s="4">
        <f t="shared" si="3"/>
        <v>-4.5799184083819361E-2</v>
      </c>
      <c r="R59" s="4">
        <f t="shared" si="4"/>
        <v>1.3203576359974772E-2</v>
      </c>
      <c r="S59" s="28">
        <f t="shared" si="2"/>
        <v>27850.883999999998</v>
      </c>
      <c r="AF59" s="4">
        <v>8</v>
      </c>
      <c r="AH59" s="4" t="s">
        <v>70</v>
      </c>
      <c r="AJ59" s="4" t="s">
        <v>51</v>
      </c>
    </row>
    <row r="60" spans="1:36">
      <c r="A60" s="42" t="s">
        <v>76</v>
      </c>
      <c r="B60" s="43"/>
      <c r="C60" s="42">
        <v>42869.411</v>
      </c>
      <c r="D60" s="62"/>
      <c r="E60" s="42">
        <f t="shared" si="0"/>
        <v>15977.036301978387</v>
      </c>
      <c r="F60" s="36">
        <f t="shared" si="1"/>
        <v>15977</v>
      </c>
      <c r="G60" s="36"/>
      <c r="H60" s="36"/>
      <c r="I60" s="42"/>
      <c r="J60" s="42"/>
      <c r="K60" s="42"/>
      <c r="L60" s="42"/>
      <c r="M60" s="42"/>
      <c r="N60" s="42">
        <v>3.8238032211665995E-3</v>
      </c>
      <c r="O60" s="42"/>
      <c r="P60" s="42"/>
      <c r="Q60" s="4">
        <f t="shared" si="3"/>
        <v>-4.5799184083819361E-2</v>
      </c>
      <c r="R60" s="4">
        <f t="shared" si="4"/>
        <v>1.3203576359974772E-2</v>
      </c>
      <c r="S60" s="28">
        <f t="shared" si="2"/>
        <v>27850.911</v>
      </c>
      <c r="AF60" s="4">
        <v>10</v>
      </c>
      <c r="AH60" s="4" t="s">
        <v>57</v>
      </c>
      <c r="AJ60" s="4" t="s">
        <v>51</v>
      </c>
    </row>
    <row r="61" spans="1:36">
      <c r="A61" s="42" t="s">
        <v>76</v>
      </c>
      <c r="B61" s="43"/>
      <c r="C61" s="42">
        <v>42870.624000000003</v>
      </c>
      <c r="D61" s="62"/>
      <c r="E61" s="42">
        <f t="shared" si="0"/>
        <v>15979.568691300454</v>
      </c>
      <c r="F61" s="36">
        <f t="shared" si="1"/>
        <v>15979.5</v>
      </c>
      <c r="G61" s="36"/>
      <c r="H61" s="36"/>
      <c r="I61" s="42"/>
      <c r="J61" s="42"/>
      <c r="K61" s="42"/>
      <c r="L61" s="42"/>
      <c r="M61" s="42"/>
      <c r="N61" s="42">
        <v>1.9475591281661764E-2</v>
      </c>
      <c r="O61" s="42"/>
      <c r="P61" s="42"/>
      <c r="Q61" s="4">
        <f t="shared" si="3"/>
        <v>-4.5792775729371384E-2</v>
      </c>
      <c r="R61" s="4">
        <f t="shared" si="4"/>
        <v>1.320277185170643E-2</v>
      </c>
      <c r="S61" s="28">
        <f t="shared" si="2"/>
        <v>27852.124000000003</v>
      </c>
      <c r="AF61" s="4">
        <v>6</v>
      </c>
      <c r="AH61" s="4" t="s">
        <v>52</v>
      </c>
      <c r="AJ61" s="4" t="s">
        <v>51</v>
      </c>
    </row>
    <row r="62" spans="1:36">
      <c r="A62" s="42" t="s">
        <v>76</v>
      </c>
      <c r="B62" s="43"/>
      <c r="C62" s="42">
        <v>42880.402999999998</v>
      </c>
      <c r="D62" s="62"/>
      <c r="E62" s="42">
        <f t="shared" si="0"/>
        <v>15999.984383947129</v>
      </c>
      <c r="F62" s="36">
        <f t="shared" si="1"/>
        <v>16000</v>
      </c>
      <c r="G62" s="36"/>
      <c r="H62" s="36"/>
      <c r="I62" s="42"/>
      <c r="J62" s="42"/>
      <c r="K62" s="42"/>
      <c r="L62" s="42"/>
      <c r="M62" s="42"/>
      <c r="N62" s="42">
        <v>-1.9391515153984074E-2</v>
      </c>
      <c r="O62" s="42"/>
      <c r="P62" s="42"/>
      <c r="Q62" s="4">
        <f t="shared" si="3"/>
        <v>-4.5740227222897938E-2</v>
      </c>
      <c r="R62" s="4">
        <f t="shared" si="4"/>
        <v>1.3196174883906014E-2</v>
      </c>
      <c r="S62" s="28">
        <f t="shared" si="2"/>
        <v>27861.902999999998</v>
      </c>
      <c r="AF62" s="4">
        <v>8</v>
      </c>
      <c r="AH62" s="4" t="s">
        <v>57</v>
      </c>
      <c r="AJ62" s="4" t="s">
        <v>51</v>
      </c>
    </row>
    <row r="63" spans="1:36">
      <c r="A63" s="42" t="s">
        <v>68</v>
      </c>
      <c r="B63" s="43"/>
      <c r="C63" s="42">
        <v>42881.625999999997</v>
      </c>
      <c r="D63" s="62"/>
      <c r="E63" s="42">
        <f t="shared" si="0"/>
        <v>16002.537650345212</v>
      </c>
      <c r="F63" s="36">
        <f t="shared" si="1"/>
        <v>16002.5</v>
      </c>
      <c r="G63" s="36"/>
      <c r="H63" s="36"/>
      <c r="I63" s="42"/>
      <c r="J63" s="42"/>
      <c r="K63" s="42"/>
      <c r="L63" s="42"/>
      <c r="M63" s="42"/>
      <c r="N63" s="42"/>
      <c r="O63" s="42">
        <v>6.3504664285574108E-3</v>
      </c>
      <c r="P63" s="42"/>
      <c r="Q63" s="4">
        <f t="shared" si="3"/>
        <v>-4.573381886844996E-2</v>
      </c>
      <c r="R63" s="4">
        <f t="shared" si="4"/>
        <v>1.3195370375637672E-2</v>
      </c>
      <c r="S63" s="28">
        <f t="shared" si="2"/>
        <v>27863.125999999997</v>
      </c>
      <c r="AE63" s="4" t="s">
        <v>72</v>
      </c>
      <c r="AF63" s="4">
        <v>11</v>
      </c>
      <c r="AH63" s="4" t="s">
        <v>67</v>
      </c>
      <c r="AJ63" s="4" t="s">
        <v>69</v>
      </c>
    </row>
    <row r="64" spans="1:36">
      <c r="A64" s="42" t="s">
        <v>68</v>
      </c>
      <c r="B64" s="43"/>
      <c r="C64" s="42">
        <v>42881.627</v>
      </c>
      <c r="D64" s="62"/>
      <c r="E64" s="42">
        <f t="shared" si="0"/>
        <v>16002.539738052821</v>
      </c>
      <c r="F64" s="36">
        <f t="shared" si="1"/>
        <v>16002.5</v>
      </c>
      <c r="G64" s="36"/>
      <c r="H64" s="36"/>
      <c r="I64" s="42"/>
      <c r="J64" s="42"/>
      <c r="K64" s="42"/>
      <c r="L64" s="42"/>
      <c r="M64" s="42"/>
      <c r="N64" s="42"/>
      <c r="O64" s="42">
        <v>7.3504664323991165E-3</v>
      </c>
      <c r="P64" s="42"/>
      <c r="Q64" s="4">
        <f t="shared" si="3"/>
        <v>-4.573381886844996E-2</v>
      </c>
      <c r="R64" s="4">
        <f t="shared" si="4"/>
        <v>1.3195370375637672E-2</v>
      </c>
      <c r="S64" s="28">
        <f t="shared" si="2"/>
        <v>27863.127</v>
      </c>
      <c r="AE64" s="4" t="s">
        <v>72</v>
      </c>
      <c r="AF64" s="4">
        <v>10</v>
      </c>
      <c r="AH64" s="4" t="s">
        <v>73</v>
      </c>
      <c r="AJ64" s="4" t="s">
        <v>69</v>
      </c>
    </row>
    <row r="65" spans="1:36">
      <c r="A65" s="42" t="s">
        <v>76</v>
      </c>
      <c r="B65" s="43"/>
      <c r="C65" s="42">
        <v>42908.506999999998</v>
      </c>
      <c r="D65" s="62"/>
      <c r="E65" s="42">
        <f t="shared" si="0"/>
        <v>16058.657318413067</v>
      </c>
      <c r="F65" s="36">
        <f t="shared" si="1"/>
        <v>16058.5</v>
      </c>
      <c r="G65" s="36"/>
      <c r="H65" s="36"/>
      <c r="I65" s="42"/>
      <c r="J65" s="42"/>
      <c r="K65" s="42"/>
      <c r="L65" s="42"/>
      <c r="M65" s="42"/>
      <c r="N65" s="42">
        <v>7.0144282428373117E-2</v>
      </c>
      <c r="O65" s="42"/>
      <c r="P65" s="42"/>
      <c r="Q65" s="4">
        <f t="shared" si="3"/>
        <v>-4.559027172881519E-2</v>
      </c>
      <c r="R65" s="4">
        <f t="shared" si="4"/>
        <v>1.3177349390426781E-2</v>
      </c>
      <c r="S65" s="28">
        <f t="shared" si="2"/>
        <v>27890.006999999998</v>
      </c>
      <c r="AF65" s="4">
        <v>6</v>
      </c>
      <c r="AH65" s="4" t="s">
        <v>52</v>
      </c>
      <c r="AJ65" s="4" t="s">
        <v>51</v>
      </c>
    </row>
    <row r="66" spans="1:36">
      <c r="A66" s="42" t="s">
        <v>68</v>
      </c>
      <c r="B66" s="43"/>
      <c r="C66" s="42">
        <v>42909.74</v>
      </c>
      <c r="D66" s="62"/>
      <c r="E66" s="42">
        <f t="shared" si="0"/>
        <v>16061.231461887181</v>
      </c>
      <c r="F66" s="36">
        <f t="shared" si="1"/>
        <v>16061</v>
      </c>
      <c r="G66" s="36"/>
      <c r="H66" s="36"/>
      <c r="I66" s="42"/>
      <c r="J66" s="42"/>
      <c r="K66" s="42"/>
      <c r="L66" s="42"/>
      <c r="M66" s="42"/>
      <c r="N66" s="42"/>
      <c r="O66" s="42">
        <v>0.10596583627193468</v>
      </c>
      <c r="P66" s="42"/>
      <c r="Q66" s="4">
        <f t="shared" si="3"/>
        <v>-4.5583863374367206E-2</v>
      </c>
      <c r="R66" s="4">
        <f t="shared" si="4"/>
        <v>1.3176544882158438E-2</v>
      </c>
      <c r="S66" s="28">
        <f t="shared" si="2"/>
        <v>27891.239999999998</v>
      </c>
      <c r="AE66" s="4" t="s">
        <v>72</v>
      </c>
      <c r="AF66" s="4">
        <v>12</v>
      </c>
      <c r="AH66" s="4" t="s">
        <v>67</v>
      </c>
      <c r="AJ66" s="4" t="s">
        <v>69</v>
      </c>
    </row>
    <row r="67" spans="1:36">
      <c r="A67" s="42" t="s">
        <v>76</v>
      </c>
      <c r="B67" s="43"/>
      <c r="C67" s="42">
        <v>42913.392999999996</v>
      </c>
      <c r="D67" s="62"/>
      <c r="E67" s="42">
        <f t="shared" si="0"/>
        <v>16068.857857759796</v>
      </c>
      <c r="F67" s="36">
        <f t="shared" si="1"/>
        <v>16069</v>
      </c>
      <c r="G67" s="36"/>
      <c r="H67" s="36"/>
      <c r="I67" s="42"/>
      <c r="J67" s="42"/>
      <c r="K67" s="42"/>
      <c r="L67" s="42"/>
      <c r="M67" s="42"/>
      <c r="N67" s="42">
        <v>-7.2022949760139454E-2</v>
      </c>
      <c r="O67" s="42"/>
      <c r="P67" s="42"/>
      <c r="Q67" s="4">
        <f t="shared" si="3"/>
        <v>-4.5563356640133668E-2</v>
      </c>
      <c r="R67" s="4">
        <f t="shared" si="4"/>
        <v>1.3173970455699738E-2</v>
      </c>
      <c r="S67" s="28">
        <f t="shared" si="2"/>
        <v>27894.892999999996</v>
      </c>
      <c r="AF67" s="4">
        <v>8</v>
      </c>
      <c r="AH67" s="4" t="s">
        <v>57</v>
      </c>
      <c r="AJ67" s="4" t="s">
        <v>51</v>
      </c>
    </row>
    <row r="68" spans="1:36">
      <c r="A68" s="42" t="s">
        <v>76</v>
      </c>
      <c r="B68" s="43"/>
      <c r="C68" s="42">
        <v>42913.394</v>
      </c>
      <c r="D68" s="62"/>
      <c r="E68" s="42">
        <f t="shared" si="0"/>
        <v>16068.859945467408</v>
      </c>
      <c r="F68" s="36">
        <f t="shared" si="1"/>
        <v>16069</v>
      </c>
      <c r="G68" s="36"/>
      <c r="H68" s="36"/>
      <c r="I68" s="42"/>
      <c r="J68" s="42"/>
      <c r="K68" s="42"/>
      <c r="L68" s="42"/>
      <c r="M68" s="42"/>
      <c r="N68" s="42">
        <v>-7.1022949756297749E-2</v>
      </c>
      <c r="O68" s="42"/>
      <c r="P68" s="42"/>
      <c r="Q68" s="4">
        <f t="shared" si="3"/>
        <v>-4.5563356640133668E-2</v>
      </c>
      <c r="R68" s="4">
        <f t="shared" si="4"/>
        <v>1.3173970455699738E-2</v>
      </c>
      <c r="S68" s="28">
        <f t="shared" si="2"/>
        <v>27894.894</v>
      </c>
      <c r="AF68" s="4">
        <v>11</v>
      </c>
      <c r="AH68" s="4" t="s">
        <v>70</v>
      </c>
      <c r="AJ68" s="4" t="s">
        <v>51</v>
      </c>
    </row>
    <row r="69" spans="1:36">
      <c r="A69" s="42" t="s">
        <v>68</v>
      </c>
      <c r="B69" s="43"/>
      <c r="C69" s="42">
        <v>42931.737000000001</v>
      </c>
      <c r="D69" s="62"/>
      <c r="E69" s="42">
        <f t="shared" si="0"/>
        <v>16107.154766023512</v>
      </c>
      <c r="F69" s="36">
        <f t="shared" si="1"/>
        <v>16107</v>
      </c>
      <c r="G69" s="36"/>
      <c r="H69" s="36"/>
      <c r="I69" s="42"/>
      <c r="J69" s="42"/>
      <c r="K69" s="42"/>
      <c r="L69" s="42"/>
      <c r="M69" s="42"/>
      <c r="N69" s="42"/>
      <c r="O69" s="42">
        <v>7.4011032163980417E-2</v>
      </c>
      <c r="P69" s="42"/>
      <c r="Q69" s="4">
        <f t="shared" si="3"/>
        <v>-4.5465949652524366E-2</v>
      </c>
      <c r="R69" s="4">
        <f t="shared" si="4"/>
        <v>1.3161741930020921E-2</v>
      </c>
      <c r="S69" s="28">
        <f t="shared" si="2"/>
        <v>27913.237000000001</v>
      </c>
      <c r="AE69" s="4" t="s">
        <v>72</v>
      </c>
      <c r="AF69" s="4">
        <v>11</v>
      </c>
      <c r="AH69" s="4" t="s">
        <v>67</v>
      </c>
      <c r="AJ69" s="4" t="s">
        <v>69</v>
      </c>
    </row>
    <row r="70" spans="1:36">
      <c r="A70" s="42" t="s">
        <v>68</v>
      </c>
      <c r="B70" s="43"/>
      <c r="C70" s="42">
        <v>42931.739000000001</v>
      </c>
      <c r="D70" s="62"/>
      <c r="E70" s="42">
        <f t="shared" si="0"/>
        <v>16107.158941438718</v>
      </c>
      <c r="F70" s="36">
        <f t="shared" si="1"/>
        <v>16107</v>
      </c>
      <c r="G70" s="36"/>
      <c r="H70" s="36"/>
      <c r="I70" s="42"/>
      <c r="J70" s="42"/>
      <c r="K70" s="42"/>
      <c r="L70" s="42"/>
      <c r="M70" s="42"/>
      <c r="N70" s="42"/>
      <c r="O70" s="42">
        <v>7.6011032164387871E-2</v>
      </c>
      <c r="P70" s="42"/>
      <c r="Q70" s="4">
        <f t="shared" si="3"/>
        <v>-4.5465949652524366E-2</v>
      </c>
      <c r="R70" s="4">
        <f t="shared" si="4"/>
        <v>1.3161741930020921E-2</v>
      </c>
      <c r="S70" s="28">
        <f t="shared" si="2"/>
        <v>27913.239000000001</v>
      </c>
      <c r="AE70" s="4" t="s">
        <v>72</v>
      </c>
      <c r="AF70" s="4">
        <v>10</v>
      </c>
      <c r="AH70" s="4" t="s">
        <v>77</v>
      </c>
      <c r="AJ70" s="4" t="s">
        <v>69</v>
      </c>
    </row>
    <row r="71" spans="1:36">
      <c r="A71" s="42" t="s">
        <v>76</v>
      </c>
      <c r="B71" s="43"/>
      <c r="C71" s="42">
        <v>42935.39</v>
      </c>
      <c r="D71" s="62"/>
      <c r="E71" s="42">
        <f t="shared" si="0"/>
        <v>16114.781161896128</v>
      </c>
      <c r="F71" s="36">
        <f t="shared" si="1"/>
        <v>16115</v>
      </c>
      <c r="G71" s="36"/>
      <c r="H71" s="36"/>
      <c r="I71" s="42"/>
      <c r="J71" s="42"/>
      <c r="K71" s="42"/>
      <c r="L71" s="42"/>
      <c r="M71" s="42"/>
      <c r="N71" s="42">
        <v>-0.10438426594919292</v>
      </c>
      <c r="O71" s="42"/>
      <c r="P71" s="42"/>
      <c r="Q71" s="4">
        <f t="shared" si="3"/>
        <v>-4.5445442918290828E-2</v>
      </c>
      <c r="R71" s="4">
        <f t="shared" si="4"/>
        <v>1.3159167503562223E-2</v>
      </c>
      <c r="S71" s="28">
        <f t="shared" si="2"/>
        <v>27916.89</v>
      </c>
      <c r="AF71" s="4">
        <v>11</v>
      </c>
      <c r="AH71" s="4" t="s">
        <v>70</v>
      </c>
      <c r="AJ71" s="4" t="s">
        <v>51</v>
      </c>
    </row>
    <row r="72" spans="1:36">
      <c r="A72" s="42" t="s">
        <v>15</v>
      </c>
      <c r="B72" s="43"/>
      <c r="C72" s="42">
        <v>42959.846700000002</v>
      </c>
      <c r="D72" s="62"/>
      <c r="E72" s="42">
        <f t="shared" si="0"/>
        <v>16165.839600422789</v>
      </c>
      <c r="F72" s="36">
        <f t="shared" si="1"/>
        <v>16166</v>
      </c>
      <c r="G72" s="36">
        <f>C72-(C$7+C$8*F72+C$9*F72^2+C$10*SIN((F72-D$10)/E$10))</f>
        <v>-7.5588844832964242E-2</v>
      </c>
      <c r="H72" s="36"/>
      <c r="I72" s="42"/>
      <c r="J72" s="42">
        <v>-7.5588844832964242E-2</v>
      </c>
      <c r="K72" s="42"/>
      <c r="L72" s="42"/>
      <c r="M72" s="42"/>
      <c r="N72" s="42"/>
      <c r="O72" s="42"/>
      <c r="P72" s="42"/>
      <c r="Q72" s="4">
        <f t="shared" si="3"/>
        <v>-4.531471248755202E-2</v>
      </c>
      <c r="R72" s="4">
        <f t="shared" si="4"/>
        <v>1.3142755534888018E-2</v>
      </c>
      <c r="S72" s="28">
        <f t="shared" si="2"/>
        <v>27941.346700000002</v>
      </c>
    </row>
    <row r="73" spans="1:36">
      <c r="A73" s="42" t="s">
        <v>68</v>
      </c>
      <c r="B73" s="43"/>
      <c r="C73" s="42">
        <v>43069.855000000003</v>
      </c>
      <c r="D73" s="62"/>
      <c r="E73" s="42">
        <f t="shared" si="0"/>
        <v>16395.504764691559</v>
      </c>
      <c r="F73" s="36">
        <f t="shared" si="1"/>
        <v>16395.5</v>
      </c>
      <c r="G73" s="36"/>
      <c r="H73" s="36"/>
      <c r="I73" s="42"/>
      <c r="J73" s="42"/>
      <c r="K73" s="42"/>
      <c r="L73" s="42"/>
      <c r="M73" s="42"/>
      <c r="N73" s="42"/>
      <c r="O73" s="42">
        <v>-1.0387871850980446E-2</v>
      </c>
      <c r="P73" s="42"/>
      <c r="Q73" s="4">
        <f t="shared" si="3"/>
        <v>-4.4726425549227386E-2</v>
      </c>
      <c r="R73" s="4">
        <f t="shared" si="4"/>
        <v>1.3068901675854106E-2</v>
      </c>
      <c r="S73" s="28">
        <f t="shared" si="2"/>
        <v>28051.355000000003</v>
      </c>
      <c r="AE73" s="4" t="s">
        <v>72</v>
      </c>
      <c r="AF73" s="4">
        <v>8</v>
      </c>
      <c r="AH73" s="4" t="s">
        <v>77</v>
      </c>
      <c r="AJ73" s="4" t="s">
        <v>69</v>
      </c>
    </row>
    <row r="74" spans="1:36">
      <c r="A74" s="42" t="s">
        <v>68</v>
      </c>
      <c r="B74" s="43"/>
      <c r="C74" s="42">
        <v>43069.858999999997</v>
      </c>
      <c r="D74" s="62"/>
      <c r="E74" s="42">
        <f t="shared" si="0"/>
        <v>16395.513115521957</v>
      </c>
      <c r="F74" s="36">
        <f t="shared" si="1"/>
        <v>16395.5</v>
      </c>
      <c r="G74" s="36"/>
      <c r="H74" s="36"/>
      <c r="I74" s="42"/>
      <c r="J74" s="42"/>
      <c r="K74" s="42"/>
      <c r="L74" s="42"/>
      <c r="M74" s="42"/>
      <c r="N74" s="42"/>
      <c r="O74" s="42">
        <v>-6.3878718574414961E-3</v>
      </c>
      <c r="P74" s="42"/>
      <c r="Q74" s="4">
        <f t="shared" si="3"/>
        <v>-4.4726425549227386E-2</v>
      </c>
      <c r="R74" s="4">
        <f t="shared" si="4"/>
        <v>1.3068901675854106E-2</v>
      </c>
      <c r="S74" s="28">
        <f t="shared" si="2"/>
        <v>28051.358999999997</v>
      </c>
      <c r="AE74" s="4" t="s">
        <v>72</v>
      </c>
      <c r="AF74" s="4">
        <v>12</v>
      </c>
      <c r="AH74" s="4" t="s">
        <v>67</v>
      </c>
      <c r="AJ74" s="4" t="s">
        <v>69</v>
      </c>
    </row>
    <row r="75" spans="1:36">
      <c r="A75" s="42" t="s">
        <v>78</v>
      </c>
      <c r="B75" s="43"/>
      <c r="C75" s="42">
        <v>43101.637999999999</v>
      </c>
      <c r="D75" s="62"/>
      <c r="E75" s="42">
        <f t="shared" si="0"/>
        <v>16461.858375427779</v>
      </c>
      <c r="F75" s="36">
        <f t="shared" si="1"/>
        <v>16462</v>
      </c>
      <c r="G75" s="36"/>
      <c r="H75" s="36"/>
      <c r="I75" s="42"/>
      <c r="J75" s="42"/>
      <c r="K75" s="42"/>
      <c r="L75" s="42"/>
      <c r="M75" s="42"/>
      <c r="N75" s="42">
        <v>-7.3013462766539305E-2</v>
      </c>
      <c r="O75" s="42"/>
      <c r="P75" s="42"/>
      <c r="Q75" s="4">
        <f t="shared" si="3"/>
        <v>-4.4555963320911093E-2</v>
      </c>
      <c r="R75" s="4">
        <f t="shared" si="4"/>
        <v>1.3047501755916173E-2</v>
      </c>
      <c r="S75" s="28">
        <f t="shared" si="2"/>
        <v>28083.137999999999</v>
      </c>
      <c r="AF75" s="4">
        <v>7</v>
      </c>
      <c r="AH75" s="4" t="s">
        <v>52</v>
      </c>
      <c r="AJ75" s="4" t="s">
        <v>51</v>
      </c>
    </row>
    <row r="76" spans="1:36">
      <c r="A76" s="42" t="s">
        <v>79</v>
      </c>
      <c r="B76" s="43"/>
      <c r="C76" s="42">
        <v>43182.31</v>
      </c>
      <c r="D76" s="62"/>
      <c r="E76" s="42">
        <f t="shared" si="0"/>
        <v>16630.277923151811</v>
      </c>
      <c r="F76" s="36">
        <f t="shared" si="1"/>
        <v>16630.5</v>
      </c>
      <c r="G76" s="36"/>
      <c r="H76" s="36"/>
      <c r="I76" s="42"/>
      <c r="J76" s="42"/>
      <c r="K76" s="42"/>
      <c r="L76" s="42"/>
      <c r="M76" s="42"/>
      <c r="N76" s="42">
        <v>-0.11083476136991521</v>
      </c>
      <c r="O76" s="42"/>
      <c r="P76" s="42"/>
      <c r="Q76" s="4">
        <f t="shared" si="3"/>
        <v>-4.4124040231117191E-2</v>
      </c>
      <c r="R76" s="4">
        <f t="shared" si="4"/>
        <v>1.2993277898629835E-2</v>
      </c>
      <c r="S76" s="28">
        <f t="shared" si="2"/>
        <v>28163.809999999998</v>
      </c>
      <c r="AF76" s="4">
        <v>7</v>
      </c>
      <c r="AH76" s="4" t="s">
        <v>52</v>
      </c>
      <c r="AJ76" s="4" t="s">
        <v>51</v>
      </c>
    </row>
    <row r="77" spans="1:36">
      <c r="A77" s="42" t="s">
        <v>79</v>
      </c>
      <c r="B77" s="43"/>
      <c r="C77" s="42">
        <v>43193.298000000003</v>
      </c>
      <c r="D77" s="62"/>
      <c r="E77" s="42">
        <f t="shared" si="0"/>
        <v>16653.217654290154</v>
      </c>
      <c r="F77" s="36">
        <f t="shared" si="1"/>
        <v>16653</v>
      </c>
      <c r="G77" s="36"/>
      <c r="H77" s="36"/>
      <c r="I77" s="42"/>
      <c r="J77" s="42"/>
      <c r="K77" s="42"/>
      <c r="L77" s="42"/>
      <c r="M77" s="42"/>
      <c r="N77" s="42">
        <v>9.6989690093323588E-2</v>
      </c>
      <c r="O77" s="42"/>
      <c r="P77" s="42"/>
      <c r="Q77" s="4">
        <f t="shared" si="3"/>
        <v>-4.4066365041085361E-2</v>
      </c>
      <c r="R77" s="4">
        <f t="shared" si="4"/>
        <v>1.2986037324214746E-2</v>
      </c>
      <c r="S77" s="28">
        <f t="shared" si="2"/>
        <v>28174.798000000003</v>
      </c>
      <c r="AF77" s="4">
        <v>6</v>
      </c>
      <c r="AH77" s="4" t="s">
        <v>52</v>
      </c>
      <c r="AJ77" s="4" t="s">
        <v>51</v>
      </c>
    </row>
    <row r="78" spans="1:36">
      <c r="A78" s="42" t="s">
        <v>80</v>
      </c>
      <c r="B78" s="43"/>
      <c r="C78" s="42">
        <v>43204.303</v>
      </c>
      <c r="D78" s="62"/>
      <c r="E78" s="42">
        <f t="shared" si="0"/>
        <v>16676.192876457731</v>
      </c>
      <c r="F78" s="36">
        <f t="shared" si="1"/>
        <v>16676</v>
      </c>
      <c r="G78" s="36"/>
      <c r="H78" s="36"/>
      <c r="I78" s="42"/>
      <c r="J78" s="42"/>
      <c r="K78" s="42"/>
      <c r="L78" s="42"/>
      <c r="M78" s="42"/>
      <c r="N78" s="42">
        <v>8.2306715630693361E-2</v>
      </c>
      <c r="O78" s="42"/>
      <c r="P78" s="42"/>
      <c r="Q78" s="4">
        <f t="shared" si="3"/>
        <v>-4.4007408180163937E-2</v>
      </c>
      <c r="R78" s="4">
        <f t="shared" si="4"/>
        <v>1.2978635848145988E-2</v>
      </c>
      <c r="S78" s="28">
        <f t="shared" si="2"/>
        <v>28185.803</v>
      </c>
      <c r="AF78" s="4">
        <v>7</v>
      </c>
      <c r="AH78" s="4" t="s">
        <v>52</v>
      </c>
      <c r="AJ78" s="4" t="s">
        <v>51</v>
      </c>
    </row>
    <row r="79" spans="1:36">
      <c r="A79" s="42" t="s">
        <v>68</v>
      </c>
      <c r="B79" s="43"/>
      <c r="C79" s="42">
        <v>43211.646999999997</v>
      </c>
      <c r="D79" s="62"/>
      <c r="E79" s="42">
        <f t="shared" si="0"/>
        <v>16691.525001091864</v>
      </c>
      <c r="F79" s="36">
        <f t="shared" si="1"/>
        <v>16691.5</v>
      </c>
      <c r="G79" s="36"/>
      <c r="H79" s="36"/>
      <c r="I79" s="42"/>
      <c r="J79" s="42"/>
      <c r="K79" s="42"/>
      <c r="L79" s="42"/>
      <c r="M79" s="42"/>
      <c r="N79" s="42"/>
      <c r="O79" s="42">
        <v>2.0938812667736784E-4</v>
      </c>
      <c r="P79" s="42"/>
      <c r="Q79" s="4">
        <f t="shared" si="3"/>
        <v>-4.396767638258646E-2</v>
      </c>
      <c r="R79" s="4">
        <f t="shared" si="4"/>
        <v>1.2973647896882259E-2</v>
      </c>
      <c r="S79" s="28">
        <f t="shared" si="2"/>
        <v>28193.146999999997</v>
      </c>
      <c r="AE79" s="4" t="s">
        <v>72</v>
      </c>
      <c r="AF79" s="4">
        <v>16</v>
      </c>
      <c r="AH79" s="4" t="s">
        <v>81</v>
      </c>
      <c r="AJ79" s="4" t="s">
        <v>69</v>
      </c>
    </row>
    <row r="80" spans="1:36">
      <c r="A80" s="42" t="s">
        <v>68</v>
      </c>
      <c r="B80" s="43"/>
      <c r="C80" s="42">
        <v>43228.760999999999</v>
      </c>
      <c r="D80" s="62"/>
      <c r="E80" s="42">
        <f t="shared" si="0"/>
        <v>16727.254029004267</v>
      </c>
      <c r="F80" s="36">
        <f t="shared" si="1"/>
        <v>16727.5</v>
      </c>
      <c r="G80" s="36"/>
      <c r="H80" s="36"/>
      <c r="I80" s="42"/>
      <c r="J80" s="42"/>
      <c r="K80" s="42"/>
      <c r="L80" s="42"/>
      <c r="M80" s="42"/>
      <c r="N80" s="42"/>
      <c r="O80" s="42">
        <v>-0.13226254065375542</v>
      </c>
      <c r="P80" s="42"/>
      <c r="Q80" s="4">
        <f t="shared" si="3"/>
        <v>-4.3875396078535536E-2</v>
      </c>
      <c r="R80" s="4">
        <f t="shared" si="4"/>
        <v>1.2962062977818116E-2</v>
      </c>
      <c r="S80" s="28">
        <f t="shared" si="2"/>
        <v>28210.260999999999</v>
      </c>
      <c r="AE80" s="4" t="s">
        <v>72</v>
      </c>
      <c r="AF80" s="4">
        <v>12</v>
      </c>
      <c r="AH80" s="4" t="s">
        <v>82</v>
      </c>
      <c r="AJ80" s="4" t="s">
        <v>69</v>
      </c>
    </row>
    <row r="81" spans="1:36">
      <c r="A81" s="42" t="s">
        <v>68</v>
      </c>
      <c r="B81" s="43"/>
      <c r="C81" s="42">
        <v>43244.646999999997</v>
      </c>
      <c r="D81" s="62"/>
      <c r="E81" s="42">
        <f t="shared" si="0"/>
        <v>16760.419351980563</v>
      </c>
      <c r="F81" s="36">
        <f t="shared" si="1"/>
        <v>16760.5</v>
      </c>
      <c r="G81" s="36"/>
      <c r="H81" s="36"/>
      <c r="I81" s="42"/>
      <c r="J81" s="42"/>
      <c r="K81" s="42"/>
      <c r="L81" s="42"/>
      <c r="M81" s="42"/>
      <c r="N81" s="42"/>
      <c r="O81" s="42">
        <v>-5.3489504403842147E-2</v>
      </c>
      <c r="P81" s="42"/>
      <c r="Q81" s="4">
        <f t="shared" si="3"/>
        <v>-4.379080579982219E-2</v>
      </c>
      <c r="R81" s="4">
        <f t="shared" si="4"/>
        <v>1.2951443468675983E-2</v>
      </c>
      <c r="S81" s="28">
        <f t="shared" si="2"/>
        <v>28226.146999999997</v>
      </c>
      <c r="AE81" s="4" t="s">
        <v>72</v>
      </c>
      <c r="AF81" s="4">
        <v>10</v>
      </c>
      <c r="AH81" s="4" t="s">
        <v>67</v>
      </c>
      <c r="AJ81" s="4" t="s">
        <v>69</v>
      </c>
    </row>
    <row r="82" spans="1:36">
      <c r="A82" s="42" t="s">
        <v>80</v>
      </c>
      <c r="B82" s="43"/>
      <c r="C82" s="42">
        <v>43254.413</v>
      </c>
      <c r="D82" s="62"/>
      <c r="E82" s="42">
        <f t="shared" si="0"/>
        <v>16780.80790442842</v>
      </c>
      <c r="F82" s="36">
        <f t="shared" si="1"/>
        <v>16781</v>
      </c>
      <c r="G82" s="36"/>
      <c r="H82" s="36"/>
      <c r="I82" s="42"/>
      <c r="J82" s="42"/>
      <c r="K82" s="42"/>
      <c r="L82" s="42"/>
      <c r="M82" s="42"/>
      <c r="N82" s="42">
        <v>-0.10607246082508937</v>
      </c>
      <c r="O82" s="42"/>
      <c r="P82" s="42"/>
      <c r="Q82" s="4">
        <f t="shared" si="3"/>
        <v>-4.3738257293348751E-2</v>
      </c>
      <c r="R82" s="4">
        <f t="shared" si="4"/>
        <v>1.294484650087557E-2</v>
      </c>
      <c r="S82" s="28">
        <f t="shared" si="2"/>
        <v>28235.913</v>
      </c>
      <c r="AF82" s="4">
        <v>12</v>
      </c>
      <c r="AH82" s="4" t="s">
        <v>70</v>
      </c>
      <c r="AJ82" s="4" t="s">
        <v>51</v>
      </c>
    </row>
    <row r="83" spans="1:36">
      <c r="A83" s="42" t="s">
        <v>80</v>
      </c>
      <c r="B83" s="43"/>
      <c r="C83" s="42">
        <v>43254.427000000003</v>
      </c>
      <c r="D83" s="62"/>
      <c r="E83" s="42">
        <f t="shared" si="0"/>
        <v>16780.837132334866</v>
      </c>
      <c r="F83" s="36">
        <f t="shared" si="1"/>
        <v>16781</v>
      </c>
      <c r="G83" s="36"/>
      <c r="H83" s="36"/>
      <c r="I83" s="42"/>
      <c r="J83" s="42"/>
      <c r="K83" s="42"/>
      <c r="L83" s="42"/>
      <c r="M83" s="42"/>
      <c r="N83" s="42">
        <v>-9.207246082223719E-2</v>
      </c>
      <c r="O83" s="42"/>
      <c r="P83" s="42"/>
      <c r="Q83" s="4">
        <f t="shared" si="3"/>
        <v>-4.3738257293348751E-2</v>
      </c>
      <c r="R83" s="4">
        <f t="shared" si="4"/>
        <v>1.294484650087557E-2</v>
      </c>
      <c r="S83" s="28">
        <f t="shared" si="2"/>
        <v>28235.927000000003</v>
      </c>
      <c r="AF83" s="4">
        <v>6</v>
      </c>
      <c r="AH83" s="4" t="s">
        <v>49</v>
      </c>
      <c r="AJ83" s="4" t="s">
        <v>51</v>
      </c>
    </row>
    <row r="84" spans="1:36">
      <c r="A84" s="42" t="s">
        <v>15</v>
      </c>
      <c r="B84" s="43"/>
      <c r="C84" s="42">
        <v>43325.316299999999</v>
      </c>
      <c r="D84" s="62"/>
      <c r="E84" s="42">
        <f t="shared" si="0"/>
        <v>16928.833262894073</v>
      </c>
      <c r="F84" s="36">
        <f t="shared" si="1"/>
        <v>16929</v>
      </c>
      <c r="G84" s="36">
        <f>C84-(C$7+C$8*F84+C$9*F84^2+C$10*SIN((F84-D$10)/E$10))</f>
        <v>-7.9417983361054212E-2</v>
      </c>
      <c r="H84" s="36"/>
      <c r="I84" s="42"/>
      <c r="J84" s="42">
        <v>-7.9417983361054212E-2</v>
      </c>
      <c r="K84" s="42"/>
      <c r="L84" s="42"/>
      <c r="M84" s="42"/>
      <c r="N84" s="42"/>
      <c r="O84" s="42"/>
      <c r="P84" s="42"/>
      <c r="Q84" s="4">
        <f t="shared" si="3"/>
        <v>-4.3358882710028288E-2</v>
      </c>
      <c r="R84" s="4">
        <f t="shared" si="4"/>
        <v>1.2897219611389647E-2</v>
      </c>
      <c r="S84" s="28">
        <f t="shared" si="2"/>
        <v>28306.816299999999</v>
      </c>
    </row>
    <row r="85" spans="1:36">
      <c r="A85" s="42" t="s">
        <v>83</v>
      </c>
      <c r="B85" s="43"/>
      <c r="C85" s="42">
        <v>43420.663</v>
      </c>
      <c r="D85" s="62"/>
      <c r="E85" s="42">
        <f t="shared" ref="E85:E148" si="5">(C85-C$7)/C$8</f>
        <v>17127.88929337528</v>
      </c>
      <c r="F85" s="36">
        <f t="shared" ref="F85:F148" si="6">ROUND(2*E85,0)/2</f>
        <v>17128</v>
      </c>
      <c r="G85" s="36"/>
      <c r="H85" s="36"/>
      <c r="I85" s="42"/>
      <c r="J85" s="42"/>
      <c r="K85" s="42"/>
      <c r="L85" s="42"/>
      <c r="M85" s="42"/>
      <c r="N85" s="42">
        <v>-6.7803993879351765E-2</v>
      </c>
      <c r="O85" s="42"/>
      <c r="P85" s="42"/>
      <c r="Q85" s="4">
        <f t="shared" si="3"/>
        <v>-4.2848777695969016E-2</v>
      </c>
      <c r="R85" s="4">
        <f t="shared" si="4"/>
        <v>1.283318075322952E-2</v>
      </c>
      <c r="S85" s="28">
        <f t="shared" ref="S85:S148" si="7">+C85-15018.5</f>
        <v>28402.163</v>
      </c>
      <c r="AF85" s="4">
        <v>10</v>
      </c>
      <c r="AH85" s="4" t="s">
        <v>52</v>
      </c>
      <c r="AJ85" s="4" t="s">
        <v>51</v>
      </c>
    </row>
    <row r="86" spans="1:36">
      <c r="A86" s="42" t="s">
        <v>68</v>
      </c>
      <c r="B86" s="43"/>
      <c r="C86" s="42">
        <v>43503.781000000003</v>
      </c>
      <c r="D86" s="62"/>
      <c r="E86" s="42">
        <f t="shared" si="5"/>
        <v>17301.415373895492</v>
      </c>
      <c r="F86" s="36">
        <f t="shared" si="6"/>
        <v>17301.5</v>
      </c>
      <c r="G86" s="36"/>
      <c r="H86" s="36"/>
      <c r="I86" s="42"/>
      <c r="J86" s="42"/>
      <c r="K86" s="42"/>
      <c r="L86" s="42"/>
      <c r="M86" s="42"/>
      <c r="N86" s="42"/>
      <c r="O86" s="42">
        <v>-4.2246414588589687E-2</v>
      </c>
      <c r="P86" s="42"/>
      <c r="Q86" s="4">
        <f t="shared" si="3"/>
        <v>-4.2404037897279152E-2</v>
      </c>
      <c r="R86" s="4">
        <f t="shared" si="4"/>
        <v>1.2777347879406497E-2</v>
      </c>
      <c r="S86" s="28">
        <f t="shared" si="7"/>
        <v>28485.281000000003</v>
      </c>
      <c r="AE86" s="4" t="s">
        <v>72</v>
      </c>
      <c r="AF86" s="4">
        <v>14</v>
      </c>
      <c r="AH86" s="4" t="s">
        <v>67</v>
      </c>
      <c r="AJ86" s="4" t="s">
        <v>69</v>
      </c>
    </row>
    <row r="87" spans="1:36">
      <c r="A87" s="42" t="s">
        <v>84</v>
      </c>
      <c r="B87" s="43"/>
      <c r="C87" s="42">
        <v>43534.345999999998</v>
      </c>
      <c r="D87" s="62"/>
      <c r="E87" s="42">
        <f t="shared" si="5"/>
        <v>17365.226156771638</v>
      </c>
      <c r="F87" s="36">
        <f t="shared" si="6"/>
        <v>17365</v>
      </c>
      <c r="G87" s="36"/>
      <c r="H87" s="36"/>
      <c r="I87" s="42"/>
      <c r="J87" s="42"/>
      <c r="K87" s="42"/>
      <c r="L87" s="42"/>
      <c r="M87" s="42"/>
      <c r="N87" s="42">
        <v>0.10865582428959897</v>
      </c>
      <c r="O87" s="42"/>
      <c r="P87" s="42"/>
      <c r="Q87" s="4">
        <f t="shared" si="3"/>
        <v>-4.2241265694300444E-2</v>
      </c>
      <c r="R87" s="4">
        <f t="shared" si="4"/>
        <v>1.2756913369390575E-2</v>
      </c>
      <c r="S87" s="28">
        <f t="shared" si="7"/>
        <v>28515.845999999998</v>
      </c>
      <c r="AF87" s="4">
        <v>5</v>
      </c>
      <c r="AH87" s="4" t="s">
        <v>52</v>
      </c>
      <c r="AJ87" s="4" t="s">
        <v>51</v>
      </c>
    </row>
    <row r="88" spans="1:36">
      <c r="A88" s="42" t="s">
        <v>85</v>
      </c>
      <c r="B88" s="43"/>
      <c r="C88" s="42">
        <v>43622.341999999997</v>
      </c>
      <c r="D88" s="62"/>
      <c r="E88" s="42">
        <f t="shared" si="5"/>
        <v>17548.936074977755</v>
      </c>
      <c r="F88" s="36">
        <f t="shared" si="6"/>
        <v>17549</v>
      </c>
      <c r="G88" s="36"/>
      <c r="H88" s="36"/>
      <c r="I88" s="42"/>
      <c r="J88" s="42"/>
      <c r="K88" s="42"/>
      <c r="L88" s="42"/>
      <c r="M88" s="42"/>
      <c r="N88" s="42">
        <v>-4.6252388397988398E-2</v>
      </c>
      <c r="O88" s="42"/>
      <c r="P88" s="42"/>
      <c r="Q88" s="4">
        <f t="shared" ref="Q88:Q151" si="8">+C$12+C$13*F88</f>
        <v>-4.1769610806929057E-2</v>
      </c>
      <c r="R88" s="4">
        <f t="shared" ref="R88:R151" si="9">+D$12+D$13*F88</f>
        <v>1.269770156084051E-2</v>
      </c>
      <c r="S88" s="28">
        <f t="shared" si="7"/>
        <v>28603.841999999997</v>
      </c>
      <c r="AF88" s="4">
        <v>11</v>
      </c>
      <c r="AH88" s="4" t="s">
        <v>52</v>
      </c>
      <c r="AJ88" s="4" t="s">
        <v>51</v>
      </c>
    </row>
    <row r="89" spans="1:36">
      <c r="A89" s="42" t="s">
        <v>68</v>
      </c>
      <c r="B89" s="43"/>
      <c r="C89" s="42">
        <v>43629.673999999999</v>
      </c>
      <c r="D89" s="62"/>
      <c r="E89" s="42">
        <f t="shared" si="5"/>
        <v>17564.243147120669</v>
      </c>
      <c r="F89" s="36">
        <f t="shared" si="6"/>
        <v>17564</v>
      </c>
      <c r="G89" s="36"/>
      <c r="H89" s="36"/>
      <c r="I89" s="42"/>
      <c r="J89" s="42"/>
      <c r="K89" s="42"/>
      <c r="L89" s="42"/>
      <c r="M89" s="42"/>
      <c r="N89" s="42"/>
      <c r="O89" s="42">
        <v>0.10097519207920413</v>
      </c>
      <c r="P89" s="42"/>
      <c r="Q89" s="4">
        <f t="shared" si="8"/>
        <v>-4.1731160680241172E-2</v>
      </c>
      <c r="R89" s="4">
        <f t="shared" si="9"/>
        <v>1.269287451123045E-2</v>
      </c>
      <c r="S89" s="28">
        <f t="shared" si="7"/>
        <v>28611.173999999999</v>
      </c>
      <c r="AE89" s="4" t="s">
        <v>72</v>
      </c>
      <c r="AF89" s="4">
        <v>13</v>
      </c>
      <c r="AH89" s="4" t="s">
        <v>81</v>
      </c>
      <c r="AJ89" s="4" t="s">
        <v>69</v>
      </c>
    </row>
    <row r="90" spans="1:36">
      <c r="A90" s="42" t="s">
        <v>68</v>
      </c>
      <c r="B90" s="43"/>
      <c r="C90" s="42">
        <v>43662.678999999996</v>
      </c>
      <c r="D90" s="62"/>
      <c r="E90" s="42">
        <f t="shared" si="5"/>
        <v>17633.147936547375</v>
      </c>
      <c r="F90" s="36">
        <f t="shared" si="6"/>
        <v>17633</v>
      </c>
      <c r="G90" s="36"/>
      <c r="H90" s="36"/>
      <c r="I90" s="42"/>
      <c r="J90" s="42"/>
      <c r="K90" s="42"/>
      <c r="L90" s="42"/>
      <c r="M90" s="42"/>
      <c r="N90" s="42"/>
      <c r="O90" s="42">
        <v>6.0874852730194107E-2</v>
      </c>
      <c r="P90" s="42"/>
      <c r="Q90" s="4">
        <f t="shared" si="8"/>
        <v>-4.1554290097476902E-2</v>
      </c>
      <c r="R90" s="4">
        <f t="shared" si="9"/>
        <v>1.2670670083024176E-2</v>
      </c>
      <c r="S90" s="28">
        <f t="shared" si="7"/>
        <v>28644.178999999996</v>
      </c>
      <c r="AE90" s="4" t="s">
        <v>72</v>
      </c>
      <c r="AF90" s="4">
        <v>10</v>
      </c>
      <c r="AH90" s="4" t="s">
        <v>86</v>
      </c>
      <c r="AJ90" s="4" t="s">
        <v>69</v>
      </c>
    </row>
    <row r="91" spans="1:36">
      <c r="A91" s="42" t="s">
        <v>15</v>
      </c>
      <c r="B91" s="43"/>
      <c r="C91" s="42">
        <v>43690.798300000002</v>
      </c>
      <c r="D91" s="62"/>
      <c r="E91" s="42">
        <f t="shared" si="5"/>
        <v>17691.852812939647</v>
      </c>
      <c r="F91" s="36">
        <f t="shared" si="6"/>
        <v>17692</v>
      </c>
      <c r="G91" s="36">
        <f>C91-(C$7+C$8*F91+C$9*F91^2+C$10*SIN((F91-D$10)/E$10))</f>
        <v>-7.3505746200680733E-2</v>
      </c>
      <c r="H91" s="36"/>
      <c r="I91" s="42"/>
      <c r="J91" s="42">
        <v>-7.3505746200680733E-2</v>
      </c>
      <c r="K91" s="42"/>
      <c r="L91" s="42"/>
      <c r="M91" s="42"/>
      <c r="N91" s="42"/>
      <c r="O91" s="42"/>
      <c r="P91" s="42"/>
      <c r="Q91" s="4">
        <f t="shared" si="8"/>
        <v>-4.1403052932504555E-2</v>
      </c>
      <c r="R91" s="4">
        <f t="shared" si="9"/>
        <v>1.2651683687891274E-2</v>
      </c>
      <c r="S91" s="28">
        <f t="shared" si="7"/>
        <v>28672.298300000002</v>
      </c>
    </row>
    <row r="92" spans="1:36">
      <c r="A92" s="42" t="s">
        <v>87</v>
      </c>
      <c r="B92" s="43"/>
      <c r="C92" s="42">
        <v>43827.701000000001</v>
      </c>
      <c r="D92" s="62"/>
      <c r="E92" s="42">
        <f t="shared" si="5"/>
        <v>17977.665620558142</v>
      </c>
      <c r="F92" s="36">
        <f t="shared" si="6"/>
        <v>17977.5</v>
      </c>
      <c r="G92" s="36"/>
      <c r="H92" s="36"/>
      <c r="I92" s="42"/>
      <c r="J92" s="42"/>
      <c r="K92" s="42"/>
      <c r="L92" s="42"/>
      <c r="M92" s="42"/>
      <c r="N92" s="42">
        <v>6.3956020370824262E-2</v>
      </c>
      <c r="O92" s="42"/>
      <c r="P92" s="42"/>
      <c r="Q92" s="4">
        <f t="shared" si="8"/>
        <v>-4.0671218854545152E-2</v>
      </c>
      <c r="R92" s="4">
        <f t="shared" si="9"/>
        <v>1.2559808843646471E-2</v>
      </c>
      <c r="S92" s="28">
        <f t="shared" si="7"/>
        <v>28809.201000000001</v>
      </c>
      <c r="AF92" s="4">
        <v>6</v>
      </c>
      <c r="AH92" s="4" t="s">
        <v>52</v>
      </c>
      <c r="AJ92" s="4" t="s">
        <v>51</v>
      </c>
    </row>
    <row r="93" spans="1:36">
      <c r="A93" s="42" t="s">
        <v>88</v>
      </c>
      <c r="B93" s="43"/>
      <c r="C93" s="42">
        <v>43941.368000000002</v>
      </c>
      <c r="D93" s="62"/>
      <c r="E93" s="42">
        <f t="shared" si="5"/>
        <v>18214.969080632865</v>
      </c>
      <c r="F93" s="36">
        <f t="shared" si="6"/>
        <v>18215</v>
      </c>
      <c r="G93" s="36"/>
      <c r="H93" s="36"/>
      <c r="I93" s="42"/>
      <c r="J93" s="42"/>
      <c r="K93" s="42"/>
      <c r="L93" s="42"/>
      <c r="M93" s="42"/>
      <c r="N93" s="42">
        <v>-1.8623684911290184E-2</v>
      </c>
      <c r="O93" s="42"/>
      <c r="P93" s="42"/>
      <c r="Q93" s="4">
        <f t="shared" si="8"/>
        <v>-4.006242518198698E-2</v>
      </c>
      <c r="R93" s="4">
        <f t="shared" si="9"/>
        <v>1.2483380558153857E-2</v>
      </c>
      <c r="S93" s="28">
        <f t="shared" si="7"/>
        <v>28922.868000000002</v>
      </c>
      <c r="AF93" s="4">
        <v>11</v>
      </c>
      <c r="AH93" s="4" t="s">
        <v>57</v>
      </c>
      <c r="AJ93" s="4" t="s">
        <v>51</v>
      </c>
    </row>
    <row r="94" spans="1:36">
      <c r="A94" s="42" t="s">
        <v>68</v>
      </c>
      <c r="B94" s="43"/>
      <c r="C94" s="42">
        <v>43948.7</v>
      </c>
      <c r="D94" s="62"/>
      <c r="E94" s="42">
        <f t="shared" si="5"/>
        <v>18230.276152775765</v>
      </c>
      <c r="F94" s="36">
        <f t="shared" si="6"/>
        <v>18230.5</v>
      </c>
      <c r="G94" s="36"/>
      <c r="H94" s="36"/>
      <c r="I94" s="42"/>
      <c r="J94" s="42"/>
      <c r="K94" s="42"/>
      <c r="L94" s="42"/>
      <c r="M94" s="42"/>
      <c r="N94" s="42"/>
      <c r="O94" s="42">
        <v>-0.11278487768868217</v>
      </c>
      <c r="P94" s="42"/>
      <c r="Q94" s="4">
        <f t="shared" si="8"/>
        <v>-4.0022693384409502E-2</v>
      </c>
      <c r="R94" s="4">
        <f t="shared" si="9"/>
        <v>1.247839260689013E-2</v>
      </c>
      <c r="S94" s="28">
        <f t="shared" si="7"/>
        <v>28930.199999999997</v>
      </c>
      <c r="AE94" s="4" t="s">
        <v>72</v>
      </c>
      <c r="AF94" s="4">
        <v>15</v>
      </c>
      <c r="AH94" s="4" t="s">
        <v>67</v>
      </c>
      <c r="AJ94" s="4" t="s">
        <v>69</v>
      </c>
    </row>
    <row r="95" spans="1:36">
      <c r="A95" s="42" t="s">
        <v>89</v>
      </c>
      <c r="B95" s="43"/>
      <c r="C95" s="42">
        <v>44007.368000000002</v>
      </c>
      <c r="D95" s="62"/>
      <c r="E95" s="42">
        <f t="shared" si="5"/>
        <v>18352.757782410266</v>
      </c>
      <c r="F95" s="36">
        <f t="shared" si="6"/>
        <v>18353</v>
      </c>
      <c r="G95" s="36"/>
      <c r="H95" s="36"/>
      <c r="I95" s="42"/>
      <c r="J95" s="42"/>
      <c r="K95" s="42"/>
      <c r="L95" s="42"/>
      <c r="M95" s="42"/>
      <c r="N95" s="42">
        <v>-0.1323739557992667</v>
      </c>
      <c r="O95" s="42"/>
      <c r="P95" s="42"/>
      <c r="Q95" s="4">
        <f t="shared" si="8"/>
        <v>-3.970868401645844E-2</v>
      </c>
      <c r="R95" s="4">
        <f t="shared" si="9"/>
        <v>1.2438971701741307E-2</v>
      </c>
      <c r="S95" s="28">
        <f t="shared" si="7"/>
        <v>28988.868000000002</v>
      </c>
      <c r="AE95" s="4" t="s">
        <v>72</v>
      </c>
      <c r="AF95" s="4">
        <v>7</v>
      </c>
      <c r="AH95" s="4" t="s">
        <v>52</v>
      </c>
      <c r="AJ95" s="4" t="s">
        <v>51</v>
      </c>
    </row>
    <row r="96" spans="1:36">
      <c r="A96" s="42" t="s">
        <v>89</v>
      </c>
      <c r="B96" s="43"/>
      <c r="C96" s="42">
        <v>44007.373</v>
      </c>
      <c r="D96" s="62"/>
      <c r="E96" s="42">
        <f t="shared" si="5"/>
        <v>18352.768220948274</v>
      </c>
      <c r="F96" s="36">
        <f t="shared" si="6"/>
        <v>18353</v>
      </c>
      <c r="G96" s="36"/>
      <c r="H96" s="36"/>
      <c r="I96" s="42"/>
      <c r="J96" s="42"/>
      <c r="K96" s="42"/>
      <c r="L96" s="42"/>
      <c r="M96" s="42"/>
      <c r="N96" s="42">
        <v>-0.12737395580188604</v>
      </c>
      <c r="O96" s="42"/>
      <c r="P96" s="42"/>
      <c r="Q96" s="4">
        <f t="shared" si="8"/>
        <v>-3.970868401645844E-2</v>
      </c>
      <c r="R96" s="4">
        <f t="shared" si="9"/>
        <v>1.2438971701741307E-2</v>
      </c>
      <c r="S96" s="28">
        <f t="shared" si="7"/>
        <v>28988.873</v>
      </c>
      <c r="AE96" s="4" t="s">
        <v>72</v>
      </c>
      <c r="AF96" s="4">
        <v>8</v>
      </c>
      <c r="AH96" s="4" t="s">
        <v>57</v>
      </c>
      <c r="AJ96" s="4" t="s">
        <v>51</v>
      </c>
    </row>
    <row r="97" spans="1:36">
      <c r="A97" s="42" t="s">
        <v>91</v>
      </c>
      <c r="B97" s="43"/>
      <c r="C97" s="42">
        <v>44029.366000000002</v>
      </c>
      <c r="D97" s="62"/>
      <c r="E97" s="42">
        <f t="shared" si="5"/>
        <v>18398.683174254191</v>
      </c>
      <c r="F97" s="36">
        <f t="shared" si="6"/>
        <v>18398.5</v>
      </c>
      <c r="G97" s="36"/>
      <c r="H97" s="36"/>
      <c r="I97" s="42"/>
      <c r="J97" s="42"/>
      <c r="K97" s="42"/>
      <c r="L97" s="42"/>
      <c r="M97" s="42"/>
      <c r="N97" s="42">
        <v>7.3344749107491225E-2</v>
      </c>
      <c r="O97" s="42"/>
      <c r="P97" s="42"/>
      <c r="Q97" s="4">
        <f t="shared" si="8"/>
        <v>-3.9592051965505193E-2</v>
      </c>
      <c r="R97" s="4">
        <f t="shared" si="9"/>
        <v>1.2424329651257459E-2</v>
      </c>
      <c r="S97" s="28">
        <f t="shared" si="7"/>
        <v>29010.866000000002</v>
      </c>
      <c r="AE97" s="4" t="s">
        <v>72</v>
      </c>
      <c r="AF97" s="4">
        <v>6</v>
      </c>
      <c r="AH97" s="4" t="s">
        <v>90</v>
      </c>
      <c r="AJ97" s="4" t="s">
        <v>51</v>
      </c>
    </row>
    <row r="98" spans="1:36">
      <c r="A98" s="42" t="s">
        <v>91</v>
      </c>
      <c r="B98" s="43"/>
      <c r="C98" s="42">
        <v>44029.385000000002</v>
      </c>
      <c r="D98" s="62"/>
      <c r="E98" s="42">
        <f t="shared" si="5"/>
        <v>18398.722840698643</v>
      </c>
      <c r="F98" s="36">
        <f t="shared" si="6"/>
        <v>18398.5</v>
      </c>
      <c r="G98" s="36"/>
      <c r="H98" s="36"/>
      <c r="I98" s="42"/>
      <c r="J98" s="42"/>
      <c r="K98" s="42"/>
      <c r="L98" s="42"/>
      <c r="M98" s="42"/>
      <c r="N98" s="42">
        <v>9.2344749107724056E-2</v>
      </c>
      <c r="O98" s="42"/>
      <c r="P98" s="42"/>
      <c r="Q98" s="4">
        <f t="shared" si="8"/>
        <v>-3.9592051965505193E-2</v>
      </c>
      <c r="R98" s="4">
        <f t="shared" si="9"/>
        <v>1.2424329651257459E-2</v>
      </c>
      <c r="S98" s="28">
        <f t="shared" si="7"/>
        <v>29010.885000000002</v>
      </c>
      <c r="AE98" s="4" t="s">
        <v>72</v>
      </c>
      <c r="AF98" s="4">
        <v>7</v>
      </c>
      <c r="AH98" s="4" t="s">
        <v>92</v>
      </c>
      <c r="AJ98" s="4" t="s">
        <v>51</v>
      </c>
    </row>
    <row r="99" spans="1:36">
      <c r="A99" s="42" t="s">
        <v>93</v>
      </c>
      <c r="B99" s="43"/>
      <c r="C99" s="42">
        <v>44337.383000000002</v>
      </c>
      <c r="D99" s="62"/>
      <c r="E99" s="42">
        <f t="shared" si="5"/>
        <v>19041.732606911301</v>
      </c>
      <c r="F99" s="36">
        <f t="shared" si="6"/>
        <v>19041.5</v>
      </c>
      <c r="G99" s="36"/>
      <c r="H99" s="36"/>
      <c r="I99" s="42"/>
      <c r="J99" s="42"/>
      <c r="K99" s="42"/>
      <c r="L99" s="42"/>
      <c r="M99" s="42"/>
      <c r="N99" s="42">
        <v>0.10391640123270918</v>
      </c>
      <c r="O99" s="42"/>
      <c r="P99" s="42"/>
      <c r="Q99" s="4">
        <f t="shared" si="8"/>
        <v>-3.7943823201484539E-2</v>
      </c>
      <c r="R99" s="4">
        <f t="shared" si="9"/>
        <v>1.2217410124639564E-2</v>
      </c>
      <c r="S99" s="28">
        <f t="shared" si="7"/>
        <v>29318.883000000002</v>
      </c>
      <c r="AE99" s="4" t="s">
        <v>72</v>
      </c>
      <c r="AF99" s="4">
        <v>6</v>
      </c>
      <c r="AH99" s="4" t="s">
        <v>70</v>
      </c>
      <c r="AJ99" s="4" t="s">
        <v>51</v>
      </c>
    </row>
    <row r="100" spans="1:36">
      <c r="A100" s="42" t="s">
        <v>93</v>
      </c>
      <c r="B100" s="43"/>
      <c r="C100" s="42">
        <v>44337.392999999996</v>
      </c>
      <c r="D100" s="62"/>
      <c r="E100" s="42">
        <f t="shared" si="5"/>
        <v>19041.753483987315</v>
      </c>
      <c r="F100" s="36">
        <f t="shared" si="6"/>
        <v>19042</v>
      </c>
      <c r="G100" s="36"/>
      <c r="H100" s="36"/>
      <c r="I100" s="42"/>
      <c r="J100" s="42"/>
      <c r="K100" s="42"/>
      <c r="L100" s="42"/>
      <c r="M100" s="42"/>
      <c r="N100" s="42">
        <v>-0.12564289618603652</v>
      </c>
      <c r="O100" s="42"/>
      <c r="P100" s="42"/>
      <c r="Q100" s="4">
        <f t="shared" si="8"/>
        <v>-3.7942541530594946E-2</v>
      </c>
      <c r="R100" s="4">
        <f t="shared" si="9"/>
        <v>1.2217249222985897E-2</v>
      </c>
      <c r="S100" s="28">
        <f t="shared" si="7"/>
        <v>29318.892999999996</v>
      </c>
      <c r="AE100" s="4" t="s">
        <v>72</v>
      </c>
      <c r="AF100" s="4">
        <v>9</v>
      </c>
      <c r="AH100" s="4" t="s">
        <v>57</v>
      </c>
      <c r="AJ100" s="4" t="s">
        <v>51</v>
      </c>
    </row>
    <row r="101" spans="1:36">
      <c r="A101" s="42" t="s">
        <v>93</v>
      </c>
      <c r="B101" s="43"/>
      <c r="C101" s="42">
        <v>44359.400999999998</v>
      </c>
      <c r="D101" s="62"/>
      <c r="E101" s="42">
        <f t="shared" si="5"/>
        <v>19087.699752907276</v>
      </c>
      <c r="F101" s="36">
        <f t="shared" si="6"/>
        <v>19087.5</v>
      </c>
      <c r="G101" s="36"/>
      <c r="H101" s="36"/>
      <c r="I101" s="42"/>
      <c r="J101" s="42"/>
      <c r="K101" s="42"/>
      <c r="L101" s="42"/>
      <c r="M101" s="42"/>
      <c r="N101" s="42">
        <v>8.2572979510587174E-2</v>
      </c>
      <c r="O101" s="42"/>
      <c r="P101" s="42"/>
      <c r="Q101" s="4">
        <f t="shared" si="8"/>
        <v>-3.7825909479641692E-2</v>
      </c>
      <c r="R101" s="4">
        <f t="shared" si="9"/>
        <v>1.2202607172502048E-2</v>
      </c>
      <c r="S101" s="28">
        <f t="shared" si="7"/>
        <v>29340.900999999998</v>
      </c>
      <c r="AE101" s="4" t="s">
        <v>72</v>
      </c>
      <c r="AF101" s="4">
        <v>6</v>
      </c>
      <c r="AH101" s="4" t="s">
        <v>52</v>
      </c>
      <c r="AJ101" s="4" t="s">
        <v>51</v>
      </c>
    </row>
    <row r="102" spans="1:36">
      <c r="A102" s="42" t="s">
        <v>94</v>
      </c>
      <c r="B102" s="43"/>
      <c r="C102" s="42">
        <v>44370.396999999997</v>
      </c>
      <c r="D102" s="62"/>
      <c r="E102" s="42">
        <f t="shared" si="5"/>
        <v>19110.65618570643</v>
      </c>
      <c r="F102" s="36">
        <f t="shared" si="6"/>
        <v>19110.5</v>
      </c>
      <c r="G102" s="36"/>
      <c r="H102" s="36"/>
      <c r="I102" s="42"/>
      <c r="J102" s="42"/>
      <c r="K102" s="42"/>
      <c r="L102" s="42"/>
      <c r="M102" s="42"/>
      <c r="N102" s="42">
        <v>5.9514234126254451E-2</v>
      </c>
      <c r="O102" s="42"/>
      <c r="P102" s="42"/>
      <c r="Q102" s="4">
        <f t="shared" si="8"/>
        <v>-3.7766952618720269E-2</v>
      </c>
      <c r="R102" s="4">
        <f t="shared" si="9"/>
        <v>1.219520569643329E-2</v>
      </c>
      <c r="S102" s="28">
        <f t="shared" si="7"/>
        <v>29351.896999999997</v>
      </c>
      <c r="AE102" s="4" t="s">
        <v>72</v>
      </c>
      <c r="AF102" s="4">
        <v>10</v>
      </c>
      <c r="AH102" s="4" t="s">
        <v>57</v>
      </c>
      <c r="AJ102" s="4" t="s">
        <v>51</v>
      </c>
    </row>
    <row r="103" spans="1:36">
      <c r="A103" s="42" t="s">
        <v>94</v>
      </c>
      <c r="B103" s="43"/>
      <c r="C103" s="42">
        <v>44403.396999999997</v>
      </c>
      <c r="D103" s="62"/>
      <c r="E103" s="42">
        <f t="shared" si="5"/>
        <v>19179.550536595129</v>
      </c>
      <c r="F103" s="36">
        <f t="shared" si="6"/>
        <v>19179.5</v>
      </c>
      <c r="G103" s="36"/>
      <c r="H103" s="36"/>
      <c r="I103" s="42"/>
      <c r="J103" s="42"/>
      <c r="K103" s="42"/>
      <c r="L103" s="42"/>
      <c r="M103" s="42"/>
      <c r="N103" s="42">
        <v>7.7350689680315554E-3</v>
      </c>
      <c r="O103" s="42"/>
      <c r="P103" s="42"/>
      <c r="Q103" s="4">
        <f t="shared" si="8"/>
        <v>-3.7590082035955999E-2</v>
      </c>
      <c r="R103" s="4">
        <f t="shared" si="9"/>
        <v>1.2173001268227016E-2</v>
      </c>
      <c r="S103" s="28">
        <f t="shared" si="7"/>
        <v>29384.896999999997</v>
      </c>
      <c r="AE103" s="4" t="s">
        <v>72</v>
      </c>
      <c r="AF103" s="4">
        <v>8</v>
      </c>
      <c r="AH103" s="4" t="s">
        <v>57</v>
      </c>
      <c r="AJ103" s="4" t="s">
        <v>51</v>
      </c>
    </row>
    <row r="104" spans="1:36">
      <c r="A104" s="42" t="s">
        <v>68</v>
      </c>
      <c r="B104" s="43"/>
      <c r="C104" s="42">
        <v>44410.737000000001</v>
      </c>
      <c r="D104" s="62"/>
      <c r="E104" s="42">
        <f t="shared" si="5"/>
        <v>19194.874310398864</v>
      </c>
      <c r="F104" s="36">
        <f t="shared" si="6"/>
        <v>19195</v>
      </c>
      <c r="G104" s="36"/>
      <c r="H104" s="36"/>
      <c r="I104" s="42"/>
      <c r="J104" s="42"/>
      <c r="K104" s="42"/>
      <c r="L104" s="42"/>
      <c r="M104" s="42"/>
      <c r="N104" s="42"/>
      <c r="O104" s="42">
        <v>-7.5713915524829645E-2</v>
      </c>
      <c r="P104" s="42"/>
      <c r="Q104" s="4">
        <f t="shared" si="8"/>
        <v>-3.7550350238378521E-2</v>
      </c>
      <c r="R104" s="4">
        <f t="shared" si="9"/>
        <v>1.2168013316963287E-2</v>
      </c>
      <c r="S104" s="28">
        <f t="shared" si="7"/>
        <v>29392.237000000001</v>
      </c>
      <c r="AE104" s="4" t="s">
        <v>72</v>
      </c>
      <c r="AF104" s="4">
        <v>12</v>
      </c>
      <c r="AH104" s="4" t="s">
        <v>95</v>
      </c>
      <c r="AJ104" s="4" t="s">
        <v>69</v>
      </c>
    </row>
    <row r="105" spans="1:36">
      <c r="A105" s="42" t="s">
        <v>68</v>
      </c>
      <c r="B105" s="43"/>
      <c r="C105" s="42">
        <v>44608.754999999997</v>
      </c>
      <c r="D105" s="62"/>
      <c r="E105" s="42">
        <f t="shared" si="5"/>
        <v>19608.277994467902</v>
      </c>
      <c r="F105" s="36">
        <f t="shared" si="6"/>
        <v>19608.5</v>
      </c>
      <c r="G105" s="36"/>
      <c r="H105" s="36"/>
      <c r="I105" s="42"/>
      <c r="J105" s="42"/>
      <c r="K105" s="42"/>
      <c r="L105" s="42"/>
      <c r="M105" s="42"/>
      <c r="N105" s="42"/>
      <c r="O105" s="42">
        <v>-0.12114366372406948</v>
      </c>
      <c r="P105" s="42"/>
      <c r="Q105" s="4">
        <f t="shared" si="8"/>
        <v>-3.6490408412682501E-2</v>
      </c>
      <c r="R105" s="4">
        <f t="shared" si="9"/>
        <v>1.2034947649379306E-2</v>
      </c>
      <c r="S105" s="28">
        <f t="shared" si="7"/>
        <v>29590.254999999997</v>
      </c>
      <c r="AE105" s="4" t="s">
        <v>72</v>
      </c>
      <c r="AF105" s="4">
        <v>14</v>
      </c>
      <c r="AH105" s="4" t="s">
        <v>67</v>
      </c>
      <c r="AJ105" s="4" t="s">
        <v>69</v>
      </c>
    </row>
    <row r="106" spans="1:36">
      <c r="A106" s="42" t="s">
        <v>68</v>
      </c>
      <c r="B106" s="43"/>
      <c r="C106" s="42">
        <v>44635.644999999997</v>
      </c>
      <c r="D106" s="62"/>
      <c r="E106" s="42">
        <f t="shared" si="5"/>
        <v>19664.416451904177</v>
      </c>
      <c r="F106" s="36">
        <f t="shared" si="6"/>
        <v>19664.5</v>
      </c>
      <c r="G106" s="36"/>
      <c r="H106" s="36"/>
      <c r="I106" s="42"/>
      <c r="J106" s="42"/>
      <c r="K106" s="42"/>
      <c r="L106" s="42"/>
      <c r="M106" s="42"/>
      <c r="N106" s="42"/>
      <c r="O106" s="42">
        <v>-4.8339358749217354E-2</v>
      </c>
      <c r="P106" s="42"/>
      <c r="Q106" s="4">
        <f t="shared" si="8"/>
        <v>-3.6346861273047731E-2</v>
      </c>
      <c r="R106" s="4">
        <f t="shared" si="9"/>
        <v>1.2016926664168415E-2</v>
      </c>
      <c r="S106" s="28">
        <f t="shared" si="7"/>
        <v>29617.144999999997</v>
      </c>
      <c r="AE106" s="4" t="s">
        <v>72</v>
      </c>
      <c r="AF106" s="4">
        <v>11</v>
      </c>
      <c r="AH106" s="4" t="s">
        <v>67</v>
      </c>
      <c r="AJ106" s="4" t="s">
        <v>69</v>
      </c>
    </row>
    <row r="107" spans="1:36">
      <c r="A107" s="42" t="s">
        <v>68</v>
      </c>
      <c r="B107" s="43"/>
      <c r="C107" s="42">
        <v>44679.648000000001</v>
      </c>
      <c r="D107" s="62"/>
      <c r="E107" s="42">
        <f t="shared" si="5"/>
        <v>19756.281849545263</v>
      </c>
      <c r="F107" s="36">
        <f t="shared" si="6"/>
        <v>19756.5</v>
      </c>
      <c r="G107" s="36"/>
      <c r="H107" s="36"/>
      <c r="I107" s="42"/>
      <c r="J107" s="42"/>
      <c r="K107" s="42"/>
      <c r="L107" s="42"/>
      <c r="M107" s="42"/>
      <c r="N107" s="42"/>
      <c r="O107" s="42">
        <v>-0.1061767294886522</v>
      </c>
      <c r="P107" s="42"/>
      <c r="Q107" s="4">
        <f t="shared" si="8"/>
        <v>-3.6111033829362038E-2</v>
      </c>
      <c r="R107" s="4">
        <f t="shared" si="9"/>
        <v>1.1987320759893384E-2</v>
      </c>
      <c r="S107" s="28">
        <f t="shared" si="7"/>
        <v>29661.148000000001</v>
      </c>
      <c r="AE107" s="4" t="s">
        <v>72</v>
      </c>
      <c r="AF107" s="4">
        <v>21</v>
      </c>
      <c r="AH107" s="4" t="s">
        <v>96</v>
      </c>
      <c r="AJ107" s="4" t="s">
        <v>69</v>
      </c>
    </row>
    <row r="108" spans="1:36">
      <c r="A108" s="42" t="s">
        <v>97</v>
      </c>
      <c r="B108" s="43"/>
      <c r="C108" s="42">
        <v>44679.652999999998</v>
      </c>
      <c r="D108" s="62"/>
      <c r="E108" s="42">
        <f t="shared" si="5"/>
        <v>19756.29228808327</v>
      </c>
      <c r="F108" s="36">
        <f t="shared" si="6"/>
        <v>19756.5</v>
      </c>
      <c r="G108" s="36"/>
      <c r="H108" s="36"/>
      <c r="I108" s="42"/>
      <c r="J108" s="42"/>
      <c r="K108" s="42"/>
      <c r="L108" s="42"/>
      <c r="M108" s="42"/>
      <c r="N108" s="42">
        <v>-0.10117672949127154</v>
      </c>
      <c r="O108" s="42"/>
      <c r="P108" s="42"/>
      <c r="Q108" s="4">
        <f t="shared" si="8"/>
        <v>-3.6111033829362038E-2</v>
      </c>
      <c r="R108" s="4">
        <f t="shared" si="9"/>
        <v>1.1987320759893384E-2</v>
      </c>
      <c r="S108" s="28">
        <f t="shared" si="7"/>
        <v>29661.152999999998</v>
      </c>
      <c r="AE108" s="4" t="s">
        <v>72</v>
      </c>
      <c r="AF108" s="4">
        <v>6</v>
      </c>
      <c r="AH108" s="4" t="s">
        <v>52</v>
      </c>
      <c r="AJ108" s="4" t="s">
        <v>51</v>
      </c>
    </row>
    <row r="109" spans="1:36">
      <c r="A109" s="42" t="s">
        <v>97</v>
      </c>
      <c r="B109" s="43"/>
      <c r="C109" s="42">
        <v>44683.307000000001</v>
      </c>
      <c r="D109" s="62"/>
      <c r="E109" s="42">
        <f t="shared" si="5"/>
        <v>19763.920771663496</v>
      </c>
      <c r="F109" s="36">
        <f t="shared" si="6"/>
        <v>19764</v>
      </c>
      <c r="G109" s="36"/>
      <c r="H109" s="36"/>
      <c r="I109" s="42"/>
      <c r="J109" s="42"/>
      <c r="K109" s="42"/>
      <c r="L109" s="42"/>
      <c r="M109" s="42"/>
      <c r="N109" s="42">
        <v>-3.9726096074446104E-2</v>
      </c>
      <c r="O109" s="42"/>
      <c r="P109" s="42"/>
      <c r="Q109" s="4">
        <f t="shared" si="8"/>
        <v>-3.6091808766018099E-2</v>
      </c>
      <c r="R109" s="4">
        <f t="shared" si="9"/>
        <v>1.1984907235088355E-2</v>
      </c>
      <c r="S109" s="28">
        <f t="shared" si="7"/>
        <v>29664.807000000001</v>
      </c>
      <c r="AE109" s="4" t="s">
        <v>72</v>
      </c>
      <c r="AF109" s="4">
        <v>7</v>
      </c>
      <c r="AH109" s="4" t="s">
        <v>70</v>
      </c>
      <c r="AJ109" s="4" t="s">
        <v>51</v>
      </c>
    </row>
    <row r="110" spans="1:36">
      <c r="A110" s="42" t="s">
        <v>97</v>
      </c>
      <c r="B110" s="43"/>
      <c r="C110" s="42">
        <v>44683.319000000003</v>
      </c>
      <c r="D110" s="62"/>
      <c r="E110" s="42">
        <f t="shared" si="5"/>
        <v>19763.945824154733</v>
      </c>
      <c r="F110" s="36">
        <f t="shared" si="6"/>
        <v>19764</v>
      </c>
      <c r="G110" s="36"/>
      <c r="H110" s="36"/>
      <c r="I110" s="42"/>
      <c r="J110" s="42"/>
      <c r="K110" s="42"/>
      <c r="L110" s="42"/>
      <c r="M110" s="42"/>
      <c r="N110" s="42">
        <v>-2.7726096072001383E-2</v>
      </c>
      <c r="O110" s="42"/>
      <c r="P110" s="42"/>
      <c r="Q110" s="4">
        <f t="shared" si="8"/>
        <v>-3.6091808766018099E-2</v>
      </c>
      <c r="R110" s="4">
        <f t="shared" si="9"/>
        <v>1.1984907235088355E-2</v>
      </c>
      <c r="S110" s="28">
        <f t="shared" si="7"/>
        <v>29664.819000000003</v>
      </c>
      <c r="AE110" s="4" t="s">
        <v>72</v>
      </c>
      <c r="AF110" s="4">
        <v>6</v>
      </c>
      <c r="AH110" s="4" t="s">
        <v>52</v>
      </c>
      <c r="AJ110" s="4" t="s">
        <v>51</v>
      </c>
    </row>
    <row r="111" spans="1:36">
      <c r="A111" s="42" t="s">
        <v>98</v>
      </c>
      <c r="B111" s="43"/>
      <c r="C111" s="42">
        <v>44705.313000000002</v>
      </c>
      <c r="D111" s="62"/>
      <c r="E111" s="42">
        <f t="shared" si="5"/>
        <v>19809.862865168248</v>
      </c>
      <c r="F111" s="36">
        <f t="shared" si="6"/>
        <v>19810</v>
      </c>
      <c r="G111" s="36"/>
      <c r="H111" s="36"/>
      <c r="I111" s="42"/>
      <c r="J111" s="42"/>
      <c r="K111" s="42"/>
      <c r="L111" s="42"/>
      <c r="M111" s="42"/>
      <c r="N111" s="42">
        <v>-7.0265039619698655E-2</v>
      </c>
      <c r="O111" s="42"/>
      <c r="P111" s="42"/>
      <c r="Q111" s="4">
        <f t="shared" si="8"/>
        <v>-3.5973895044175253E-2</v>
      </c>
      <c r="R111" s="4">
        <f t="shared" si="9"/>
        <v>1.1970104282950837E-2</v>
      </c>
      <c r="S111" s="28">
        <f t="shared" si="7"/>
        <v>29686.813000000002</v>
      </c>
      <c r="AE111" s="4" t="s">
        <v>72</v>
      </c>
      <c r="AF111" s="4">
        <v>6</v>
      </c>
      <c r="AH111" s="4" t="s">
        <v>52</v>
      </c>
      <c r="AJ111" s="4" t="s">
        <v>51</v>
      </c>
    </row>
    <row r="112" spans="1:36">
      <c r="A112" s="42" t="s">
        <v>98</v>
      </c>
      <c r="B112" s="43"/>
      <c r="C112" s="42">
        <v>44711.42</v>
      </c>
      <c r="D112" s="62"/>
      <c r="E112" s="42">
        <f t="shared" si="5"/>
        <v>19822.612495497855</v>
      </c>
      <c r="F112" s="36">
        <f t="shared" si="6"/>
        <v>19822.5</v>
      </c>
      <c r="G112" s="36"/>
      <c r="H112" s="36"/>
      <c r="I112" s="42"/>
      <c r="J112" s="42"/>
      <c r="K112" s="42"/>
      <c r="L112" s="42"/>
      <c r="M112" s="42"/>
      <c r="N112" s="42">
        <v>4.8003531752328854E-2</v>
      </c>
      <c r="O112" s="42"/>
      <c r="P112" s="42"/>
      <c r="Q112" s="4">
        <f t="shared" si="8"/>
        <v>-3.5941853271935345E-2</v>
      </c>
      <c r="R112" s="4">
        <f t="shared" si="9"/>
        <v>1.1966081741609121E-2</v>
      </c>
      <c r="S112" s="28">
        <f t="shared" si="7"/>
        <v>29692.92</v>
      </c>
      <c r="AE112" s="4" t="s">
        <v>72</v>
      </c>
      <c r="AF112" s="4">
        <v>7</v>
      </c>
      <c r="AH112" s="4" t="s">
        <v>52</v>
      </c>
      <c r="AJ112" s="4" t="s">
        <v>51</v>
      </c>
    </row>
    <row r="113" spans="1:36">
      <c r="A113" s="42" t="s">
        <v>98</v>
      </c>
      <c r="B113" s="43"/>
      <c r="C113" s="42">
        <v>44733.428999999996</v>
      </c>
      <c r="D113" s="62"/>
      <c r="E113" s="42">
        <f t="shared" si="5"/>
        <v>19868.560852125407</v>
      </c>
      <c r="F113" s="36">
        <f t="shared" si="6"/>
        <v>19868.5</v>
      </c>
      <c r="G113" s="36"/>
      <c r="H113" s="36"/>
      <c r="I113" s="42"/>
      <c r="J113" s="42"/>
      <c r="K113" s="42"/>
      <c r="L113" s="42"/>
      <c r="M113" s="42"/>
      <c r="N113" s="42">
        <v>1.7631605674978346E-2</v>
      </c>
      <c r="O113" s="42"/>
      <c r="P113" s="42"/>
      <c r="Q113" s="4">
        <f t="shared" si="8"/>
        <v>-3.5823939550092498E-2</v>
      </c>
      <c r="R113" s="4">
        <f t="shared" si="9"/>
        <v>1.1951278789471604E-2</v>
      </c>
      <c r="S113" s="28">
        <f t="shared" si="7"/>
        <v>29714.928999999996</v>
      </c>
      <c r="AE113" s="4" t="s">
        <v>72</v>
      </c>
      <c r="AF113" s="4">
        <v>6</v>
      </c>
      <c r="AH113" s="4" t="s">
        <v>52</v>
      </c>
      <c r="AJ113" s="4" t="s">
        <v>51</v>
      </c>
    </row>
    <row r="114" spans="1:36">
      <c r="A114" s="42" t="s">
        <v>98</v>
      </c>
      <c r="B114" s="43"/>
      <c r="C114" s="42">
        <v>44744.417999999998</v>
      </c>
      <c r="D114" s="62"/>
      <c r="E114" s="42">
        <f t="shared" si="5"/>
        <v>19891.502670971349</v>
      </c>
      <c r="F114" s="36">
        <f t="shared" si="6"/>
        <v>19891.5</v>
      </c>
      <c r="G114" s="36"/>
      <c r="H114" s="36"/>
      <c r="I114" s="42"/>
      <c r="J114" s="42"/>
      <c r="K114" s="42"/>
      <c r="L114" s="42"/>
      <c r="M114" s="42"/>
      <c r="N114" s="42">
        <v>-1.2905687959573697E-2</v>
      </c>
      <c r="O114" s="42"/>
      <c r="P114" s="42"/>
      <c r="Q114" s="4">
        <f t="shared" si="8"/>
        <v>-3.5764982689171075E-2</v>
      </c>
      <c r="R114" s="4">
        <f t="shared" si="9"/>
        <v>1.1943877313402846E-2</v>
      </c>
      <c r="S114" s="28">
        <f t="shared" si="7"/>
        <v>29725.917999999998</v>
      </c>
      <c r="AE114" s="4" t="s">
        <v>72</v>
      </c>
      <c r="AF114" s="4">
        <v>8</v>
      </c>
      <c r="AH114" s="4" t="s">
        <v>70</v>
      </c>
      <c r="AJ114" s="4" t="s">
        <v>51</v>
      </c>
    </row>
    <row r="115" spans="1:36">
      <c r="A115" s="42" t="s">
        <v>98</v>
      </c>
      <c r="B115" s="43"/>
      <c r="C115" s="42">
        <v>44755.43</v>
      </c>
      <c r="D115" s="62"/>
      <c r="E115" s="42">
        <f t="shared" si="5"/>
        <v>19914.492507092153</v>
      </c>
      <c r="F115" s="36">
        <f t="shared" si="6"/>
        <v>19914.5</v>
      </c>
      <c r="G115" s="36"/>
      <c r="H115" s="36"/>
      <c r="I115" s="42"/>
      <c r="J115" s="42"/>
      <c r="K115" s="42"/>
      <c r="L115" s="42"/>
      <c r="M115" s="42"/>
      <c r="N115" s="42">
        <v>-1.9880123501934577E-2</v>
      </c>
      <c r="O115" s="42"/>
      <c r="P115" s="42"/>
      <c r="Q115" s="4">
        <f t="shared" si="8"/>
        <v>-3.5706025828249659E-2</v>
      </c>
      <c r="R115" s="4">
        <f t="shared" si="9"/>
        <v>1.1936475837334088E-2</v>
      </c>
      <c r="S115" s="28">
        <f t="shared" si="7"/>
        <v>29736.93</v>
      </c>
      <c r="AE115" s="4" t="s">
        <v>72</v>
      </c>
      <c r="AF115" s="4">
        <v>10</v>
      </c>
      <c r="AH115" s="4" t="s">
        <v>57</v>
      </c>
      <c r="AJ115" s="4" t="s">
        <v>51</v>
      </c>
    </row>
    <row r="116" spans="1:36">
      <c r="A116" s="42" t="s">
        <v>100</v>
      </c>
      <c r="B116" s="43"/>
      <c r="C116" s="42">
        <v>44986.44</v>
      </c>
      <c r="D116" s="62"/>
      <c r="E116" s="42">
        <f t="shared" si="5"/>
        <v>20396.77384038908</v>
      </c>
      <c r="F116" s="36">
        <f t="shared" si="6"/>
        <v>20397</v>
      </c>
      <c r="G116" s="36"/>
      <c r="H116" s="36"/>
      <c r="I116" s="42"/>
      <c r="J116" s="42"/>
      <c r="K116" s="42"/>
      <c r="L116" s="42"/>
      <c r="M116" s="42"/>
      <c r="N116" s="42">
        <v>-0.12500137933238875</v>
      </c>
      <c r="O116" s="42"/>
      <c r="P116" s="42"/>
      <c r="Q116" s="4">
        <f t="shared" si="8"/>
        <v>-3.4469213419789368E-2</v>
      </c>
      <c r="R116" s="4">
        <f t="shared" si="9"/>
        <v>1.1781205741543833E-2</v>
      </c>
      <c r="S116" s="28">
        <f t="shared" si="7"/>
        <v>29967.940000000002</v>
      </c>
      <c r="AE116" s="4" t="s">
        <v>72</v>
      </c>
      <c r="AF116" s="4">
        <v>8</v>
      </c>
      <c r="AH116" s="4" t="s">
        <v>99</v>
      </c>
      <c r="AJ116" s="4" t="s">
        <v>51</v>
      </c>
    </row>
    <row r="117" spans="1:36">
      <c r="A117" s="42" t="s">
        <v>100</v>
      </c>
      <c r="B117" s="43"/>
      <c r="C117" s="42">
        <v>44986.445</v>
      </c>
      <c r="D117" s="62"/>
      <c r="E117" s="42">
        <f t="shared" si="5"/>
        <v>20396.784278927087</v>
      </c>
      <c r="F117" s="36">
        <f t="shared" si="6"/>
        <v>20397</v>
      </c>
      <c r="G117" s="36"/>
      <c r="H117" s="36"/>
      <c r="I117" s="42"/>
      <c r="J117" s="42"/>
      <c r="K117" s="42"/>
      <c r="L117" s="42"/>
      <c r="M117" s="42"/>
      <c r="N117" s="42">
        <v>-0.1200013793350081</v>
      </c>
      <c r="O117" s="42"/>
      <c r="P117" s="42"/>
      <c r="Q117" s="4">
        <f t="shared" si="8"/>
        <v>-3.4469213419789368E-2</v>
      </c>
      <c r="R117" s="4">
        <f t="shared" si="9"/>
        <v>1.1781205741543833E-2</v>
      </c>
      <c r="S117" s="28">
        <f t="shared" si="7"/>
        <v>29967.945</v>
      </c>
      <c r="AE117" s="4" t="s">
        <v>72</v>
      </c>
      <c r="AF117" s="4">
        <v>6</v>
      </c>
      <c r="AH117" s="4" t="s">
        <v>101</v>
      </c>
      <c r="AJ117" s="4" t="s">
        <v>51</v>
      </c>
    </row>
    <row r="118" spans="1:36">
      <c r="A118" s="42" t="s">
        <v>102</v>
      </c>
      <c r="B118" s="43"/>
      <c r="C118" s="42">
        <v>45002.33</v>
      </c>
      <c r="D118" s="62"/>
      <c r="E118" s="42">
        <f t="shared" si="5"/>
        <v>20429.947514195788</v>
      </c>
      <c r="F118" s="36">
        <f t="shared" si="6"/>
        <v>20430</v>
      </c>
      <c r="G118" s="36"/>
      <c r="H118" s="36"/>
      <c r="I118" s="42"/>
      <c r="J118" s="42"/>
      <c r="K118" s="42"/>
      <c r="L118" s="42"/>
      <c r="M118" s="42"/>
      <c r="N118" s="42">
        <v>-3.8608910937909968E-2</v>
      </c>
      <c r="O118" s="42"/>
      <c r="P118" s="42"/>
      <c r="Q118" s="4">
        <f t="shared" si="8"/>
        <v>-3.4384623141076022E-2</v>
      </c>
      <c r="R118" s="4">
        <f t="shared" si="9"/>
        <v>1.1770586232401702E-2</v>
      </c>
      <c r="S118" s="28">
        <f t="shared" si="7"/>
        <v>29983.83</v>
      </c>
      <c r="AE118" s="4" t="s">
        <v>72</v>
      </c>
      <c r="AF118" s="4">
        <v>6</v>
      </c>
      <c r="AH118" s="4" t="s">
        <v>52</v>
      </c>
      <c r="AJ118" s="4" t="s">
        <v>51</v>
      </c>
    </row>
    <row r="119" spans="1:36">
      <c r="A119" s="42" t="s">
        <v>102</v>
      </c>
      <c r="B119" s="43"/>
      <c r="C119" s="42">
        <v>45013.341999999997</v>
      </c>
      <c r="D119" s="62"/>
      <c r="E119" s="42">
        <f t="shared" si="5"/>
        <v>20452.937350316577</v>
      </c>
      <c r="F119" s="36">
        <f t="shared" si="6"/>
        <v>20453</v>
      </c>
      <c r="G119" s="36"/>
      <c r="H119" s="36"/>
      <c r="I119" s="42"/>
      <c r="J119" s="42"/>
      <c r="K119" s="42"/>
      <c r="L119" s="42"/>
      <c r="M119" s="42"/>
      <c r="N119" s="42">
        <v>-4.0699411802052055E-2</v>
      </c>
      <c r="O119" s="42"/>
      <c r="P119" s="42"/>
      <c r="Q119" s="4">
        <f t="shared" si="8"/>
        <v>-3.4325666280154599E-2</v>
      </c>
      <c r="R119" s="4">
        <f t="shared" si="9"/>
        <v>1.1763184756332942E-2</v>
      </c>
      <c r="S119" s="28">
        <f t="shared" si="7"/>
        <v>29994.841999999997</v>
      </c>
      <c r="AE119" s="4" t="s">
        <v>72</v>
      </c>
      <c r="AF119" s="4">
        <v>17</v>
      </c>
      <c r="AH119" s="4" t="s">
        <v>103</v>
      </c>
      <c r="AJ119" s="4" t="s">
        <v>51</v>
      </c>
    </row>
    <row r="120" spans="1:36">
      <c r="A120" s="42" t="s">
        <v>102</v>
      </c>
      <c r="B120" s="43"/>
      <c r="C120" s="42">
        <v>45013.343000000001</v>
      </c>
      <c r="D120" s="62"/>
      <c r="E120" s="42">
        <f t="shared" si="5"/>
        <v>20452.939438024187</v>
      </c>
      <c r="F120" s="36">
        <f t="shared" si="6"/>
        <v>20453</v>
      </c>
      <c r="G120" s="36"/>
      <c r="H120" s="36"/>
      <c r="I120" s="42"/>
      <c r="J120" s="42"/>
      <c r="K120" s="42"/>
      <c r="L120" s="42"/>
      <c r="M120" s="42"/>
      <c r="N120" s="42">
        <v>-3.9699411798210349E-2</v>
      </c>
      <c r="O120" s="42"/>
      <c r="P120" s="42"/>
      <c r="Q120" s="4">
        <f t="shared" si="8"/>
        <v>-3.4325666280154599E-2</v>
      </c>
      <c r="R120" s="4">
        <f t="shared" si="9"/>
        <v>1.1763184756332942E-2</v>
      </c>
      <c r="S120" s="28">
        <f t="shared" si="7"/>
        <v>29994.843000000001</v>
      </c>
      <c r="AE120" s="4" t="s">
        <v>72</v>
      </c>
      <c r="AF120" s="4">
        <v>6</v>
      </c>
      <c r="AH120" s="4" t="s">
        <v>52</v>
      </c>
      <c r="AJ120" s="4" t="s">
        <v>51</v>
      </c>
    </row>
    <row r="121" spans="1:36">
      <c r="A121" s="42" t="s">
        <v>68</v>
      </c>
      <c r="B121" s="43"/>
      <c r="C121" s="42">
        <v>45086.680999999997</v>
      </c>
      <c r="D121" s="62"/>
      <c r="E121" s="42">
        <f t="shared" si="5"/>
        <v>20606.047738190104</v>
      </c>
      <c r="F121" s="36">
        <f t="shared" si="6"/>
        <v>20606</v>
      </c>
      <c r="G121" s="36"/>
      <c r="H121" s="36"/>
      <c r="I121" s="42"/>
      <c r="J121" s="42"/>
      <c r="K121" s="42"/>
      <c r="L121" s="42"/>
      <c r="M121" s="42"/>
      <c r="N121" s="42"/>
      <c r="O121" s="42">
        <v>1.7969923937926069E-2</v>
      </c>
      <c r="P121" s="42"/>
      <c r="Q121" s="4">
        <f t="shared" si="8"/>
        <v>-3.3933474987938174E-2</v>
      </c>
      <c r="R121" s="4">
        <f t="shared" si="9"/>
        <v>1.1713948850310333E-2</v>
      </c>
      <c r="S121" s="28">
        <f t="shared" si="7"/>
        <v>30068.180999999997</v>
      </c>
      <c r="AE121" s="4" t="s">
        <v>72</v>
      </c>
      <c r="AF121" s="4">
        <v>11</v>
      </c>
      <c r="AH121" s="4" t="s">
        <v>104</v>
      </c>
      <c r="AJ121" s="4" t="s">
        <v>69</v>
      </c>
    </row>
    <row r="122" spans="1:36">
      <c r="A122" s="42" t="s">
        <v>68</v>
      </c>
      <c r="B122" s="43"/>
      <c r="C122" s="42">
        <v>45097.680999999997</v>
      </c>
      <c r="D122" s="62"/>
      <c r="E122" s="42">
        <f t="shared" si="5"/>
        <v>20629.01252181967</v>
      </c>
      <c r="F122" s="36">
        <f t="shared" si="6"/>
        <v>20629</v>
      </c>
      <c r="G122" s="36"/>
      <c r="H122" s="36"/>
      <c r="I122" s="42"/>
      <c r="J122" s="42"/>
      <c r="K122" s="42"/>
      <c r="L122" s="42"/>
      <c r="M122" s="42"/>
      <c r="N122" s="42"/>
      <c r="O122" s="42">
        <v>-1.2894941319245845E-3</v>
      </c>
      <c r="P122" s="42"/>
      <c r="Q122" s="4">
        <f t="shared" si="8"/>
        <v>-3.3874518127016751E-2</v>
      </c>
      <c r="R122" s="4">
        <f t="shared" si="9"/>
        <v>1.1706547374241575E-2</v>
      </c>
      <c r="S122" s="28">
        <f t="shared" si="7"/>
        <v>30079.180999999997</v>
      </c>
      <c r="AE122" s="4" t="s">
        <v>72</v>
      </c>
      <c r="AF122" s="4">
        <v>15</v>
      </c>
      <c r="AH122" s="4" t="s">
        <v>96</v>
      </c>
      <c r="AJ122" s="4" t="s">
        <v>69</v>
      </c>
    </row>
    <row r="123" spans="1:36">
      <c r="A123" s="42" t="s">
        <v>106</v>
      </c>
      <c r="B123" s="43"/>
      <c r="C123" s="42">
        <v>45101.341999999997</v>
      </c>
      <c r="D123" s="62"/>
      <c r="E123" s="42">
        <f t="shared" si="5"/>
        <v>20636.655619353111</v>
      </c>
      <c r="F123" s="36">
        <f t="shared" si="6"/>
        <v>20636.5</v>
      </c>
      <c r="G123" s="36"/>
      <c r="H123" s="36"/>
      <c r="I123" s="42"/>
      <c r="J123" s="42"/>
      <c r="K123" s="42"/>
      <c r="L123" s="42"/>
      <c r="M123" s="42"/>
      <c r="N123" s="42">
        <v>6.6366066144837532E-2</v>
      </c>
      <c r="O123" s="42"/>
      <c r="P123" s="42"/>
      <c r="Q123" s="4">
        <f t="shared" si="8"/>
        <v>-3.3855293063672812E-2</v>
      </c>
      <c r="R123" s="4">
        <f t="shared" si="9"/>
        <v>1.1704133849436544E-2</v>
      </c>
      <c r="S123" s="28">
        <f t="shared" si="7"/>
        <v>30082.841999999997</v>
      </c>
      <c r="AE123" s="4" t="s">
        <v>72</v>
      </c>
      <c r="AF123" s="4">
        <v>11</v>
      </c>
      <c r="AH123" s="4" t="s">
        <v>105</v>
      </c>
      <c r="AJ123" s="4" t="s">
        <v>51</v>
      </c>
    </row>
    <row r="124" spans="1:36">
      <c r="A124" s="42" t="s">
        <v>107</v>
      </c>
      <c r="B124" s="43"/>
      <c r="C124" s="42">
        <v>45112.349000000002</v>
      </c>
      <c r="D124" s="62"/>
      <c r="E124" s="42">
        <f t="shared" si="5"/>
        <v>20659.635016935907</v>
      </c>
      <c r="F124" s="36">
        <f t="shared" si="6"/>
        <v>20659.5</v>
      </c>
      <c r="G124" s="36"/>
      <c r="H124" s="36"/>
      <c r="I124" s="42"/>
      <c r="J124" s="42"/>
      <c r="K124" s="42"/>
      <c r="L124" s="42"/>
      <c r="M124" s="42"/>
      <c r="N124" s="42">
        <v>5.3625230211764574E-2</v>
      </c>
      <c r="O124" s="42"/>
      <c r="P124" s="42"/>
      <c r="Q124" s="4">
        <f t="shared" si="8"/>
        <v>-3.3796336202751388E-2</v>
      </c>
      <c r="R124" s="4">
        <f t="shared" si="9"/>
        <v>1.1696732373367786E-2</v>
      </c>
      <c r="S124" s="28">
        <f t="shared" si="7"/>
        <v>30093.849000000002</v>
      </c>
      <c r="AE124" s="4" t="s">
        <v>72</v>
      </c>
      <c r="AF124" s="4">
        <v>9</v>
      </c>
      <c r="AH124" s="4" t="s">
        <v>101</v>
      </c>
      <c r="AJ124" s="4" t="s">
        <v>51</v>
      </c>
    </row>
    <row r="125" spans="1:36">
      <c r="A125" s="42" t="s">
        <v>108</v>
      </c>
      <c r="B125" s="43"/>
      <c r="C125" s="42">
        <v>45262.69</v>
      </c>
      <c r="D125" s="62"/>
      <c r="E125" s="42">
        <f t="shared" si="5"/>
        <v>20973.503065631601</v>
      </c>
      <c r="F125" s="36">
        <f t="shared" si="6"/>
        <v>20973.5</v>
      </c>
      <c r="G125" s="36"/>
      <c r="H125" s="36"/>
      <c r="I125" s="42"/>
      <c r="J125" s="42"/>
      <c r="K125" s="42"/>
      <c r="L125" s="42"/>
      <c r="M125" s="42"/>
      <c r="N125" s="42">
        <v>-1.7315509467152879E-3</v>
      </c>
      <c r="O125" s="42"/>
      <c r="P125" s="42"/>
      <c r="Q125" s="4">
        <f t="shared" si="8"/>
        <v>-3.2991446884085E-2</v>
      </c>
      <c r="R125" s="4">
        <f t="shared" si="9"/>
        <v>1.1595686134863867E-2</v>
      </c>
      <c r="S125" s="28">
        <f t="shared" si="7"/>
        <v>30244.190000000002</v>
      </c>
      <c r="AE125" s="4" t="s">
        <v>72</v>
      </c>
      <c r="AF125" s="4">
        <v>4</v>
      </c>
      <c r="AH125" s="4" t="s">
        <v>52</v>
      </c>
      <c r="AJ125" s="4" t="s">
        <v>51</v>
      </c>
    </row>
    <row r="126" spans="1:36">
      <c r="A126" s="42" t="s">
        <v>109</v>
      </c>
      <c r="B126" s="43"/>
      <c r="C126" s="42">
        <v>45294.466</v>
      </c>
      <c r="D126" s="62"/>
      <c r="E126" s="42">
        <f t="shared" si="5"/>
        <v>21039.842062414609</v>
      </c>
      <c r="F126" s="36">
        <f t="shared" si="6"/>
        <v>21040</v>
      </c>
      <c r="G126" s="36"/>
      <c r="H126" s="36"/>
      <c r="I126" s="42"/>
      <c r="J126" s="42"/>
      <c r="K126" s="42"/>
      <c r="L126" s="42"/>
      <c r="M126" s="42"/>
      <c r="N126" s="42">
        <v>-8.4593747509643435E-2</v>
      </c>
      <c r="O126" s="42"/>
      <c r="P126" s="42"/>
      <c r="Q126" s="4">
        <f t="shared" si="8"/>
        <v>-3.2820984655768715E-2</v>
      </c>
      <c r="R126" s="4">
        <f t="shared" si="9"/>
        <v>1.1574286214925938E-2</v>
      </c>
      <c r="S126" s="28">
        <f t="shared" si="7"/>
        <v>30275.966</v>
      </c>
      <c r="AE126" s="4" t="s">
        <v>72</v>
      </c>
      <c r="AF126" s="4">
        <v>8</v>
      </c>
      <c r="AH126" s="4" t="s">
        <v>103</v>
      </c>
      <c r="AJ126" s="4" t="s">
        <v>51</v>
      </c>
    </row>
    <row r="127" spans="1:36">
      <c r="A127" s="42" t="s">
        <v>109</v>
      </c>
      <c r="B127" s="43"/>
      <c r="C127" s="42">
        <v>45349.468999999997</v>
      </c>
      <c r="D127" s="62"/>
      <c r="E127" s="42">
        <f t="shared" si="5"/>
        <v>21154.672243685243</v>
      </c>
      <c r="F127" s="36">
        <f t="shared" si="6"/>
        <v>21154.5</v>
      </c>
      <c r="G127" s="36"/>
      <c r="H127" s="36"/>
      <c r="I127" s="42"/>
      <c r="J127" s="42"/>
      <c r="K127" s="42"/>
      <c r="L127" s="42"/>
      <c r="M127" s="42"/>
      <c r="N127" s="42">
        <v>6.3409570881049149E-2</v>
      </c>
      <c r="O127" s="42"/>
      <c r="P127" s="42"/>
      <c r="Q127" s="4">
        <f t="shared" si="8"/>
        <v>-3.2527482022051198E-2</v>
      </c>
      <c r="R127" s="4">
        <f t="shared" si="9"/>
        <v>1.1537439736235815E-2</v>
      </c>
      <c r="S127" s="28">
        <f t="shared" si="7"/>
        <v>30330.968999999997</v>
      </c>
      <c r="AE127" s="4" t="s">
        <v>72</v>
      </c>
      <c r="AF127" s="4">
        <v>6</v>
      </c>
      <c r="AH127" s="4" t="s">
        <v>101</v>
      </c>
      <c r="AJ127" s="4" t="s">
        <v>51</v>
      </c>
    </row>
    <row r="128" spans="1:36">
      <c r="A128" s="42" t="s">
        <v>110</v>
      </c>
      <c r="B128" s="43"/>
      <c r="C128" s="42">
        <v>45370.260999999999</v>
      </c>
      <c r="D128" s="62"/>
      <c r="E128" s="42">
        <f t="shared" si="5"/>
        <v>21198.079860160331</v>
      </c>
      <c r="F128" s="36">
        <f t="shared" si="6"/>
        <v>21198</v>
      </c>
      <c r="G128" s="36"/>
      <c r="H128" s="36"/>
      <c r="I128" s="42"/>
      <c r="J128" s="42"/>
      <c r="K128" s="42"/>
      <c r="L128" s="42"/>
      <c r="M128" s="42"/>
      <c r="N128" s="42">
        <v>2.0740252512041479E-2</v>
      </c>
      <c r="O128" s="42"/>
      <c r="P128" s="42"/>
      <c r="Q128" s="4">
        <f t="shared" si="8"/>
        <v>-3.2415976654656328E-2</v>
      </c>
      <c r="R128" s="4">
        <f t="shared" si="9"/>
        <v>1.152344129236664E-2</v>
      </c>
      <c r="S128" s="28">
        <f t="shared" si="7"/>
        <v>30351.760999999999</v>
      </c>
      <c r="AE128" s="4" t="s">
        <v>72</v>
      </c>
      <c r="AF128" s="4">
        <v>11</v>
      </c>
      <c r="AH128" s="4" t="s">
        <v>101</v>
      </c>
      <c r="AJ128" s="4" t="s">
        <v>51</v>
      </c>
    </row>
    <row r="129" spans="1:36">
      <c r="A129" s="42" t="s">
        <v>111</v>
      </c>
      <c r="B129" s="43"/>
      <c r="C129" s="42">
        <v>45370.262000000002</v>
      </c>
      <c r="D129" s="62"/>
      <c r="E129" s="42">
        <f t="shared" si="5"/>
        <v>21198.08194786794</v>
      </c>
      <c r="F129" s="36">
        <f t="shared" si="6"/>
        <v>21198</v>
      </c>
      <c r="G129" s="36"/>
      <c r="H129" s="36"/>
      <c r="I129" s="42"/>
      <c r="J129" s="42"/>
      <c r="K129" s="42"/>
      <c r="L129" s="42"/>
      <c r="M129" s="42"/>
      <c r="N129" s="42">
        <v>2.1740252515883185E-2</v>
      </c>
      <c r="O129" s="42"/>
      <c r="P129" s="42"/>
      <c r="Q129" s="4">
        <f t="shared" si="8"/>
        <v>-3.2415976654656328E-2</v>
      </c>
      <c r="R129" s="4">
        <f t="shared" si="9"/>
        <v>1.152344129236664E-2</v>
      </c>
      <c r="S129" s="28">
        <f t="shared" si="7"/>
        <v>30351.762000000002</v>
      </c>
      <c r="AE129" s="4" t="s">
        <v>72</v>
      </c>
      <c r="AF129" s="4">
        <v>6</v>
      </c>
      <c r="AH129" s="4" t="s">
        <v>52</v>
      </c>
      <c r="AJ129" s="4" t="s">
        <v>51</v>
      </c>
    </row>
    <row r="130" spans="1:36">
      <c r="A130" s="42" t="s">
        <v>111</v>
      </c>
      <c r="B130" s="43"/>
      <c r="C130" s="42">
        <v>45380.296000000002</v>
      </c>
      <c r="D130" s="62"/>
      <c r="E130" s="42">
        <f t="shared" si="5"/>
        <v>21219.030005953311</v>
      </c>
      <c r="F130" s="36">
        <f t="shared" si="6"/>
        <v>21219</v>
      </c>
      <c r="G130" s="36"/>
      <c r="H130" s="36"/>
      <c r="I130" s="42"/>
      <c r="J130" s="42"/>
      <c r="K130" s="42"/>
      <c r="L130" s="42"/>
      <c r="M130" s="42"/>
      <c r="N130" s="42">
        <v>-1.2532033142633736E-3</v>
      </c>
      <c r="O130" s="42"/>
      <c r="P130" s="42"/>
      <c r="Q130" s="4">
        <f t="shared" si="8"/>
        <v>-3.236214647729329E-2</v>
      </c>
      <c r="R130" s="4">
        <f t="shared" si="9"/>
        <v>1.1516683422912557E-2</v>
      </c>
      <c r="S130" s="28">
        <f t="shared" si="7"/>
        <v>30361.796000000002</v>
      </c>
      <c r="AE130" s="4" t="s">
        <v>72</v>
      </c>
      <c r="AF130" s="4">
        <v>10</v>
      </c>
      <c r="AH130" s="4" t="s">
        <v>105</v>
      </c>
      <c r="AJ130" s="4" t="s">
        <v>51</v>
      </c>
    </row>
    <row r="131" spans="1:36">
      <c r="A131" s="42" t="s">
        <v>68</v>
      </c>
      <c r="B131" s="43"/>
      <c r="C131" s="42">
        <v>45399.593999999997</v>
      </c>
      <c r="D131" s="62"/>
      <c r="E131" s="42">
        <f t="shared" si="5"/>
        <v>21259.318587269972</v>
      </c>
      <c r="F131" s="36">
        <f t="shared" si="6"/>
        <v>21259.5</v>
      </c>
      <c r="G131" s="36"/>
      <c r="H131" s="36"/>
      <c r="I131" s="42"/>
      <c r="J131" s="42"/>
      <c r="K131" s="42"/>
      <c r="L131" s="42"/>
      <c r="M131" s="42"/>
      <c r="N131" s="42"/>
      <c r="O131" s="42">
        <v>-9.7753373258456122E-2</v>
      </c>
      <c r="P131" s="42"/>
      <c r="Q131" s="4">
        <f t="shared" si="8"/>
        <v>-3.2258331135236004E-2</v>
      </c>
      <c r="R131" s="4">
        <f t="shared" si="9"/>
        <v>1.1503650388965395E-2</v>
      </c>
      <c r="S131" s="28">
        <f t="shared" si="7"/>
        <v>30381.093999999997</v>
      </c>
      <c r="AE131" s="4" t="s">
        <v>72</v>
      </c>
      <c r="AF131" s="4">
        <v>24</v>
      </c>
      <c r="AH131" s="4" t="s">
        <v>112</v>
      </c>
      <c r="AJ131" s="4" t="s">
        <v>69</v>
      </c>
    </row>
    <row r="132" spans="1:36">
      <c r="A132" s="42" t="s">
        <v>111</v>
      </c>
      <c r="B132" s="43"/>
      <c r="C132" s="42">
        <v>45403.264000000003</v>
      </c>
      <c r="D132" s="62"/>
      <c r="E132" s="42">
        <f t="shared" si="5"/>
        <v>21266.980474171847</v>
      </c>
      <c r="F132" s="36">
        <f t="shared" si="6"/>
        <v>21267</v>
      </c>
      <c r="G132" s="36"/>
      <c r="H132" s="36"/>
      <c r="I132" s="42"/>
      <c r="J132" s="42"/>
      <c r="K132" s="42"/>
      <c r="L132" s="42"/>
      <c r="M132" s="42"/>
      <c r="N132" s="42">
        <v>-1.9282794863102026E-2</v>
      </c>
      <c r="O132" s="42"/>
      <c r="P132" s="42"/>
      <c r="Q132" s="4">
        <f t="shared" si="8"/>
        <v>-3.2239106071892058E-2</v>
      </c>
      <c r="R132" s="4">
        <f t="shared" si="9"/>
        <v>1.1501236864160366E-2</v>
      </c>
      <c r="S132" s="28">
        <f t="shared" si="7"/>
        <v>30384.764000000003</v>
      </c>
      <c r="AE132" s="4" t="s">
        <v>72</v>
      </c>
      <c r="AF132" s="4">
        <v>5</v>
      </c>
      <c r="AH132" s="4" t="s">
        <v>92</v>
      </c>
      <c r="AJ132" s="4" t="s">
        <v>51</v>
      </c>
    </row>
    <row r="133" spans="1:36">
      <c r="A133" s="42" t="s">
        <v>111</v>
      </c>
      <c r="B133" s="43"/>
      <c r="C133" s="42">
        <v>45404.476999999999</v>
      </c>
      <c r="D133" s="62"/>
      <c r="E133" s="42">
        <f t="shared" si="5"/>
        <v>21269.512863493899</v>
      </c>
      <c r="F133" s="36">
        <f t="shared" si="6"/>
        <v>21269.5</v>
      </c>
      <c r="G133" s="36"/>
      <c r="H133" s="36"/>
      <c r="I133" s="42"/>
      <c r="J133" s="42"/>
      <c r="K133" s="42"/>
      <c r="L133" s="42"/>
      <c r="M133" s="42"/>
      <c r="N133" s="42">
        <v>-3.4625881962710992E-3</v>
      </c>
      <c r="O133" s="42"/>
      <c r="P133" s="42"/>
      <c r="Q133" s="4">
        <f t="shared" si="8"/>
        <v>-3.2232697717444081E-2</v>
      </c>
      <c r="R133" s="4">
        <f t="shared" si="9"/>
        <v>1.1500432355892022E-2</v>
      </c>
      <c r="S133" s="28">
        <f t="shared" si="7"/>
        <v>30385.976999999999</v>
      </c>
      <c r="AE133" s="4" t="s">
        <v>72</v>
      </c>
      <c r="AF133" s="4">
        <v>12</v>
      </c>
      <c r="AH133" s="4" t="s">
        <v>57</v>
      </c>
      <c r="AJ133" s="4" t="s">
        <v>51</v>
      </c>
    </row>
    <row r="134" spans="1:36">
      <c r="A134" s="42" t="s">
        <v>68</v>
      </c>
      <c r="B134" s="43"/>
      <c r="C134" s="42">
        <v>45405.703000000001</v>
      </c>
      <c r="D134" s="62"/>
      <c r="E134" s="42">
        <f t="shared" si="5"/>
        <v>21272.072393014801</v>
      </c>
      <c r="F134" s="36">
        <f t="shared" si="6"/>
        <v>21272</v>
      </c>
      <c r="G134" s="36"/>
      <c r="H134" s="36"/>
      <c r="I134" s="42"/>
      <c r="J134" s="42"/>
      <c r="K134" s="42"/>
      <c r="L134" s="42"/>
      <c r="M134" s="42"/>
      <c r="N134" s="42"/>
      <c r="O134" s="42">
        <v>2.5355165773362387E-2</v>
      </c>
      <c r="P134" s="42"/>
      <c r="Q134" s="4">
        <f t="shared" si="8"/>
        <v>-3.2226289362996097E-2</v>
      </c>
      <c r="R134" s="4">
        <f t="shared" si="9"/>
        <v>1.149962784762368E-2</v>
      </c>
      <c r="S134" s="28">
        <f t="shared" si="7"/>
        <v>30387.203000000001</v>
      </c>
      <c r="AE134" s="4" t="s">
        <v>72</v>
      </c>
      <c r="AF134" s="4">
        <v>14</v>
      </c>
      <c r="AH134" s="4" t="s">
        <v>67</v>
      </c>
      <c r="AJ134" s="4" t="s">
        <v>69</v>
      </c>
    </row>
    <row r="135" spans="1:36">
      <c r="A135" s="42" t="s">
        <v>111</v>
      </c>
      <c r="B135" s="43"/>
      <c r="C135" s="42">
        <v>45409.366999999998</v>
      </c>
      <c r="D135" s="62"/>
      <c r="E135" s="42">
        <f t="shared" si="5"/>
        <v>21279.721753671041</v>
      </c>
      <c r="F135" s="36">
        <f t="shared" si="6"/>
        <v>21279.5</v>
      </c>
      <c r="G135" s="36"/>
      <c r="H135" s="36"/>
      <c r="I135" s="42"/>
      <c r="J135" s="42"/>
      <c r="K135" s="42"/>
      <c r="L135" s="42"/>
      <c r="M135" s="42"/>
      <c r="N135" s="42">
        <v>9.7789028703118674E-2</v>
      </c>
      <c r="O135" s="42"/>
      <c r="P135" s="42"/>
      <c r="Q135" s="4">
        <f t="shared" si="8"/>
        <v>-3.2207064299652158E-2</v>
      </c>
      <c r="R135" s="4">
        <f t="shared" si="9"/>
        <v>1.1497214322818649E-2</v>
      </c>
      <c r="S135" s="28">
        <f t="shared" si="7"/>
        <v>30390.866999999998</v>
      </c>
      <c r="AE135" s="4" t="s">
        <v>72</v>
      </c>
      <c r="AF135" s="4">
        <v>6</v>
      </c>
      <c r="AH135" s="4" t="s">
        <v>90</v>
      </c>
      <c r="AJ135" s="4" t="s">
        <v>51</v>
      </c>
    </row>
    <row r="136" spans="1:36">
      <c r="A136" s="42" t="s">
        <v>111</v>
      </c>
      <c r="B136" s="43"/>
      <c r="C136" s="42">
        <v>45409.368999999999</v>
      </c>
      <c r="D136" s="62"/>
      <c r="E136" s="42">
        <f t="shared" si="5"/>
        <v>21279.725929086249</v>
      </c>
      <c r="F136" s="36">
        <f t="shared" si="6"/>
        <v>21279.5</v>
      </c>
      <c r="G136" s="36"/>
      <c r="H136" s="36"/>
      <c r="I136" s="42"/>
      <c r="J136" s="42"/>
      <c r="K136" s="42"/>
      <c r="L136" s="42"/>
      <c r="M136" s="42"/>
      <c r="N136" s="42">
        <v>9.9789028703526128E-2</v>
      </c>
      <c r="O136" s="42"/>
      <c r="P136" s="42"/>
      <c r="Q136" s="4">
        <f t="shared" si="8"/>
        <v>-3.2207064299652158E-2</v>
      </c>
      <c r="R136" s="4">
        <f t="shared" si="9"/>
        <v>1.1497214322818649E-2</v>
      </c>
      <c r="S136" s="28">
        <f t="shared" si="7"/>
        <v>30390.868999999999</v>
      </c>
      <c r="AE136" s="4" t="s">
        <v>72</v>
      </c>
      <c r="AF136" s="4">
        <v>8</v>
      </c>
      <c r="AH136" s="4" t="s">
        <v>92</v>
      </c>
      <c r="AJ136" s="4" t="s">
        <v>51</v>
      </c>
    </row>
    <row r="137" spans="1:36">
      <c r="A137" s="42" t="s">
        <v>111</v>
      </c>
      <c r="B137" s="43"/>
      <c r="C137" s="42">
        <v>45409.372000000003</v>
      </c>
      <c r="D137" s="62"/>
      <c r="E137" s="42">
        <f t="shared" si="5"/>
        <v>21279.732192209067</v>
      </c>
      <c r="F137" s="36">
        <f t="shared" si="6"/>
        <v>21279.5</v>
      </c>
      <c r="G137" s="36"/>
      <c r="H137" s="36"/>
      <c r="I137" s="42"/>
      <c r="J137" s="42"/>
      <c r="K137" s="42"/>
      <c r="L137" s="42"/>
      <c r="M137" s="42"/>
      <c r="N137" s="42">
        <v>0.10278902870777529</v>
      </c>
      <c r="O137" s="42"/>
      <c r="P137" s="42"/>
      <c r="Q137" s="4">
        <f t="shared" si="8"/>
        <v>-3.2207064299652158E-2</v>
      </c>
      <c r="R137" s="4">
        <f t="shared" si="9"/>
        <v>1.1497214322818649E-2</v>
      </c>
      <c r="S137" s="28">
        <f t="shared" si="7"/>
        <v>30390.872000000003</v>
      </c>
      <c r="AE137" s="4" t="s">
        <v>72</v>
      </c>
      <c r="AF137" s="4">
        <v>13</v>
      </c>
      <c r="AH137" s="4" t="s">
        <v>113</v>
      </c>
      <c r="AJ137" s="4" t="s">
        <v>51</v>
      </c>
    </row>
    <row r="138" spans="1:36">
      <c r="A138" s="42" t="s">
        <v>68</v>
      </c>
      <c r="B138" s="43"/>
      <c r="C138" s="42">
        <v>45416.697999999997</v>
      </c>
      <c r="D138" s="62"/>
      <c r="E138" s="42">
        <f t="shared" si="5"/>
        <v>21295.026738106342</v>
      </c>
      <c r="F138" s="36">
        <f t="shared" si="6"/>
        <v>21295</v>
      </c>
      <c r="G138" s="36"/>
      <c r="H138" s="36"/>
      <c r="I138" s="42"/>
      <c r="J138" s="42"/>
      <c r="K138" s="42"/>
      <c r="L138" s="42"/>
      <c r="M138" s="42"/>
      <c r="N138" s="42"/>
      <c r="O138" s="42">
        <v>6.0829694848507643E-3</v>
      </c>
      <c r="P138" s="42"/>
      <c r="Q138" s="4">
        <f t="shared" si="8"/>
        <v>-3.2167332502074673E-2</v>
      </c>
      <c r="R138" s="4">
        <f t="shared" si="9"/>
        <v>1.1492226371554922E-2</v>
      </c>
      <c r="S138" s="28">
        <f t="shared" si="7"/>
        <v>30398.197999999997</v>
      </c>
      <c r="AE138" s="4" t="s">
        <v>72</v>
      </c>
      <c r="AF138" s="4">
        <v>15</v>
      </c>
      <c r="AH138" s="4" t="s">
        <v>67</v>
      </c>
      <c r="AJ138" s="4" t="s">
        <v>69</v>
      </c>
    </row>
    <row r="139" spans="1:36">
      <c r="A139" s="42" t="s">
        <v>114</v>
      </c>
      <c r="B139" s="43"/>
      <c r="C139" s="42">
        <v>45436.267</v>
      </c>
      <c r="D139" s="62"/>
      <c r="E139" s="42">
        <f t="shared" si="5"/>
        <v>21335.881088183349</v>
      </c>
      <c r="F139" s="36">
        <f t="shared" si="6"/>
        <v>21336</v>
      </c>
      <c r="G139" s="36"/>
      <c r="H139" s="36"/>
      <c r="I139" s="42"/>
      <c r="J139" s="42"/>
      <c r="K139" s="42"/>
      <c r="L139" s="42"/>
      <c r="M139" s="42"/>
      <c r="N139" s="42">
        <v>-6.0671610823192168E-2</v>
      </c>
      <c r="O139" s="42"/>
      <c r="P139" s="42"/>
      <c r="Q139" s="4">
        <f t="shared" si="8"/>
        <v>-3.2062235489127788E-2</v>
      </c>
      <c r="R139" s="4">
        <f t="shared" si="9"/>
        <v>1.1479032435954092E-2</v>
      </c>
      <c r="S139" s="28">
        <f t="shared" si="7"/>
        <v>30417.767</v>
      </c>
      <c r="AE139" s="4" t="s">
        <v>72</v>
      </c>
      <c r="AF139" s="4">
        <v>4</v>
      </c>
      <c r="AH139" s="4" t="s">
        <v>92</v>
      </c>
      <c r="AJ139" s="4" t="s">
        <v>51</v>
      </c>
    </row>
    <row r="140" spans="1:36">
      <c r="A140" s="42" t="s">
        <v>115</v>
      </c>
      <c r="B140" s="43"/>
      <c r="C140" s="42">
        <v>45646.499000000003</v>
      </c>
      <c r="D140" s="62"/>
      <c r="E140" s="42">
        <f t="shared" si="5"/>
        <v>21774.78403291163</v>
      </c>
      <c r="F140" s="36">
        <f t="shared" si="6"/>
        <v>21775</v>
      </c>
      <c r="G140" s="36"/>
      <c r="H140" s="36"/>
      <c r="I140" s="42"/>
      <c r="J140" s="42"/>
      <c r="K140" s="42"/>
      <c r="L140" s="42"/>
      <c r="M140" s="42"/>
      <c r="N140" s="42">
        <v>-0.10750746326084482</v>
      </c>
      <c r="O140" s="42"/>
      <c r="P140" s="42"/>
      <c r="Q140" s="4">
        <f t="shared" si="8"/>
        <v>-3.0936928448062367E-2</v>
      </c>
      <c r="R140" s="4">
        <f t="shared" si="9"/>
        <v>1.1337760784033009E-2</v>
      </c>
      <c r="S140" s="28">
        <f t="shared" si="7"/>
        <v>30627.999000000003</v>
      </c>
      <c r="AE140" s="4" t="s">
        <v>72</v>
      </c>
      <c r="AF140" s="4">
        <v>10</v>
      </c>
      <c r="AH140" s="4" t="s">
        <v>103</v>
      </c>
      <c r="AJ140" s="4" t="s">
        <v>51</v>
      </c>
    </row>
    <row r="141" spans="1:36">
      <c r="A141" s="42" t="s">
        <v>116</v>
      </c>
      <c r="B141" s="43"/>
      <c r="C141" s="42">
        <v>45711.281999999999</v>
      </c>
      <c r="D141" s="62"/>
      <c r="E141" s="42">
        <f t="shared" si="5"/>
        <v>21910.031994536552</v>
      </c>
      <c r="F141" s="36">
        <f t="shared" si="6"/>
        <v>21910</v>
      </c>
      <c r="G141" s="36"/>
      <c r="H141" s="36"/>
      <c r="I141" s="42"/>
      <c r="J141" s="42"/>
      <c r="K141" s="42"/>
      <c r="L141" s="42"/>
      <c r="M141" s="42"/>
      <c r="N141" s="42">
        <v>-2.4404931536992081E-3</v>
      </c>
      <c r="O141" s="42"/>
      <c r="P141" s="42"/>
      <c r="Q141" s="4">
        <f t="shared" si="8"/>
        <v>-3.0590877307871404E-2</v>
      </c>
      <c r="R141" s="4">
        <f t="shared" si="9"/>
        <v>1.1294317337542471E-2</v>
      </c>
      <c r="S141" s="28">
        <f t="shared" si="7"/>
        <v>30692.781999999999</v>
      </c>
      <c r="AE141" s="4" t="s">
        <v>72</v>
      </c>
      <c r="AF141" s="4">
        <v>6</v>
      </c>
      <c r="AH141" s="4" t="s">
        <v>52</v>
      </c>
      <c r="AJ141" s="4" t="s">
        <v>51</v>
      </c>
    </row>
    <row r="142" spans="1:36">
      <c r="A142" s="42" t="s">
        <v>68</v>
      </c>
      <c r="B142" s="43"/>
      <c r="C142" s="42">
        <v>45762.618000000002</v>
      </c>
      <c r="D142" s="62"/>
      <c r="E142" s="42">
        <f t="shared" si="5"/>
        <v>22017.206552028139</v>
      </c>
      <c r="F142" s="36">
        <f t="shared" si="6"/>
        <v>22017</v>
      </c>
      <c r="G142" s="36"/>
      <c r="H142" s="36"/>
      <c r="I142" s="42"/>
      <c r="J142" s="42"/>
      <c r="K142" s="42"/>
      <c r="L142" s="42"/>
      <c r="M142" s="42"/>
      <c r="N142" s="42"/>
      <c r="O142" s="42">
        <v>8.2129963775514625E-2</v>
      </c>
      <c r="P142" s="42"/>
      <c r="Q142" s="4">
        <f t="shared" si="8"/>
        <v>-3.0316599737497833E-2</v>
      </c>
      <c r="R142" s="4">
        <f t="shared" si="9"/>
        <v>1.1259884383657378E-2</v>
      </c>
      <c r="S142" s="28">
        <f t="shared" si="7"/>
        <v>30744.118000000002</v>
      </c>
      <c r="AE142" s="4" t="s">
        <v>72</v>
      </c>
      <c r="AF142" s="4">
        <v>14</v>
      </c>
      <c r="AH142" s="4" t="s">
        <v>104</v>
      </c>
      <c r="AJ142" s="4" t="s">
        <v>69</v>
      </c>
    </row>
    <row r="143" spans="1:36">
      <c r="A143" s="42" t="s">
        <v>68</v>
      </c>
      <c r="B143" s="43"/>
      <c r="C143" s="42">
        <v>45762.625</v>
      </c>
      <c r="D143" s="62"/>
      <c r="E143" s="42">
        <f t="shared" si="5"/>
        <v>22017.221165981355</v>
      </c>
      <c r="F143" s="36">
        <f t="shared" si="6"/>
        <v>22017</v>
      </c>
      <c r="G143" s="36"/>
      <c r="H143" s="36"/>
      <c r="I143" s="42"/>
      <c r="J143" s="42"/>
      <c r="K143" s="42"/>
      <c r="L143" s="42"/>
      <c r="M143" s="42"/>
      <c r="N143" s="42"/>
      <c r="O143" s="42">
        <v>8.9129963773302734E-2</v>
      </c>
      <c r="P143" s="42"/>
      <c r="Q143" s="4">
        <f t="shared" si="8"/>
        <v>-3.0316599737497833E-2</v>
      </c>
      <c r="R143" s="4">
        <f t="shared" si="9"/>
        <v>1.1259884383657378E-2</v>
      </c>
      <c r="S143" s="28">
        <f t="shared" si="7"/>
        <v>30744.125</v>
      </c>
      <c r="AE143" s="4" t="s">
        <v>72</v>
      </c>
      <c r="AF143" s="4">
        <v>15</v>
      </c>
      <c r="AH143" s="4" t="s">
        <v>67</v>
      </c>
      <c r="AJ143" s="4" t="s">
        <v>69</v>
      </c>
    </row>
    <row r="144" spans="1:36">
      <c r="A144" s="42" t="s">
        <v>117</v>
      </c>
      <c r="B144" s="43"/>
      <c r="C144" s="42">
        <v>45766.279000000002</v>
      </c>
      <c r="D144" s="62"/>
      <c r="E144" s="42">
        <f t="shared" si="5"/>
        <v>22024.84964956158</v>
      </c>
      <c r="F144" s="36">
        <f t="shared" si="6"/>
        <v>22025</v>
      </c>
      <c r="G144" s="36"/>
      <c r="H144" s="36"/>
      <c r="I144" s="42"/>
      <c r="J144" s="42"/>
      <c r="K144" s="42"/>
      <c r="L144" s="42"/>
      <c r="M144" s="42"/>
      <c r="N144" s="42">
        <v>-8.7993077941064257E-2</v>
      </c>
      <c r="O144" s="42"/>
      <c r="P144" s="42"/>
      <c r="Q144" s="4">
        <f t="shared" si="8"/>
        <v>-3.0296093003264295E-2</v>
      </c>
      <c r="R144" s="4">
        <f t="shared" si="9"/>
        <v>1.125730995719868E-2</v>
      </c>
      <c r="S144" s="28">
        <f t="shared" si="7"/>
        <v>30747.779000000002</v>
      </c>
      <c r="AE144" s="4" t="s">
        <v>72</v>
      </c>
      <c r="AF144" s="4">
        <v>9</v>
      </c>
      <c r="AH144" s="4" t="s">
        <v>70</v>
      </c>
      <c r="AJ144" s="4" t="s">
        <v>51</v>
      </c>
    </row>
    <row r="145" spans="1:36">
      <c r="A145" s="42" t="s">
        <v>117</v>
      </c>
      <c r="B145" s="43"/>
      <c r="C145" s="42">
        <v>45783.400999999998</v>
      </c>
      <c r="D145" s="62"/>
      <c r="E145" s="42">
        <f t="shared" si="5"/>
        <v>22060.595379134793</v>
      </c>
      <c r="F145" s="36">
        <f t="shared" si="6"/>
        <v>22060.5</v>
      </c>
      <c r="G145" s="36"/>
      <c r="H145" s="36"/>
      <c r="I145" s="42"/>
      <c r="J145" s="42"/>
      <c r="K145" s="42"/>
      <c r="L145" s="42"/>
      <c r="M145" s="42"/>
      <c r="N145" s="42">
        <v>3.3945046707231086E-2</v>
      </c>
      <c r="O145" s="42"/>
      <c r="P145" s="42"/>
      <c r="Q145" s="4">
        <f t="shared" si="8"/>
        <v>-3.0205094370102964E-2</v>
      </c>
      <c r="R145" s="4">
        <f t="shared" si="9"/>
        <v>1.1245885939788206E-2</v>
      </c>
      <c r="S145" s="28">
        <f t="shared" si="7"/>
        <v>30764.900999999998</v>
      </c>
      <c r="AE145" s="4" t="s">
        <v>72</v>
      </c>
      <c r="AF145" s="4">
        <v>9</v>
      </c>
      <c r="AH145" s="4" t="s">
        <v>103</v>
      </c>
      <c r="AJ145" s="4" t="s">
        <v>51</v>
      </c>
    </row>
    <row r="146" spans="1:36">
      <c r="A146" s="42" t="s">
        <v>117</v>
      </c>
      <c r="B146" s="43"/>
      <c r="C146" s="42">
        <v>45783.402999999998</v>
      </c>
      <c r="D146" s="62"/>
      <c r="E146" s="42">
        <f t="shared" si="5"/>
        <v>22060.599554550001</v>
      </c>
      <c r="F146" s="36">
        <f t="shared" si="6"/>
        <v>22060.5</v>
      </c>
      <c r="G146" s="36"/>
      <c r="H146" s="36"/>
      <c r="I146" s="42"/>
      <c r="J146" s="42"/>
      <c r="K146" s="42"/>
      <c r="L146" s="42"/>
      <c r="M146" s="42"/>
      <c r="N146" s="42">
        <v>3.5945046707638539E-2</v>
      </c>
      <c r="O146" s="42"/>
      <c r="P146" s="42"/>
      <c r="Q146" s="4">
        <f t="shared" si="8"/>
        <v>-3.0205094370102964E-2</v>
      </c>
      <c r="R146" s="4">
        <f t="shared" si="9"/>
        <v>1.1245885939788206E-2</v>
      </c>
      <c r="S146" s="28">
        <f t="shared" si="7"/>
        <v>30764.902999999998</v>
      </c>
      <c r="AE146" s="4" t="s">
        <v>72</v>
      </c>
      <c r="AF146" s="4">
        <v>6</v>
      </c>
      <c r="AH146" s="4" t="s">
        <v>52</v>
      </c>
      <c r="AJ146" s="4" t="s">
        <v>51</v>
      </c>
    </row>
    <row r="147" spans="1:36">
      <c r="A147" s="42" t="s">
        <v>117</v>
      </c>
      <c r="B147" s="43"/>
      <c r="C147" s="42">
        <v>45805.402999999998</v>
      </c>
      <c r="D147" s="62"/>
      <c r="E147" s="42">
        <f t="shared" si="5"/>
        <v>22106.529121809133</v>
      </c>
      <c r="F147" s="36">
        <f t="shared" si="6"/>
        <v>22106.5</v>
      </c>
      <c r="G147" s="36"/>
      <c r="H147" s="36"/>
      <c r="I147" s="42"/>
      <c r="J147" s="42"/>
      <c r="K147" s="42"/>
      <c r="L147" s="42"/>
      <c r="M147" s="42"/>
      <c r="N147" s="42">
        <v>7.3556211791583337E-3</v>
      </c>
      <c r="O147" s="42"/>
      <c r="P147" s="42"/>
      <c r="Q147" s="4">
        <f t="shared" si="8"/>
        <v>-3.0087180648260117E-2</v>
      </c>
      <c r="R147" s="4">
        <f t="shared" si="9"/>
        <v>1.1231082987650689E-2</v>
      </c>
      <c r="S147" s="28">
        <f t="shared" si="7"/>
        <v>30786.902999999998</v>
      </c>
      <c r="AE147" s="4" t="s">
        <v>72</v>
      </c>
      <c r="AF147" s="4">
        <v>10</v>
      </c>
      <c r="AH147" s="4" t="s">
        <v>70</v>
      </c>
      <c r="AJ147" s="4" t="s">
        <v>51</v>
      </c>
    </row>
    <row r="148" spans="1:36">
      <c r="A148" s="42" t="s">
        <v>117</v>
      </c>
      <c r="B148" s="43"/>
      <c r="C148" s="42">
        <v>45805.406999999999</v>
      </c>
      <c r="D148" s="62"/>
      <c r="E148" s="42">
        <f t="shared" si="5"/>
        <v>22106.537472639546</v>
      </c>
      <c r="F148" s="36">
        <f t="shared" si="6"/>
        <v>22106.5</v>
      </c>
      <c r="G148" s="36"/>
      <c r="H148" s="36"/>
      <c r="I148" s="42"/>
      <c r="J148" s="42"/>
      <c r="K148" s="42"/>
      <c r="L148" s="42"/>
      <c r="M148" s="42"/>
      <c r="N148" s="42">
        <v>1.1355621179973241E-2</v>
      </c>
      <c r="O148" s="42"/>
      <c r="P148" s="42"/>
      <c r="Q148" s="4">
        <f t="shared" si="8"/>
        <v>-3.0087180648260117E-2</v>
      </c>
      <c r="R148" s="4">
        <f t="shared" si="9"/>
        <v>1.1231082987650689E-2</v>
      </c>
      <c r="S148" s="28">
        <f t="shared" si="7"/>
        <v>30786.906999999999</v>
      </c>
      <c r="AE148" s="4" t="s">
        <v>72</v>
      </c>
      <c r="AF148" s="4">
        <v>9</v>
      </c>
      <c r="AH148" s="4" t="s">
        <v>103</v>
      </c>
      <c r="AJ148" s="4" t="s">
        <v>51</v>
      </c>
    </row>
    <row r="149" spans="1:36">
      <c r="A149" s="42" t="s">
        <v>117</v>
      </c>
      <c r="B149" s="43"/>
      <c r="C149" s="42">
        <v>45816.398999999998</v>
      </c>
      <c r="D149" s="62"/>
      <c r="E149" s="42">
        <f t="shared" ref="E149:E212" si="10">(C149-C$7)/C$8</f>
        <v>22129.485554608287</v>
      </c>
      <c r="F149" s="36">
        <f t="shared" ref="F149:F212" si="11">ROUND(2*E149,0)/2</f>
        <v>22129.5</v>
      </c>
      <c r="G149" s="36"/>
      <c r="H149" s="36"/>
      <c r="I149" s="42"/>
      <c r="J149" s="42"/>
      <c r="K149" s="42"/>
      <c r="L149" s="42"/>
      <c r="M149" s="42"/>
      <c r="N149" s="42">
        <v>-1.185192172852112E-2</v>
      </c>
      <c r="O149" s="42"/>
      <c r="P149" s="42"/>
      <c r="Q149" s="4">
        <f t="shared" si="8"/>
        <v>-3.0028223787338694E-2</v>
      </c>
      <c r="R149" s="4">
        <f t="shared" si="9"/>
        <v>1.1223681511581931E-2</v>
      </c>
      <c r="S149" s="28">
        <f t="shared" ref="S149:S212" si="12">+C149-15018.5</f>
        <v>30797.898999999998</v>
      </c>
      <c r="AE149" s="4" t="s">
        <v>72</v>
      </c>
      <c r="AF149" s="4">
        <v>10</v>
      </c>
      <c r="AH149" s="4" t="s">
        <v>70</v>
      </c>
      <c r="AJ149" s="4" t="s">
        <v>51</v>
      </c>
    </row>
    <row r="150" spans="1:36">
      <c r="A150" s="42" t="s">
        <v>118</v>
      </c>
      <c r="B150" s="43"/>
      <c r="C150" s="42">
        <v>45816.402000000002</v>
      </c>
      <c r="D150" s="62"/>
      <c r="E150" s="42">
        <f t="shared" si="10"/>
        <v>22129.491817731105</v>
      </c>
      <c r="F150" s="36">
        <f t="shared" si="11"/>
        <v>22129.5</v>
      </c>
      <c r="G150" s="36"/>
      <c r="H150" s="36"/>
      <c r="I150" s="42"/>
      <c r="J150" s="42"/>
      <c r="K150" s="42"/>
      <c r="L150" s="42"/>
      <c r="M150" s="42"/>
      <c r="N150" s="42">
        <v>-8.8519217242719606E-3</v>
      </c>
      <c r="O150" s="42"/>
      <c r="P150" s="42"/>
      <c r="Q150" s="4">
        <f t="shared" si="8"/>
        <v>-3.0028223787338694E-2</v>
      </c>
      <c r="R150" s="4">
        <f t="shared" si="9"/>
        <v>1.1223681511581931E-2</v>
      </c>
      <c r="S150" s="28">
        <f t="shared" si="12"/>
        <v>30797.902000000002</v>
      </c>
      <c r="AE150" s="4" t="s">
        <v>72</v>
      </c>
      <c r="AF150" s="4">
        <v>12</v>
      </c>
      <c r="AH150" s="4" t="s">
        <v>57</v>
      </c>
      <c r="AJ150" s="4" t="s">
        <v>51</v>
      </c>
    </row>
    <row r="151" spans="1:36">
      <c r="A151" s="42" t="s">
        <v>68</v>
      </c>
      <c r="B151" s="43"/>
      <c r="C151" s="42">
        <v>45817.618000000002</v>
      </c>
      <c r="D151" s="62"/>
      <c r="E151" s="42">
        <f t="shared" si="10"/>
        <v>22132.030470175974</v>
      </c>
      <c r="F151" s="36">
        <f t="shared" si="11"/>
        <v>22132</v>
      </c>
      <c r="G151" s="36"/>
      <c r="H151" s="36"/>
      <c r="I151" s="42"/>
      <c r="J151" s="42"/>
      <c r="K151" s="42"/>
      <c r="L151" s="42"/>
      <c r="M151" s="42"/>
      <c r="N151" s="42"/>
      <c r="O151" s="42">
        <v>9.7897947125602514E-3</v>
      </c>
      <c r="P151" s="42"/>
      <c r="Q151" s="4">
        <f t="shared" si="8"/>
        <v>-3.0021815432890717E-2</v>
      </c>
      <c r="R151" s="4">
        <f t="shared" si="9"/>
        <v>1.1222877003313588E-2</v>
      </c>
      <c r="S151" s="28">
        <f t="shared" si="12"/>
        <v>30799.118000000002</v>
      </c>
      <c r="AE151" s="4" t="s">
        <v>72</v>
      </c>
      <c r="AF151" s="4">
        <v>8</v>
      </c>
      <c r="AH151" s="4" t="s">
        <v>81</v>
      </c>
      <c r="AJ151" s="4" t="s">
        <v>69</v>
      </c>
    </row>
    <row r="152" spans="1:36">
      <c r="A152" s="42" t="s">
        <v>118</v>
      </c>
      <c r="B152" s="43"/>
      <c r="C152" s="42">
        <v>45817.637000000002</v>
      </c>
      <c r="D152" s="62"/>
      <c r="E152" s="42">
        <f t="shared" si="10"/>
        <v>22132.070136620427</v>
      </c>
      <c r="F152" s="36">
        <f t="shared" si="11"/>
        <v>22132</v>
      </c>
      <c r="G152" s="36"/>
      <c r="H152" s="36"/>
      <c r="I152" s="42"/>
      <c r="J152" s="42"/>
      <c r="K152" s="42"/>
      <c r="L152" s="42"/>
      <c r="M152" s="42"/>
      <c r="N152" s="42">
        <v>2.8789794712793082E-2</v>
      </c>
      <c r="O152" s="42"/>
      <c r="P152" s="42"/>
      <c r="Q152" s="4">
        <f t="shared" ref="Q152:Q215" si="13">+C$12+C$13*F152</f>
        <v>-3.0021815432890717E-2</v>
      </c>
      <c r="R152" s="4">
        <f t="shared" ref="R152:R215" si="14">+D$12+D$13*F152</f>
        <v>1.1222877003313588E-2</v>
      </c>
      <c r="S152" s="28">
        <f t="shared" si="12"/>
        <v>30799.137000000002</v>
      </c>
      <c r="AE152" s="4" t="s">
        <v>72</v>
      </c>
      <c r="AF152" s="4">
        <v>14</v>
      </c>
      <c r="AH152" s="4" t="s">
        <v>119</v>
      </c>
      <c r="AJ152" s="4" t="s">
        <v>51</v>
      </c>
    </row>
    <row r="153" spans="1:36">
      <c r="A153" s="42" t="s">
        <v>68</v>
      </c>
      <c r="B153" s="43"/>
      <c r="C153" s="42">
        <v>45839.627999999997</v>
      </c>
      <c r="D153" s="62"/>
      <c r="E153" s="42">
        <f t="shared" si="10"/>
        <v>22177.980914511121</v>
      </c>
      <c r="F153" s="36">
        <f t="shared" si="11"/>
        <v>22178</v>
      </c>
      <c r="G153" s="36"/>
      <c r="H153" s="36"/>
      <c r="I153" s="42"/>
      <c r="J153" s="42"/>
      <c r="K153" s="42"/>
      <c r="L153" s="42"/>
      <c r="M153" s="42"/>
      <c r="N153" s="42"/>
      <c r="O153" s="42">
        <v>-1.3729278456594329E-2</v>
      </c>
      <c r="P153" s="42"/>
      <c r="Q153" s="4">
        <f t="shared" si="13"/>
        <v>-2.990390171104787E-2</v>
      </c>
      <c r="R153" s="4">
        <f t="shared" si="14"/>
        <v>1.120807405117607E-2</v>
      </c>
      <c r="S153" s="28">
        <f t="shared" si="12"/>
        <v>30821.127999999997</v>
      </c>
      <c r="AE153" s="4" t="s">
        <v>72</v>
      </c>
      <c r="AF153" s="4">
        <v>10</v>
      </c>
      <c r="AH153" s="4" t="s">
        <v>104</v>
      </c>
      <c r="AJ153" s="4" t="s">
        <v>69</v>
      </c>
    </row>
    <row r="154" spans="1:36">
      <c r="A154" s="42" t="s">
        <v>120</v>
      </c>
      <c r="B154" s="43"/>
      <c r="C154" s="42">
        <v>45871.396000000001</v>
      </c>
      <c r="D154" s="62"/>
      <c r="E154" s="42">
        <f t="shared" si="10"/>
        <v>22244.303209633319</v>
      </c>
      <c r="F154" s="36">
        <f t="shared" si="11"/>
        <v>22244.5</v>
      </c>
      <c r="G154" s="36"/>
      <c r="H154" s="36"/>
      <c r="I154" s="42"/>
      <c r="J154" s="42"/>
      <c r="K154" s="42"/>
      <c r="L154" s="42"/>
      <c r="M154" s="42"/>
      <c r="N154" s="42">
        <v>-0.10482974637852749</v>
      </c>
      <c r="O154" s="42"/>
      <c r="P154" s="42"/>
      <c r="Q154" s="4">
        <f t="shared" si="13"/>
        <v>-2.9733439482731584E-2</v>
      </c>
      <c r="R154" s="4">
        <f t="shared" si="14"/>
        <v>1.1186674131238139E-2</v>
      </c>
      <c r="S154" s="28">
        <f t="shared" si="12"/>
        <v>30852.896000000001</v>
      </c>
      <c r="AE154" s="4" t="s">
        <v>72</v>
      </c>
      <c r="AF154" s="4">
        <v>9</v>
      </c>
      <c r="AH154" s="4" t="s">
        <v>103</v>
      </c>
      <c r="AJ154" s="4" t="s">
        <v>51</v>
      </c>
    </row>
    <row r="155" spans="1:36">
      <c r="A155" s="42" t="s">
        <v>121</v>
      </c>
      <c r="B155" s="43"/>
      <c r="C155" s="42">
        <v>46047.415999999997</v>
      </c>
      <c r="D155" s="62"/>
      <c r="E155" s="42">
        <f t="shared" si="10"/>
        <v>22611.78150185843</v>
      </c>
      <c r="F155" s="36">
        <f t="shared" si="11"/>
        <v>22612</v>
      </c>
      <c r="G155" s="36"/>
      <c r="H155" s="36"/>
      <c r="I155" s="42"/>
      <c r="J155" s="42"/>
      <c r="K155" s="42"/>
      <c r="L155" s="42"/>
      <c r="M155" s="42"/>
      <c r="N155" s="42">
        <v>-0.11198349775077077</v>
      </c>
      <c r="O155" s="42"/>
      <c r="P155" s="42"/>
      <c r="Q155" s="4">
        <f t="shared" si="13"/>
        <v>-2.8791411378878411E-2</v>
      </c>
      <c r="R155" s="4">
        <f t="shared" si="14"/>
        <v>1.1068411415791676E-2</v>
      </c>
      <c r="S155" s="28">
        <f t="shared" si="12"/>
        <v>31028.915999999997</v>
      </c>
      <c r="AE155" s="4" t="s">
        <v>72</v>
      </c>
      <c r="AF155" s="4">
        <v>7</v>
      </c>
      <c r="AH155" s="4" t="s">
        <v>103</v>
      </c>
      <c r="AJ155" s="4" t="s">
        <v>51</v>
      </c>
    </row>
    <row r="156" spans="1:36">
      <c r="A156" s="42" t="s">
        <v>122</v>
      </c>
      <c r="B156" s="43"/>
      <c r="C156" s="42">
        <v>46059.635999999999</v>
      </c>
      <c r="D156" s="62"/>
      <c r="E156" s="42">
        <f t="shared" si="10"/>
        <v>22637.293288763278</v>
      </c>
      <c r="F156" s="36">
        <f t="shared" si="11"/>
        <v>22637.5</v>
      </c>
      <c r="G156" s="36"/>
      <c r="H156" s="36"/>
      <c r="I156" s="42"/>
      <c r="J156" s="42"/>
      <c r="K156" s="42"/>
      <c r="L156" s="42"/>
      <c r="M156" s="42"/>
      <c r="N156" s="42"/>
      <c r="O156" s="42"/>
      <c r="P156" s="42">
        <v>-0.10910283843259094</v>
      </c>
      <c r="Q156" s="4">
        <f t="shared" si="13"/>
        <v>-2.8726046163509003E-2</v>
      </c>
      <c r="R156" s="4">
        <f t="shared" si="14"/>
        <v>1.1060205431454573E-2</v>
      </c>
      <c r="S156" s="28">
        <f t="shared" si="12"/>
        <v>31041.135999999999</v>
      </c>
      <c r="AE156" s="4" t="s">
        <v>72</v>
      </c>
      <c r="AJ156" s="4" t="s">
        <v>123</v>
      </c>
    </row>
    <row r="157" spans="1:36">
      <c r="A157" s="42" t="s">
        <v>125</v>
      </c>
      <c r="B157" s="43"/>
      <c r="C157" s="42">
        <v>46118.322</v>
      </c>
      <c r="D157" s="62"/>
      <c r="E157" s="42">
        <f t="shared" si="10"/>
        <v>22759.812497134622</v>
      </c>
      <c r="F157" s="36">
        <f t="shared" si="11"/>
        <v>22760</v>
      </c>
      <c r="G157" s="36"/>
      <c r="H157" s="36"/>
      <c r="I157" s="42"/>
      <c r="J157" s="42"/>
      <c r="K157" s="42"/>
      <c r="L157" s="42"/>
      <c r="M157" s="42"/>
      <c r="N157" s="42">
        <v>-0.11065848178986926</v>
      </c>
      <c r="O157" s="42"/>
      <c r="P157" s="42"/>
      <c r="Q157" s="4">
        <f t="shared" si="13"/>
        <v>-2.8412036795557948E-2</v>
      </c>
      <c r="R157" s="4">
        <f t="shared" si="14"/>
        <v>1.1020784526305751E-2</v>
      </c>
      <c r="S157" s="28">
        <f t="shared" si="12"/>
        <v>31099.822</v>
      </c>
      <c r="AE157" s="4" t="s">
        <v>72</v>
      </c>
      <c r="AF157" s="4">
        <v>10</v>
      </c>
      <c r="AH157" s="4" t="s">
        <v>124</v>
      </c>
      <c r="AJ157" s="4" t="s">
        <v>51</v>
      </c>
    </row>
    <row r="158" spans="1:36">
      <c r="A158" s="42" t="s">
        <v>68</v>
      </c>
      <c r="B158" s="43"/>
      <c r="C158" s="42">
        <v>46120.754999999997</v>
      </c>
      <c r="D158" s="62"/>
      <c r="E158" s="42">
        <f t="shared" si="10"/>
        <v>22764.891889731956</v>
      </c>
      <c r="F158" s="36">
        <f t="shared" si="11"/>
        <v>22765</v>
      </c>
      <c r="G158" s="36"/>
      <c r="H158" s="36"/>
      <c r="I158" s="42"/>
      <c r="J158" s="42"/>
      <c r="K158" s="42"/>
      <c r="L158" s="42"/>
      <c r="M158" s="42"/>
      <c r="N158" s="42"/>
      <c r="O158" s="42">
        <v>-7.2600293482537381E-2</v>
      </c>
      <c r="P158" s="42"/>
      <c r="Q158" s="4">
        <f t="shared" si="13"/>
        <v>-2.8399220086661986E-2</v>
      </c>
      <c r="R158" s="4">
        <f t="shared" si="14"/>
        <v>1.1019175509769066E-2</v>
      </c>
      <c r="S158" s="28">
        <f t="shared" si="12"/>
        <v>31102.254999999997</v>
      </c>
      <c r="AE158" s="4" t="s">
        <v>72</v>
      </c>
      <c r="AF158" s="4">
        <v>14</v>
      </c>
      <c r="AH158" s="4" t="s">
        <v>126</v>
      </c>
      <c r="AJ158" s="4" t="s">
        <v>69</v>
      </c>
    </row>
    <row r="159" spans="1:36">
      <c r="A159" s="42" t="s">
        <v>68</v>
      </c>
      <c r="B159" s="43"/>
      <c r="C159" s="42">
        <v>46125.648000000001</v>
      </c>
      <c r="D159" s="62"/>
      <c r="E159" s="42">
        <f t="shared" si="10"/>
        <v>22775.107043031916</v>
      </c>
      <c r="F159" s="36">
        <f t="shared" si="11"/>
        <v>22775</v>
      </c>
      <c r="G159" s="36"/>
      <c r="H159" s="36"/>
      <c r="I159" s="42"/>
      <c r="J159" s="42"/>
      <c r="K159" s="42"/>
      <c r="L159" s="42"/>
      <c r="M159" s="42"/>
      <c r="N159" s="42"/>
      <c r="O159" s="42">
        <v>3.0662422992463689E-2</v>
      </c>
      <c r="P159" s="42"/>
      <c r="Q159" s="4">
        <f t="shared" si="13"/>
        <v>-2.8373586668870063E-2</v>
      </c>
      <c r="R159" s="4">
        <f t="shared" si="14"/>
        <v>1.1015957476695693E-2</v>
      </c>
      <c r="S159" s="28">
        <f t="shared" si="12"/>
        <v>31107.148000000001</v>
      </c>
      <c r="AE159" s="4" t="s">
        <v>72</v>
      </c>
      <c r="AF159" s="4">
        <v>12</v>
      </c>
      <c r="AH159" s="4" t="s">
        <v>82</v>
      </c>
      <c r="AJ159" s="4" t="s">
        <v>69</v>
      </c>
    </row>
    <row r="160" spans="1:36">
      <c r="A160" s="42" t="s">
        <v>121</v>
      </c>
      <c r="B160" s="43"/>
      <c r="C160" s="42">
        <v>46168.430999999997</v>
      </c>
      <c r="D160" s="62"/>
      <c r="E160" s="42">
        <f t="shared" si="10"/>
        <v>22864.425437397702</v>
      </c>
      <c r="F160" s="36">
        <f t="shared" si="11"/>
        <v>22864.5</v>
      </c>
      <c r="G160" s="36"/>
      <c r="H160" s="36"/>
      <c r="I160" s="42"/>
      <c r="J160" s="42"/>
      <c r="K160" s="42"/>
      <c r="L160" s="42"/>
      <c r="M160" s="42"/>
      <c r="N160" s="42">
        <v>-4.7998917878430802E-2</v>
      </c>
      <c r="O160" s="42"/>
      <c r="P160" s="42"/>
      <c r="Q160" s="4">
        <f t="shared" si="13"/>
        <v>-2.8144167579632354E-2</v>
      </c>
      <c r="R160" s="4">
        <f t="shared" si="14"/>
        <v>1.0987156080689002E-2</v>
      </c>
      <c r="S160" s="28">
        <f t="shared" si="12"/>
        <v>31149.930999999997</v>
      </c>
      <c r="AE160" s="4" t="s">
        <v>72</v>
      </c>
      <c r="AF160" s="4">
        <v>9</v>
      </c>
      <c r="AH160" s="4" t="s">
        <v>57</v>
      </c>
      <c r="AJ160" s="4" t="s">
        <v>51</v>
      </c>
    </row>
    <row r="161" spans="1:36">
      <c r="A161" s="42" t="s">
        <v>125</v>
      </c>
      <c r="B161" s="43"/>
      <c r="C161" s="42">
        <v>46201.411999999997</v>
      </c>
      <c r="D161" s="62"/>
      <c r="E161" s="42">
        <f t="shared" si="10"/>
        <v>22933.280121841948</v>
      </c>
      <c r="F161" s="36">
        <f t="shared" si="11"/>
        <v>22933.5</v>
      </c>
      <c r="G161" s="36"/>
      <c r="H161" s="36"/>
      <c r="I161" s="42"/>
      <c r="J161" s="42"/>
      <c r="K161" s="42"/>
      <c r="L161" s="42"/>
      <c r="M161" s="42"/>
      <c r="N161" s="42">
        <v>-0.11100562667706981</v>
      </c>
      <c r="O161" s="42"/>
      <c r="P161" s="42"/>
      <c r="Q161" s="4">
        <f t="shared" si="13"/>
        <v>-2.7967296996868084E-2</v>
      </c>
      <c r="R161" s="4">
        <f t="shared" si="14"/>
        <v>1.0964951652482728E-2</v>
      </c>
      <c r="S161" s="28">
        <f t="shared" si="12"/>
        <v>31182.911999999997</v>
      </c>
      <c r="AE161" s="4" t="s">
        <v>72</v>
      </c>
      <c r="AF161" s="4">
        <v>9</v>
      </c>
      <c r="AH161" s="4" t="s">
        <v>70</v>
      </c>
      <c r="AJ161" s="4" t="s">
        <v>51</v>
      </c>
    </row>
    <row r="162" spans="1:36">
      <c r="A162" s="42" t="s">
        <v>68</v>
      </c>
      <c r="B162" s="43"/>
      <c r="C162" s="42">
        <v>46494.788</v>
      </c>
      <c r="D162" s="62"/>
      <c r="E162" s="42">
        <f t="shared" si="10"/>
        <v>23545.763427488113</v>
      </c>
      <c r="F162" s="36">
        <f t="shared" si="11"/>
        <v>23546</v>
      </c>
      <c r="G162" s="36"/>
      <c r="H162" s="36"/>
      <c r="I162" s="42"/>
      <c r="J162" s="42"/>
      <c r="K162" s="42"/>
      <c r="L162" s="42"/>
      <c r="M162" s="42"/>
      <c r="N162" s="42"/>
      <c r="O162" s="42">
        <v>-0.13487155430630082</v>
      </c>
      <c r="P162" s="42"/>
      <c r="Q162" s="4">
        <f t="shared" si="13"/>
        <v>-2.6397250157112792E-2</v>
      </c>
      <c r="R162" s="4">
        <f t="shared" si="14"/>
        <v>1.076784712673862E-2</v>
      </c>
      <c r="S162" s="28">
        <f t="shared" si="12"/>
        <v>31476.288</v>
      </c>
      <c r="AE162" s="4" t="s">
        <v>72</v>
      </c>
      <c r="AF162" s="4">
        <v>20</v>
      </c>
      <c r="AH162" s="4" t="s">
        <v>126</v>
      </c>
      <c r="AJ162" s="4" t="s">
        <v>69</v>
      </c>
    </row>
    <row r="163" spans="1:36">
      <c r="A163" s="42" t="s">
        <v>127</v>
      </c>
      <c r="B163" s="43"/>
      <c r="C163" s="42">
        <v>46553.451999999997</v>
      </c>
      <c r="D163" s="62"/>
      <c r="E163" s="42">
        <f t="shared" si="10"/>
        <v>23668.236706292188</v>
      </c>
      <c r="F163" s="36">
        <f t="shared" si="11"/>
        <v>23668</v>
      </c>
      <c r="G163" s="36"/>
      <c r="H163" s="36"/>
      <c r="I163" s="42"/>
      <c r="J163" s="42"/>
      <c r="K163" s="42"/>
      <c r="L163" s="42"/>
      <c r="M163" s="42"/>
      <c r="N163" s="42"/>
      <c r="O163" s="42"/>
      <c r="P163" s="42">
        <v>0.10045920593256596</v>
      </c>
      <c r="Q163" s="4">
        <f t="shared" si="13"/>
        <v>-2.6084522460051329E-2</v>
      </c>
      <c r="R163" s="4">
        <f t="shared" si="14"/>
        <v>1.0728587123243469E-2</v>
      </c>
      <c r="S163" s="28">
        <f t="shared" si="12"/>
        <v>31534.951999999997</v>
      </c>
      <c r="AE163" s="4" t="s">
        <v>72</v>
      </c>
      <c r="AJ163" s="4" t="s">
        <v>123</v>
      </c>
    </row>
    <row r="164" spans="1:36">
      <c r="A164" s="42" t="s">
        <v>127</v>
      </c>
      <c r="B164" s="43"/>
      <c r="C164" s="42">
        <v>46553.457999999999</v>
      </c>
      <c r="D164" s="62"/>
      <c r="E164" s="42">
        <f t="shared" si="10"/>
        <v>23668.249232537804</v>
      </c>
      <c r="F164" s="36">
        <f t="shared" si="11"/>
        <v>23668</v>
      </c>
      <c r="G164" s="36"/>
      <c r="H164" s="36"/>
      <c r="I164" s="42"/>
      <c r="J164" s="42"/>
      <c r="K164" s="42"/>
      <c r="L164" s="42"/>
      <c r="M164" s="42"/>
      <c r="N164" s="42"/>
      <c r="O164" s="42"/>
      <c r="P164" s="42">
        <v>0.10645920593378833</v>
      </c>
      <c r="Q164" s="4">
        <f t="shared" si="13"/>
        <v>-2.6084522460051329E-2</v>
      </c>
      <c r="R164" s="4">
        <f t="shared" si="14"/>
        <v>1.0728587123243469E-2</v>
      </c>
      <c r="S164" s="28">
        <f t="shared" si="12"/>
        <v>31534.957999999999</v>
      </c>
      <c r="AE164" s="4" t="s">
        <v>72</v>
      </c>
      <c r="AJ164" s="4" t="s">
        <v>123</v>
      </c>
    </row>
    <row r="165" spans="1:36">
      <c r="A165" s="42" t="s">
        <v>127</v>
      </c>
      <c r="B165" s="43"/>
      <c r="C165" s="42">
        <v>46553.459000000003</v>
      </c>
      <c r="D165" s="62"/>
      <c r="E165" s="42">
        <f t="shared" si="10"/>
        <v>23668.251320245417</v>
      </c>
      <c r="F165" s="36">
        <f t="shared" si="11"/>
        <v>23668.5</v>
      </c>
      <c r="G165" s="36"/>
      <c r="H165" s="36"/>
      <c r="I165" s="42"/>
      <c r="J165" s="42"/>
      <c r="K165" s="42"/>
      <c r="L165" s="42"/>
      <c r="M165" s="42"/>
      <c r="N165" s="42"/>
      <c r="O165" s="42"/>
      <c r="P165" s="42">
        <v>-0.13197627575573279</v>
      </c>
      <c r="Q165" s="4">
        <f t="shared" si="13"/>
        <v>-2.6083240789161737E-2</v>
      </c>
      <c r="R165" s="4">
        <f t="shared" si="14"/>
        <v>1.07284262215898E-2</v>
      </c>
      <c r="S165" s="28">
        <f t="shared" si="12"/>
        <v>31534.959000000003</v>
      </c>
      <c r="AE165" s="4" t="s">
        <v>72</v>
      </c>
      <c r="AJ165" s="4" t="s">
        <v>123</v>
      </c>
    </row>
    <row r="166" spans="1:36">
      <c r="A166" s="42" t="s">
        <v>127</v>
      </c>
      <c r="B166" s="43"/>
      <c r="C166" s="42">
        <v>46553.46</v>
      </c>
      <c r="D166" s="62"/>
      <c r="E166" s="42">
        <f t="shared" si="10"/>
        <v>23668.253407953012</v>
      </c>
      <c r="F166" s="36">
        <f t="shared" si="11"/>
        <v>23668.5</v>
      </c>
      <c r="G166" s="36"/>
      <c r="H166" s="36"/>
      <c r="I166" s="42"/>
      <c r="J166" s="42"/>
      <c r="K166" s="42"/>
      <c r="L166" s="42"/>
      <c r="M166" s="42"/>
      <c r="N166" s="42"/>
      <c r="O166" s="42"/>
      <c r="P166" s="42">
        <v>-0.13097627575916704</v>
      </c>
      <c r="Q166" s="4">
        <f t="shared" si="13"/>
        <v>-2.6083240789161737E-2</v>
      </c>
      <c r="R166" s="4">
        <f t="shared" si="14"/>
        <v>1.07284262215898E-2</v>
      </c>
      <c r="S166" s="28">
        <f t="shared" si="12"/>
        <v>31534.959999999999</v>
      </c>
      <c r="AE166" s="4" t="s">
        <v>72</v>
      </c>
      <c r="AJ166" s="4" t="s">
        <v>123</v>
      </c>
    </row>
    <row r="167" spans="1:36">
      <c r="A167" s="42" t="s">
        <v>68</v>
      </c>
      <c r="B167" s="43"/>
      <c r="C167" s="42">
        <v>46560.79</v>
      </c>
      <c r="D167" s="62"/>
      <c r="E167" s="42">
        <f t="shared" si="10"/>
        <v>23683.556304680718</v>
      </c>
      <c r="F167" s="36">
        <f t="shared" si="11"/>
        <v>23683.5</v>
      </c>
      <c r="G167" s="36"/>
      <c r="H167" s="36"/>
      <c r="I167" s="42"/>
      <c r="J167" s="42"/>
      <c r="K167" s="42"/>
      <c r="L167" s="42"/>
      <c r="M167" s="42"/>
      <c r="N167" s="42"/>
      <c r="O167" s="42">
        <v>1.591270985227311E-2</v>
      </c>
      <c r="P167" s="42"/>
      <c r="Q167" s="4">
        <f t="shared" si="13"/>
        <v>-2.6044790662473852E-2</v>
      </c>
      <c r="R167" s="4">
        <f t="shared" si="14"/>
        <v>1.072359917197974E-2</v>
      </c>
      <c r="S167" s="28">
        <f t="shared" si="12"/>
        <v>31542.29</v>
      </c>
      <c r="AE167" s="4" t="s">
        <v>72</v>
      </c>
      <c r="AF167" s="4">
        <v>16</v>
      </c>
      <c r="AH167" s="4" t="s">
        <v>67</v>
      </c>
      <c r="AJ167" s="4" t="s">
        <v>69</v>
      </c>
    </row>
    <row r="168" spans="1:36">
      <c r="A168" s="42" t="s">
        <v>128</v>
      </c>
      <c r="B168" s="43"/>
      <c r="C168" s="42">
        <v>46807.701000000001</v>
      </c>
      <c r="D168" s="62"/>
      <c r="E168" s="42">
        <f t="shared" si="10"/>
        <v>24199.034276567982</v>
      </c>
      <c r="F168" s="36">
        <f t="shared" si="11"/>
        <v>24199</v>
      </c>
      <c r="G168" s="36"/>
      <c r="H168" s="36"/>
      <c r="I168" s="42"/>
      <c r="J168" s="42"/>
      <c r="K168" s="42"/>
      <c r="L168" s="42"/>
      <c r="M168" s="42"/>
      <c r="N168" s="42">
        <v>8.5151109960861504E-3</v>
      </c>
      <c r="O168" s="42"/>
      <c r="P168" s="42"/>
      <c r="Q168" s="4">
        <f t="shared" si="13"/>
        <v>-2.4723387975300215E-2</v>
      </c>
      <c r="R168" s="4">
        <f t="shared" si="14"/>
        <v>1.0557709567047354E-2</v>
      </c>
      <c r="S168" s="28">
        <f t="shared" si="12"/>
        <v>31789.201000000001</v>
      </c>
      <c r="AE168" s="4" t="s">
        <v>72</v>
      </c>
      <c r="AF168" s="4">
        <v>7</v>
      </c>
      <c r="AH168" s="4" t="s">
        <v>52</v>
      </c>
      <c r="AJ168" s="4" t="s">
        <v>51</v>
      </c>
    </row>
    <row r="169" spans="1:36">
      <c r="A169" s="42" t="s">
        <v>68</v>
      </c>
      <c r="B169" s="43"/>
      <c r="C169" s="42">
        <v>46868.805999999997</v>
      </c>
      <c r="D169" s="62"/>
      <c r="E169" s="42">
        <f t="shared" si="10"/>
        <v>24326.603649630215</v>
      </c>
      <c r="F169" s="36">
        <f t="shared" si="11"/>
        <v>24326.5</v>
      </c>
      <c r="G169" s="36"/>
      <c r="H169" s="36"/>
      <c r="I169" s="42"/>
      <c r="J169" s="42"/>
      <c r="K169" s="42"/>
      <c r="L169" s="42"/>
      <c r="M169" s="42"/>
      <c r="N169" s="42"/>
      <c r="O169" s="42">
        <v>2.8132585684943479E-2</v>
      </c>
      <c r="P169" s="42"/>
      <c r="Q169" s="4">
        <f t="shared" si="13"/>
        <v>-2.4396561898453198E-2</v>
      </c>
      <c r="R169" s="4">
        <f t="shared" si="14"/>
        <v>1.0516679645361845E-2</v>
      </c>
      <c r="S169" s="28">
        <f t="shared" si="12"/>
        <v>31850.305999999997</v>
      </c>
      <c r="AE169" s="4" t="s">
        <v>72</v>
      </c>
      <c r="AF169" s="4">
        <v>10</v>
      </c>
      <c r="AH169" s="4" t="s">
        <v>129</v>
      </c>
      <c r="AJ169" s="4" t="s">
        <v>69</v>
      </c>
    </row>
    <row r="170" spans="1:36">
      <c r="A170" s="42" t="s">
        <v>68</v>
      </c>
      <c r="B170" s="43"/>
      <c r="C170" s="42">
        <v>46879.817999999999</v>
      </c>
      <c r="D170" s="62"/>
      <c r="E170" s="42">
        <f t="shared" si="10"/>
        <v>24349.593485751018</v>
      </c>
      <c r="F170" s="36">
        <f t="shared" si="11"/>
        <v>24349.5</v>
      </c>
      <c r="G170" s="36"/>
      <c r="H170" s="36"/>
      <c r="I170" s="42"/>
      <c r="J170" s="42"/>
      <c r="K170" s="42"/>
      <c r="L170" s="42"/>
      <c r="M170" s="42"/>
      <c r="N170" s="42"/>
      <c r="O170" s="42">
        <v>2.2211428520677146E-2</v>
      </c>
      <c r="P170" s="42"/>
      <c r="Q170" s="4">
        <f t="shared" si="13"/>
        <v>-2.4337605037531775E-2</v>
      </c>
      <c r="R170" s="4">
        <f t="shared" si="14"/>
        <v>1.0509278169293087E-2</v>
      </c>
      <c r="S170" s="28">
        <f t="shared" si="12"/>
        <v>31861.317999999999</v>
      </c>
      <c r="AE170" s="4" t="s">
        <v>72</v>
      </c>
      <c r="AF170" s="4">
        <v>13</v>
      </c>
      <c r="AH170" s="4" t="s">
        <v>126</v>
      </c>
      <c r="AJ170" s="4" t="s">
        <v>69</v>
      </c>
    </row>
    <row r="171" spans="1:36">
      <c r="A171" s="42" t="s">
        <v>68</v>
      </c>
      <c r="B171" s="43"/>
      <c r="C171" s="42">
        <v>46895.705999999998</v>
      </c>
      <c r="D171" s="62"/>
      <c r="E171" s="42">
        <f t="shared" si="10"/>
        <v>24382.762984142522</v>
      </c>
      <c r="F171" s="36">
        <f t="shared" si="11"/>
        <v>24383</v>
      </c>
      <c r="G171" s="36"/>
      <c r="H171" s="36"/>
      <c r="I171" s="42"/>
      <c r="J171" s="42"/>
      <c r="K171" s="42"/>
      <c r="L171" s="42"/>
      <c r="M171" s="42"/>
      <c r="N171" s="42"/>
      <c r="O171" s="42">
        <v>-0.13581383069686126</v>
      </c>
      <c r="P171" s="42"/>
      <c r="Q171" s="4">
        <f t="shared" si="13"/>
        <v>-2.4251733087928828E-2</v>
      </c>
      <c r="R171" s="4">
        <f t="shared" si="14"/>
        <v>1.0498497758497287E-2</v>
      </c>
      <c r="S171" s="28">
        <f t="shared" si="12"/>
        <v>31877.205999999998</v>
      </c>
      <c r="AE171" s="4" t="s">
        <v>72</v>
      </c>
      <c r="AF171" s="4">
        <v>12</v>
      </c>
      <c r="AH171" s="4" t="s">
        <v>129</v>
      </c>
      <c r="AJ171" s="4" t="s">
        <v>69</v>
      </c>
    </row>
    <row r="172" spans="1:36">
      <c r="A172" s="42" t="s">
        <v>130</v>
      </c>
      <c r="B172" s="43"/>
      <c r="C172" s="42">
        <v>46910.374000000003</v>
      </c>
      <c r="D172" s="62"/>
      <c r="E172" s="42">
        <f t="shared" si="10"/>
        <v>24413.385479258755</v>
      </c>
      <c r="F172" s="36">
        <f t="shared" si="11"/>
        <v>24413.5</v>
      </c>
      <c r="G172" s="36"/>
      <c r="H172" s="36"/>
      <c r="I172" s="42"/>
      <c r="J172" s="42"/>
      <c r="K172" s="42"/>
      <c r="L172" s="42"/>
      <c r="M172" s="42"/>
      <c r="N172" s="42"/>
      <c r="O172" s="42"/>
      <c r="P172" s="42">
        <v>-7.5099297049746383E-2</v>
      </c>
      <c r="Q172" s="4">
        <f t="shared" si="13"/>
        <v>-2.4173551163663473E-2</v>
      </c>
      <c r="R172" s="4">
        <f t="shared" si="14"/>
        <v>1.04886827576235E-2</v>
      </c>
      <c r="S172" s="28">
        <f t="shared" si="12"/>
        <v>31891.874000000003</v>
      </c>
      <c r="AE172" s="4" t="s">
        <v>72</v>
      </c>
      <c r="AJ172" s="4" t="s">
        <v>123</v>
      </c>
    </row>
    <row r="173" spans="1:36">
      <c r="A173" s="42" t="s">
        <v>130</v>
      </c>
      <c r="B173" s="43"/>
      <c r="C173" s="42">
        <v>46910.383999999998</v>
      </c>
      <c r="D173" s="62"/>
      <c r="E173" s="42">
        <f t="shared" si="10"/>
        <v>24413.406356334774</v>
      </c>
      <c r="F173" s="36">
        <f t="shared" si="11"/>
        <v>24413.5</v>
      </c>
      <c r="G173" s="36"/>
      <c r="H173" s="36"/>
      <c r="I173" s="42"/>
      <c r="J173" s="42"/>
      <c r="K173" s="42"/>
      <c r="L173" s="42"/>
      <c r="M173" s="42"/>
      <c r="N173" s="42"/>
      <c r="O173" s="42"/>
      <c r="P173" s="42">
        <v>-6.5099297054985072E-2</v>
      </c>
      <c r="Q173" s="4">
        <f t="shared" si="13"/>
        <v>-2.4173551163663473E-2</v>
      </c>
      <c r="R173" s="4">
        <f t="shared" si="14"/>
        <v>1.04886827576235E-2</v>
      </c>
      <c r="S173" s="28">
        <f t="shared" si="12"/>
        <v>31891.883999999998</v>
      </c>
      <c r="AE173" s="4" t="s">
        <v>72</v>
      </c>
      <c r="AJ173" s="4" t="s">
        <v>123</v>
      </c>
    </row>
    <row r="174" spans="1:36">
      <c r="A174" s="42" t="s">
        <v>68</v>
      </c>
      <c r="B174" s="43"/>
      <c r="C174" s="42">
        <v>46911.595000000001</v>
      </c>
      <c r="D174" s="62"/>
      <c r="E174" s="42">
        <f t="shared" si="10"/>
        <v>24415.934570241632</v>
      </c>
      <c r="F174" s="36">
        <f t="shared" si="11"/>
        <v>24416</v>
      </c>
      <c r="G174" s="36"/>
      <c r="H174" s="36"/>
      <c r="I174" s="42"/>
      <c r="J174" s="42"/>
      <c r="K174" s="42"/>
      <c r="L174" s="42"/>
      <c r="M174" s="42"/>
      <c r="N174" s="42"/>
      <c r="O174" s="42">
        <v>-5.1354726718273014E-2</v>
      </c>
      <c r="P174" s="42"/>
      <c r="Q174" s="4">
        <f t="shared" si="13"/>
        <v>-2.4167142809215489E-2</v>
      </c>
      <c r="R174" s="4">
        <f t="shared" si="14"/>
        <v>1.0487878249355155E-2</v>
      </c>
      <c r="S174" s="28">
        <f t="shared" si="12"/>
        <v>31893.095000000001</v>
      </c>
      <c r="AE174" s="4" t="s">
        <v>72</v>
      </c>
      <c r="AF174" s="4">
        <v>6</v>
      </c>
      <c r="AH174" s="4" t="s">
        <v>81</v>
      </c>
      <c r="AJ174" s="4" t="s">
        <v>69</v>
      </c>
    </row>
    <row r="175" spans="1:36">
      <c r="A175" s="42" t="s">
        <v>130</v>
      </c>
      <c r="B175" s="43"/>
      <c r="C175" s="42">
        <v>46916.485999999997</v>
      </c>
      <c r="D175" s="62"/>
      <c r="E175" s="42">
        <f t="shared" si="10"/>
        <v>24426.145548126373</v>
      </c>
      <c r="F175" s="36">
        <f t="shared" si="11"/>
        <v>24426</v>
      </c>
      <c r="G175" s="36"/>
      <c r="H175" s="36"/>
      <c r="I175" s="42"/>
      <c r="J175" s="42"/>
      <c r="K175" s="42"/>
      <c r="L175" s="42"/>
      <c r="M175" s="42"/>
      <c r="N175" s="42"/>
      <c r="O175" s="42"/>
      <c r="P175" s="42">
        <v>5.0700187217444181E-2</v>
      </c>
      <c r="Q175" s="4">
        <f t="shared" si="13"/>
        <v>-2.4141509391423566E-2</v>
      </c>
      <c r="R175" s="4">
        <f t="shared" si="14"/>
        <v>1.0484660216281782E-2</v>
      </c>
      <c r="S175" s="28">
        <f t="shared" si="12"/>
        <v>31897.985999999997</v>
      </c>
      <c r="AE175" s="4" t="s">
        <v>72</v>
      </c>
      <c r="AJ175" s="4" t="s">
        <v>123</v>
      </c>
    </row>
    <row r="176" spans="1:36">
      <c r="A176" s="42" t="s">
        <v>131</v>
      </c>
      <c r="B176" s="43"/>
      <c r="C176" s="42">
        <v>47169.506999999998</v>
      </c>
      <c r="D176" s="62"/>
      <c r="E176" s="42">
        <f t="shared" si="10"/>
        <v>24954.37941346606</v>
      </c>
      <c r="F176" s="36">
        <f t="shared" si="11"/>
        <v>24954.5</v>
      </c>
      <c r="G176" s="36"/>
      <c r="H176" s="36"/>
      <c r="I176" s="42"/>
      <c r="J176" s="42"/>
      <c r="K176" s="42"/>
      <c r="L176" s="42"/>
      <c r="M176" s="42"/>
      <c r="N176" s="42">
        <v>-6.5261651179753244E-2</v>
      </c>
      <c r="O176" s="42"/>
      <c r="P176" s="42"/>
      <c r="Q176" s="4">
        <f t="shared" si="13"/>
        <v>-2.2786783261120436E-2</v>
      </c>
      <c r="R176" s="4">
        <f t="shared" si="14"/>
        <v>1.0314587168354011E-2</v>
      </c>
      <c r="S176" s="28">
        <f t="shared" si="12"/>
        <v>32151.006999999998</v>
      </c>
      <c r="AE176" s="4" t="s">
        <v>72</v>
      </c>
      <c r="AF176" s="4">
        <v>5</v>
      </c>
      <c r="AH176" s="4" t="s">
        <v>52</v>
      </c>
      <c r="AJ176" s="4" t="s">
        <v>51</v>
      </c>
    </row>
    <row r="177" spans="1:36">
      <c r="A177" s="42" t="s">
        <v>68</v>
      </c>
      <c r="B177" s="43"/>
      <c r="C177" s="42">
        <v>47170.726999999999</v>
      </c>
      <c r="D177" s="62"/>
      <c r="E177" s="42">
        <f t="shared" si="10"/>
        <v>24956.926416741342</v>
      </c>
      <c r="F177" s="36">
        <f t="shared" si="11"/>
        <v>24957</v>
      </c>
      <c r="G177" s="36"/>
      <c r="H177" s="36"/>
      <c r="I177" s="42"/>
      <c r="J177" s="42"/>
      <c r="K177" s="42"/>
      <c r="L177" s="42"/>
      <c r="M177" s="42"/>
      <c r="N177" s="42"/>
      <c r="O177" s="42">
        <v>-4.271893286932027E-2</v>
      </c>
      <c r="P177" s="42"/>
      <c r="Q177" s="4">
        <f t="shared" si="13"/>
        <v>-2.2780374906672451E-2</v>
      </c>
      <c r="R177" s="4">
        <f t="shared" si="14"/>
        <v>1.0313782660085667E-2</v>
      </c>
      <c r="S177" s="28">
        <f t="shared" si="12"/>
        <v>32152.226999999999</v>
      </c>
      <c r="AE177" s="4" t="s">
        <v>72</v>
      </c>
      <c r="AF177" s="4">
        <v>16</v>
      </c>
      <c r="AH177" s="4" t="s">
        <v>67</v>
      </c>
      <c r="AJ177" s="4" t="s">
        <v>69</v>
      </c>
    </row>
    <row r="178" spans="1:36">
      <c r="A178" s="42" t="s">
        <v>68</v>
      </c>
      <c r="B178" s="43"/>
      <c r="C178" s="42">
        <v>47197.616999999998</v>
      </c>
      <c r="D178" s="62"/>
      <c r="E178" s="42">
        <f t="shared" si="10"/>
        <v>25013.064874177617</v>
      </c>
      <c r="F178" s="36">
        <f t="shared" si="11"/>
        <v>25013</v>
      </c>
      <c r="G178" s="36"/>
      <c r="H178" s="36"/>
      <c r="I178" s="42"/>
      <c r="J178" s="42"/>
      <c r="K178" s="42"/>
      <c r="L178" s="42"/>
      <c r="M178" s="42"/>
      <c r="N178" s="42"/>
      <c r="O178" s="42">
        <v>2.1147238701814786E-2</v>
      </c>
      <c r="P178" s="42"/>
      <c r="Q178" s="4">
        <f t="shared" si="13"/>
        <v>-2.2636827767037682E-2</v>
      </c>
      <c r="R178" s="4">
        <f t="shared" si="14"/>
        <v>1.0295761674874778E-2</v>
      </c>
      <c r="S178" s="28">
        <f t="shared" si="12"/>
        <v>32179.116999999998</v>
      </c>
      <c r="AE178" s="4" t="s">
        <v>72</v>
      </c>
      <c r="AF178" s="4">
        <v>13</v>
      </c>
      <c r="AH178" s="4" t="s">
        <v>82</v>
      </c>
      <c r="AJ178" s="4" t="s">
        <v>69</v>
      </c>
    </row>
    <row r="179" spans="1:36">
      <c r="A179" s="42" t="s">
        <v>68</v>
      </c>
      <c r="B179" s="43"/>
      <c r="C179" s="42">
        <v>47197.624000000003</v>
      </c>
      <c r="D179" s="62"/>
      <c r="E179" s="42">
        <f t="shared" si="10"/>
        <v>25013.079488130847</v>
      </c>
      <c r="F179" s="36">
        <f t="shared" si="11"/>
        <v>25013</v>
      </c>
      <c r="G179" s="36"/>
      <c r="H179" s="36"/>
      <c r="I179" s="42"/>
      <c r="J179" s="42"/>
      <c r="K179" s="42"/>
      <c r="L179" s="42"/>
      <c r="M179" s="42"/>
      <c r="N179" s="42"/>
      <c r="O179" s="42">
        <v>2.8147238706878852E-2</v>
      </c>
      <c r="P179" s="42"/>
      <c r="Q179" s="4">
        <f t="shared" si="13"/>
        <v>-2.2636827767037682E-2</v>
      </c>
      <c r="R179" s="4">
        <f t="shared" si="14"/>
        <v>1.0295761674874778E-2</v>
      </c>
      <c r="S179" s="28">
        <f t="shared" si="12"/>
        <v>32179.124000000003</v>
      </c>
      <c r="AE179" s="4" t="s">
        <v>72</v>
      </c>
      <c r="AF179" s="4">
        <v>13</v>
      </c>
      <c r="AH179" s="4" t="s">
        <v>67</v>
      </c>
      <c r="AJ179" s="4" t="s">
        <v>69</v>
      </c>
    </row>
    <row r="180" spans="1:36">
      <c r="A180" s="42" t="s">
        <v>68</v>
      </c>
      <c r="B180" s="43"/>
      <c r="C180" s="42">
        <v>47203.724000000002</v>
      </c>
      <c r="D180" s="62"/>
      <c r="E180" s="42">
        <f t="shared" si="10"/>
        <v>25025.814504507238</v>
      </c>
      <c r="F180" s="36">
        <f t="shared" si="11"/>
        <v>25026</v>
      </c>
      <c r="G180" s="36"/>
      <c r="H180" s="36"/>
      <c r="I180" s="42"/>
      <c r="J180" s="42"/>
      <c r="K180" s="42"/>
      <c r="L180" s="42"/>
      <c r="M180" s="42"/>
      <c r="N180" s="42"/>
      <c r="O180" s="42">
        <v>-0.10006936308491277</v>
      </c>
      <c r="P180" s="42"/>
      <c r="Q180" s="4">
        <f t="shared" si="13"/>
        <v>-2.2603504323908175E-2</v>
      </c>
      <c r="R180" s="4">
        <f t="shared" si="14"/>
        <v>1.0291578231879393E-2</v>
      </c>
      <c r="S180" s="28">
        <f t="shared" si="12"/>
        <v>32185.224000000002</v>
      </c>
      <c r="AE180" s="4" t="s">
        <v>72</v>
      </c>
      <c r="AF180" s="4">
        <v>12</v>
      </c>
      <c r="AH180" s="4" t="s">
        <v>126</v>
      </c>
      <c r="AJ180" s="4" t="s">
        <v>69</v>
      </c>
    </row>
    <row r="181" spans="1:36">
      <c r="A181" s="42" t="s">
        <v>132</v>
      </c>
      <c r="B181" s="43"/>
      <c r="C181" s="42">
        <v>47235.498</v>
      </c>
      <c r="D181" s="62"/>
      <c r="E181" s="42">
        <f t="shared" si="10"/>
        <v>25092.149325875038</v>
      </c>
      <c r="F181" s="36">
        <f t="shared" si="11"/>
        <v>25092</v>
      </c>
      <c r="G181" s="36"/>
      <c r="H181" s="36"/>
      <c r="I181" s="42"/>
      <c r="J181" s="42"/>
      <c r="K181" s="42"/>
      <c r="L181" s="42"/>
      <c r="M181" s="42"/>
      <c r="N181" s="42">
        <v>5.2320101880468428E-2</v>
      </c>
      <c r="O181" s="42"/>
      <c r="P181" s="42"/>
      <c r="Q181" s="4">
        <f t="shared" si="13"/>
        <v>-2.2434323766481482E-2</v>
      </c>
      <c r="R181" s="4">
        <f t="shared" si="14"/>
        <v>1.0270339213595129E-2</v>
      </c>
      <c r="S181" s="28">
        <f t="shared" si="12"/>
        <v>32216.998</v>
      </c>
      <c r="AE181" s="4" t="s">
        <v>72</v>
      </c>
      <c r="AF181" s="4">
        <v>11</v>
      </c>
      <c r="AH181" s="4" t="s">
        <v>57</v>
      </c>
      <c r="AJ181" s="4" t="s">
        <v>51</v>
      </c>
    </row>
    <row r="182" spans="1:36">
      <c r="A182" s="42" t="s">
        <v>132</v>
      </c>
      <c r="B182" s="43"/>
      <c r="C182" s="42">
        <v>47262.411</v>
      </c>
      <c r="D182" s="62"/>
      <c r="E182" s="42">
        <f t="shared" si="10"/>
        <v>25148.335800586177</v>
      </c>
      <c r="F182" s="36">
        <f t="shared" si="11"/>
        <v>25148.5</v>
      </c>
      <c r="G182" s="36"/>
      <c r="H182" s="36"/>
      <c r="I182" s="42"/>
      <c r="J182" s="42"/>
      <c r="K182" s="42"/>
      <c r="L182" s="42"/>
      <c r="M182" s="42"/>
      <c r="N182" s="42">
        <v>-0.10214422215358354</v>
      </c>
      <c r="O182" s="42"/>
      <c r="P182" s="42"/>
      <c r="Q182" s="4">
        <f t="shared" si="13"/>
        <v>-2.2289494955957126E-2</v>
      </c>
      <c r="R182" s="4">
        <f t="shared" si="14"/>
        <v>1.0252157326730571E-2</v>
      </c>
      <c r="S182" s="28">
        <f t="shared" si="12"/>
        <v>32243.911</v>
      </c>
      <c r="AE182" s="4" t="s">
        <v>72</v>
      </c>
      <c r="AF182" s="4">
        <v>5</v>
      </c>
      <c r="AH182" s="4" t="s">
        <v>101</v>
      </c>
      <c r="AJ182" s="4" t="s">
        <v>51</v>
      </c>
    </row>
    <row r="183" spans="1:36">
      <c r="A183" s="42" t="s">
        <v>132</v>
      </c>
      <c r="B183" s="43"/>
      <c r="C183" s="42">
        <v>47273.402000000002</v>
      </c>
      <c r="D183" s="62"/>
      <c r="E183" s="42">
        <f t="shared" si="10"/>
        <v>25171.281794847324</v>
      </c>
      <c r="F183" s="36">
        <f t="shared" si="11"/>
        <v>25171.5</v>
      </c>
      <c r="G183" s="36"/>
      <c r="H183" s="36"/>
      <c r="I183" s="42"/>
      <c r="J183" s="42"/>
      <c r="K183" s="42"/>
      <c r="L183" s="42"/>
      <c r="M183" s="42"/>
      <c r="N183" s="42">
        <v>-0.12815214930742513</v>
      </c>
      <c r="O183" s="42"/>
      <c r="P183" s="42"/>
      <c r="Q183" s="4">
        <f t="shared" si="13"/>
        <v>-2.2230538095035696E-2</v>
      </c>
      <c r="R183" s="4">
        <f t="shared" si="14"/>
        <v>1.0244755850661813E-2</v>
      </c>
      <c r="S183" s="28">
        <f t="shared" si="12"/>
        <v>32254.902000000002</v>
      </c>
      <c r="AE183" s="4" t="s">
        <v>72</v>
      </c>
      <c r="AF183" s="4">
        <v>8</v>
      </c>
      <c r="AH183" s="4" t="s">
        <v>57</v>
      </c>
      <c r="AJ183" s="4" t="s">
        <v>51</v>
      </c>
    </row>
    <row r="184" spans="1:36">
      <c r="A184" s="42" t="s">
        <v>130</v>
      </c>
      <c r="B184" s="43"/>
      <c r="C184" s="42">
        <v>47295.411</v>
      </c>
      <c r="D184" s="62"/>
      <c r="E184" s="42">
        <f t="shared" si="10"/>
        <v>25217.230151474876</v>
      </c>
      <c r="F184" s="36">
        <f t="shared" si="11"/>
        <v>25217</v>
      </c>
      <c r="G184" s="36"/>
      <c r="H184" s="36"/>
      <c r="I184" s="42"/>
      <c r="J184" s="42"/>
      <c r="K184" s="42"/>
      <c r="L184" s="42"/>
      <c r="M184" s="42"/>
      <c r="N184" s="42"/>
      <c r="O184" s="42"/>
      <c r="P184" s="42">
        <v>8.9223828814283479E-2</v>
      </c>
      <c r="Q184" s="4">
        <f t="shared" si="13"/>
        <v>-2.2113906044082449E-2</v>
      </c>
      <c r="R184" s="4">
        <f t="shared" si="14"/>
        <v>1.0230113800177965E-2</v>
      </c>
      <c r="S184" s="28">
        <f t="shared" si="12"/>
        <v>32276.911</v>
      </c>
      <c r="AE184" s="4" t="s">
        <v>72</v>
      </c>
      <c r="AJ184" s="4" t="s">
        <v>123</v>
      </c>
    </row>
    <row r="185" spans="1:36">
      <c r="A185" s="42" t="s">
        <v>132</v>
      </c>
      <c r="B185" s="43"/>
      <c r="C185" s="42">
        <v>47306.394999999997</v>
      </c>
      <c r="D185" s="62"/>
      <c r="E185" s="42">
        <f t="shared" si="10"/>
        <v>25240.161531782793</v>
      </c>
      <c r="F185" s="36">
        <f t="shared" si="11"/>
        <v>25240</v>
      </c>
      <c r="G185" s="36"/>
      <c r="H185" s="36"/>
      <c r="I185" s="42"/>
      <c r="J185" s="42"/>
      <c r="K185" s="42"/>
      <c r="L185" s="42"/>
      <c r="M185" s="42"/>
      <c r="N185" s="42">
        <v>5.8795915210794192E-2</v>
      </c>
      <c r="O185" s="42"/>
      <c r="P185" s="42"/>
      <c r="Q185" s="4">
        <f t="shared" si="13"/>
        <v>-2.2054949183161032E-2</v>
      </c>
      <c r="R185" s="4">
        <f t="shared" si="14"/>
        <v>1.0222712324109207E-2</v>
      </c>
      <c r="S185" s="28">
        <f t="shared" si="12"/>
        <v>32287.894999999997</v>
      </c>
      <c r="AE185" s="4" t="s">
        <v>72</v>
      </c>
      <c r="AF185" s="4">
        <v>6</v>
      </c>
      <c r="AH185" s="4" t="s">
        <v>52</v>
      </c>
      <c r="AJ185" s="4" t="s">
        <v>51</v>
      </c>
    </row>
    <row r="186" spans="1:36">
      <c r="A186" s="42" t="s">
        <v>133</v>
      </c>
      <c r="B186" s="43"/>
      <c r="C186" s="42">
        <v>47516.65</v>
      </c>
      <c r="D186" s="62"/>
      <c r="E186" s="42">
        <f t="shared" si="10"/>
        <v>25679.112493785942</v>
      </c>
      <c r="F186" s="36">
        <f t="shared" si="11"/>
        <v>25679</v>
      </c>
      <c r="G186" s="36"/>
      <c r="H186" s="36"/>
      <c r="I186" s="42"/>
      <c r="J186" s="42"/>
      <c r="K186" s="42"/>
      <c r="L186" s="42"/>
      <c r="M186" s="42"/>
      <c r="N186" s="42">
        <v>3.9492840711318422E-2</v>
      </c>
      <c r="O186" s="42"/>
      <c r="P186" s="42"/>
      <c r="Q186" s="4">
        <f t="shared" si="13"/>
        <v>-2.0929642142095597E-2</v>
      </c>
      <c r="R186" s="4">
        <f t="shared" si="14"/>
        <v>1.0081440672188125E-2</v>
      </c>
      <c r="S186" s="28">
        <f t="shared" si="12"/>
        <v>32498.15</v>
      </c>
      <c r="AE186" s="4" t="s">
        <v>72</v>
      </c>
      <c r="AF186" s="4">
        <v>5</v>
      </c>
      <c r="AH186" s="4" t="s">
        <v>52</v>
      </c>
      <c r="AJ186" s="4" t="s">
        <v>51</v>
      </c>
    </row>
    <row r="187" spans="1:36">
      <c r="A187" s="42" t="s">
        <v>134</v>
      </c>
      <c r="B187" s="43"/>
      <c r="C187" s="42">
        <v>47592.423000000003</v>
      </c>
      <c r="D187" s="62"/>
      <c r="E187" s="42">
        <f t="shared" si="10"/>
        <v>25837.304361964412</v>
      </c>
      <c r="F187" s="36">
        <f t="shared" si="11"/>
        <v>25837.5</v>
      </c>
      <c r="G187" s="36"/>
      <c r="H187" s="36"/>
      <c r="I187" s="42"/>
      <c r="J187" s="42"/>
      <c r="K187" s="42"/>
      <c r="L187" s="42"/>
      <c r="M187" s="42"/>
      <c r="N187" s="42">
        <v>-0.10709319179295562</v>
      </c>
      <c r="O187" s="42"/>
      <c r="P187" s="42"/>
      <c r="Q187" s="4">
        <f t="shared" si="13"/>
        <v>-2.0523352470093625E-2</v>
      </c>
      <c r="R187" s="4">
        <f t="shared" si="14"/>
        <v>1.003043484797516E-2</v>
      </c>
      <c r="S187" s="28">
        <f t="shared" si="12"/>
        <v>32573.923000000003</v>
      </c>
      <c r="AE187" s="4" t="s">
        <v>72</v>
      </c>
      <c r="AF187" s="4">
        <v>10</v>
      </c>
      <c r="AH187" s="4" t="s">
        <v>57</v>
      </c>
      <c r="AJ187" s="4" t="s">
        <v>51</v>
      </c>
    </row>
    <row r="188" spans="1:36">
      <c r="A188" s="42" t="s">
        <v>11</v>
      </c>
      <c r="B188" s="43"/>
      <c r="C188" s="43">
        <v>47593.249199999998</v>
      </c>
      <c r="D188" s="48"/>
      <c r="E188" s="42">
        <f t="shared" si="10"/>
        <v>25839.029225985742</v>
      </c>
      <c r="F188" s="36">
        <f t="shared" si="11"/>
        <v>25839</v>
      </c>
      <c r="G188" s="36">
        <f>C188-(C$7+C$8*F188+C$9*F188^2+C$10*SIN((F188-D$10)/E$10))</f>
        <v>4.3981565249850973E-4</v>
      </c>
      <c r="H188" s="36">
        <f>C188-(C$7+C$8*F188)</f>
        <v>1.3999080001667608E-2</v>
      </c>
      <c r="I188" s="42"/>
      <c r="J188" s="42"/>
      <c r="K188" s="42"/>
      <c r="L188" s="42"/>
      <c r="M188" s="42">
        <f>G188</f>
        <v>4.3981565249850973E-4</v>
      </c>
      <c r="N188" s="42"/>
      <c r="O188" s="42"/>
      <c r="P188" s="42"/>
      <c r="Q188" s="4">
        <f t="shared" si="13"/>
        <v>-2.051950745742484E-2</v>
      </c>
      <c r="R188" s="4">
        <f t="shared" si="14"/>
        <v>1.0029952143014154E-2</v>
      </c>
      <c r="S188" s="28">
        <f t="shared" si="12"/>
        <v>32574.749199999998</v>
      </c>
    </row>
    <row r="189" spans="1:36">
      <c r="A189" s="42" t="s">
        <v>11</v>
      </c>
      <c r="B189" s="43"/>
      <c r="C189" s="42">
        <v>47594.206899999997</v>
      </c>
      <c r="D189" s="62"/>
      <c r="E189" s="42">
        <f t="shared" si="10"/>
        <v>25841.028623556835</v>
      </c>
      <c r="F189" s="36">
        <f t="shared" si="11"/>
        <v>25841</v>
      </c>
      <c r="G189" s="36">
        <f>C189-(C$7+C$8*F189+C$9*F189^2+C$10*SIN((F189-D$10)/E$10))</f>
        <v>-8.5406274592969567E-5</v>
      </c>
      <c r="H189" s="36">
        <f>C189-(C$7+C$8*F189)</f>
        <v>1.3710519997403026E-2</v>
      </c>
      <c r="I189" s="42"/>
      <c r="J189" s="42"/>
      <c r="K189" s="42"/>
      <c r="L189" s="42"/>
      <c r="M189" s="42">
        <f>G189</f>
        <v>-8.5406274592969567E-5</v>
      </c>
      <c r="N189" s="42"/>
      <c r="O189" s="42"/>
      <c r="P189" s="42"/>
      <c r="Q189" s="4">
        <f t="shared" si="13"/>
        <v>-2.0514380773866456E-2</v>
      </c>
      <c r="R189" s="4">
        <f t="shared" si="14"/>
        <v>1.0029308536399479E-2</v>
      </c>
      <c r="S189" s="28">
        <f t="shared" si="12"/>
        <v>32575.706899999997</v>
      </c>
    </row>
    <row r="190" spans="1:36">
      <c r="A190" s="42" t="s">
        <v>134</v>
      </c>
      <c r="B190" s="43"/>
      <c r="C190" s="42">
        <v>47597.31</v>
      </c>
      <c r="D190" s="62"/>
      <c r="E190" s="42">
        <f t="shared" si="10"/>
        <v>25847.506989018737</v>
      </c>
      <c r="F190" s="36">
        <f t="shared" si="11"/>
        <v>25847.5</v>
      </c>
      <c r="G190" s="36"/>
      <c r="H190" s="36"/>
      <c r="I190" s="42"/>
      <c r="J190" s="42"/>
      <c r="K190" s="42"/>
      <c r="L190" s="42"/>
      <c r="M190" s="42"/>
      <c r="N190" s="42">
        <v>-1.1234953970415518E-2</v>
      </c>
      <c r="O190" s="42"/>
      <c r="P190" s="42"/>
      <c r="Q190" s="4">
        <f t="shared" si="13"/>
        <v>-2.0497719052301702E-2</v>
      </c>
      <c r="R190" s="4">
        <f t="shared" si="14"/>
        <v>1.0027216814901787E-2</v>
      </c>
      <c r="S190" s="28">
        <f t="shared" si="12"/>
        <v>32578.809999999998</v>
      </c>
      <c r="AE190" s="4" t="s">
        <v>72</v>
      </c>
      <c r="AF190" s="4">
        <v>7</v>
      </c>
      <c r="AH190" s="4" t="s">
        <v>57</v>
      </c>
      <c r="AJ190" s="4" t="s">
        <v>51</v>
      </c>
    </row>
    <row r="191" spans="1:36">
      <c r="A191" s="42" t="s">
        <v>134</v>
      </c>
      <c r="B191" s="43"/>
      <c r="C191" s="42">
        <v>47597.315999999999</v>
      </c>
      <c r="D191" s="62"/>
      <c r="E191" s="42">
        <f t="shared" si="10"/>
        <v>25847.519515264354</v>
      </c>
      <c r="F191" s="36">
        <f t="shared" si="11"/>
        <v>25847.5</v>
      </c>
      <c r="G191" s="36"/>
      <c r="H191" s="36"/>
      <c r="I191" s="42"/>
      <c r="J191" s="42"/>
      <c r="K191" s="42"/>
      <c r="L191" s="42"/>
      <c r="M191" s="42"/>
      <c r="N191" s="42">
        <v>-5.2349539691931568E-3</v>
      </c>
      <c r="O191" s="42"/>
      <c r="P191" s="42"/>
      <c r="Q191" s="4">
        <f t="shared" si="13"/>
        <v>-2.0497719052301702E-2</v>
      </c>
      <c r="R191" s="4">
        <f t="shared" si="14"/>
        <v>1.0027216814901787E-2</v>
      </c>
      <c r="S191" s="28">
        <f t="shared" si="12"/>
        <v>32578.815999999999</v>
      </c>
      <c r="AE191" s="4" t="s">
        <v>72</v>
      </c>
      <c r="AF191" s="4">
        <v>4</v>
      </c>
      <c r="AH191" s="4" t="s">
        <v>52</v>
      </c>
      <c r="AJ191" s="4" t="s">
        <v>51</v>
      </c>
    </row>
    <row r="192" spans="1:36">
      <c r="A192" s="42" t="s">
        <v>11</v>
      </c>
      <c r="B192" s="43"/>
      <c r="C192" s="42">
        <v>47616.240400000002</v>
      </c>
      <c r="D192" s="62"/>
      <c r="E192" s="42">
        <f t="shared" si="10"/>
        <v>25887.028129020669</v>
      </c>
      <c r="F192" s="36">
        <f t="shared" si="11"/>
        <v>25887</v>
      </c>
      <c r="G192" s="36">
        <f>C192-(C$7+C$8*F192+C$9*F192^2+C$10*SIN((F192-D$10)/E$10))</f>
        <v>-6.0287428350420669E-3</v>
      </c>
      <c r="H192" s="36">
        <f>C192-(C$7+C$8*F192)</f>
        <v>1.3473639999574516E-2</v>
      </c>
      <c r="I192" s="42"/>
      <c r="J192" s="42"/>
      <c r="K192" s="42"/>
      <c r="L192" s="42"/>
      <c r="M192" s="42">
        <f>G192</f>
        <v>-6.0287428350420669E-3</v>
      </c>
      <c r="N192" s="42"/>
      <c r="O192" s="42"/>
      <c r="P192" s="42"/>
      <c r="Q192" s="4">
        <f t="shared" si="13"/>
        <v>-2.0396467052023609E-2</v>
      </c>
      <c r="R192" s="4">
        <f t="shared" si="14"/>
        <v>1.0014505584261963E-2</v>
      </c>
      <c r="S192" s="28">
        <f t="shared" si="12"/>
        <v>32597.740400000002</v>
      </c>
    </row>
    <row r="193" spans="1:36">
      <c r="A193" s="42" t="s">
        <v>11</v>
      </c>
      <c r="B193" s="43"/>
      <c r="C193" s="42">
        <v>47618.155299999999</v>
      </c>
      <c r="D193" s="62"/>
      <c r="E193" s="42">
        <f t="shared" si="10"/>
        <v>25891.025880309047</v>
      </c>
      <c r="F193" s="36">
        <f t="shared" si="11"/>
        <v>25891</v>
      </c>
      <c r="G193" s="36">
        <f>C193-(C$7+C$8*F193+C$9*F193^2+C$10*SIN((F193-D$10)/E$10))</f>
        <v>-7.5732089098892175E-3</v>
      </c>
      <c r="H193" s="36">
        <f>C193-(C$7+C$8*F193)</f>
        <v>1.2396519996400457E-2</v>
      </c>
      <c r="I193" s="42"/>
      <c r="J193" s="42"/>
      <c r="K193" s="42"/>
      <c r="L193" s="42"/>
      <c r="M193" s="42">
        <f>G193</f>
        <v>-7.5732089098892175E-3</v>
      </c>
      <c r="N193" s="42"/>
      <c r="O193" s="42"/>
      <c r="P193" s="42"/>
      <c r="Q193" s="4">
        <f t="shared" si="13"/>
        <v>-2.038621368490684E-2</v>
      </c>
      <c r="R193" s="4">
        <f t="shared" si="14"/>
        <v>1.0013218371032613E-2</v>
      </c>
      <c r="S193" s="28">
        <f t="shared" si="12"/>
        <v>32599.655299999999</v>
      </c>
    </row>
    <row r="194" spans="1:36">
      <c r="A194" s="42" t="s">
        <v>68</v>
      </c>
      <c r="B194" s="43"/>
      <c r="C194" s="42">
        <v>47621.749000000003</v>
      </c>
      <c r="D194" s="62"/>
      <c r="E194" s="42">
        <f t="shared" si="10"/>
        <v>25898.528475120838</v>
      </c>
      <c r="F194" s="36">
        <f t="shared" si="11"/>
        <v>25898.5</v>
      </c>
      <c r="G194" s="36"/>
      <c r="H194" s="36"/>
      <c r="I194" s="42"/>
      <c r="J194" s="42"/>
      <c r="K194" s="42"/>
      <c r="L194" s="42"/>
      <c r="M194" s="42"/>
      <c r="N194" s="42"/>
      <c r="O194" s="42">
        <v>-7.1697158491588198E-3</v>
      </c>
      <c r="P194" s="42"/>
      <c r="Q194" s="4">
        <f t="shared" si="13"/>
        <v>-2.0366988621562887E-2</v>
      </c>
      <c r="R194" s="4">
        <f t="shared" si="14"/>
        <v>1.0010804846227583E-2</v>
      </c>
      <c r="S194" s="28">
        <f t="shared" si="12"/>
        <v>32603.249000000003</v>
      </c>
      <c r="AE194" s="4" t="s">
        <v>72</v>
      </c>
      <c r="AF194" s="4">
        <v>16</v>
      </c>
      <c r="AH194" s="4" t="s">
        <v>129</v>
      </c>
      <c r="AJ194" s="4" t="s">
        <v>69</v>
      </c>
    </row>
    <row r="195" spans="1:36">
      <c r="A195" s="42" t="s">
        <v>135</v>
      </c>
      <c r="B195" s="43"/>
      <c r="C195" s="42">
        <v>47922.446000000004</v>
      </c>
      <c r="D195" s="62"/>
      <c r="E195" s="42">
        <f t="shared" si="10"/>
        <v>26526.295888126271</v>
      </c>
      <c r="F195" s="36">
        <f t="shared" si="11"/>
        <v>26526.5</v>
      </c>
      <c r="G195" s="36"/>
      <c r="H195" s="36"/>
      <c r="I195" s="42"/>
      <c r="J195" s="42"/>
      <c r="K195" s="42"/>
      <c r="L195" s="42"/>
      <c r="M195" s="42"/>
      <c r="N195" s="42">
        <v>-0.10860051173222018</v>
      </c>
      <c r="O195" s="42"/>
      <c r="P195" s="42"/>
      <c r="Q195" s="4">
        <f t="shared" si="13"/>
        <v>-1.8757209984230125E-2</v>
      </c>
      <c r="R195" s="4">
        <f t="shared" si="14"/>
        <v>9.8087123692197492E-3</v>
      </c>
      <c r="S195" s="28">
        <f t="shared" si="12"/>
        <v>32903.946000000004</v>
      </c>
      <c r="AE195" s="4" t="s">
        <v>72</v>
      </c>
      <c r="AF195" s="4">
        <v>7</v>
      </c>
      <c r="AH195" s="4" t="s">
        <v>57</v>
      </c>
      <c r="AJ195" s="4" t="s">
        <v>51</v>
      </c>
    </row>
    <row r="196" spans="1:36">
      <c r="A196" s="44" t="s">
        <v>183</v>
      </c>
      <c r="B196" s="39"/>
      <c r="C196" s="41">
        <v>47944.352599999998</v>
      </c>
      <c r="D196" s="61"/>
      <c r="E196" s="42">
        <f t="shared" si="10"/>
        <v>26572.030463495303</v>
      </c>
      <c r="F196" s="36">
        <f t="shared" si="11"/>
        <v>26572</v>
      </c>
      <c r="G196" s="36">
        <f>C196-(C$7+C$8*F196+C$9*F196^2+C$10*SIN((F196-D$10)/E$10))</f>
        <v>5.0264117162441835E-3</v>
      </c>
      <c r="H196" s="36">
        <f>G196</f>
        <v>5.0264117162441835E-3</v>
      </c>
      <c r="I196" s="42"/>
      <c r="J196" s="42"/>
      <c r="K196" s="42"/>
      <c r="L196" s="42"/>
      <c r="M196" s="42">
        <f>H196</f>
        <v>5.0264117162441835E-3</v>
      </c>
      <c r="N196" s="42"/>
      <c r="O196" s="42"/>
      <c r="P196" s="42"/>
      <c r="Q196" s="4">
        <f t="shared" si="13"/>
        <v>-1.8640577933276878E-2</v>
      </c>
      <c r="R196" s="4">
        <f t="shared" si="14"/>
        <v>9.7940703187359007E-3</v>
      </c>
      <c r="S196" s="28">
        <f t="shared" si="12"/>
        <v>32925.852599999998</v>
      </c>
    </row>
    <row r="197" spans="1:36">
      <c r="A197" s="44" t="s">
        <v>183</v>
      </c>
      <c r="B197" s="39"/>
      <c r="C197" s="41">
        <v>47944.352599999998</v>
      </c>
      <c r="D197" s="61"/>
      <c r="E197" s="42">
        <f t="shared" si="10"/>
        <v>26572.030463495303</v>
      </c>
      <c r="F197" s="36">
        <f t="shared" si="11"/>
        <v>26572</v>
      </c>
      <c r="G197" s="36">
        <f>C197-(C$7+C$8*F197+C$9*F197^2+C$10*SIN((F197-D$10)/E$10))</f>
        <v>5.0264117162441835E-3</v>
      </c>
      <c r="H197" s="36">
        <f>G197</f>
        <v>5.0264117162441835E-3</v>
      </c>
      <c r="I197" s="42"/>
      <c r="J197" s="42"/>
      <c r="K197" s="42"/>
      <c r="L197" s="42"/>
      <c r="M197" s="42">
        <f>H197</f>
        <v>5.0264117162441835E-3</v>
      </c>
      <c r="N197" s="42"/>
      <c r="O197" s="42"/>
      <c r="P197" s="42"/>
      <c r="Q197" s="4">
        <f t="shared" si="13"/>
        <v>-1.8640577933276878E-2</v>
      </c>
      <c r="R197" s="4">
        <f t="shared" si="14"/>
        <v>9.7940703187359007E-3</v>
      </c>
      <c r="S197" s="28">
        <f t="shared" si="12"/>
        <v>32925.852599999998</v>
      </c>
    </row>
    <row r="198" spans="1:36">
      <c r="A198" s="42" t="s">
        <v>135</v>
      </c>
      <c r="B198" s="43"/>
      <c r="C198" s="42">
        <v>47944.451000000001</v>
      </c>
      <c r="D198" s="62"/>
      <c r="E198" s="42">
        <f t="shared" si="10"/>
        <v>26572.235893923411</v>
      </c>
      <c r="F198" s="36">
        <f t="shared" si="11"/>
        <v>26572</v>
      </c>
      <c r="G198" s="36"/>
      <c r="H198" s="36"/>
      <c r="I198" s="42"/>
      <c r="J198" s="42"/>
      <c r="K198" s="42"/>
      <c r="L198" s="42"/>
      <c r="M198" s="42"/>
      <c r="N198" s="42">
        <v>0.1034264117188286</v>
      </c>
      <c r="O198" s="42"/>
      <c r="P198" s="42"/>
      <c r="Q198" s="4">
        <f t="shared" si="13"/>
        <v>-1.8640577933276878E-2</v>
      </c>
      <c r="R198" s="4">
        <f t="shared" si="14"/>
        <v>9.7940703187359007E-3</v>
      </c>
      <c r="S198" s="28">
        <f t="shared" si="12"/>
        <v>32925.951000000001</v>
      </c>
      <c r="AE198" s="4" t="s">
        <v>72</v>
      </c>
      <c r="AF198" s="4">
        <v>7</v>
      </c>
      <c r="AH198" s="4" t="s">
        <v>57</v>
      </c>
      <c r="AJ198" s="4" t="s">
        <v>51</v>
      </c>
    </row>
    <row r="199" spans="1:36">
      <c r="A199" s="42" t="s">
        <v>136</v>
      </c>
      <c r="B199" s="43"/>
      <c r="C199" s="42">
        <v>47944.453000000001</v>
      </c>
      <c r="D199" s="62"/>
      <c r="E199" s="42">
        <f t="shared" si="10"/>
        <v>26572.240069338619</v>
      </c>
      <c r="F199" s="36">
        <f t="shared" si="11"/>
        <v>26572</v>
      </c>
      <c r="G199" s="36"/>
      <c r="H199" s="36"/>
      <c r="I199" s="42"/>
      <c r="J199" s="42"/>
      <c r="K199" s="42"/>
      <c r="L199" s="42"/>
      <c r="M199" s="42"/>
      <c r="N199" s="42"/>
      <c r="O199" s="42"/>
      <c r="P199" s="42">
        <v>0.10542641171923606</v>
      </c>
      <c r="Q199" s="4">
        <f t="shared" si="13"/>
        <v>-1.8640577933276878E-2</v>
      </c>
      <c r="R199" s="4">
        <f t="shared" si="14"/>
        <v>9.7940703187359007E-3</v>
      </c>
      <c r="S199" s="28">
        <f t="shared" si="12"/>
        <v>32925.953000000001</v>
      </c>
      <c r="AE199" s="4" t="s">
        <v>72</v>
      </c>
      <c r="AJ199" s="4" t="s">
        <v>123</v>
      </c>
    </row>
    <row r="200" spans="1:36">
      <c r="A200" s="42" t="s">
        <v>136</v>
      </c>
      <c r="B200" s="43"/>
      <c r="C200" s="42">
        <v>47944.468000000001</v>
      </c>
      <c r="D200" s="62"/>
      <c r="E200" s="42">
        <f t="shared" si="10"/>
        <v>26572.271384952655</v>
      </c>
      <c r="F200" s="36">
        <f t="shared" si="11"/>
        <v>26572.5</v>
      </c>
      <c r="G200" s="36"/>
      <c r="H200" s="36"/>
      <c r="I200" s="42"/>
      <c r="J200" s="42"/>
      <c r="K200" s="42"/>
      <c r="L200" s="42"/>
      <c r="M200" s="42"/>
      <c r="N200" s="42"/>
      <c r="O200" s="42"/>
      <c r="P200" s="42">
        <v>-0.11907896655611694</v>
      </c>
      <c r="Q200" s="4">
        <f t="shared" si="13"/>
        <v>-1.8639296262387278E-2</v>
      </c>
      <c r="R200" s="4">
        <f t="shared" si="14"/>
        <v>9.7939094170822315E-3</v>
      </c>
      <c r="S200" s="28">
        <f t="shared" si="12"/>
        <v>32925.968000000001</v>
      </c>
      <c r="AE200" s="4" t="s">
        <v>72</v>
      </c>
      <c r="AJ200" s="4" t="s">
        <v>123</v>
      </c>
    </row>
    <row r="201" spans="1:36">
      <c r="A201" s="42" t="s">
        <v>135</v>
      </c>
      <c r="B201" s="43"/>
      <c r="C201" s="42">
        <v>47955.445</v>
      </c>
      <c r="D201" s="62"/>
      <c r="E201" s="42">
        <f t="shared" si="10"/>
        <v>26595.18815130736</v>
      </c>
      <c r="F201" s="36">
        <f t="shared" si="11"/>
        <v>26595</v>
      </c>
      <c r="G201" s="36"/>
      <c r="H201" s="36"/>
      <c r="I201" s="42"/>
      <c r="J201" s="42"/>
      <c r="K201" s="42"/>
      <c r="L201" s="42"/>
      <c r="M201" s="42"/>
      <c r="N201" s="42">
        <v>7.9686093646159861E-2</v>
      </c>
      <c r="O201" s="42"/>
      <c r="P201" s="42"/>
      <c r="Q201" s="4">
        <f t="shared" si="13"/>
        <v>-1.8581621072355448E-2</v>
      </c>
      <c r="R201" s="4">
        <f t="shared" si="14"/>
        <v>9.7866688426671428E-3</v>
      </c>
      <c r="S201" s="28">
        <f t="shared" si="12"/>
        <v>32936.945</v>
      </c>
      <c r="AE201" s="4" t="s">
        <v>72</v>
      </c>
      <c r="AF201" s="4">
        <v>7</v>
      </c>
      <c r="AH201" s="4" t="s">
        <v>57</v>
      </c>
      <c r="AJ201" s="4" t="s">
        <v>51</v>
      </c>
    </row>
    <row r="202" spans="1:36">
      <c r="A202" s="42" t="s">
        <v>137</v>
      </c>
      <c r="B202" s="43"/>
      <c r="C202" s="42">
        <v>48010.455999999998</v>
      </c>
      <c r="D202" s="62"/>
      <c r="E202" s="42">
        <f t="shared" si="10"/>
        <v>26710.035034238819</v>
      </c>
      <c r="F202" s="36">
        <f t="shared" si="11"/>
        <v>26710</v>
      </c>
      <c r="G202" s="36"/>
      <c r="H202" s="36"/>
      <c r="I202" s="42"/>
      <c r="J202" s="42"/>
      <c r="K202" s="42"/>
      <c r="L202" s="42"/>
      <c r="M202" s="42"/>
      <c r="N202" s="42">
        <v>-6.1317674044403248E-3</v>
      </c>
      <c r="O202" s="42"/>
      <c r="P202" s="42"/>
      <c r="Q202" s="4">
        <f t="shared" si="13"/>
        <v>-1.8286836767748338E-2</v>
      </c>
      <c r="R202" s="4">
        <f t="shared" si="14"/>
        <v>9.7496614623233512E-3</v>
      </c>
      <c r="S202" s="28">
        <f t="shared" si="12"/>
        <v>32991.955999999998</v>
      </c>
      <c r="AE202" s="4" t="s">
        <v>72</v>
      </c>
      <c r="AF202" s="4">
        <v>6</v>
      </c>
      <c r="AH202" s="4" t="s">
        <v>52</v>
      </c>
      <c r="AJ202" s="4" t="s">
        <v>51</v>
      </c>
    </row>
    <row r="203" spans="1:36">
      <c r="A203" s="42" t="s">
        <v>68</v>
      </c>
      <c r="B203" s="43"/>
      <c r="C203" s="42">
        <v>48033.667999999998</v>
      </c>
      <c r="D203" s="62"/>
      <c r="E203" s="42">
        <f t="shared" si="10"/>
        <v>26758.494903112409</v>
      </c>
      <c r="F203" s="36">
        <f t="shared" si="11"/>
        <v>26758.5</v>
      </c>
      <c r="G203" s="36"/>
      <c r="H203" s="36"/>
      <c r="I203" s="42"/>
      <c r="J203" s="42"/>
      <c r="K203" s="42"/>
      <c r="L203" s="42"/>
      <c r="M203" s="42"/>
      <c r="N203" s="42"/>
      <c r="O203" s="42">
        <v>-2.8159282031992916E-2</v>
      </c>
      <c r="P203" s="42"/>
      <c r="Q203" s="4">
        <f t="shared" si="13"/>
        <v>-1.8162514691457507E-2</v>
      </c>
      <c r="R203" s="4">
        <f t="shared" si="14"/>
        <v>9.7340540019174911E-3</v>
      </c>
      <c r="S203" s="28">
        <f t="shared" si="12"/>
        <v>33015.167999999998</v>
      </c>
      <c r="AE203" s="4" t="s">
        <v>72</v>
      </c>
      <c r="AF203" s="4">
        <v>17</v>
      </c>
      <c r="AH203" s="4" t="s">
        <v>138</v>
      </c>
      <c r="AJ203" s="4" t="s">
        <v>69</v>
      </c>
    </row>
    <row r="204" spans="1:36">
      <c r="A204" s="42" t="s">
        <v>68</v>
      </c>
      <c r="B204" s="43"/>
      <c r="C204" s="42">
        <v>48297.694000000003</v>
      </c>
      <c r="D204" s="62"/>
      <c r="E204" s="42">
        <f t="shared" si="10"/>
        <v>27309.703990619684</v>
      </c>
      <c r="F204" s="36">
        <f t="shared" si="11"/>
        <v>27309.5</v>
      </c>
      <c r="G204" s="36"/>
      <c r="H204" s="36"/>
      <c r="I204" s="42"/>
      <c r="J204" s="42"/>
      <c r="K204" s="42"/>
      <c r="L204" s="42"/>
      <c r="M204" s="42"/>
      <c r="N204" s="42"/>
      <c r="O204" s="42">
        <v>8.4301306364068296E-2</v>
      </c>
      <c r="P204" s="42"/>
      <c r="Q204" s="4">
        <f t="shared" si="13"/>
        <v>-1.6750113371122546E-2</v>
      </c>
      <c r="R204" s="4">
        <f t="shared" si="14"/>
        <v>9.5567403795746297E-3</v>
      </c>
      <c r="S204" s="28">
        <f t="shared" si="12"/>
        <v>33279.194000000003</v>
      </c>
      <c r="AE204" s="4" t="s">
        <v>72</v>
      </c>
      <c r="AF204" s="4">
        <v>18</v>
      </c>
      <c r="AH204" s="4" t="s">
        <v>67</v>
      </c>
      <c r="AJ204" s="4" t="s">
        <v>69</v>
      </c>
    </row>
    <row r="205" spans="1:36">
      <c r="A205" s="42" t="s">
        <v>139</v>
      </c>
      <c r="B205" s="43"/>
      <c r="C205" s="42">
        <v>48340.482000000004</v>
      </c>
      <c r="D205" s="62"/>
      <c r="E205" s="42">
        <f t="shared" si="10"/>
        <v>27399.032823523496</v>
      </c>
      <c r="F205" s="36">
        <f t="shared" si="11"/>
        <v>27399</v>
      </c>
      <c r="G205" s="36"/>
      <c r="H205" s="36"/>
      <c r="I205" s="42"/>
      <c r="J205" s="42"/>
      <c r="K205" s="42"/>
      <c r="L205" s="42"/>
      <c r="M205" s="42"/>
      <c r="N205" s="42">
        <v>4.0388268389506266E-3</v>
      </c>
      <c r="O205" s="42"/>
      <c r="P205" s="42"/>
      <c r="Q205" s="4">
        <f t="shared" si="13"/>
        <v>-1.6520694281884837E-2</v>
      </c>
      <c r="R205" s="4">
        <f t="shared" si="14"/>
        <v>9.5279389835679403E-3</v>
      </c>
      <c r="S205" s="28">
        <f t="shared" si="12"/>
        <v>33321.982000000004</v>
      </c>
      <c r="AE205" s="4" t="s">
        <v>72</v>
      </c>
      <c r="AF205" s="4">
        <v>9</v>
      </c>
      <c r="AH205" s="4" t="s">
        <v>101</v>
      </c>
      <c r="AJ205" s="4" t="s">
        <v>51</v>
      </c>
    </row>
    <row r="206" spans="1:36">
      <c r="A206" s="42" t="s">
        <v>139</v>
      </c>
      <c r="B206" s="43"/>
      <c r="C206" s="42">
        <v>48356.362999999998</v>
      </c>
      <c r="D206" s="62"/>
      <c r="E206" s="42">
        <f t="shared" si="10"/>
        <v>27432.187707961766</v>
      </c>
      <c r="F206" s="36">
        <f t="shared" si="11"/>
        <v>27432</v>
      </c>
      <c r="G206" s="36"/>
      <c r="H206" s="36"/>
      <c r="I206" s="42"/>
      <c r="J206" s="42"/>
      <c r="K206" s="42"/>
      <c r="L206" s="42"/>
      <c r="M206" s="42"/>
      <c r="N206" s="42">
        <v>7.5300252879969776E-2</v>
      </c>
      <c r="O206" s="42"/>
      <c r="P206" s="42"/>
      <c r="Q206" s="4">
        <f t="shared" si="13"/>
        <v>-1.6436104003171484E-2</v>
      </c>
      <c r="R206" s="4">
        <f t="shared" si="14"/>
        <v>9.5173194744258074E-3</v>
      </c>
      <c r="S206" s="28">
        <f t="shared" si="12"/>
        <v>33337.862999999998</v>
      </c>
      <c r="AE206" s="4" t="s">
        <v>72</v>
      </c>
      <c r="AF206" s="4">
        <v>12</v>
      </c>
      <c r="AH206" s="4" t="s">
        <v>57</v>
      </c>
      <c r="AJ206" s="4" t="s">
        <v>51</v>
      </c>
    </row>
    <row r="207" spans="1:36">
      <c r="A207" s="42" t="s">
        <v>139</v>
      </c>
      <c r="B207" s="43"/>
      <c r="C207" s="42">
        <v>48362.489000000001</v>
      </c>
      <c r="D207" s="62">
        <v>5.0000000000000001E-3</v>
      </c>
      <c r="E207" s="42">
        <f t="shared" si="10"/>
        <v>27444.977004735843</v>
      </c>
      <c r="F207" s="36">
        <f t="shared" si="11"/>
        <v>27445</v>
      </c>
      <c r="G207" s="36"/>
      <c r="H207" s="36"/>
      <c r="I207" s="42"/>
      <c r="J207" s="42"/>
      <c r="K207" s="42"/>
      <c r="L207" s="42"/>
      <c r="M207" s="42"/>
      <c r="N207" s="42">
        <v>-2.7123839368869085E-2</v>
      </c>
      <c r="O207" s="42"/>
      <c r="P207" s="42"/>
      <c r="Q207" s="4">
        <f t="shared" si="13"/>
        <v>-1.6402780560041991E-2</v>
      </c>
      <c r="R207" s="4">
        <f t="shared" si="14"/>
        <v>9.5131360314304227E-3</v>
      </c>
      <c r="S207" s="28">
        <f t="shared" si="12"/>
        <v>33343.989000000001</v>
      </c>
      <c r="AE207" s="4" t="s">
        <v>72</v>
      </c>
      <c r="AF207" s="4">
        <v>6</v>
      </c>
      <c r="AH207" s="4" t="s">
        <v>52</v>
      </c>
      <c r="AJ207" s="4" t="s">
        <v>51</v>
      </c>
    </row>
    <row r="208" spans="1:36">
      <c r="A208" s="42" t="s">
        <v>140</v>
      </c>
      <c r="B208" s="43"/>
      <c r="C208" s="42">
        <v>48587.381000000001</v>
      </c>
      <c r="D208" s="62"/>
      <c r="E208" s="42">
        <f t="shared" si="10"/>
        <v>27914.485742919522</v>
      </c>
      <c r="F208" s="36">
        <f t="shared" si="11"/>
        <v>27914.5</v>
      </c>
      <c r="G208" s="36"/>
      <c r="H208" s="36"/>
      <c r="I208" s="42"/>
      <c r="J208" s="42"/>
      <c r="K208" s="42"/>
      <c r="L208" s="42"/>
      <c r="M208" s="42"/>
      <c r="N208" s="42">
        <v>-3.162825848266948E-2</v>
      </c>
      <c r="O208" s="42"/>
      <c r="P208" s="42"/>
      <c r="Q208" s="4">
        <f t="shared" si="13"/>
        <v>-1.5199291594711201E-2</v>
      </c>
      <c r="R208" s="4">
        <f t="shared" si="14"/>
        <v>9.3620493786355525E-3</v>
      </c>
      <c r="S208" s="28">
        <f t="shared" si="12"/>
        <v>33568.881000000001</v>
      </c>
      <c r="AE208" s="4" t="s">
        <v>72</v>
      </c>
      <c r="AF208" s="4">
        <v>6</v>
      </c>
      <c r="AH208" s="4" t="s">
        <v>103</v>
      </c>
      <c r="AJ208" s="4" t="s">
        <v>51</v>
      </c>
    </row>
    <row r="209" spans="1:36">
      <c r="A209" s="42" t="s">
        <v>141</v>
      </c>
      <c r="B209" s="43"/>
      <c r="C209" s="42">
        <v>48598.394999999997</v>
      </c>
      <c r="D209" s="62">
        <v>6.0000000000000001E-3</v>
      </c>
      <c r="E209" s="42">
        <f t="shared" si="10"/>
        <v>27937.479754455515</v>
      </c>
      <c r="F209" s="36">
        <f t="shared" si="11"/>
        <v>27937.5</v>
      </c>
      <c r="G209" s="36"/>
      <c r="H209" s="36"/>
      <c r="I209" s="42"/>
      <c r="J209" s="42"/>
      <c r="K209" s="42"/>
      <c r="L209" s="42"/>
      <c r="M209" s="42"/>
      <c r="N209" s="42">
        <v>-3.6235243176633958E-2</v>
      </c>
      <c r="O209" s="42"/>
      <c r="P209" s="42"/>
      <c r="Q209" s="4">
        <f t="shared" si="13"/>
        <v>-1.5140334733789784E-2</v>
      </c>
      <c r="R209" s="4">
        <f t="shared" si="14"/>
        <v>9.3546479025667945E-3</v>
      </c>
      <c r="S209" s="28">
        <f t="shared" si="12"/>
        <v>33579.894999999997</v>
      </c>
      <c r="AE209" s="4" t="s">
        <v>72</v>
      </c>
      <c r="AF209" s="4">
        <v>5</v>
      </c>
      <c r="AH209" s="4" t="s">
        <v>52</v>
      </c>
      <c r="AJ209" s="4" t="s">
        <v>51</v>
      </c>
    </row>
    <row r="210" spans="1:36">
      <c r="A210" s="42" t="s">
        <v>140</v>
      </c>
      <c r="B210" s="43"/>
      <c r="C210" s="42">
        <v>48653.385000000002</v>
      </c>
      <c r="D210" s="62">
        <v>5.0000000000000001E-3</v>
      </c>
      <c r="E210" s="42">
        <f t="shared" si="10"/>
        <v>28052.282795527331</v>
      </c>
      <c r="F210" s="36">
        <f t="shared" si="11"/>
        <v>28052.5</v>
      </c>
      <c r="G210" s="36"/>
      <c r="H210" s="36"/>
      <c r="I210" s="42"/>
      <c r="J210" s="42"/>
      <c r="K210" s="42"/>
      <c r="L210" s="42"/>
      <c r="M210" s="42"/>
      <c r="N210" s="42">
        <v>-0.12532840623316588</v>
      </c>
      <c r="O210" s="42"/>
      <c r="P210" s="42"/>
      <c r="Q210" s="4">
        <f t="shared" si="13"/>
        <v>-1.4845550429182661E-2</v>
      </c>
      <c r="R210" s="4">
        <f t="shared" si="14"/>
        <v>9.317640522223003E-3</v>
      </c>
      <c r="S210" s="28">
        <f t="shared" si="12"/>
        <v>33634.885000000002</v>
      </c>
      <c r="AE210" s="4" t="s">
        <v>72</v>
      </c>
      <c r="AF210" s="4">
        <v>7</v>
      </c>
      <c r="AH210" s="4" t="s">
        <v>57</v>
      </c>
      <c r="AJ210" s="4" t="s">
        <v>51</v>
      </c>
    </row>
    <row r="211" spans="1:36">
      <c r="A211" s="42" t="s">
        <v>142</v>
      </c>
      <c r="B211" s="43"/>
      <c r="C211" s="42">
        <v>48686.392999999996</v>
      </c>
      <c r="D211" s="62">
        <v>5.0000000000000001E-3</v>
      </c>
      <c r="E211" s="42">
        <f t="shared" si="10"/>
        <v>28121.19384807684</v>
      </c>
      <c r="F211" s="36">
        <f t="shared" si="11"/>
        <v>28121</v>
      </c>
      <c r="G211" s="36"/>
      <c r="H211" s="36"/>
      <c r="I211" s="42"/>
      <c r="J211" s="42"/>
      <c r="K211" s="42"/>
      <c r="L211" s="42"/>
      <c r="M211" s="42"/>
      <c r="N211" s="42">
        <v>7.9255973461840767E-2</v>
      </c>
      <c r="O211" s="42"/>
      <c r="P211" s="42"/>
      <c r="Q211" s="4">
        <f t="shared" si="13"/>
        <v>-1.4669961517307997E-2</v>
      </c>
      <c r="R211" s="4">
        <f t="shared" si="14"/>
        <v>9.2955969956703965E-3</v>
      </c>
      <c r="S211" s="28">
        <f t="shared" si="12"/>
        <v>33667.892999999996</v>
      </c>
      <c r="AE211" s="4" t="s">
        <v>72</v>
      </c>
      <c r="AF211" s="4">
        <v>8</v>
      </c>
      <c r="AH211" s="4" t="s">
        <v>57</v>
      </c>
      <c r="AJ211" s="4" t="s">
        <v>51</v>
      </c>
    </row>
    <row r="212" spans="1:36">
      <c r="A212" s="42" t="s">
        <v>142</v>
      </c>
      <c r="B212" s="43"/>
      <c r="C212" s="42">
        <v>48763.391000000003</v>
      </c>
      <c r="D212" s="62">
        <v>4.0000000000000001E-3</v>
      </c>
      <c r="E212" s="42">
        <f t="shared" si="10"/>
        <v>28281.943158068618</v>
      </c>
      <c r="F212" s="36">
        <f t="shared" si="11"/>
        <v>28282</v>
      </c>
      <c r="G212" s="36"/>
      <c r="H212" s="36"/>
      <c r="I212" s="42"/>
      <c r="J212" s="42"/>
      <c r="K212" s="42"/>
      <c r="L212" s="42"/>
      <c r="M212" s="42"/>
      <c r="N212" s="42">
        <v>-4.8923784663202241E-2</v>
      </c>
      <c r="O212" s="42"/>
      <c r="P212" s="42"/>
      <c r="Q212" s="4">
        <f t="shared" si="13"/>
        <v>-1.4257263490858027E-2</v>
      </c>
      <c r="R212" s="4">
        <f t="shared" si="14"/>
        <v>9.2437866631890891E-3</v>
      </c>
      <c r="S212" s="28">
        <f t="shared" si="12"/>
        <v>33744.891000000003</v>
      </c>
      <c r="AE212" s="4" t="s">
        <v>72</v>
      </c>
      <c r="AF212" s="4">
        <v>9</v>
      </c>
      <c r="AH212" s="4" t="s">
        <v>57</v>
      </c>
      <c r="AJ212" s="4" t="s">
        <v>51</v>
      </c>
    </row>
    <row r="213" spans="1:36">
      <c r="A213" s="42" t="s">
        <v>143</v>
      </c>
      <c r="B213" s="43"/>
      <c r="C213" s="42">
        <v>48940.635000000002</v>
      </c>
      <c r="D213" s="62">
        <v>3.0000000000000001E-3</v>
      </c>
      <c r="E213" s="42">
        <f t="shared" ref="E213:E276" si="15">(C213-C$7)/C$8</f>
        <v>28651.976804399423</v>
      </c>
      <c r="F213" s="36">
        <f t="shared" ref="F213:F276" si="16">ROUND(2*E213,0)/2</f>
        <v>28652</v>
      </c>
      <c r="G213" s="36"/>
      <c r="H213" s="36"/>
      <c r="I213" s="42"/>
      <c r="J213" s="42"/>
      <c r="K213" s="42"/>
      <c r="L213" s="42"/>
      <c r="M213" s="42"/>
      <c r="N213" s="42">
        <v>-2.9528098479204345E-2</v>
      </c>
      <c r="O213" s="42"/>
      <c r="P213" s="42"/>
      <c r="Q213" s="4">
        <f t="shared" si="13"/>
        <v>-1.3308827032556869E-2</v>
      </c>
      <c r="R213" s="4">
        <f t="shared" si="14"/>
        <v>9.1247194394742815E-3</v>
      </c>
      <c r="S213" s="28">
        <f t="shared" ref="S213:S276" si="17">+C213-15018.5</f>
        <v>33922.135000000002</v>
      </c>
      <c r="AE213" s="4" t="s">
        <v>72</v>
      </c>
      <c r="AF213" s="4">
        <v>5</v>
      </c>
      <c r="AH213" s="4" t="s">
        <v>52</v>
      </c>
      <c r="AJ213" s="4" t="s">
        <v>51</v>
      </c>
    </row>
    <row r="214" spans="1:36">
      <c r="A214" s="42" t="s">
        <v>144</v>
      </c>
      <c r="B214" s="43"/>
      <c r="C214" s="42">
        <v>49005.415999999997</v>
      </c>
      <c r="D214" s="62">
        <v>5.0000000000000001E-3</v>
      </c>
      <c r="E214" s="42">
        <f t="shared" si="15"/>
        <v>28787.220590609133</v>
      </c>
      <c r="F214" s="36">
        <f t="shared" si="16"/>
        <v>28787</v>
      </c>
      <c r="G214" s="36"/>
      <c r="H214" s="36"/>
      <c r="I214" s="42"/>
      <c r="J214" s="42"/>
      <c r="K214" s="42"/>
      <c r="L214" s="42"/>
      <c r="M214" s="42"/>
      <c r="N214" s="42">
        <v>7.7470933778386097E-2</v>
      </c>
      <c r="O214" s="42"/>
      <c r="P214" s="42"/>
      <c r="Q214" s="4">
        <f t="shared" si="13"/>
        <v>-1.2962775892365913E-2</v>
      </c>
      <c r="R214" s="4">
        <f t="shared" si="14"/>
        <v>9.0812759929837436E-3</v>
      </c>
      <c r="S214" s="28">
        <f t="shared" si="17"/>
        <v>33986.915999999997</v>
      </c>
      <c r="AE214" s="4" t="s">
        <v>72</v>
      </c>
      <c r="AF214" s="4">
        <v>6</v>
      </c>
      <c r="AH214" s="4" t="s">
        <v>57</v>
      </c>
      <c r="AJ214" s="4" t="s">
        <v>51</v>
      </c>
    </row>
    <row r="215" spans="1:36">
      <c r="A215" s="42" t="s">
        <v>144</v>
      </c>
      <c r="B215" s="43"/>
      <c r="C215" s="42">
        <v>49043.303</v>
      </c>
      <c r="D215" s="62">
        <v>4.0000000000000001E-3</v>
      </c>
      <c r="E215" s="42">
        <f t="shared" si="15"/>
        <v>28866.317568552175</v>
      </c>
      <c r="F215" s="36">
        <f t="shared" si="16"/>
        <v>28866.5</v>
      </c>
      <c r="G215" s="36"/>
      <c r="H215" s="36"/>
      <c r="I215" s="42"/>
      <c r="J215" s="42"/>
      <c r="K215" s="42"/>
      <c r="L215" s="42"/>
      <c r="M215" s="42"/>
      <c r="N215" s="42">
        <v>-0.10822773767722538</v>
      </c>
      <c r="O215" s="42"/>
      <c r="P215" s="42"/>
      <c r="Q215" s="4">
        <f t="shared" si="13"/>
        <v>-1.2758990220920127E-2</v>
      </c>
      <c r="R215" s="4">
        <f t="shared" si="14"/>
        <v>9.0556926300504274E-3</v>
      </c>
      <c r="S215" s="28">
        <f t="shared" si="17"/>
        <v>34024.803</v>
      </c>
      <c r="AE215" s="4" t="s">
        <v>72</v>
      </c>
      <c r="AF215" s="4">
        <v>7</v>
      </c>
      <c r="AH215" s="4" t="s">
        <v>57</v>
      </c>
      <c r="AJ215" s="4" t="s">
        <v>51</v>
      </c>
    </row>
    <row r="216" spans="1:36">
      <c r="A216" s="42" t="s">
        <v>144</v>
      </c>
      <c r="B216" s="43"/>
      <c r="C216" s="42">
        <v>49060.421000000002</v>
      </c>
      <c r="D216" s="62">
        <v>5.0000000000000001E-3</v>
      </c>
      <c r="E216" s="42">
        <f t="shared" si="15"/>
        <v>28902.05494729499</v>
      </c>
      <c r="F216" s="36">
        <f t="shared" si="16"/>
        <v>28902</v>
      </c>
      <c r="G216" s="36"/>
      <c r="H216" s="36"/>
      <c r="I216" s="42"/>
      <c r="J216" s="42"/>
      <c r="K216" s="42"/>
      <c r="L216" s="42"/>
      <c r="M216" s="42"/>
      <c r="N216" s="42">
        <v>9.6782780383364297E-3</v>
      </c>
      <c r="O216" s="42"/>
      <c r="P216" s="42"/>
      <c r="Q216" s="4">
        <f t="shared" ref="Q216:Q278" si="18">+C$12+C$13*F216</f>
        <v>-1.2667991587758803E-2</v>
      </c>
      <c r="R216" s="4">
        <f t="shared" ref="R216:R278" si="19">+D$12+D$13*F216</f>
        <v>9.0442686126399521E-3</v>
      </c>
      <c r="S216" s="28">
        <f t="shared" si="17"/>
        <v>34041.921000000002</v>
      </c>
      <c r="AE216" s="4" t="s">
        <v>72</v>
      </c>
      <c r="AF216" s="4">
        <v>6</v>
      </c>
      <c r="AH216" s="4" t="s">
        <v>57</v>
      </c>
      <c r="AJ216" s="4" t="s">
        <v>51</v>
      </c>
    </row>
    <row r="217" spans="1:36">
      <c r="A217" s="42" t="s">
        <v>144</v>
      </c>
      <c r="B217" s="43"/>
      <c r="C217" s="42">
        <v>49065.302000000003</v>
      </c>
      <c r="D217" s="62">
        <v>5.0000000000000001E-3</v>
      </c>
      <c r="E217" s="42">
        <f t="shared" si="15"/>
        <v>28912.245048103712</v>
      </c>
      <c r="F217" s="36">
        <f t="shared" si="16"/>
        <v>28912</v>
      </c>
      <c r="G217" s="36"/>
      <c r="H217" s="36"/>
      <c r="I217" s="42"/>
      <c r="J217" s="42"/>
      <c r="K217" s="42"/>
      <c r="L217" s="42"/>
      <c r="M217" s="42"/>
      <c r="N217" s="42">
        <v>0.10174650241970085</v>
      </c>
      <c r="O217" s="42"/>
      <c r="P217" s="42"/>
      <c r="Q217" s="4">
        <f t="shared" si="18"/>
        <v>-1.264235816996688E-2</v>
      </c>
      <c r="R217" s="4">
        <f t="shared" si="19"/>
        <v>9.0410505795665789E-3</v>
      </c>
      <c r="S217" s="28">
        <f t="shared" si="17"/>
        <v>34046.802000000003</v>
      </c>
      <c r="AE217" s="4" t="s">
        <v>72</v>
      </c>
      <c r="AF217" s="4">
        <v>7</v>
      </c>
      <c r="AH217" s="4" t="s">
        <v>57</v>
      </c>
      <c r="AJ217" s="4" t="s">
        <v>51</v>
      </c>
    </row>
    <row r="218" spans="1:36">
      <c r="A218" s="42" t="s">
        <v>144</v>
      </c>
      <c r="B218" s="43"/>
      <c r="C218" s="42">
        <v>49065.313999999998</v>
      </c>
      <c r="D218" s="62">
        <v>3.0000000000000001E-3</v>
      </c>
      <c r="E218" s="42">
        <f t="shared" si="15"/>
        <v>28912.270100594935</v>
      </c>
      <c r="F218" s="36">
        <f t="shared" si="16"/>
        <v>28912.5</v>
      </c>
      <c r="G218" s="36"/>
      <c r="H218" s="36"/>
      <c r="I218" s="42"/>
      <c r="J218" s="42"/>
      <c r="K218" s="42"/>
      <c r="L218" s="42"/>
      <c r="M218" s="42"/>
      <c r="N218" s="42">
        <v>-0.12570317629433703</v>
      </c>
      <c r="O218" s="42"/>
      <c r="P218" s="42"/>
      <c r="Q218" s="4">
        <f t="shared" si="18"/>
        <v>-1.2641076499077281E-2</v>
      </c>
      <c r="R218" s="4">
        <f t="shared" si="19"/>
        <v>9.0408896779129114E-3</v>
      </c>
      <c r="S218" s="28">
        <f t="shared" si="17"/>
        <v>34046.813999999998</v>
      </c>
      <c r="AE218" s="4" t="s">
        <v>72</v>
      </c>
      <c r="AF218" s="4">
        <v>6</v>
      </c>
      <c r="AH218" s="4" t="s">
        <v>52</v>
      </c>
      <c r="AJ218" s="4" t="s">
        <v>51</v>
      </c>
    </row>
    <row r="219" spans="1:36">
      <c r="A219" s="42" t="s">
        <v>136</v>
      </c>
      <c r="B219" s="43"/>
      <c r="C219" s="42">
        <v>49066.531000000003</v>
      </c>
      <c r="D219" s="62"/>
      <c r="E219" s="42">
        <f t="shared" si="15"/>
        <v>28914.810840747414</v>
      </c>
      <c r="F219" s="36">
        <f t="shared" si="16"/>
        <v>28915</v>
      </c>
      <c r="G219" s="36"/>
      <c r="H219" s="36"/>
      <c r="I219" s="42"/>
      <c r="J219" s="42"/>
      <c r="K219" s="42"/>
      <c r="L219" s="42"/>
      <c r="M219" s="42"/>
      <c r="N219" s="42"/>
      <c r="O219" s="42"/>
      <c r="P219" s="42">
        <v>-0.10595637829828775</v>
      </c>
      <c r="Q219" s="4">
        <f t="shared" si="18"/>
        <v>-1.2634668144629296E-2</v>
      </c>
      <c r="R219" s="4">
        <f t="shared" si="19"/>
        <v>9.0400851696445673E-3</v>
      </c>
      <c r="S219" s="28">
        <f t="shared" si="17"/>
        <v>34048.031000000003</v>
      </c>
      <c r="AE219" s="4" t="s">
        <v>72</v>
      </c>
      <c r="AJ219" s="4" t="s">
        <v>123</v>
      </c>
    </row>
    <row r="220" spans="1:36">
      <c r="A220" s="42" t="s">
        <v>136</v>
      </c>
      <c r="B220" s="43"/>
      <c r="C220" s="42">
        <v>49066.534</v>
      </c>
      <c r="D220" s="62"/>
      <c r="E220" s="42">
        <f t="shared" si="15"/>
        <v>28914.817103870217</v>
      </c>
      <c r="F220" s="36">
        <f t="shared" si="16"/>
        <v>28915</v>
      </c>
      <c r="G220" s="36"/>
      <c r="H220" s="36"/>
      <c r="I220" s="42"/>
      <c r="J220" s="42"/>
      <c r="K220" s="42"/>
      <c r="L220" s="42"/>
      <c r="M220" s="42"/>
      <c r="N220" s="42"/>
      <c r="O220" s="42"/>
      <c r="P220" s="42">
        <v>-0.10295637830131454</v>
      </c>
      <c r="Q220" s="4">
        <f t="shared" si="18"/>
        <v>-1.2634668144629296E-2</v>
      </c>
      <c r="R220" s="4">
        <f t="shared" si="19"/>
        <v>9.0400851696445673E-3</v>
      </c>
      <c r="S220" s="28">
        <f t="shared" si="17"/>
        <v>34048.034</v>
      </c>
      <c r="AE220" s="4" t="s">
        <v>72</v>
      </c>
      <c r="AJ220" s="4" t="s">
        <v>123</v>
      </c>
    </row>
    <row r="221" spans="1:36">
      <c r="A221" s="42" t="s">
        <v>136</v>
      </c>
      <c r="B221" s="43"/>
      <c r="C221" s="42">
        <v>49066.542000000001</v>
      </c>
      <c r="D221" s="62"/>
      <c r="E221" s="42">
        <f t="shared" si="15"/>
        <v>28914.833805531041</v>
      </c>
      <c r="F221" s="36">
        <f t="shared" si="16"/>
        <v>28915</v>
      </c>
      <c r="G221" s="36"/>
      <c r="H221" s="36"/>
      <c r="I221" s="42"/>
      <c r="J221" s="42"/>
      <c r="K221" s="42"/>
      <c r="L221" s="42"/>
      <c r="M221" s="42"/>
      <c r="N221" s="42"/>
      <c r="O221" s="42"/>
      <c r="P221" s="42">
        <v>-9.4956378299684729E-2</v>
      </c>
      <c r="Q221" s="4">
        <f t="shared" si="18"/>
        <v>-1.2634668144629296E-2</v>
      </c>
      <c r="R221" s="4">
        <f t="shared" si="19"/>
        <v>9.0400851696445673E-3</v>
      </c>
      <c r="S221" s="28">
        <f t="shared" si="17"/>
        <v>34048.042000000001</v>
      </c>
      <c r="AE221" s="4" t="s">
        <v>72</v>
      </c>
      <c r="AJ221" s="4" t="s">
        <v>123</v>
      </c>
    </row>
    <row r="222" spans="1:36">
      <c r="A222" s="42" t="s">
        <v>145</v>
      </c>
      <c r="B222" s="43"/>
      <c r="C222" s="42">
        <v>49076.303</v>
      </c>
      <c r="D222" s="62">
        <v>4.0000000000000001E-3</v>
      </c>
      <c r="E222" s="42">
        <f t="shared" si="15"/>
        <v>28935.211919440873</v>
      </c>
      <c r="F222" s="36">
        <f t="shared" si="16"/>
        <v>28935</v>
      </c>
      <c r="G222" s="36"/>
      <c r="H222" s="36"/>
      <c r="I222" s="42"/>
      <c r="J222" s="42"/>
      <c r="K222" s="42"/>
      <c r="L222" s="42"/>
      <c r="M222" s="42"/>
      <c r="N222" s="42">
        <v>8.7692299042828381E-2</v>
      </c>
      <c r="O222" s="42"/>
      <c r="P222" s="42"/>
      <c r="Q222" s="4">
        <f t="shared" si="18"/>
        <v>-1.258340130904545E-2</v>
      </c>
      <c r="R222" s="4">
        <f t="shared" si="19"/>
        <v>9.0336491034978209E-3</v>
      </c>
      <c r="S222" s="28">
        <f t="shared" si="17"/>
        <v>34057.803</v>
      </c>
      <c r="AE222" s="4" t="s">
        <v>72</v>
      </c>
      <c r="AF222" s="4">
        <v>8</v>
      </c>
      <c r="AH222" s="4" t="s">
        <v>57</v>
      </c>
      <c r="AJ222" s="4" t="s">
        <v>51</v>
      </c>
    </row>
    <row r="223" spans="1:36">
      <c r="A223" s="42" t="s">
        <v>145</v>
      </c>
      <c r="B223" s="43"/>
      <c r="C223" s="42">
        <v>49137.415999999997</v>
      </c>
      <c r="D223" s="62">
        <v>5.0000000000000001E-3</v>
      </c>
      <c r="E223" s="42">
        <f t="shared" si="15"/>
        <v>29062.797994163931</v>
      </c>
      <c r="F223" s="36">
        <f t="shared" si="16"/>
        <v>29063</v>
      </c>
      <c r="G223" s="36"/>
      <c r="H223" s="36"/>
      <c r="I223" s="42"/>
      <c r="J223" s="42"/>
      <c r="K223" s="42"/>
      <c r="L223" s="42"/>
      <c r="M223" s="42"/>
      <c r="N223" s="42">
        <v>-0.11705273440020392</v>
      </c>
      <c r="O223" s="42"/>
      <c r="P223" s="42"/>
      <c r="Q223" s="4">
        <f t="shared" si="18"/>
        <v>-1.2255293561308833E-2</v>
      </c>
      <c r="R223" s="4">
        <f t="shared" si="19"/>
        <v>8.9924582801586446E-3</v>
      </c>
      <c r="S223" s="28">
        <f t="shared" si="17"/>
        <v>34118.915999999997</v>
      </c>
      <c r="AE223" s="4" t="s">
        <v>72</v>
      </c>
      <c r="AF223" s="4">
        <v>9</v>
      </c>
      <c r="AH223" s="4" t="s">
        <v>57</v>
      </c>
      <c r="AJ223" s="4" t="s">
        <v>51</v>
      </c>
    </row>
    <row r="224" spans="1:36">
      <c r="A224" s="42" t="s">
        <v>146</v>
      </c>
      <c r="B224" s="43"/>
      <c r="C224" s="42">
        <v>49374.561999999998</v>
      </c>
      <c r="D224" s="62"/>
      <c r="E224" s="42">
        <f t="shared" si="15"/>
        <v>29557.88950131095</v>
      </c>
      <c r="F224" s="36">
        <f t="shared" si="16"/>
        <v>29558</v>
      </c>
      <c r="G224" s="36"/>
      <c r="H224" s="36"/>
      <c r="I224" s="42"/>
      <c r="J224" s="42"/>
      <c r="K224" s="42"/>
      <c r="L224" s="42"/>
      <c r="M224" s="42"/>
      <c r="N224" s="42">
        <v>-8.2477480144007131E-2</v>
      </c>
      <c r="O224" s="42"/>
      <c r="P224" s="42"/>
      <c r="Q224" s="4">
        <f t="shared" si="18"/>
        <v>-1.0986439380608642E-2</v>
      </c>
      <c r="R224" s="4">
        <f t="shared" si="19"/>
        <v>8.8331656430266723E-3</v>
      </c>
      <c r="S224" s="28">
        <f t="shared" si="17"/>
        <v>34356.061999999998</v>
      </c>
      <c r="AE224" s="4" t="s">
        <v>72</v>
      </c>
      <c r="AF224" s="4">
        <v>6</v>
      </c>
      <c r="AH224" s="4" t="s">
        <v>52</v>
      </c>
      <c r="AJ224" s="4" t="s">
        <v>51</v>
      </c>
    </row>
    <row r="225" spans="1:36">
      <c r="A225" s="42" t="s">
        <v>146</v>
      </c>
      <c r="B225" s="43"/>
      <c r="C225" s="42">
        <v>49439.328999999998</v>
      </c>
      <c r="D225" s="62"/>
      <c r="E225" s="42">
        <f t="shared" si="15"/>
        <v>29693.104059614234</v>
      </c>
      <c r="F225" s="36">
        <f t="shared" si="16"/>
        <v>29693</v>
      </c>
      <c r="G225" s="36"/>
      <c r="H225" s="36"/>
      <c r="I225" s="42"/>
      <c r="J225" s="42"/>
      <c r="K225" s="42"/>
      <c r="L225" s="42"/>
      <c r="M225" s="42"/>
      <c r="N225" s="42">
        <v>3.0906761850928888E-2</v>
      </c>
      <c r="O225" s="42"/>
      <c r="P225" s="42"/>
      <c r="Q225" s="4">
        <f t="shared" si="18"/>
        <v>-1.0640388240417686E-2</v>
      </c>
      <c r="R225" s="4">
        <f t="shared" si="19"/>
        <v>8.7897221965361344E-3</v>
      </c>
      <c r="S225" s="28">
        <f t="shared" si="17"/>
        <v>34420.828999999998</v>
      </c>
      <c r="AE225" s="4" t="s">
        <v>72</v>
      </c>
      <c r="AF225" s="4">
        <v>10</v>
      </c>
      <c r="AH225" s="4" t="s">
        <v>57</v>
      </c>
      <c r="AJ225" s="4" t="s">
        <v>51</v>
      </c>
    </row>
    <row r="226" spans="1:36">
      <c r="A226" s="45" t="s">
        <v>10</v>
      </c>
      <c r="B226" s="39"/>
      <c r="C226" s="40">
        <v>49622.309000000001</v>
      </c>
      <c r="D226" s="39">
        <v>4.0000000000000001E-3</v>
      </c>
      <c r="E226" s="42">
        <f t="shared" si="15"/>
        <v>30075.112796754067</v>
      </c>
      <c r="F226" s="36">
        <f t="shared" si="16"/>
        <v>30075</v>
      </c>
      <c r="G226" s="36">
        <f>C226-(C$7+C$8*F226+C$9*F226^2+C$10*SIN((F226-D$10)/E$10))</f>
        <v>3.2261759552056901E-2</v>
      </c>
      <c r="H226" s="36">
        <f>G226</f>
        <v>3.2261759552056901E-2</v>
      </c>
      <c r="I226" s="42"/>
      <c r="J226" s="42"/>
      <c r="K226" s="42"/>
      <c r="L226" s="42"/>
      <c r="M226" s="42">
        <f>H226</f>
        <v>3.2261759552056901E-2</v>
      </c>
      <c r="N226" s="42"/>
      <c r="O226" s="42"/>
      <c r="P226" s="42"/>
      <c r="Q226" s="4">
        <f t="shared" si="18"/>
        <v>-9.6611916807662207E-3</v>
      </c>
      <c r="R226" s="4">
        <f t="shared" si="19"/>
        <v>8.6667933331332804E-3</v>
      </c>
      <c r="S226" s="28">
        <f t="shared" si="17"/>
        <v>34603.809000000001</v>
      </c>
    </row>
    <row r="227" spans="1:36">
      <c r="A227" s="42" t="s">
        <v>147</v>
      </c>
      <c r="B227" s="43"/>
      <c r="C227" s="42">
        <v>49677.678</v>
      </c>
      <c r="D227" s="62">
        <v>4.0000000000000001E-3</v>
      </c>
      <c r="E227" s="42">
        <f t="shared" si="15"/>
        <v>30190.70707900729</v>
      </c>
      <c r="F227" s="36">
        <f t="shared" si="16"/>
        <v>30190.5</v>
      </c>
      <c r="G227" s="36"/>
      <c r="H227" s="36"/>
      <c r="I227" s="42"/>
      <c r="J227" s="42"/>
      <c r="K227" s="42"/>
      <c r="L227" s="42"/>
      <c r="M227" s="42"/>
      <c r="N227" s="42">
        <v>8.4169164380000439E-2</v>
      </c>
      <c r="O227" s="42"/>
      <c r="P227" s="42"/>
      <c r="Q227" s="4">
        <f t="shared" si="18"/>
        <v>-9.3651257052695114E-3</v>
      </c>
      <c r="R227" s="4">
        <f t="shared" si="19"/>
        <v>8.6296250511358197E-3</v>
      </c>
      <c r="S227" s="28">
        <f t="shared" si="17"/>
        <v>34659.178</v>
      </c>
      <c r="AE227" s="4" t="s">
        <v>72</v>
      </c>
      <c r="AF227" s="4">
        <v>5</v>
      </c>
      <c r="AH227" s="4" t="s">
        <v>52</v>
      </c>
      <c r="AJ227" s="4" t="s">
        <v>51</v>
      </c>
    </row>
    <row r="228" spans="1:36">
      <c r="A228" s="42" t="s">
        <v>147</v>
      </c>
      <c r="B228" s="43"/>
      <c r="C228" s="42">
        <v>49769.353999999999</v>
      </c>
      <c r="D228" s="62">
        <v>6.0000000000000001E-3</v>
      </c>
      <c r="E228" s="42">
        <f t="shared" si="15"/>
        <v>30382.099761191301</v>
      </c>
      <c r="F228" s="36">
        <f t="shared" si="16"/>
        <v>30382</v>
      </c>
      <c r="G228" s="36"/>
      <c r="H228" s="36"/>
      <c r="I228" s="42"/>
      <c r="J228" s="42"/>
      <c r="K228" s="42"/>
      <c r="L228" s="42"/>
      <c r="M228" s="42"/>
      <c r="N228" s="42">
        <v>1.7030993963999208E-2</v>
      </c>
      <c r="O228" s="42"/>
      <c r="P228" s="42"/>
      <c r="Q228" s="4">
        <f t="shared" si="18"/>
        <v>-8.8742457545541858E-3</v>
      </c>
      <c r="R228" s="4">
        <f t="shared" si="19"/>
        <v>8.5679997177807235E-3</v>
      </c>
      <c r="S228" s="28">
        <f t="shared" si="17"/>
        <v>34750.853999999999</v>
      </c>
      <c r="AE228" s="4" t="s">
        <v>72</v>
      </c>
      <c r="AF228" s="4">
        <v>9</v>
      </c>
      <c r="AH228" s="4" t="s">
        <v>57</v>
      </c>
      <c r="AJ228" s="4" t="s">
        <v>51</v>
      </c>
    </row>
    <row r="229" spans="1:36">
      <c r="A229" s="42" t="s">
        <v>148</v>
      </c>
      <c r="B229" s="43"/>
      <c r="C229" s="42">
        <v>49769.357000000004</v>
      </c>
      <c r="D229" s="62">
        <v>2E-3</v>
      </c>
      <c r="E229" s="42">
        <f t="shared" si="15"/>
        <v>30382.106024314118</v>
      </c>
      <c r="F229" s="36">
        <f t="shared" si="16"/>
        <v>30382</v>
      </c>
      <c r="G229" s="36"/>
      <c r="H229" s="36"/>
      <c r="I229" s="42"/>
      <c r="J229" s="42"/>
      <c r="K229" s="42"/>
      <c r="L229" s="42"/>
      <c r="M229" s="42"/>
      <c r="N229" s="42">
        <v>2.0030993968248367E-2</v>
      </c>
      <c r="O229" s="42"/>
      <c r="P229" s="42"/>
      <c r="Q229" s="4">
        <f t="shared" si="18"/>
        <v>-8.8742457545541858E-3</v>
      </c>
      <c r="R229" s="4">
        <f t="shared" si="19"/>
        <v>8.5679997177807235E-3</v>
      </c>
      <c r="S229" s="28">
        <f t="shared" si="17"/>
        <v>34750.857000000004</v>
      </c>
      <c r="AE229" s="4" t="s">
        <v>72</v>
      </c>
      <c r="AF229" s="4">
        <v>10</v>
      </c>
      <c r="AH229" s="4" t="s">
        <v>103</v>
      </c>
      <c r="AJ229" s="4" t="s">
        <v>51</v>
      </c>
    </row>
    <row r="230" spans="1:36">
      <c r="A230" s="42" t="s">
        <v>148</v>
      </c>
      <c r="B230" s="43"/>
      <c r="C230" s="42">
        <v>49813.35</v>
      </c>
      <c r="D230" s="62">
        <v>5.0000000000000001E-3</v>
      </c>
      <c r="E230" s="42">
        <f t="shared" si="15"/>
        <v>30473.950544879153</v>
      </c>
      <c r="F230" s="36">
        <f t="shared" si="16"/>
        <v>30474</v>
      </c>
      <c r="G230" s="36"/>
      <c r="H230" s="36"/>
      <c r="I230" s="42"/>
      <c r="J230" s="42"/>
      <c r="K230" s="42"/>
      <c r="L230" s="42"/>
      <c r="M230" s="42"/>
      <c r="N230" s="42">
        <v>-4.625420764205046E-2</v>
      </c>
      <c r="O230" s="42"/>
      <c r="P230" s="42"/>
      <c r="Q230" s="4">
        <f t="shared" si="18"/>
        <v>-8.6384183108684925E-3</v>
      </c>
      <c r="R230" s="4">
        <f t="shared" si="19"/>
        <v>8.5383938135056899E-3</v>
      </c>
      <c r="S230" s="28">
        <f t="shared" si="17"/>
        <v>34794.85</v>
      </c>
      <c r="AE230" s="4" t="s">
        <v>72</v>
      </c>
      <c r="AF230" s="4">
        <v>7</v>
      </c>
      <c r="AH230" s="4" t="s">
        <v>57</v>
      </c>
      <c r="AJ230" s="4" t="s">
        <v>51</v>
      </c>
    </row>
    <row r="231" spans="1:36">
      <c r="A231" s="42" t="s">
        <v>149</v>
      </c>
      <c r="B231" s="43"/>
      <c r="C231" s="42">
        <v>50110.374000000003</v>
      </c>
      <c r="D231" s="62">
        <v>4.0000000000000001E-3</v>
      </c>
      <c r="E231" s="42">
        <f t="shared" si="15"/>
        <v>31094.049807859927</v>
      </c>
      <c r="F231" s="36">
        <f t="shared" si="16"/>
        <v>31094</v>
      </c>
      <c r="G231" s="36"/>
      <c r="H231" s="36"/>
      <c r="I231" s="42"/>
      <c r="J231" s="42"/>
      <c r="K231" s="42"/>
      <c r="L231" s="42"/>
      <c r="M231" s="42"/>
      <c r="N231" s="42">
        <v>-2.9231202715891413E-3</v>
      </c>
      <c r="O231" s="42"/>
      <c r="P231" s="42"/>
      <c r="Q231" s="4">
        <f t="shared" si="18"/>
        <v>-7.0491464077692689E-3</v>
      </c>
      <c r="R231" s="4">
        <f t="shared" si="19"/>
        <v>8.3388757629565546E-3</v>
      </c>
      <c r="S231" s="28">
        <f t="shared" si="17"/>
        <v>35091.874000000003</v>
      </c>
      <c r="AE231" s="4" t="s">
        <v>72</v>
      </c>
      <c r="AF231" s="4">
        <v>12</v>
      </c>
      <c r="AH231" s="4" t="s">
        <v>103</v>
      </c>
      <c r="AJ231" s="4" t="s">
        <v>51</v>
      </c>
    </row>
    <row r="232" spans="1:36">
      <c r="A232" s="42" t="s">
        <v>149</v>
      </c>
      <c r="B232" s="43"/>
      <c r="C232" s="42">
        <v>50148.28</v>
      </c>
      <c r="D232" s="62">
        <v>6.0000000000000001E-3</v>
      </c>
      <c r="E232" s="42">
        <f t="shared" si="15"/>
        <v>31173.186452247402</v>
      </c>
      <c r="F232" s="36">
        <f t="shared" si="16"/>
        <v>31173</v>
      </c>
      <c r="G232" s="36"/>
      <c r="H232" s="36"/>
      <c r="I232" s="42"/>
      <c r="J232" s="42"/>
      <c r="K232" s="42"/>
      <c r="L232" s="42"/>
      <c r="M232" s="42"/>
      <c r="N232" s="42">
        <v>5.7212781059206463E-2</v>
      </c>
      <c r="O232" s="42"/>
      <c r="P232" s="42"/>
      <c r="Q232" s="4">
        <f t="shared" si="18"/>
        <v>-6.8466424072130688E-3</v>
      </c>
      <c r="R232" s="4">
        <f t="shared" si="19"/>
        <v>8.3134533016769058E-3</v>
      </c>
      <c r="S232" s="28">
        <f t="shared" si="17"/>
        <v>35129.78</v>
      </c>
      <c r="AE232" s="4" t="s">
        <v>72</v>
      </c>
      <c r="AF232" s="4">
        <v>6</v>
      </c>
      <c r="AH232" s="4" t="s">
        <v>57</v>
      </c>
      <c r="AJ232" s="4" t="s">
        <v>51</v>
      </c>
    </row>
    <row r="233" spans="1:36">
      <c r="A233" s="42" t="s">
        <v>150</v>
      </c>
      <c r="B233" s="43"/>
      <c r="C233" s="42">
        <v>50209.387999999999</v>
      </c>
      <c r="D233" s="62">
        <v>4.0000000000000001E-3</v>
      </c>
      <c r="E233" s="42">
        <f t="shared" si="15"/>
        <v>31300.762088432453</v>
      </c>
      <c r="F233" s="36">
        <f t="shared" si="16"/>
        <v>31301</v>
      </c>
      <c r="G233" s="36"/>
      <c r="H233" s="36"/>
      <c r="I233" s="42"/>
      <c r="J233" s="42"/>
      <c r="K233" s="42"/>
      <c r="L233" s="42"/>
      <c r="M233" s="42"/>
      <c r="N233" s="42">
        <v>-0.13468188958358951</v>
      </c>
      <c r="O233" s="42"/>
      <c r="P233" s="42"/>
      <c r="Q233" s="4">
        <f t="shared" si="18"/>
        <v>-6.5185346594764521E-3</v>
      </c>
      <c r="R233" s="4">
        <f t="shared" si="19"/>
        <v>8.2722624783377295E-3</v>
      </c>
      <c r="S233" s="28">
        <f t="shared" si="17"/>
        <v>35190.887999999999</v>
      </c>
      <c r="AE233" s="4" t="s">
        <v>72</v>
      </c>
      <c r="AF233" s="4">
        <v>8</v>
      </c>
      <c r="AH233" s="4" t="s">
        <v>57</v>
      </c>
      <c r="AJ233" s="4" t="s">
        <v>51</v>
      </c>
    </row>
    <row r="234" spans="1:36">
      <c r="A234" s="42" t="s">
        <v>151</v>
      </c>
      <c r="B234" s="43"/>
      <c r="C234" s="42">
        <v>50397.616999999998</v>
      </c>
      <c r="D234" s="62">
        <v>4.0000000000000001E-3</v>
      </c>
      <c r="E234" s="42">
        <f t="shared" si="15"/>
        <v>31693.729202778784</v>
      </c>
      <c r="F234" s="36">
        <f t="shared" si="16"/>
        <v>31693.5</v>
      </c>
      <c r="G234" s="36"/>
      <c r="H234" s="36"/>
      <c r="I234" s="42"/>
      <c r="J234" s="42"/>
      <c r="K234" s="42"/>
      <c r="L234" s="42"/>
      <c r="M234" s="42"/>
      <c r="N234" s="42">
        <v>8.7515460618305951E-2</v>
      </c>
      <c r="O234" s="42"/>
      <c r="P234" s="42"/>
      <c r="Q234" s="4">
        <f t="shared" si="18"/>
        <v>-5.5124230111434774E-3</v>
      </c>
      <c r="R234" s="4">
        <f t="shared" si="19"/>
        <v>8.1459546802078332E-3</v>
      </c>
      <c r="S234" s="28">
        <f t="shared" si="17"/>
        <v>35379.116999999998</v>
      </c>
      <c r="AE234" s="4" t="s">
        <v>72</v>
      </c>
      <c r="AF234" s="4">
        <v>6</v>
      </c>
      <c r="AH234" s="4" t="s">
        <v>52</v>
      </c>
      <c r="AJ234" s="4" t="s">
        <v>51</v>
      </c>
    </row>
    <row r="235" spans="1:36">
      <c r="A235" s="45" t="s">
        <v>12</v>
      </c>
      <c r="B235" s="39" t="s">
        <v>180</v>
      </c>
      <c r="C235" s="40">
        <v>50422.675000000003</v>
      </c>
      <c r="D235" s="39">
        <v>1E-4</v>
      </c>
      <c r="E235" s="42">
        <f t="shared" si="15"/>
        <v>31746.042979886948</v>
      </c>
      <c r="F235" s="36">
        <f t="shared" si="16"/>
        <v>31746</v>
      </c>
      <c r="G235" s="36">
        <f>C235-(C$7+C$8*F235+C$9*F235^2+C$10*SIN((F235-D$10)/E$10))</f>
        <v>2.9269825972733088E-3</v>
      </c>
      <c r="H235" s="36">
        <f>G235</f>
        <v>2.9269825972733088E-3</v>
      </c>
      <c r="I235" s="42"/>
      <c r="J235" s="42"/>
      <c r="K235" s="42"/>
      <c r="L235" s="42"/>
      <c r="M235" s="42">
        <f>H235</f>
        <v>2.9269825972733088E-3</v>
      </c>
      <c r="N235" s="42"/>
      <c r="O235" s="42"/>
      <c r="P235" s="42"/>
      <c r="Q235" s="4">
        <f t="shared" si="18"/>
        <v>-5.3778475677358772E-3</v>
      </c>
      <c r="R235" s="4">
        <f t="shared" si="19"/>
        <v>8.1290600065726231E-3</v>
      </c>
      <c r="S235" s="28">
        <f t="shared" si="17"/>
        <v>35404.175000000003</v>
      </c>
    </row>
    <row r="236" spans="1:36">
      <c r="A236" s="42" t="s">
        <v>151</v>
      </c>
      <c r="B236" s="43"/>
      <c r="C236" s="42">
        <v>50517.4</v>
      </c>
      <c r="D236" s="62">
        <v>2E-3</v>
      </c>
      <c r="E236" s="42">
        <f t="shared" si="15"/>
        <v>31943.801082551552</v>
      </c>
      <c r="F236" s="36">
        <f t="shared" si="16"/>
        <v>31944</v>
      </c>
      <c r="G236" s="36"/>
      <c r="H236" s="36"/>
      <c r="I236" s="42"/>
      <c r="J236" s="42"/>
      <c r="K236" s="42"/>
      <c r="L236" s="42"/>
      <c r="M236" s="42"/>
      <c r="N236" s="42">
        <v>-0.12780040760117117</v>
      </c>
      <c r="O236" s="42"/>
      <c r="P236" s="42"/>
      <c r="Q236" s="4">
        <f t="shared" si="18"/>
        <v>-4.8703058954557982E-3</v>
      </c>
      <c r="R236" s="4">
        <f t="shared" si="19"/>
        <v>8.0653429517198345E-3</v>
      </c>
      <c r="S236" s="28">
        <f t="shared" si="17"/>
        <v>35498.9</v>
      </c>
      <c r="AE236" s="4" t="s">
        <v>72</v>
      </c>
      <c r="AF236" s="4">
        <v>10</v>
      </c>
      <c r="AH236" s="4" t="s">
        <v>103</v>
      </c>
      <c r="AJ236" s="4" t="s">
        <v>51</v>
      </c>
    </row>
    <row r="237" spans="1:36">
      <c r="A237" s="42" t="s">
        <v>151</v>
      </c>
      <c r="B237" s="43"/>
      <c r="C237" s="42">
        <v>50517.402000000002</v>
      </c>
      <c r="D237" s="62">
        <v>7.0000000000000001E-3</v>
      </c>
      <c r="E237" s="42">
        <f t="shared" si="15"/>
        <v>31943.805257966756</v>
      </c>
      <c r="F237" s="36">
        <f t="shared" si="16"/>
        <v>31944</v>
      </c>
      <c r="G237" s="36"/>
      <c r="H237" s="36"/>
      <c r="I237" s="42"/>
      <c r="J237" s="42"/>
      <c r="K237" s="42"/>
      <c r="L237" s="42"/>
      <c r="M237" s="42"/>
      <c r="N237" s="42">
        <v>-0.12580040760076372</v>
      </c>
      <c r="O237" s="42"/>
      <c r="P237" s="42"/>
      <c r="Q237" s="4">
        <f t="shared" si="18"/>
        <v>-4.8703058954557982E-3</v>
      </c>
      <c r="R237" s="4">
        <f t="shared" si="19"/>
        <v>8.0653429517198345E-3</v>
      </c>
      <c r="S237" s="28">
        <f t="shared" si="17"/>
        <v>35498.902000000002</v>
      </c>
      <c r="AE237" s="4" t="s">
        <v>72</v>
      </c>
      <c r="AF237" s="4">
        <v>6</v>
      </c>
      <c r="AH237" s="4" t="s">
        <v>57</v>
      </c>
      <c r="AJ237" s="4" t="s">
        <v>51</v>
      </c>
    </row>
    <row r="238" spans="1:36">
      <c r="A238" s="42" t="s">
        <v>152</v>
      </c>
      <c r="B238" s="43"/>
      <c r="C238" s="42">
        <v>50517.404999999999</v>
      </c>
      <c r="D238" s="62"/>
      <c r="E238" s="42">
        <f t="shared" si="15"/>
        <v>31943.811521089559</v>
      </c>
      <c r="F238" s="36">
        <f t="shared" si="16"/>
        <v>31944</v>
      </c>
      <c r="G238" s="36"/>
      <c r="H238" s="36"/>
      <c r="I238" s="42"/>
      <c r="J238" s="42"/>
      <c r="K238" s="42"/>
      <c r="L238" s="42"/>
      <c r="M238" s="42"/>
      <c r="N238" s="42"/>
      <c r="O238" s="42"/>
      <c r="P238" s="42">
        <v>-0.12280040760379052</v>
      </c>
      <c r="Q238" s="4">
        <f t="shared" si="18"/>
        <v>-4.8703058954557982E-3</v>
      </c>
      <c r="R238" s="4">
        <f t="shared" si="19"/>
        <v>8.0653429517198345E-3</v>
      </c>
      <c r="S238" s="28">
        <f t="shared" si="17"/>
        <v>35498.904999999999</v>
      </c>
      <c r="AE238" s="4" t="s">
        <v>72</v>
      </c>
      <c r="AJ238" s="4" t="s">
        <v>123</v>
      </c>
    </row>
    <row r="239" spans="1:36">
      <c r="A239" s="42" t="s">
        <v>153</v>
      </c>
      <c r="B239" s="43"/>
      <c r="C239" s="42">
        <v>50605.406999999999</v>
      </c>
      <c r="D239" s="62">
        <v>4.0000000000000001E-3</v>
      </c>
      <c r="E239" s="42">
        <f t="shared" si="15"/>
        <v>32127.533965541297</v>
      </c>
      <c r="F239" s="36">
        <f t="shared" si="16"/>
        <v>32127.5</v>
      </c>
      <c r="G239" s="36"/>
      <c r="H239" s="36"/>
      <c r="I239" s="42"/>
      <c r="J239" s="42"/>
      <c r="K239" s="42"/>
      <c r="L239" s="42"/>
      <c r="M239" s="42"/>
      <c r="N239" s="42">
        <v>-3.2644686361891218E-3</v>
      </c>
      <c r="O239" s="42"/>
      <c r="P239" s="42"/>
      <c r="Q239" s="4">
        <f t="shared" si="18"/>
        <v>-4.3999326789740112E-3</v>
      </c>
      <c r="R239" s="4">
        <f t="shared" si="19"/>
        <v>8.0062920448234366E-3</v>
      </c>
      <c r="S239" s="28">
        <f t="shared" si="17"/>
        <v>35586.906999999999</v>
      </c>
      <c r="AE239" s="4" t="s">
        <v>72</v>
      </c>
      <c r="AF239" s="4">
        <v>5</v>
      </c>
      <c r="AH239" s="4" t="s">
        <v>52</v>
      </c>
      <c r="AJ239" s="4" t="s">
        <v>51</v>
      </c>
    </row>
    <row r="240" spans="1:36">
      <c r="A240" s="42" t="s">
        <v>154</v>
      </c>
      <c r="B240" s="43"/>
      <c r="C240" s="42">
        <v>50902.42</v>
      </c>
      <c r="D240" s="62">
        <v>8.0000000000000002E-3</v>
      </c>
      <c r="E240" s="42">
        <f t="shared" si="15"/>
        <v>32747.610263738428</v>
      </c>
      <c r="F240" s="36">
        <f t="shared" si="16"/>
        <v>32747.5</v>
      </c>
      <c r="G240" s="36"/>
      <c r="H240" s="36"/>
      <c r="I240" s="42"/>
      <c r="J240" s="42"/>
      <c r="K240" s="42"/>
      <c r="L240" s="42"/>
      <c r="M240" s="42"/>
      <c r="N240" s="42">
        <v>1.8885539568145759E-2</v>
      </c>
      <c r="O240" s="42"/>
      <c r="P240" s="42"/>
      <c r="Q240" s="4">
        <f t="shared" si="18"/>
        <v>-2.8106607758747876E-3</v>
      </c>
      <c r="R240" s="4">
        <f t="shared" si="19"/>
        <v>7.8067739942743013E-3</v>
      </c>
      <c r="S240" s="28">
        <f t="shared" si="17"/>
        <v>35883.919999999998</v>
      </c>
      <c r="AE240" s="4" t="s">
        <v>72</v>
      </c>
      <c r="AF240" s="4">
        <v>7</v>
      </c>
      <c r="AH240" s="4" t="s">
        <v>57</v>
      </c>
      <c r="AJ240" s="4" t="s">
        <v>51</v>
      </c>
    </row>
    <row r="241" spans="1:36">
      <c r="A241" s="42" t="s">
        <v>154</v>
      </c>
      <c r="B241" s="43"/>
      <c r="C241" s="42">
        <v>50918.322999999997</v>
      </c>
      <c r="D241" s="62">
        <v>3.0000000000000001E-3</v>
      </c>
      <c r="E241" s="42">
        <f t="shared" si="15"/>
        <v>32780.811077743972</v>
      </c>
      <c r="F241" s="36">
        <f t="shared" si="16"/>
        <v>32781</v>
      </c>
      <c r="G241" s="36"/>
      <c r="H241" s="36"/>
      <c r="I241" s="42"/>
      <c r="J241" s="42"/>
      <c r="K241" s="42"/>
      <c r="L241" s="42"/>
      <c r="M241" s="42"/>
      <c r="N241" s="42">
        <v>-0.12509002381557366</v>
      </c>
      <c r="O241" s="42"/>
      <c r="P241" s="42"/>
      <c r="Q241" s="4">
        <f t="shared" si="18"/>
        <v>-2.7247888262718484E-3</v>
      </c>
      <c r="R241" s="4">
        <f t="shared" si="19"/>
        <v>7.795993583478501E-3</v>
      </c>
      <c r="S241" s="28">
        <f t="shared" si="17"/>
        <v>35899.822999999997</v>
      </c>
      <c r="AE241" s="4" t="s">
        <v>72</v>
      </c>
      <c r="AF241" s="4">
        <v>7</v>
      </c>
      <c r="AH241" s="4" t="s">
        <v>52</v>
      </c>
      <c r="AJ241" s="4" t="s">
        <v>51</v>
      </c>
    </row>
    <row r="242" spans="1:36">
      <c r="A242" s="42" t="s">
        <v>156</v>
      </c>
      <c r="B242" s="43"/>
      <c r="C242" s="42">
        <v>50941.536999999997</v>
      </c>
      <c r="D242" s="62">
        <v>5.0000000000000001E-3</v>
      </c>
      <c r="E242" s="42">
        <f t="shared" si="15"/>
        <v>32829.275122032763</v>
      </c>
      <c r="F242" s="36">
        <f t="shared" si="16"/>
        <v>32829.5</v>
      </c>
      <c r="G242" s="36"/>
      <c r="H242" s="36"/>
      <c r="I242" s="42"/>
      <c r="J242" s="42"/>
      <c r="K242" s="42"/>
      <c r="L242" s="42"/>
      <c r="M242" s="42"/>
      <c r="N242" s="42">
        <v>-0.13956941437209025</v>
      </c>
      <c r="O242" s="42"/>
      <c r="P242" s="42"/>
      <c r="Q242" s="4">
        <f t="shared" si="18"/>
        <v>-2.6004667499810175E-3</v>
      </c>
      <c r="R242" s="4">
        <f t="shared" si="19"/>
        <v>7.7803861230726409E-3</v>
      </c>
      <c r="S242" s="28">
        <f t="shared" si="17"/>
        <v>35923.036999999997</v>
      </c>
      <c r="AE242" s="4" t="s">
        <v>72</v>
      </c>
      <c r="AF242" s="4">
        <v>5</v>
      </c>
      <c r="AH242" s="4" t="s">
        <v>155</v>
      </c>
      <c r="AJ242" s="4" t="s">
        <v>51</v>
      </c>
    </row>
    <row r="243" spans="1:36">
      <c r="A243" s="45" t="s">
        <v>13</v>
      </c>
      <c r="B243" s="39" t="s">
        <v>180</v>
      </c>
      <c r="C243" s="40">
        <v>51130.635600000001</v>
      </c>
      <c r="D243" s="39">
        <v>6.0000000000000002E-5</v>
      </c>
      <c r="E243" s="42">
        <f t="shared" si="15"/>
        <v>33224.057706910404</v>
      </c>
      <c r="F243" s="36">
        <f t="shared" si="16"/>
        <v>33224</v>
      </c>
      <c r="G243" s="36">
        <f t="shared" ref="G243:G274" si="20">C243-(C$7+C$8*F243+C$9*F243^2+C$10*SIN((F243-D$10)/E$10))</f>
        <v>-5.4216678472585045E-3</v>
      </c>
      <c r="H243" s="36">
        <f t="shared" ref="H243:H257" si="21">G243</f>
        <v>-5.4216678472585045E-3</v>
      </c>
      <c r="I243" s="42"/>
      <c r="J243" s="42"/>
      <c r="K243" s="42"/>
      <c r="L243" s="42"/>
      <c r="M243" s="42">
        <f t="shared" ref="M243:M257" si="22">H243</f>
        <v>-5.4216678472585045E-3</v>
      </c>
      <c r="N243" s="42"/>
      <c r="O243" s="42"/>
      <c r="P243" s="42"/>
      <c r="Q243" s="4">
        <f t="shared" si="18"/>
        <v>-1.5892284180896443E-3</v>
      </c>
      <c r="R243" s="4">
        <f t="shared" si="19"/>
        <v>7.6534347183280695E-3</v>
      </c>
      <c r="S243" s="28">
        <f t="shared" si="17"/>
        <v>36112.135600000001</v>
      </c>
    </row>
    <row r="244" spans="1:36">
      <c r="A244" s="45" t="s">
        <v>13</v>
      </c>
      <c r="B244" s="39" t="s">
        <v>180</v>
      </c>
      <c r="C244" s="40">
        <v>51130.635690000003</v>
      </c>
      <c r="D244" s="39">
        <v>8.0000000000000007E-5</v>
      </c>
      <c r="E244" s="42">
        <f t="shared" si="15"/>
        <v>33224.057894804093</v>
      </c>
      <c r="F244" s="36">
        <f t="shared" si="16"/>
        <v>33224</v>
      </c>
      <c r="G244" s="36">
        <f t="shared" si="20"/>
        <v>-5.3316678458941169E-3</v>
      </c>
      <c r="H244" s="36">
        <f t="shared" si="21"/>
        <v>-5.3316678458941169E-3</v>
      </c>
      <c r="I244" s="42"/>
      <c r="J244" s="42"/>
      <c r="K244" s="42"/>
      <c r="L244" s="42"/>
      <c r="M244" s="42">
        <f t="shared" si="22"/>
        <v>-5.3316678458941169E-3</v>
      </c>
      <c r="N244" s="42"/>
      <c r="O244" s="42"/>
      <c r="P244" s="42"/>
      <c r="Q244" s="4">
        <f t="shared" si="18"/>
        <v>-1.5892284180896443E-3</v>
      </c>
      <c r="R244" s="4">
        <f t="shared" si="19"/>
        <v>7.6534347183280695E-3</v>
      </c>
      <c r="S244" s="28">
        <f t="shared" si="17"/>
        <v>36112.135690000003</v>
      </c>
    </row>
    <row r="245" spans="1:36">
      <c r="A245" s="45" t="s">
        <v>13</v>
      </c>
      <c r="B245" s="39" t="s">
        <v>180</v>
      </c>
      <c r="C245" s="40">
        <v>51130.635880000002</v>
      </c>
      <c r="D245" s="39">
        <v>9.0000000000000006E-5</v>
      </c>
      <c r="E245" s="42">
        <f t="shared" si="15"/>
        <v>33224.058291468536</v>
      </c>
      <c r="F245" s="36">
        <f t="shared" si="16"/>
        <v>33224</v>
      </c>
      <c r="G245" s="36">
        <f t="shared" si="20"/>
        <v>-5.1416678470559418E-3</v>
      </c>
      <c r="H245" s="36">
        <f t="shared" si="21"/>
        <v>-5.1416678470559418E-3</v>
      </c>
      <c r="I245" s="42"/>
      <c r="J245" s="42"/>
      <c r="K245" s="42"/>
      <c r="L245" s="42"/>
      <c r="M245" s="42">
        <f t="shared" si="22"/>
        <v>-5.1416678470559418E-3</v>
      </c>
      <c r="N245" s="42"/>
      <c r="O245" s="42"/>
      <c r="P245" s="42"/>
      <c r="Q245" s="4">
        <f t="shared" si="18"/>
        <v>-1.5892284180896443E-3</v>
      </c>
      <c r="R245" s="4">
        <f t="shared" si="19"/>
        <v>7.6534347183280695E-3</v>
      </c>
      <c r="S245" s="28">
        <f t="shared" si="17"/>
        <v>36112.135880000002</v>
      </c>
    </row>
    <row r="246" spans="1:36">
      <c r="A246" s="45" t="s">
        <v>13</v>
      </c>
      <c r="B246" s="39" t="s">
        <v>180</v>
      </c>
      <c r="C246" s="40">
        <v>51141.651140000002</v>
      </c>
      <c r="D246" s="39">
        <v>6.0000000000000002E-5</v>
      </c>
      <c r="E246" s="42">
        <f t="shared" si="15"/>
        <v>33247.054933516119</v>
      </c>
      <c r="F246" s="36">
        <f t="shared" si="16"/>
        <v>33247</v>
      </c>
      <c r="G246" s="36">
        <f t="shared" si="20"/>
        <v>-4.4361767068039626E-3</v>
      </c>
      <c r="H246" s="36">
        <f t="shared" si="21"/>
        <v>-4.4361767068039626E-3</v>
      </c>
      <c r="I246" s="42"/>
      <c r="J246" s="42"/>
      <c r="K246" s="42"/>
      <c r="L246" s="42"/>
      <c r="M246" s="42">
        <f t="shared" si="22"/>
        <v>-4.4361767068039626E-3</v>
      </c>
      <c r="N246" s="42"/>
      <c r="O246" s="42"/>
      <c r="P246" s="42"/>
      <c r="Q246" s="4">
        <f t="shared" si="18"/>
        <v>-1.5302715571682279E-3</v>
      </c>
      <c r="R246" s="4">
        <f t="shared" si="19"/>
        <v>7.6460332422593116E-3</v>
      </c>
      <c r="S246" s="28">
        <f t="shared" si="17"/>
        <v>36123.151140000002</v>
      </c>
    </row>
    <row r="247" spans="1:36">
      <c r="A247" s="45" t="s">
        <v>13</v>
      </c>
      <c r="B247" s="39" t="s">
        <v>180</v>
      </c>
      <c r="C247" s="40">
        <v>51141.651409999999</v>
      </c>
      <c r="D247" s="39">
        <v>4.0000000000000003E-5</v>
      </c>
      <c r="E247" s="42">
        <f t="shared" si="15"/>
        <v>33247.055497197165</v>
      </c>
      <c r="F247" s="36">
        <f t="shared" si="16"/>
        <v>33247</v>
      </c>
      <c r="G247" s="36">
        <f t="shared" si="20"/>
        <v>-4.1661767099867575E-3</v>
      </c>
      <c r="H247" s="36">
        <f t="shared" si="21"/>
        <v>-4.1661767099867575E-3</v>
      </c>
      <c r="I247" s="42"/>
      <c r="J247" s="42"/>
      <c r="K247" s="42"/>
      <c r="L247" s="42"/>
      <c r="M247" s="42">
        <f t="shared" si="22"/>
        <v>-4.1661767099867575E-3</v>
      </c>
      <c r="N247" s="42"/>
      <c r="O247" s="42"/>
      <c r="P247" s="42"/>
      <c r="Q247" s="4">
        <f t="shared" si="18"/>
        <v>-1.5302715571682279E-3</v>
      </c>
      <c r="R247" s="4">
        <f t="shared" si="19"/>
        <v>7.6460332422593116E-3</v>
      </c>
      <c r="S247" s="28">
        <f t="shared" si="17"/>
        <v>36123.151409999999</v>
      </c>
    </row>
    <row r="248" spans="1:36">
      <c r="A248" s="45" t="s">
        <v>13</v>
      </c>
      <c r="B248" s="39" t="s">
        <v>180</v>
      </c>
      <c r="C248" s="40">
        <v>51141.651510000003</v>
      </c>
      <c r="D248" s="39">
        <v>4.0000000000000003E-5</v>
      </c>
      <c r="E248" s="42">
        <f t="shared" si="15"/>
        <v>33247.055705967934</v>
      </c>
      <c r="F248" s="36">
        <f t="shared" si="16"/>
        <v>33247</v>
      </c>
      <c r="G248" s="36">
        <f t="shared" si="20"/>
        <v>-4.0661767052370124E-3</v>
      </c>
      <c r="H248" s="36">
        <f t="shared" si="21"/>
        <v>-4.0661767052370124E-3</v>
      </c>
      <c r="I248" s="42"/>
      <c r="J248" s="42"/>
      <c r="K248" s="42"/>
      <c r="L248" s="42"/>
      <c r="M248" s="42">
        <f t="shared" si="22"/>
        <v>-4.0661767052370124E-3</v>
      </c>
      <c r="N248" s="42"/>
      <c r="O248" s="42"/>
      <c r="P248" s="42"/>
      <c r="Q248" s="4">
        <f t="shared" si="18"/>
        <v>-1.5302715571682279E-3</v>
      </c>
      <c r="R248" s="4">
        <f t="shared" si="19"/>
        <v>7.6460332422593116E-3</v>
      </c>
      <c r="S248" s="28">
        <f t="shared" si="17"/>
        <v>36123.151510000003</v>
      </c>
    </row>
    <row r="249" spans="1:36">
      <c r="A249" s="45" t="s">
        <v>13</v>
      </c>
      <c r="B249" s="39" t="s">
        <v>177</v>
      </c>
      <c r="C249" s="40">
        <v>51150.5072</v>
      </c>
      <c r="D249" s="39">
        <v>1E-3</v>
      </c>
      <c r="E249" s="42">
        <f t="shared" si="15"/>
        <v>33265.543797307975</v>
      </c>
      <c r="F249" s="36">
        <f t="shared" si="16"/>
        <v>33265.5</v>
      </c>
      <c r="G249" s="36">
        <f t="shared" si="20"/>
        <v>-7.5810078924405389E-3</v>
      </c>
      <c r="H249" s="36">
        <f t="shared" si="21"/>
        <v>-7.5810078924405389E-3</v>
      </c>
      <c r="I249" s="42"/>
      <c r="J249" s="42"/>
      <c r="K249" s="42"/>
      <c r="L249" s="42"/>
      <c r="M249" s="42">
        <f t="shared" si="22"/>
        <v>-7.5810078924405389E-3</v>
      </c>
      <c r="N249" s="42"/>
      <c r="O249" s="42"/>
      <c r="P249" s="42"/>
      <c r="Q249" s="4">
        <f t="shared" si="18"/>
        <v>-1.4828497342531666E-3</v>
      </c>
      <c r="R249" s="4">
        <f t="shared" si="19"/>
        <v>7.640079881073571E-3</v>
      </c>
      <c r="S249" s="28">
        <f t="shared" si="17"/>
        <v>36132.0072</v>
      </c>
    </row>
    <row r="250" spans="1:36">
      <c r="A250" s="45" t="s">
        <v>13</v>
      </c>
      <c r="B250" s="39" t="s">
        <v>177</v>
      </c>
      <c r="C250" s="40">
        <v>51150.508900000001</v>
      </c>
      <c r="D250" s="39">
        <v>5.9999999999999995E-4</v>
      </c>
      <c r="E250" s="42">
        <f t="shared" si="15"/>
        <v>33265.547346410902</v>
      </c>
      <c r="F250" s="36">
        <f t="shared" si="16"/>
        <v>33265.5</v>
      </c>
      <c r="G250" s="36">
        <f t="shared" si="20"/>
        <v>-5.8810078917304054E-3</v>
      </c>
      <c r="H250" s="36">
        <f t="shared" si="21"/>
        <v>-5.8810078917304054E-3</v>
      </c>
      <c r="I250" s="42"/>
      <c r="J250" s="42"/>
      <c r="K250" s="42"/>
      <c r="L250" s="42"/>
      <c r="M250" s="42">
        <f t="shared" si="22"/>
        <v>-5.8810078917304054E-3</v>
      </c>
      <c r="N250" s="42"/>
      <c r="O250" s="42"/>
      <c r="P250" s="42"/>
      <c r="Q250" s="4">
        <f t="shared" si="18"/>
        <v>-1.4828497342531666E-3</v>
      </c>
      <c r="R250" s="4">
        <f t="shared" si="19"/>
        <v>7.640079881073571E-3</v>
      </c>
      <c r="S250" s="28">
        <f t="shared" si="17"/>
        <v>36132.008900000001</v>
      </c>
    </row>
    <row r="251" spans="1:36">
      <c r="A251" s="45" t="s">
        <v>13</v>
      </c>
      <c r="B251" s="39" t="s">
        <v>177</v>
      </c>
      <c r="C251" s="40">
        <v>51150.51</v>
      </c>
      <c r="D251" s="39">
        <v>5.0000000000000001E-4</v>
      </c>
      <c r="E251" s="42">
        <f t="shared" si="15"/>
        <v>33265.549642889266</v>
      </c>
      <c r="F251" s="36">
        <f t="shared" si="16"/>
        <v>33265.5</v>
      </c>
      <c r="G251" s="36">
        <f t="shared" si="20"/>
        <v>-4.7810078904149123E-3</v>
      </c>
      <c r="H251" s="36">
        <f t="shared" si="21"/>
        <v>-4.7810078904149123E-3</v>
      </c>
      <c r="I251" s="42"/>
      <c r="J251" s="42"/>
      <c r="K251" s="42"/>
      <c r="L251" s="42"/>
      <c r="M251" s="42">
        <f t="shared" si="22"/>
        <v>-4.7810078904149123E-3</v>
      </c>
      <c r="N251" s="42"/>
      <c r="O251" s="42"/>
      <c r="P251" s="42"/>
      <c r="Q251" s="4">
        <f t="shared" si="18"/>
        <v>-1.4828497342531666E-3</v>
      </c>
      <c r="R251" s="4">
        <f t="shared" si="19"/>
        <v>7.640079881073571E-3</v>
      </c>
      <c r="S251" s="28">
        <f t="shared" si="17"/>
        <v>36132.01</v>
      </c>
    </row>
    <row r="252" spans="1:36">
      <c r="A252" s="45" t="s">
        <v>13</v>
      </c>
      <c r="B252" s="39" t="s">
        <v>180</v>
      </c>
      <c r="C252" s="40">
        <v>51158.4162</v>
      </c>
      <c r="D252" s="39">
        <v>4.0000000000000003E-5</v>
      </c>
      <c r="E252" s="42">
        <f t="shared" si="15"/>
        <v>33282.055476737631</v>
      </c>
      <c r="F252" s="36">
        <f t="shared" si="16"/>
        <v>33282</v>
      </c>
      <c r="G252" s="36">
        <f t="shared" si="20"/>
        <v>5.0645758165046573E-5</v>
      </c>
      <c r="H252" s="36">
        <f t="shared" si="21"/>
        <v>5.0645758165046573E-5</v>
      </c>
      <c r="I252" s="42"/>
      <c r="J252" s="42"/>
      <c r="K252" s="42"/>
      <c r="L252" s="42"/>
      <c r="M252" s="42">
        <f t="shared" si="22"/>
        <v>5.0645758165046573E-5</v>
      </c>
      <c r="N252" s="42"/>
      <c r="O252" s="42"/>
      <c r="P252" s="42"/>
      <c r="Q252" s="4">
        <f t="shared" si="18"/>
        <v>-1.4405545948964898E-3</v>
      </c>
      <c r="R252" s="4">
        <f t="shared" si="19"/>
        <v>7.6347701265025054E-3</v>
      </c>
      <c r="S252" s="28">
        <f t="shared" si="17"/>
        <v>36139.9162</v>
      </c>
    </row>
    <row r="253" spans="1:36">
      <c r="A253" s="45" t="s">
        <v>13</v>
      </c>
      <c r="B253" s="39" t="s">
        <v>180</v>
      </c>
      <c r="C253" s="40">
        <v>51158.416469999996</v>
      </c>
      <c r="D253" s="39">
        <v>4.0000000000000003E-5</v>
      </c>
      <c r="E253" s="42">
        <f t="shared" si="15"/>
        <v>33282.056040418676</v>
      </c>
      <c r="F253" s="36">
        <f t="shared" si="16"/>
        <v>33282</v>
      </c>
      <c r="G253" s="36">
        <f t="shared" si="20"/>
        <v>3.2064575498225167E-4</v>
      </c>
      <c r="H253" s="36">
        <f t="shared" si="21"/>
        <v>3.2064575498225167E-4</v>
      </c>
      <c r="I253" s="42"/>
      <c r="J253" s="42"/>
      <c r="K253" s="42"/>
      <c r="L253" s="42"/>
      <c r="M253" s="42">
        <f t="shared" si="22"/>
        <v>3.2064575498225167E-4</v>
      </c>
      <c r="N253" s="42"/>
      <c r="O253" s="42"/>
      <c r="P253" s="42"/>
      <c r="Q253" s="4">
        <f t="shared" si="18"/>
        <v>-1.4405545948964898E-3</v>
      </c>
      <c r="R253" s="4">
        <f t="shared" si="19"/>
        <v>7.6347701265025054E-3</v>
      </c>
      <c r="S253" s="28">
        <f t="shared" si="17"/>
        <v>36139.916469999996</v>
      </c>
    </row>
    <row r="254" spans="1:36">
      <c r="A254" s="45" t="s">
        <v>13</v>
      </c>
      <c r="B254" s="39" t="s">
        <v>180</v>
      </c>
      <c r="C254" s="40">
        <v>51158.416539999998</v>
      </c>
      <c r="D254" s="39">
        <v>5.0000000000000002E-5</v>
      </c>
      <c r="E254" s="42">
        <f t="shared" si="15"/>
        <v>33282.056186558213</v>
      </c>
      <c r="F254" s="36">
        <f t="shared" si="16"/>
        <v>33282</v>
      </c>
      <c r="G254" s="36">
        <f t="shared" si="20"/>
        <v>3.9064575685188174E-4</v>
      </c>
      <c r="H254" s="36">
        <f t="shared" si="21"/>
        <v>3.9064575685188174E-4</v>
      </c>
      <c r="I254" s="42"/>
      <c r="J254" s="42"/>
      <c r="K254" s="42"/>
      <c r="L254" s="42"/>
      <c r="M254" s="42">
        <f t="shared" si="22"/>
        <v>3.9064575685188174E-4</v>
      </c>
      <c r="N254" s="42"/>
      <c r="O254" s="42"/>
      <c r="P254" s="42"/>
      <c r="Q254" s="4">
        <f t="shared" si="18"/>
        <v>-1.4405545948964898E-3</v>
      </c>
      <c r="R254" s="4">
        <f t="shared" si="19"/>
        <v>7.6347701265025054E-3</v>
      </c>
      <c r="S254" s="28">
        <f t="shared" si="17"/>
        <v>36139.916539999998</v>
      </c>
    </row>
    <row r="255" spans="1:36">
      <c r="A255" s="45" t="s">
        <v>13</v>
      </c>
      <c r="B255" s="39" t="s">
        <v>177</v>
      </c>
      <c r="C255" s="40">
        <v>51158.650500000003</v>
      </c>
      <c r="D255" s="39">
        <v>1.1999999999999999E-3</v>
      </c>
      <c r="E255" s="42">
        <f t="shared" si="15"/>
        <v>33282.544626628951</v>
      </c>
      <c r="F255" s="36">
        <f t="shared" si="16"/>
        <v>33282.5</v>
      </c>
      <c r="G255" s="36">
        <f t="shared" si="20"/>
        <v>-5.0850526386057027E-3</v>
      </c>
      <c r="H255" s="36">
        <f t="shared" si="21"/>
        <v>-5.0850526386057027E-3</v>
      </c>
      <c r="I255" s="42"/>
      <c r="J255" s="42"/>
      <c r="K255" s="42"/>
      <c r="L255" s="42"/>
      <c r="M255" s="42">
        <f t="shared" si="22"/>
        <v>-5.0850526386057027E-3</v>
      </c>
      <c r="N255" s="42"/>
      <c r="O255" s="42"/>
      <c r="P255" s="42"/>
      <c r="Q255" s="4">
        <f t="shared" si="18"/>
        <v>-1.4392729240069041E-3</v>
      </c>
      <c r="R255" s="4">
        <f t="shared" si="19"/>
        <v>7.6346092248488363E-3</v>
      </c>
      <c r="S255" s="28">
        <f t="shared" si="17"/>
        <v>36140.150500000003</v>
      </c>
    </row>
    <row r="256" spans="1:36">
      <c r="A256" s="45" t="s">
        <v>13</v>
      </c>
      <c r="B256" s="39" t="s">
        <v>177</v>
      </c>
      <c r="C256" s="40">
        <v>51158.652300000002</v>
      </c>
      <c r="D256" s="39">
        <v>1E-3</v>
      </c>
      <c r="E256" s="42">
        <f t="shared" si="15"/>
        <v>33282.548384502632</v>
      </c>
      <c r="F256" s="36">
        <f t="shared" si="16"/>
        <v>33282.5</v>
      </c>
      <c r="G256" s="36">
        <f t="shared" si="20"/>
        <v>-3.2850526404217817E-3</v>
      </c>
      <c r="H256" s="36">
        <f t="shared" si="21"/>
        <v>-3.2850526404217817E-3</v>
      </c>
      <c r="I256" s="42"/>
      <c r="J256" s="42"/>
      <c r="K256" s="42"/>
      <c r="L256" s="42"/>
      <c r="M256" s="42">
        <f t="shared" si="22"/>
        <v>-3.2850526404217817E-3</v>
      </c>
      <c r="N256" s="42"/>
      <c r="O256" s="42"/>
      <c r="P256" s="42"/>
      <c r="Q256" s="4">
        <f t="shared" si="18"/>
        <v>-1.4392729240069041E-3</v>
      </c>
      <c r="R256" s="4">
        <f t="shared" si="19"/>
        <v>7.6346092248488363E-3</v>
      </c>
      <c r="S256" s="28">
        <f t="shared" si="17"/>
        <v>36140.152300000002</v>
      </c>
    </row>
    <row r="257" spans="1:19">
      <c r="A257" s="45" t="s">
        <v>13</v>
      </c>
      <c r="B257" s="39" t="s">
        <v>177</v>
      </c>
      <c r="C257" s="40">
        <v>51158.654600000002</v>
      </c>
      <c r="D257" s="39">
        <v>2.0000000000000001E-4</v>
      </c>
      <c r="E257" s="42">
        <f t="shared" si="15"/>
        <v>33282.553186230121</v>
      </c>
      <c r="F257" s="36">
        <f t="shared" si="16"/>
        <v>33282.5</v>
      </c>
      <c r="G257" s="36">
        <f t="shared" si="20"/>
        <v>-9.850526403170079E-4</v>
      </c>
      <c r="H257" s="36">
        <f t="shared" si="21"/>
        <v>-9.850526403170079E-4</v>
      </c>
      <c r="I257" s="42"/>
      <c r="J257" s="42"/>
      <c r="K257" s="42"/>
      <c r="L257" s="42"/>
      <c r="M257" s="42">
        <f t="shared" si="22"/>
        <v>-9.850526403170079E-4</v>
      </c>
      <c r="N257" s="42"/>
      <c r="O257" s="42"/>
      <c r="P257" s="42"/>
      <c r="Q257" s="4">
        <f t="shared" si="18"/>
        <v>-1.4392729240069041E-3</v>
      </c>
      <c r="R257" s="4">
        <f t="shared" si="19"/>
        <v>7.6346092248488363E-3</v>
      </c>
      <c r="S257" s="28">
        <f t="shared" si="17"/>
        <v>36140.154600000002</v>
      </c>
    </row>
    <row r="258" spans="1:19">
      <c r="A258" s="42" t="s">
        <v>42</v>
      </c>
      <c r="B258" s="43" t="s">
        <v>180</v>
      </c>
      <c r="C258" s="42">
        <v>51159.527399999999</v>
      </c>
      <c r="D258" s="62">
        <v>2.0000000000000001E-4</v>
      </c>
      <c r="E258" s="42">
        <f t="shared" si="15"/>
        <v>33284.375337425736</v>
      </c>
      <c r="F258" s="36">
        <f t="shared" si="16"/>
        <v>33284.5</v>
      </c>
      <c r="G258" s="36">
        <f t="shared" si="20"/>
        <v>-8.592850615241332E-2</v>
      </c>
      <c r="H258" s="36"/>
      <c r="I258" s="42"/>
      <c r="J258" s="42"/>
      <c r="K258" s="42"/>
      <c r="L258" s="42"/>
      <c r="M258" s="42">
        <v>-8.592850615241332E-2</v>
      </c>
      <c r="N258" s="42"/>
      <c r="O258" s="42"/>
      <c r="P258" s="42"/>
      <c r="Q258" s="4">
        <f t="shared" si="18"/>
        <v>-1.4341462404485195E-3</v>
      </c>
      <c r="R258" s="4">
        <f t="shared" si="19"/>
        <v>7.6339656182341613E-3</v>
      </c>
      <c r="S258" s="28">
        <f t="shared" si="17"/>
        <v>36141.027399999999</v>
      </c>
    </row>
    <row r="259" spans="1:19">
      <c r="A259" s="45" t="s">
        <v>13</v>
      </c>
      <c r="B259" s="39" t="s">
        <v>180</v>
      </c>
      <c r="C259" s="40">
        <v>51177.575510000002</v>
      </c>
      <c r="D259" s="39">
        <v>3.0000000000000001E-5</v>
      </c>
      <c r="E259" s="42">
        <f t="shared" si="15"/>
        <v>33322.054513886891</v>
      </c>
      <c r="F259" s="36">
        <f t="shared" si="16"/>
        <v>33322</v>
      </c>
      <c r="G259" s="36">
        <f t="shared" si="20"/>
        <v>4.0059392340481281E-3</v>
      </c>
      <c r="H259" s="36">
        <f t="shared" ref="H259:H267" si="23">G259</f>
        <v>4.0059392340481281E-3</v>
      </c>
      <c r="I259" s="42"/>
      <c r="J259" s="42"/>
      <c r="K259" s="42"/>
      <c r="L259" s="42"/>
      <c r="M259" s="42">
        <f t="shared" ref="M259:M267" si="24">H259</f>
        <v>4.0059392340481281E-3</v>
      </c>
      <c r="N259" s="42"/>
      <c r="O259" s="42"/>
      <c r="P259" s="42"/>
      <c r="Q259" s="4">
        <f t="shared" si="18"/>
        <v>-1.3380209237287971E-3</v>
      </c>
      <c r="R259" s="4">
        <f t="shared" si="19"/>
        <v>7.6218979942090127E-3</v>
      </c>
      <c r="S259" s="28">
        <f t="shared" si="17"/>
        <v>36159.075510000002</v>
      </c>
    </row>
    <row r="260" spans="1:19">
      <c r="A260" s="45" t="s">
        <v>13</v>
      </c>
      <c r="B260" s="39" t="s">
        <v>180</v>
      </c>
      <c r="C260" s="40">
        <v>51177.575700000001</v>
      </c>
      <c r="D260" s="39">
        <v>8.0000000000000007E-5</v>
      </c>
      <c r="E260" s="42">
        <f t="shared" si="15"/>
        <v>33322.054910551335</v>
      </c>
      <c r="F260" s="36">
        <f t="shared" si="16"/>
        <v>33322</v>
      </c>
      <c r="G260" s="36">
        <f t="shared" si="20"/>
        <v>4.1959392328863032E-3</v>
      </c>
      <c r="H260" s="36">
        <f t="shared" si="23"/>
        <v>4.1959392328863032E-3</v>
      </c>
      <c r="I260" s="42"/>
      <c r="J260" s="42"/>
      <c r="K260" s="42"/>
      <c r="L260" s="42"/>
      <c r="M260" s="42">
        <f t="shared" si="24"/>
        <v>4.1959392328863032E-3</v>
      </c>
      <c r="N260" s="42"/>
      <c r="O260" s="42"/>
      <c r="P260" s="42"/>
      <c r="Q260" s="4">
        <f t="shared" si="18"/>
        <v>-1.3380209237287971E-3</v>
      </c>
      <c r="R260" s="4">
        <f t="shared" si="19"/>
        <v>7.6218979942090127E-3</v>
      </c>
      <c r="S260" s="28">
        <f t="shared" si="17"/>
        <v>36159.075700000001</v>
      </c>
    </row>
    <row r="261" spans="1:19">
      <c r="A261" s="45" t="s">
        <v>13</v>
      </c>
      <c r="B261" s="39" t="s">
        <v>180</v>
      </c>
      <c r="C261" s="40">
        <v>51177.575790000003</v>
      </c>
      <c r="D261" s="39">
        <v>8.0000000000000007E-5</v>
      </c>
      <c r="E261" s="42">
        <f t="shared" si="15"/>
        <v>33322.055098445024</v>
      </c>
      <c r="F261" s="36">
        <f t="shared" si="16"/>
        <v>33322</v>
      </c>
      <c r="G261" s="36">
        <f t="shared" si="20"/>
        <v>4.2859392342506908E-3</v>
      </c>
      <c r="H261" s="36">
        <f t="shared" si="23"/>
        <v>4.2859392342506908E-3</v>
      </c>
      <c r="I261" s="42"/>
      <c r="J261" s="42"/>
      <c r="K261" s="42"/>
      <c r="L261" s="42"/>
      <c r="M261" s="42">
        <f t="shared" si="24"/>
        <v>4.2859392342506908E-3</v>
      </c>
      <c r="N261" s="42"/>
      <c r="O261" s="42"/>
      <c r="P261" s="42"/>
      <c r="Q261" s="4">
        <f t="shared" si="18"/>
        <v>-1.3380209237287971E-3</v>
      </c>
      <c r="R261" s="4">
        <f t="shared" si="19"/>
        <v>7.6218979942090127E-3</v>
      </c>
      <c r="S261" s="28">
        <f t="shared" si="17"/>
        <v>36159.075790000003</v>
      </c>
    </row>
    <row r="262" spans="1:19">
      <c r="A262" s="45" t="s">
        <v>13</v>
      </c>
      <c r="B262" s="39" t="s">
        <v>180</v>
      </c>
      <c r="C262" s="40">
        <v>51183.324350000003</v>
      </c>
      <c r="D262" s="39">
        <v>2.2000000000000001E-4</v>
      </c>
      <c r="E262" s="42">
        <f t="shared" si="15"/>
        <v>33334.056410861529</v>
      </c>
      <c r="F262" s="36">
        <f t="shared" si="16"/>
        <v>33334</v>
      </c>
      <c r="G262" s="36">
        <f t="shared" si="20"/>
        <v>5.8979220120818354E-3</v>
      </c>
      <c r="H262" s="36">
        <f t="shared" si="23"/>
        <v>5.8979220120818354E-3</v>
      </c>
      <c r="I262" s="42"/>
      <c r="J262" s="42"/>
      <c r="K262" s="42"/>
      <c r="L262" s="42"/>
      <c r="M262" s="42">
        <f t="shared" si="24"/>
        <v>5.8979220120818354E-3</v>
      </c>
      <c r="N262" s="42"/>
      <c r="O262" s="42"/>
      <c r="P262" s="42"/>
      <c r="Q262" s="4">
        <f t="shared" si="18"/>
        <v>-1.3072608223784893E-3</v>
      </c>
      <c r="R262" s="4">
        <f t="shared" si="19"/>
        <v>7.6180363545209646E-3</v>
      </c>
      <c r="S262" s="28">
        <f t="shared" si="17"/>
        <v>36164.824350000003</v>
      </c>
    </row>
    <row r="263" spans="1:19">
      <c r="A263" s="45" t="s">
        <v>13</v>
      </c>
      <c r="B263" s="39" t="s">
        <v>180</v>
      </c>
      <c r="C263" s="40">
        <v>51183.3246</v>
      </c>
      <c r="D263" s="39">
        <v>1.2E-4</v>
      </c>
      <c r="E263" s="42">
        <f t="shared" si="15"/>
        <v>33334.056932788422</v>
      </c>
      <c r="F263" s="36">
        <f t="shared" si="16"/>
        <v>33334</v>
      </c>
      <c r="G263" s="36">
        <f t="shared" si="20"/>
        <v>6.147922009404283E-3</v>
      </c>
      <c r="H263" s="36">
        <f t="shared" si="23"/>
        <v>6.147922009404283E-3</v>
      </c>
      <c r="I263" s="42"/>
      <c r="J263" s="42"/>
      <c r="K263" s="42"/>
      <c r="L263" s="42"/>
      <c r="M263" s="42">
        <f t="shared" si="24"/>
        <v>6.147922009404283E-3</v>
      </c>
      <c r="N263" s="42"/>
      <c r="O263" s="42"/>
      <c r="P263" s="42"/>
      <c r="Q263" s="4">
        <f t="shared" si="18"/>
        <v>-1.3072608223784893E-3</v>
      </c>
      <c r="R263" s="4">
        <f t="shared" si="19"/>
        <v>7.6180363545209646E-3</v>
      </c>
      <c r="S263" s="28">
        <f t="shared" si="17"/>
        <v>36164.8246</v>
      </c>
    </row>
    <row r="264" spans="1:19">
      <c r="A264" s="45" t="s">
        <v>13</v>
      </c>
      <c r="B264" s="39" t="s">
        <v>180</v>
      </c>
      <c r="C264" s="40">
        <v>51183.326110000002</v>
      </c>
      <c r="D264" s="39">
        <v>1.4999999999999999E-4</v>
      </c>
      <c r="E264" s="42">
        <f t="shared" si="15"/>
        <v>33334.060085226905</v>
      </c>
      <c r="F264" s="36">
        <f t="shared" si="16"/>
        <v>33334</v>
      </c>
      <c r="G264" s="36">
        <f t="shared" si="20"/>
        <v>7.6579220112762414E-3</v>
      </c>
      <c r="H264" s="36">
        <f t="shared" si="23"/>
        <v>7.6579220112762414E-3</v>
      </c>
      <c r="I264" s="42"/>
      <c r="J264" s="42"/>
      <c r="K264" s="42"/>
      <c r="L264" s="42"/>
      <c r="M264" s="42">
        <f t="shared" si="24"/>
        <v>7.6579220112762414E-3</v>
      </c>
      <c r="N264" s="42"/>
      <c r="O264" s="42"/>
      <c r="P264" s="42"/>
      <c r="Q264" s="4">
        <f t="shared" si="18"/>
        <v>-1.3072608223784893E-3</v>
      </c>
      <c r="R264" s="4">
        <f t="shared" si="19"/>
        <v>7.6180363545209646E-3</v>
      </c>
      <c r="S264" s="28">
        <f t="shared" si="17"/>
        <v>36164.826110000002</v>
      </c>
    </row>
    <row r="265" spans="1:19">
      <c r="A265" s="45" t="s">
        <v>13</v>
      </c>
      <c r="B265" s="39" t="s">
        <v>180</v>
      </c>
      <c r="C265" s="40">
        <v>51200.567770000001</v>
      </c>
      <c r="D265" s="39">
        <v>5.0000000000000002E-5</v>
      </c>
      <c r="E265" s="42">
        <f t="shared" si="15"/>
        <v>33370.055629891867</v>
      </c>
      <c r="F265" s="36">
        <f t="shared" si="16"/>
        <v>33370</v>
      </c>
      <c r="G265" s="36">
        <f t="shared" si="20"/>
        <v>7.0096282724989578E-3</v>
      </c>
      <c r="H265" s="36">
        <f t="shared" si="23"/>
        <v>7.0096282724989578E-3</v>
      </c>
      <c r="I265" s="42"/>
      <c r="J265" s="42"/>
      <c r="K265" s="42"/>
      <c r="L265" s="42"/>
      <c r="M265" s="42">
        <f t="shared" si="24"/>
        <v>7.0096282724989578E-3</v>
      </c>
      <c r="N265" s="42"/>
      <c r="O265" s="42"/>
      <c r="P265" s="42"/>
      <c r="Q265" s="4">
        <f t="shared" si="18"/>
        <v>-1.2149805183275797E-3</v>
      </c>
      <c r="R265" s="4">
        <f t="shared" si="19"/>
        <v>7.6064514354568218E-3</v>
      </c>
      <c r="S265" s="28">
        <f t="shared" si="17"/>
        <v>36182.067770000001</v>
      </c>
    </row>
    <row r="266" spans="1:19">
      <c r="A266" s="45" t="s">
        <v>13</v>
      </c>
      <c r="B266" s="39" t="s">
        <v>180</v>
      </c>
      <c r="C266" s="40">
        <v>51200.567790000001</v>
      </c>
      <c r="D266" s="39">
        <v>1.2999999999999999E-4</v>
      </c>
      <c r="E266" s="42">
        <f t="shared" si="15"/>
        <v>33370.05567164602</v>
      </c>
      <c r="F266" s="36">
        <f t="shared" si="16"/>
        <v>33370</v>
      </c>
      <c r="G266" s="36">
        <f t="shared" si="20"/>
        <v>7.0296282719937153E-3</v>
      </c>
      <c r="H266" s="36">
        <f t="shared" si="23"/>
        <v>7.0296282719937153E-3</v>
      </c>
      <c r="I266" s="42"/>
      <c r="J266" s="42"/>
      <c r="K266" s="42"/>
      <c r="L266" s="42"/>
      <c r="M266" s="42">
        <f t="shared" si="24"/>
        <v>7.0296282719937153E-3</v>
      </c>
      <c r="N266" s="42"/>
      <c r="O266" s="42"/>
      <c r="P266" s="42"/>
      <c r="Q266" s="4">
        <f t="shared" si="18"/>
        <v>-1.2149805183275797E-3</v>
      </c>
      <c r="R266" s="4">
        <f t="shared" si="19"/>
        <v>7.6064514354568218E-3</v>
      </c>
      <c r="S266" s="28">
        <f t="shared" si="17"/>
        <v>36182.067790000001</v>
      </c>
    </row>
    <row r="267" spans="1:19">
      <c r="A267" s="45" t="s">
        <v>13</v>
      </c>
      <c r="B267" s="39" t="s">
        <v>180</v>
      </c>
      <c r="C267" s="40">
        <v>51200.568200000002</v>
      </c>
      <c r="D267" s="39">
        <v>2.9999999999999997E-4</v>
      </c>
      <c r="E267" s="42">
        <f t="shared" si="15"/>
        <v>33370.056527606139</v>
      </c>
      <c r="F267" s="36">
        <f t="shared" si="16"/>
        <v>33370</v>
      </c>
      <c r="G267" s="36">
        <f t="shared" si="20"/>
        <v>7.4396282725501806E-3</v>
      </c>
      <c r="H267" s="36">
        <f t="shared" si="23"/>
        <v>7.4396282725501806E-3</v>
      </c>
      <c r="I267" s="42"/>
      <c r="J267" s="42"/>
      <c r="K267" s="42"/>
      <c r="L267" s="42"/>
      <c r="M267" s="42">
        <f t="shared" si="24"/>
        <v>7.4396282725501806E-3</v>
      </c>
      <c r="N267" s="42"/>
      <c r="O267" s="42"/>
      <c r="P267" s="42"/>
      <c r="Q267" s="4">
        <f t="shared" si="18"/>
        <v>-1.2149805183275797E-3</v>
      </c>
      <c r="R267" s="4">
        <f t="shared" si="19"/>
        <v>7.6064514354568218E-3</v>
      </c>
      <c r="S267" s="28">
        <f t="shared" si="17"/>
        <v>36182.068200000002</v>
      </c>
    </row>
    <row r="268" spans="1:19">
      <c r="A268" s="42" t="s">
        <v>13</v>
      </c>
      <c r="B268" s="43"/>
      <c r="C268" s="46">
        <v>51203.44184</v>
      </c>
      <c r="D268" s="62"/>
      <c r="E268" s="42">
        <f t="shared" si="15"/>
        <v>33376.05584768152</v>
      </c>
      <c r="F268" s="36">
        <f t="shared" si="16"/>
        <v>33376</v>
      </c>
      <c r="G268" s="36">
        <f t="shared" si="20"/>
        <v>7.1225703723030165E-3</v>
      </c>
      <c r="H268" s="36">
        <f t="shared" ref="H268:H276" si="25">C268-(C$7+C$8*F268)</f>
        <v>2.6750719996925909E-2</v>
      </c>
      <c r="I268" s="42"/>
      <c r="J268" s="42"/>
      <c r="K268" s="42">
        <f t="shared" ref="K268:K275" si="26">G268</f>
        <v>7.1225703723030165E-3</v>
      </c>
      <c r="L268" s="42"/>
      <c r="M268" s="42"/>
      <c r="N268" s="42"/>
      <c r="O268" s="42"/>
      <c r="P268" s="42"/>
      <c r="Q268" s="4">
        <f t="shared" si="18"/>
        <v>-1.1996004676524258E-3</v>
      </c>
      <c r="R268" s="4">
        <f t="shared" si="19"/>
        <v>7.6045206156127969E-3</v>
      </c>
      <c r="S268" s="28">
        <f t="shared" si="17"/>
        <v>36184.94184</v>
      </c>
    </row>
    <row r="269" spans="1:19">
      <c r="A269" s="42" t="s">
        <v>13</v>
      </c>
      <c r="B269" s="43"/>
      <c r="C269" s="46">
        <v>51203.441870000002</v>
      </c>
      <c r="D269" s="62"/>
      <c r="E269" s="42">
        <f t="shared" si="15"/>
        <v>33376.055910312753</v>
      </c>
      <c r="F269" s="36">
        <f t="shared" si="16"/>
        <v>33376</v>
      </c>
      <c r="G269" s="36">
        <f t="shared" si="20"/>
        <v>7.1525703751831315E-3</v>
      </c>
      <c r="H269" s="36">
        <f t="shared" si="25"/>
        <v>2.6780719999806024E-2</v>
      </c>
      <c r="I269" s="42"/>
      <c r="J269" s="42"/>
      <c r="K269" s="42">
        <f t="shared" si="26"/>
        <v>7.1525703751831315E-3</v>
      </c>
      <c r="L269" s="42"/>
      <c r="M269" s="42"/>
      <c r="N269" s="42"/>
      <c r="O269" s="42"/>
      <c r="P269" s="42"/>
      <c r="Q269" s="4">
        <f t="shared" si="18"/>
        <v>-1.1996004676524258E-3</v>
      </c>
      <c r="R269" s="4">
        <f t="shared" si="19"/>
        <v>7.6045206156127969E-3</v>
      </c>
      <c r="S269" s="28">
        <f t="shared" si="17"/>
        <v>36184.941870000002</v>
      </c>
    </row>
    <row r="270" spans="1:19">
      <c r="A270" s="42" t="s">
        <v>13</v>
      </c>
      <c r="B270" s="43"/>
      <c r="C270" s="46">
        <v>51203.442060000001</v>
      </c>
      <c r="D270" s="62"/>
      <c r="E270" s="42">
        <f t="shared" si="15"/>
        <v>33376.056306977196</v>
      </c>
      <c r="F270" s="36">
        <f t="shared" si="16"/>
        <v>33376</v>
      </c>
      <c r="G270" s="36">
        <f t="shared" si="20"/>
        <v>7.3425703740213066E-3</v>
      </c>
      <c r="H270" s="36">
        <f t="shared" si="25"/>
        <v>2.6970719998644199E-2</v>
      </c>
      <c r="I270" s="42"/>
      <c r="J270" s="42"/>
      <c r="K270" s="42">
        <f t="shared" si="26"/>
        <v>7.3425703740213066E-3</v>
      </c>
      <c r="L270" s="42"/>
      <c r="M270" s="42"/>
      <c r="N270" s="42"/>
      <c r="O270" s="42"/>
      <c r="P270" s="42"/>
      <c r="Q270" s="4">
        <f t="shared" si="18"/>
        <v>-1.1996004676524258E-3</v>
      </c>
      <c r="R270" s="4">
        <f t="shared" si="19"/>
        <v>7.6045206156127969E-3</v>
      </c>
      <c r="S270" s="28">
        <f t="shared" si="17"/>
        <v>36184.942060000001</v>
      </c>
    </row>
    <row r="271" spans="1:19">
      <c r="A271" s="42" t="s">
        <v>13</v>
      </c>
      <c r="B271" s="43"/>
      <c r="C271" s="47">
        <v>51237.4496</v>
      </c>
      <c r="D271" s="62"/>
      <c r="E271" s="42">
        <f t="shared" si="15"/>
        <v>33447.054106783908</v>
      </c>
      <c r="F271" s="42">
        <f t="shared" si="16"/>
        <v>33447</v>
      </c>
      <c r="G271" s="42">
        <f t="shared" si="20"/>
        <v>1.5427009420818649E-3</v>
      </c>
      <c r="H271" s="42">
        <f t="shared" si="25"/>
        <v>2.5916840000718366E-2</v>
      </c>
      <c r="I271" s="42"/>
      <c r="J271" s="42"/>
      <c r="K271" s="42">
        <f t="shared" si="26"/>
        <v>1.5427009420818649E-3</v>
      </c>
      <c r="L271" s="42"/>
      <c r="M271" s="42"/>
      <c r="N271" s="42"/>
      <c r="O271" s="42"/>
      <c r="P271" s="42"/>
      <c r="Q271" s="4">
        <f t="shared" si="18"/>
        <v>-1.0176032013297642E-3</v>
      </c>
      <c r="R271" s="4">
        <f t="shared" si="19"/>
        <v>7.581672580791848E-3</v>
      </c>
      <c r="S271" s="28">
        <f t="shared" si="17"/>
        <v>36218.9496</v>
      </c>
    </row>
    <row r="272" spans="1:19">
      <c r="A272" s="42" t="s">
        <v>13</v>
      </c>
      <c r="B272" s="43"/>
      <c r="C272" s="47">
        <v>51237.450799999999</v>
      </c>
      <c r="D272" s="62"/>
      <c r="E272" s="42">
        <f t="shared" si="15"/>
        <v>33447.056612033026</v>
      </c>
      <c r="F272" s="42">
        <f t="shared" si="16"/>
        <v>33447</v>
      </c>
      <c r="G272" s="42">
        <f t="shared" si="20"/>
        <v>2.7427009408711456E-3</v>
      </c>
      <c r="H272" s="42">
        <f t="shared" si="25"/>
        <v>2.7116839999507647E-2</v>
      </c>
      <c r="I272" s="42"/>
      <c r="J272" s="42"/>
      <c r="K272" s="42">
        <f t="shared" si="26"/>
        <v>2.7427009408711456E-3</v>
      </c>
      <c r="L272" s="42"/>
      <c r="M272" s="42"/>
      <c r="N272" s="42"/>
      <c r="O272" s="42"/>
      <c r="P272" s="42"/>
      <c r="Q272" s="4">
        <f t="shared" si="18"/>
        <v>-1.0176032013297642E-3</v>
      </c>
      <c r="R272" s="4">
        <f t="shared" si="19"/>
        <v>7.581672580791848E-3</v>
      </c>
      <c r="S272" s="28">
        <f t="shared" si="17"/>
        <v>36218.950799999999</v>
      </c>
    </row>
    <row r="273" spans="1:36">
      <c r="A273" s="42" t="s">
        <v>13</v>
      </c>
      <c r="B273" s="43"/>
      <c r="C273" s="46">
        <v>51250.383249999999</v>
      </c>
      <c r="D273" s="62"/>
      <c r="E273" s="42">
        <f t="shared" si="15"/>
        <v>33474.055786219404</v>
      </c>
      <c r="F273" s="42">
        <f t="shared" si="16"/>
        <v>33474</v>
      </c>
      <c r="G273" s="42">
        <f t="shared" si="20"/>
        <v>-9.7703692881623283E-4</v>
      </c>
      <c r="H273" s="42">
        <f t="shared" si="25"/>
        <v>2.6721279995399527E-2</v>
      </c>
      <c r="I273" s="42"/>
      <c r="J273" s="42"/>
      <c r="K273" s="42">
        <f t="shared" si="26"/>
        <v>-9.7703692881623283E-4</v>
      </c>
      <c r="L273" s="42"/>
      <c r="M273" s="42"/>
      <c r="N273" s="42"/>
      <c r="O273" s="42"/>
      <c r="P273" s="42"/>
      <c r="Q273" s="4">
        <f t="shared" si="18"/>
        <v>-9.4839297329157857E-4</v>
      </c>
      <c r="R273" s="4">
        <f t="shared" si="19"/>
        <v>7.5729838914937401E-3</v>
      </c>
      <c r="S273" s="28">
        <f t="shared" si="17"/>
        <v>36231.883249999999</v>
      </c>
    </row>
    <row r="274" spans="1:36">
      <c r="A274" s="42" t="s">
        <v>13</v>
      </c>
      <c r="B274" s="43"/>
      <c r="C274" s="46">
        <v>51250.383679999999</v>
      </c>
      <c r="D274" s="62"/>
      <c r="E274" s="42">
        <f t="shared" si="15"/>
        <v>33474.056683933675</v>
      </c>
      <c r="F274" s="42">
        <f t="shared" si="16"/>
        <v>33474</v>
      </c>
      <c r="G274" s="42">
        <f t="shared" si="20"/>
        <v>-5.4703692876501009E-4</v>
      </c>
      <c r="H274" s="42">
        <f t="shared" si="25"/>
        <v>2.715127999545075E-2</v>
      </c>
      <c r="I274" s="42"/>
      <c r="J274" s="42"/>
      <c r="K274" s="42">
        <f t="shared" si="26"/>
        <v>-5.4703692876501009E-4</v>
      </c>
      <c r="L274" s="42"/>
      <c r="M274" s="42"/>
      <c r="N274" s="42"/>
      <c r="O274" s="42"/>
      <c r="P274" s="42"/>
      <c r="Q274" s="4">
        <f t="shared" si="18"/>
        <v>-9.4839297329157857E-4</v>
      </c>
      <c r="R274" s="4">
        <f t="shared" si="19"/>
        <v>7.5729838914937401E-3</v>
      </c>
      <c r="S274" s="28">
        <f t="shared" si="17"/>
        <v>36231.883679999999</v>
      </c>
    </row>
    <row r="275" spans="1:36">
      <c r="A275" s="42" t="s">
        <v>13</v>
      </c>
      <c r="B275" s="48"/>
      <c r="C275" s="46">
        <v>51250.383800000003</v>
      </c>
      <c r="D275" s="62"/>
      <c r="E275" s="42">
        <f t="shared" si="15"/>
        <v>33474.056934458597</v>
      </c>
      <c r="F275" s="42">
        <f t="shared" si="16"/>
        <v>33474</v>
      </c>
      <c r="G275" s="42">
        <f t="shared" ref="G275:G303" si="27">C275-(C$7+C$8*F275+C$9*F275^2+C$10*SIN((F275-D$10)/E$10))</f>
        <v>-4.2703692452050745E-4</v>
      </c>
      <c r="H275" s="42">
        <f t="shared" si="25"/>
        <v>2.7271279999695253E-2</v>
      </c>
      <c r="I275" s="42"/>
      <c r="J275" s="42"/>
      <c r="K275" s="42">
        <f t="shared" si="26"/>
        <v>-4.2703692452050745E-4</v>
      </c>
      <c r="L275" s="42"/>
      <c r="M275" s="42"/>
      <c r="N275" s="42"/>
      <c r="O275" s="42"/>
      <c r="P275" s="42"/>
      <c r="Q275" s="4">
        <f t="shared" si="18"/>
        <v>-9.4839297329157857E-4</v>
      </c>
      <c r="R275" s="4">
        <f t="shared" si="19"/>
        <v>7.5729838914937401E-3</v>
      </c>
      <c r="S275" s="28">
        <f t="shared" si="17"/>
        <v>36231.883800000003</v>
      </c>
    </row>
    <row r="276" spans="1:36">
      <c r="A276" s="42" t="s">
        <v>44</v>
      </c>
      <c r="B276" s="48"/>
      <c r="C276" s="42">
        <v>51254.694499999998</v>
      </c>
      <c r="D276" s="62"/>
      <c r="E276" s="42">
        <f t="shared" si="15"/>
        <v>33483.05641562149</v>
      </c>
      <c r="F276" s="42">
        <f t="shared" si="16"/>
        <v>33483</v>
      </c>
      <c r="G276" s="42">
        <f t="shared" si="27"/>
        <v>-1.8168868191423826E-3</v>
      </c>
      <c r="H276" s="42">
        <f t="shared" si="25"/>
        <v>2.7022759997635148E-2</v>
      </c>
      <c r="I276" s="42"/>
      <c r="J276" s="42"/>
      <c r="K276" s="42"/>
      <c r="L276" s="42"/>
      <c r="M276" s="42">
        <f>H276</f>
        <v>2.7022759997635148E-2</v>
      </c>
      <c r="N276" s="42"/>
      <c r="O276" s="42"/>
      <c r="P276" s="42"/>
      <c r="Q276" s="4">
        <f t="shared" si="18"/>
        <v>-9.2532289727884076E-4</v>
      </c>
      <c r="R276" s="4">
        <f t="shared" si="19"/>
        <v>7.5700876617277035E-3</v>
      </c>
      <c r="S276" s="28">
        <f t="shared" si="17"/>
        <v>36236.194499999998</v>
      </c>
    </row>
    <row r="277" spans="1:36">
      <c r="A277" s="45" t="s">
        <v>13</v>
      </c>
      <c r="B277" s="39" t="s">
        <v>177</v>
      </c>
      <c r="C277" s="40">
        <v>51256.371899999998</v>
      </c>
      <c r="D277" s="39">
        <v>2.9999999999999997E-4</v>
      </c>
      <c r="E277" s="42">
        <f t="shared" ref="E277:E306" si="28">(C277-C$7)/C$8</f>
        <v>33486.558336354239</v>
      </c>
      <c r="F277" s="42">
        <f t="shared" ref="F277:F311" si="29">ROUND(2*E277,0)/2</f>
        <v>33486.5</v>
      </c>
      <c r="G277" s="42">
        <f t="shared" si="27"/>
        <v>-1.3363758844207041E-3</v>
      </c>
      <c r="H277" s="42">
        <f>G277</f>
        <v>-1.3363758844207041E-3</v>
      </c>
      <c r="I277" s="42"/>
      <c r="J277" s="42"/>
      <c r="K277" s="42"/>
      <c r="L277" s="42"/>
      <c r="M277" s="42">
        <f>H277</f>
        <v>-1.3363758844207041E-3</v>
      </c>
      <c r="N277" s="42"/>
      <c r="O277" s="42"/>
      <c r="P277" s="42"/>
      <c r="Q277" s="4">
        <f t="shared" si="18"/>
        <v>-9.1635120105167112E-4</v>
      </c>
      <c r="R277" s="4">
        <f t="shared" si="19"/>
        <v>7.5689613501520227E-3</v>
      </c>
      <c r="S277" s="28">
        <f t="shared" ref="S277:S311" si="30">+C277-15018.5</f>
        <v>36237.871899999998</v>
      </c>
    </row>
    <row r="278" spans="1:36">
      <c r="A278" s="45" t="s">
        <v>13</v>
      </c>
      <c r="B278" s="39" t="s">
        <v>177</v>
      </c>
      <c r="C278" s="40">
        <v>51256.373399999997</v>
      </c>
      <c r="D278" s="39">
        <v>4.0000000000000002E-4</v>
      </c>
      <c r="E278" s="42">
        <f t="shared" si="28"/>
        <v>33486.561467915642</v>
      </c>
      <c r="F278" s="42">
        <f t="shared" si="29"/>
        <v>33486.5</v>
      </c>
      <c r="G278" s="42">
        <f t="shared" si="27"/>
        <v>1.6362411406589672E-4</v>
      </c>
      <c r="H278" s="42">
        <f>G278</f>
        <v>1.6362411406589672E-4</v>
      </c>
      <c r="I278" s="42"/>
      <c r="J278" s="42"/>
      <c r="K278" s="42"/>
      <c r="L278" s="42"/>
      <c r="M278" s="42">
        <f>H278</f>
        <v>1.6362411406589672E-4</v>
      </c>
      <c r="N278" s="42"/>
      <c r="O278" s="42"/>
      <c r="P278" s="42"/>
      <c r="Q278" s="4">
        <f t="shared" si="18"/>
        <v>-9.1635120105167112E-4</v>
      </c>
      <c r="R278" s="4">
        <f t="shared" si="19"/>
        <v>7.5689613501520227E-3</v>
      </c>
      <c r="S278" s="28">
        <f t="shared" si="30"/>
        <v>36237.873399999997</v>
      </c>
    </row>
    <row r="279" spans="1:36">
      <c r="A279" s="42" t="s">
        <v>159</v>
      </c>
      <c r="B279" s="48"/>
      <c r="C279" s="42">
        <v>51270.34</v>
      </c>
      <c r="D279" s="62">
        <v>5.0000000000000001E-3</v>
      </c>
      <c r="E279" s="42">
        <f t="shared" si="28"/>
        <v>33515.719644919343</v>
      </c>
      <c r="F279" s="42">
        <f t="shared" si="29"/>
        <v>33515.5</v>
      </c>
      <c r="G279" s="42">
        <f t="shared" si="27"/>
        <v>7.2575899903313257E-2</v>
      </c>
      <c r="H279" s="42"/>
      <c r="I279" s="42"/>
      <c r="J279" s="42"/>
      <c r="K279" s="42"/>
      <c r="L279" s="42"/>
      <c r="M279" s="42"/>
      <c r="N279" s="42">
        <v>7.2575899903313257E-2</v>
      </c>
      <c r="O279" s="42"/>
      <c r="P279" s="42"/>
      <c r="Q279" s="4">
        <f t="shared" ref="Q279:Q310" si="31">+C$12+C$13*F279</f>
        <v>-8.4201428945508694E-4</v>
      </c>
      <c r="R279" s="4">
        <f t="shared" ref="R279:R310" si="32">+D$12+D$13*F279</f>
        <v>7.5596290542392416E-3</v>
      </c>
      <c r="S279" s="28">
        <f t="shared" si="30"/>
        <v>36251.839999999997</v>
      </c>
      <c r="AE279" s="4" t="s">
        <v>72</v>
      </c>
      <c r="AF279" s="4">
        <v>8</v>
      </c>
      <c r="AH279" s="4" t="s">
        <v>157</v>
      </c>
      <c r="AJ279" s="4" t="s">
        <v>123</v>
      </c>
    </row>
    <row r="280" spans="1:36">
      <c r="A280" s="45" t="s">
        <v>13</v>
      </c>
      <c r="B280" s="39" t="s">
        <v>180</v>
      </c>
      <c r="C280" s="40">
        <v>51273.375379999998</v>
      </c>
      <c r="D280" s="39">
        <v>1.6000000000000001E-4</v>
      </c>
      <c r="E280" s="42">
        <f t="shared" si="28"/>
        <v>33522.056630822393</v>
      </c>
      <c r="F280" s="42">
        <f t="shared" si="29"/>
        <v>33522</v>
      </c>
      <c r="G280" s="42">
        <f t="shared" si="27"/>
        <v>-6.1461745135602541E-3</v>
      </c>
      <c r="H280" s="42">
        <f t="shared" ref="H280:H287" si="33">G280</f>
        <v>-6.1461745135602541E-3</v>
      </c>
      <c r="I280" s="42"/>
      <c r="J280" s="42"/>
      <c r="K280" s="42"/>
      <c r="L280" s="42"/>
      <c r="M280" s="42">
        <f t="shared" ref="M280:M287" si="34">H280</f>
        <v>-6.1461745135602541E-3</v>
      </c>
      <c r="N280" s="42"/>
      <c r="O280" s="42"/>
      <c r="P280" s="42"/>
      <c r="Q280" s="4">
        <f t="shared" si="31"/>
        <v>-8.2535256789034728E-4</v>
      </c>
      <c r="R280" s="4">
        <f t="shared" si="32"/>
        <v>7.5575373327415492E-3</v>
      </c>
      <c r="S280" s="28">
        <f t="shared" si="30"/>
        <v>36254.875379999998</v>
      </c>
    </row>
    <row r="281" spans="1:36">
      <c r="A281" s="45" t="s">
        <v>13</v>
      </c>
      <c r="B281" s="39" t="s">
        <v>180</v>
      </c>
      <c r="C281" s="40">
        <v>51273.375699999997</v>
      </c>
      <c r="D281" s="39">
        <v>1E-3</v>
      </c>
      <c r="E281" s="42">
        <f t="shared" si="28"/>
        <v>33522.057298888823</v>
      </c>
      <c r="F281" s="42">
        <f t="shared" si="29"/>
        <v>33522</v>
      </c>
      <c r="G281" s="42">
        <f t="shared" si="27"/>
        <v>-5.8261745143681765E-3</v>
      </c>
      <c r="H281" s="42">
        <f t="shared" si="33"/>
        <v>-5.8261745143681765E-3</v>
      </c>
      <c r="I281" s="42"/>
      <c r="J281" s="42"/>
      <c r="K281" s="42"/>
      <c r="L281" s="42"/>
      <c r="M281" s="42">
        <f t="shared" si="34"/>
        <v>-5.8261745143681765E-3</v>
      </c>
      <c r="N281" s="42"/>
      <c r="O281" s="42"/>
      <c r="P281" s="42"/>
      <c r="Q281" s="4">
        <f t="shared" si="31"/>
        <v>-8.2535256789034728E-4</v>
      </c>
      <c r="R281" s="4">
        <f t="shared" si="32"/>
        <v>7.5575373327415492E-3</v>
      </c>
      <c r="S281" s="28">
        <f t="shared" si="30"/>
        <v>36254.875699999997</v>
      </c>
    </row>
    <row r="282" spans="1:36">
      <c r="A282" s="45" t="s">
        <v>13</v>
      </c>
      <c r="B282" s="39" t="s">
        <v>180</v>
      </c>
      <c r="C282" s="40">
        <v>51274.333339999997</v>
      </c>
      <c r="D282" s="39">
        <v>2.7999999999999998E-4</v>
      </c>
      <c r="E282" s="42">
        <f t="shared" si="28"/>
        <v>33524.056571197463</v>
      </c>
      <c r="F282" s="42">
        <f t="shared" si="29"/>
        <v>33524</v>
      </c>
      <c r="G282" s="42">
        <f t="shared" si="27"/>
        <v>-6.360426741593983E-3</v>
      </c>
      <c r="H282" s="42">
        <f t="shared" si="33"/>
        <v>-6.360426741593983E-3</v>
      </c>
      <c r="I282" s="42"/>
      <c r="J282" s="42"/>
      <c r="K282" s="42"/>
      <c r="L282" s="42"/>
      <c r="M282" s="42">
        <f t="shared" si="34"/>
        <v>-6.360426741593983E-3</v>
      </c>
      <c r="N282" s="42"/>
      <c r="O282" s="42"/>
      <c r="P282" s="42"/>
      <c r="Q282" s="4">
        <f t="shared" si="31"/>
        <v>-8.2022588433196264E-4</v>
      </c>
      <c r="R282" s="4">
        <f t="shared" si="32"/>
        <v>7.5568937261268742E-3</v>
      </c>
      <c r="S282" s="28">
        <f t="shared" si="30"/>
        <v>36255.833339999997</v>
      </c>
    </row>
    <row r="283" spans="1:36">
      <c r="A283" s="45" t="s">
        <v>13</v>
      </c>
      <c r="B283" s="39" t="s">
        <v>180</v>
      </c>
      <c r="C283" s="40">
        <v>51274.333570000003</v>
      </c>
      <c r="D283" s="39">
        <v>2.5000000000000001E-4</v>
      </c>
      <c r="E283" s="42">
        <f t="shared" si="28"/>
        <v>33524.057051370219</v>
      </c>
      <c r="F283" s="42">
        <f t="shared" si="29"/>
        <v>33524</v>
      </c>
      <c r="G283" s="42">
        <f t="shared" si="27"/>
        <v>-6.1304267364903353E-3</v>
      </c>
      <c r="H283" s="42">
        <f t="shared" si="33"/>
        <v>-6.1304267364903353E-3</v>
      </c>
      <c r="I283" s="42"/>
      <c r="J283" s="42"/>
      <c r="K283" s="42"/>
      <c r="L283" s="42"/>
      <c r="M283" s="42">
        <f t="shared" si="34"/>
        <v>-6.1304267364903353E-3</v>
      </c>
      <c r="N283" s="42"/>
      <c r="O283" s="42"/>
      <c r="P283" s="42"/>
      <c r="Q283" s="4">
        <f t="shared" si="31"/>
        <v>-8.2022588433196264E-4</v>
      </c>
      <c r="R283" s="4">
        <f t="shared" si="32"/>
        <v>7.5568937261268742E-3</v>
      </c>
      <c r="S283" s="28">
        <f t="shared" si="30"/>
        <v>36255.833570000003</v>
      </c>
    </row>
    <row r="284" spans="1:36">
      <c r="A284" s="45" t="s">
        <v>13</v>
      </c>
      <c r="B284" s="39" t="s">
        <v>180</v>
      </c>
      <c r="C284" s="40">
        <v>51274.334210000001</v>
      </c>
      <c r="D284" s="39">
        <v>2.5999999999999998E-4</v>
      </c>
      <c r="E284" s="42">
        <f t="shared" si="28"/>
        <v>33524.058387503086</v>
      </c>
      <c r="F284" s="42">
        <f t="shared" si="29"/>
        <v>33524</v>
      </c>
      <c r="G284" s="42">
        <f t="shared" si="27"/>
        <v>-5.49042673810618E-3</v>
      </c>
      <c r="H284" s="42">
        <f t="shared" si="33"/>
        <v>-5.49042673810618E-3</v>
      </c>
      <c r="I284" s="42"/>
      <c r="J284" s="42"/>
      <c r="K284" s="42"/>
      <c r="L284" s="42"/>
      <c r="M284" s="42">
        <f t="shared" si="34"/>
        <v>-5.49042673810618E-3</v>
      </c>
      <c r="N284" s="42"/>
      <c r="O284" s="42"/>
      <c r="P284" s="42"/>
      <c r="Q284" s="4">
        <f t="shared" si="31"/>
        <v>-8.2022588433196264E-4</v>
      </c>
      <c r="R284" s="4">
        <f t="shared" si="32"/>
        <v>7.5568937261268742E-3</v>
      </c>
      <c r="S284" s="28">
        <f t="shared" si="30"/>
        <v>36255.834210000001</v>
      </c>
    </row>
    <row r="285" spans="1:36">
      <c r="A285" s="45" t="s">
        <v>13</v>
      </c>
      <c r="B285" s="39" t="s">
        <v>177</v>
      </c>
      <c r="C285" s="40">
        <v>51278.410400000001</v>
      </c>
      <c r="D285" s="39">
        <v>8.9999999999999998E-4</v>
      </c>
      <c r="E285" s="42">
        <f t="shared" si="28"/>
        <v>33532.568280356085</v>
      </c>
      <c r="F285" s="42">
        <f t="shared" si="29"/>
        <v>33532.5</v>
      </c>
      <c r="G285" s="42">
        <f t="shared" si="27"/>
        <v>-1.4776157331652939E-3</v>
      </c>
      <c r="H285" s="42">
        <f t="shared" si="33"/>
        <v>-1.4776157331652939E-3</v>
      </c>
      <c r="I285" s="42"/>
      <c r="J285" s="42"/>
      <c r="K285" s="42"/>
      <c r="L285" s="42"/>
      <c r="M285" s="42">
        <f t="shared" si="34"/>
        <v>-1.4776157331652939E-3</v>
      </c>
      <c r="N285" s="42"/>
      <c r="O285" s="42"/>
      <c r="P285" s="42"/>
      <c r="Q285" s="4">
        <f t="shared" si="31"/>
        <v>-7.9843747920882446E-4</v>
      </c>
      <c r="R285" s="4">
        <f t="shared" si="32"/>
        <v>7.5541583980145068E-3</v>
      </c>
      <c r="S285" s="28">
        <f t="shared" si="30"/>
        <v>36259.910400000001</v>
      </c>
    </row>
    <row r="286" spans="1:36">
      <c r="A286" s="45" t="s">
        <v>13</v>
      </c>
      <c r="B286" s="39" t="s">
        <v>177</v>
      </c>
      <c r="C286" s="40">
        <v>51278.411800000002</v>
      </c>
      <c r="D286" s="39">
        <v>2E-3</v>
      </c>
      <c r="E286" s="42">
        <f t="shared" si="28"/>
        <v>33532.571203146726</v>
      </c>
      <c r="F286" s="42">
        <f t="shared" si="29"/>
        <v>33532.5</v>
      </c>
      <c r="G286" s="42">
        <f t="shared" si="27"/>
        <v>-7.7615732152480632E-5</v>
      </c>
      <c r="H286" s="42">
        <f t="shared" si="33"/>
        <v>-7.7615732152480632E-5</v>
      </c>
      <c r="I286" s="42"/>
      <c r="J286" s="42"/>
      <c r="K286" s="42"/>
      <c r="L286" s="42"/>
      <c r="M286" s="42">
        <f t="shared" si="34"/>
        <v>-7.7615732152480632E-5</v>
      </c>
      <c r="N286" s="42"/>
      <c r="O286" s="42"/>
      <c r="P286" s="42"/>
      <c r="Q286" s="4">
        <f t="shared" si="31"/>
        <v>-7.9843747920882446E-4</v>
      </c>
      <c r="R286" s="4">
        <f t="shared" si="32"/>
        <v>7.5541583980145068E-3</v>
      </c>
      <c r="S286" s="28">
        <f t="shared" si="30"/>
        <v>36259.911800000002</v>
      </c>
    </row>
    <row r="287" spans="1:36">
      <c r="A287" s="45" t="s">
        <v>13</v>
      </c>
      <c r="B287" s="39" t="s">
        <v>177</v>
      </c>
      <c r="C287" s="40">
        <v>51278.412100000001</v>
      </c>
      <c r="D287" s="39">
        <v>8.9999999999999998E-4</v>
      </c>
      <c r="E287" s="42">
        <f t="shared" si="28"/>
        <v>33532.571829459011</v>
      </c>
      <c r="F287" s="42">
        <f t="shared" si="29"/>
        <v>33532.5</v>
      </c>
      <c r="G287" s="42">
        <f t="shared" si="27"/>
        <v>2.2238426754483953E-4</v>
      </c>
      <c r="H287" s="42">
        <f t="shared" si="33"/>
        <v>2.2238426754483953E-4</v>
      </c>
      <c r="I287" s="42"/>
      <c r="J287" s="42"/>
      <c r="K287" s="42"/>
      <c r="L287" s="42"/>
      <c r="M287" s="42">
        <f t="shared" si="34"/>
        <v>2.2238426754483953E-4</v>
      </c>
      <c r="N287" s="42"/>
      <c r="O287" s="42"/>
      <c r="P287" s="42"/>
      <c r="Q287" s="4">
        <f t="shared" si="31"/>
        <v>-7.9843747920882446E-4</v>
      </c>
      <c r="R287" s="4">
        <f t="shared" si="32"/>
        <v>7.5541583980145068E-3</v>
      </c>
      <c r="S287" s="28">
        <f t="shared" si="30"/>
        <v>36259.912100000001</v>
      </c>
    </row>
    <row r="288" spans="1:36">
      <c r="A288" s="49" t="s">
        <v>28</v>
      </c>
      <c r="B288" s="48" t="s">
        <v>180</v>
      </c>
      <c r="C288" s="42">
        <v>51572.747199999998</v>
      </c>
      <c r="D288" s="62">
        <v>2.4000000000000001E-4</v>
      </c>
      <c r="E288" s="42">
        <f t="shared" si="28"/>
        <v>34147.057455466893</v>
      </c>
      <c r="F288" s="42">
        <f t="shared" si="29"/>
        <v>34147</v>
      </c>
      <c r="G288" s="42">
        <f t="shared" si="27"/>
        <v>5.8037227427121252E-3</v>
      </c>
      <c r="H288" s="42">
        <f>C288-(C$7+C$8*F288)</f>
        <v>2.7520839998032898E-2</v>
      </c>
      <c r="I288" s="42"/>
      <c r="J288" s="42"/>
      <c r="K288" s="42"/>
      <c r="L288" s="42">
        <f>G288</f>
        <v>5.8037227427121252E-3</v>
      </c>
      <c r="M288" s="42"/>
      <c r="N288" s="42"/>
      <c r="O288" s="42"/>
      <c r="P288" s="42"/>
      <c r="Q288" s="4">
        <f t="shared" si="31"/>
        <v>7.7673604410484487E-4</v>
      </c>
      <c r="R288" s="4">
        <f t="shared" si="32"/>
        <v>7.3564102656557256E-3</v>
      </c>
      <c r="S288" s="28">
        <f t="shared" si="30"/>
        <v>36554.247199999998</v>
      </c>
    </row>
    <row r="289" spans="1:19">
      <c r="A289" s="42" t="s">
        <v>44</v>
      </c>
      <c r="B289" s="48"/>
      <c r="C289" s="42">
        <v>51625.917300000001</v>
      </c>
      <c r="D289" s="62"/>
      <c r="E289" s="42">
        <f t="shared" si="28"/>
        <v>34258.061077472579</v>
      </c>
      <c r="F289" s="42">
        <f t="shared" si="29"/>
        <v>34258</v>
      </c>
      <c r="G289" s="42">
        <f t="shared" si="27"/>
        <v>2.367030865570996E-3</v>
      </c>
      <c r="H289" s="42">
        <f>C289-(C$7+C$8*F289)</f>
        <v>2.9255760004161857E-2</v>
      </c>
      <c r="I289" s="42"/>
      <c r="J289" s="42"/>
      <c r="K289" s="42"/>
      <c r="L289" s="42"/>
      <c r="M289" s="42">
        <f>H289</f>
        <v>2.9255760004161857E-2</v>
      </c>
      <c r="N289" s="42"/>
      <c r="O289" s="42"/>
      <c r="P289" s="42"/>
      <c r="Q289" s="4">
        <f t="shared" si="31"/>
        <v>1.0612669815951992E-3</v>
      </c>
      <c r="R289" s="4">
        <f t="shared" si="32"/>
        <v>7.320690098541284E-3</v>
      </c>
      <c r="S289" s="35">
        <f t="shared" si="30"/>
        <v>36607.417300000001</v>
      </c>
    </row>
    <row r="290" spans="1:19">
      <c r="A290" s="42" t="s">
        <v>44</v>
      </c>
      <c r="B290" s="48"/>
      <c r="C290" s="42">
        <v>51630.707399999999</v>
      </c>
      <c r="D290" s="62"/>
      <c r="E290" s="42">
        <f t="shared" si="28"/>
        <v>34268.061405660206</v>
      </c>
      <c r="F290" s="42">
        <f t="shared" si="29"/>
        <v>34268</v>
      </c>
      <c r="G290" s="42">
        <f t="shared" si="27"/>
        <v>1.2793140704161488E-3</v>
      </c>
      <c r="H290" s="42">
        <f>C290-(C$7+C$8*F290)</f>
        <v>2.9412960000627209E-2</v>
      </c>
      <c r="I290" s="42"/>
      <c r="J290" s="42"/>
      <c r="K290" s="42"/>
      <c r="L290" s="42"/>
      <c r="M290" s="42">
        <f>H290</f>
        <v>2.9412960000627209E-2</v>
      </c>
      <c r="N290" s="42"/>
      <c r="O290" s="42"/>
      <c r="P290" s="42"/>
      <c r="Q290" s="4">
        <f t="shared" si="31"/>
        <v>1.0869003993871224E-3</v>
      </c>
      <c r="R290" s="4">
        <f t="shared" si="32"/>
        <v>7.3174720654679108E-3</v>
      </c>
      <c r="S290" s="35">
        <f t="shared" si="30"/>
        <v>36612.207399999999</v>
      </c>
    </row>
    <row r="291" spans="1:19">
      <c r="A291" s="42" t="s">
        <v>42</v>
      </c>
      <c r="B291" s="48" t="s">
        <v>180</v>
      </c>
      <c r="C291" s="42">
        <v>51919.542309999997</v>
      </c>
      <c r="D291" s="62">
        <v>2.0000000000000001E-4</v>
      </c>
      <c r="E291" s="42">
        <f t="shared" si="28"/>
        <v>34871.06424318887</v>
      </c>
      <c r="F291" s="42">
        <f t="shared" si="29"/>
        <v>34871</v>
      </c>
      <c r="G291" s="42">
        <f t="shared" si="27"/>
        <v>-1.0953487799270079E-4</v>
      </c>
      <c r="H291" s="42">
        <f>C291-(C$7+C$8*F291)</f>
        <v>3.0772120000619907E-2</v>
      </c>
      <c r="I291" s="42"/>
      <c r="J291" s="42"/>
      <c r="K291" s="42"/>
      <c r="L291" s="42"/>
      <c r="M291" s="42">
        <f>H291</f>
        <v>3.0772120000619907E-2</v>
      </c>
      <c r="N291" s="42"/>
      <c r="O291" s="42"/>
      <c r="P291" s="42"/>
      <c r="Q291" s="4">
        <f t="shared" si="31"/>
        <v>2.6325954922400835E-3</v>
      </c>
      <c r="R291" s="4">
        <f t="shared" si="32"/>
        <v>7.1234246711435086E-3</v>
      </c>
      <c r="S291" s="35">
        <f t="shared" si="30"/>
        <v>36901.042309999997</v>
      </c>
    </row>
    <row r="292" spans="1:19">
      <c r="A292" s="42" t="s">
        <v>42</v>
      </c>
      <c r="B292" s="48" t="s">
        <v>180</v>
      </c>
      <c r="C292" s="42">
        <v>51919.542829999999</v>
      </c>
      <c r="D292" s="62">
        <v>2.0000000000000001E-4</v>
      </c>
      <c r="E292" s="42">
        <f t="shared" si="28"/>
        <v>34871.065328796823</v>
      </c>
      <c r="F292" s="42">
        <f t="shared" si="29"/>
        <v>34871</v>
      </c>
      <c r="G292" s="42">
        <f t="shared" si="27"/>
        <v>4.1046512342290953E-4</v>
      </c>
      <c r="H292" s="42">
        <f>C292-(C$7+C$8*F292)</f>
        <v>3.1292120002035517E-2</v>
      </c>
      <c r="I292" s="42"/>
      <c r="J292" s="42"/>
      <c r="K292" s="42"/>
      <c r="L292" s="42"/>
      <c r="M292" s="42">
        <f t="shared" ref="M292:M302" si="35">H292</f>
        <v>3.1292120002035517E-2</v>
      </c>
      <c r="N292" s="42"/>
      <c r="O292" s="42"/>
      <c r="P292" s="42"/>
      <c r="Q292" s="4">
        <f t="shared" si="31"/>
        <v>2.6325954922400835E-3</v>
      </c>
      <c r="R292" s="4">
        <f t="shared" si="32"/>
        <v>7.1234246711435086E-3</v>
      </c>
      <c r="S292" s="35">
        <f t="shared" si="30"/>
        <v>36901.042829999999</v>
      </c>
    </row>
    <row r="293" spans="1:19">
      <c r="A293" s="45" t="s">
        <v>184</v>
      </c>
      <c r="B293" s="39" t="s">
        <v>180</v>
      </c>
      <c r="C293" s="40">
        <v>52251.484199999999</v>
      </c>
      <c r="D293" s="61">
        <v>4.0000000000000002E-4</v>
      </c>
      <c r="E293" s="42">
        <f t="shared" si="28"/>
        <v>35564.06185059245</v>
      </c>
      <c r="F293" s="42">
        <f t="shared" si="29"/>
        <v>35564</v>
      </c>
      <c r="G293" s="42">
        <f t="shared" si="27"/>
        <v>-9.5536701264791191E-3</v>
      </c>
      <c r="H293" s="42">
        <f t="shared" ref="H293:H302" si="36">G293</f>
        <v>-9.5536701264791191E-3</v>
      </c>
      <c r="I293" s="42"/>
      <c r="J293" s="42"/>
      <c r="K293" s="42"/>
      <c r="L293" s="42"/>
      <c r="M293" s="42">
        <f t="shared" si="35"/>
        <v>-9.5536701264791191E-3</v>
      </c>
      <c r="N293" s="42"/>
      <c r="O293" s="42"/>
      <c r="P293" s="42"/>
      <c r="Q293" s="4">
        <f t="shared" si="31"/>
        <v>4.4089913452203533E-3</v>
      </c>
      <c r="R293" s="4">
        <f t="shared" si="32"/>
        <v>6.9004149791587477E-3</v>
      </c>
      <c r="S293" s="35">
        <f t="shared" si="30"/>
        <v>37232.984199999999</v>
      </c>
    </row>
    <row r="294" spans="1:19">
      <c r="A294" s="45" t="s">
        <v>184</v>
      </c>
      <c r="B294" s="39" t="s">
        <v>177</v>
      </c>
      <c r="C294" s="40">
        <v>52278.553</v>
      </c>
      <c r="D294" s="61">
        <v>1E-3</v>
      </c>
      <c r="E294" s="42">
        <f t="shared" si="28"/>
        <v>35620.573590148088</v>
      </c>
      <c r="F294" s="42">
        <f t="shared" si="29"/>
        <v>35620.5</v>
      </c>
      <c r="G294" s="42">
        <f t="shared" si="27"/>
        <v>-2.4909839921747334E-3</v>
      </c>
      <c r="H294" s="42">
        <f t="shared" si="36"/>
        <v>-2.4909839921747334E-3</v>
      </c>
      <c r="I294" s="42"/>
      <c r="J294" s="42"/>
      <c r="K294" s="42"/>
      <c r="L294" s="42"/>
      <c r="M294" s="42">
        <f t="shared" si="35"/>
        <v>-2.4909839921747334E-3</v>
      </c>
      <c r="N294" s="42"/>
      <c r="O294" s="42"/>
      <c r="P294" s="42"/>
      <c r="Q294" s="4">
        <f t="shared" si="31"/>
        <v>4.5538201557447089E-3</v>
      </c>
      <c r="R294" s="4">
        <f t="shared" si="32"/>
        <v>6.8822330922941894E-3</v>
      </c>
      <c r="S294" s="35">
        <f t="shared" si="30"/>
        <v>37260.053</v>
      </c>
    </row>
    <row r="295" spans="1:19">
      <c r="A295" s="45" t="s">
        <v>184</v>
      </c>
      <c r="B295" s="39" t="s">
        <v>180</v>
      </c>
      <c r="C295" s="40">
        <v>52311.360000000001</v>
      </c>
      <c r="D295" s="61">
        <v>2.9999999999999997E-4</v>
      </c>
      <c r="E295" s="42">
        <f t="shared" si="28"/>
        <v>35689.065013469473</v>
      </c>
      <c r="F295" s="42">
        <f t="shared" si="29"/>
        <v>35689</v>
      </c>
      <c r="G295" s="42">
        <f t="shared" si="27"/>
        <v>9.3047913833288476E-4</v>
      </c>
      <c r="H295" s="42">
        <f t="shared" si="36"/>
        <v>9.3047913833288476E-4</v>
      </c>
      <c r="I295" s="42"/>
      <c r="J295" s="42"/>
      <c r="K295" s="42"/>
      <c r="L295" s="42"/>
      <c r="M295" s="42">
        <f t="shared" si="35"/>
        <v>9.3047913833288476E-4</v>
      </c>
      <c r="N295" s="42"/>
      <c r="O295" s="42"/>
      <c r="P295" s="42"/>
      <c r="Q295" s="4">
        <f t="shared" si="31"/>
        <v>4.7294090676193862E-3</v>
      </c>
      <c r="R295" s="4">
        <f t="shared" si="32"/>
        <v>6.860189565741583E-3</v>
      </c>
      <c r="S295" s="35">
        <f t="shared" si="30"/>
        <v>37292.86</v>
      </c>
    </row>
    <row r="296" spans="1:19">
      <c r="A296" s="45" t="s">
        <v>184</v>
      </c>
      <c r="B296" s="39" t="s">
        <v>177</v>
      </c>
      <c r="C296" s="40">
        <v>52311.602800000001</v>
      </c>
      <c r="D296" s="61">
        <v>8.0000000000000004E-4</v>
      </c>
      <c r="E296" s="42">
        <f t="shared" si="28"/>
        <v>35689.571908875405</v>
      </c>
      <c r="F296" s="42">
        <f t="shared" si="29"/>
        <v>35689.5</v>
      </c>
      <c r="G296" s="42">
        <f t="shared" si="27"/>
        <v>4.2942134969052859E-3</v>
      </c>
      <c r="H296" s="42">
        <f t="shared" si="36"/>
        <v>4.2942134969052859E-3</v>
      </c>
      <c r="I296" s="42"/>
      <c r="J296" s="42"/>
      <c r="K296" s="42"/>
      <c r="L296" s="42"/>
      <c r="M296" s="42">
        <f t="shared" si="35"/>
        <v>4.2942134969052859E-3</v>
      </c>
      <c r="N296" s="42"/>
      <c r="O296" s="42"/>
      <c r="P296" s="42"/>
      <c r="Q296" s="4">
        <f t="shared" si="31"/>
        <v>4.7306907385089858E-3</v>
      </c>
      <c r="R296" s="4">
        <f t="shared" si="32"/>
        <v>6.8600286640879155E-3</v>
      </c>
      <c r="S296" s="35">
        <f t="shared" si="30"/>
        <v>37293.102800000001</v>
      </c>
    </row>
    <row r="297" spans="1:19">
      <c r="A297" s="45" t="s">
        <v>184</v>
      </c>
      <c r="B297" s="39" t="s">
        <v>180</v>
      </c>
      <c r="C297" s="40">
        <v>52322.377699999997</v>
      </c>
      <c r="D297" s="61">
        <v>1E-4</v>
      </c>
      <c r="E297" s="42">
        <f t="shared" si="28"/>
        <v>35712.066749523598</v>
      </c>
      <c r="F297" s="42">
        <f t="shared" si="29"/>
        <v>35712</v>
      </c>
      <c r="G297" s="42">
        <f t="shared" si="27"/>
        <v>4.41430885985028E-3</v>
      </c>
      <c r="H297" s="42">
        <f t="shared" si="36"/>
        <v>4.41430885985028E-3</v>
      </c>
      <c r="I297" s="42"/>
      <c r="J297" s="42"/>
      <c r="K297" s="42"/>
      <c r="L297" s="42"/>
      <c r="M297" s="42">
        <f t="shared" si="35"/>
        <v>4.41430885985028E-3</v>
      </c>
      <c r="N297" s="42"/>
      <c r="O297" s="42"/>
      <c r="P297" s="42"/>
      <c r="Q297" s="4">
        <f t="shared" si="31"/>
        <v>4.7883659285408026E-3</v>
      </c>
      <c r="R297" s="4">
        <f t="shared" si="32"/>
        <v>6.852788089672825E-3</v>
      </c>
      <c r="S297" s="35">
        <f t="shared" si="30"/>
        <v>37303.877699999997</v>
      </c>
    </row>
    <row r="298" spans="1:19">
      <c r="A298" s="45" t="s">
        <v>184</v>
      </c>
      <c r="B298" s="39" t="s">
        <v>177</v>
      </c>
      <c r="C298" s="40">
        <v>52322.6132</v>
      </c>
      <c r="D298" s="61">
        <v>1E-4</v>
      </c>
      <c r="E298" s="42">
        <f t="shared" si="28"/>
        <v>35712.558404664036</v>
      </c>
      <c r="F298" s="42">
        <f t="shared" si="29"/>
        <v>35712.5</v>
      </c>
      <c r="G298" s="42">
        <f t="shared" si="27"/>
        <v>4.7016928874654695E-4</v>
      </c>
      <c r="H298" s="42">
        <f t="shared" si="36"/>
        <v>4.7016928874654695E-4</v>
      </c>
      <c r="I298" s="42"/>
      <c r="J298" s="42"/>
      <c r="K298" s="42"/>
      <c r="L298" s="42"/>
      <c r="M298" s="42">
        <f t="shared" si="35"/>
        <v>4.7016928874654695E-4</v>
      </c>
      <c r="N298" s="42"/>
      <c r="O298" s="42"/>
      <c r="P298" s="42"/>
      <c r="Q298" s="4">
        <f t="shared" si="31"/>
        <v>4.7896475994304022E-3</v>
      </c>
      <c r="R298" s="4">
        <f t="shared" si="32"/>
        <v>6.8526271880191558E-3</v>
      </c>
      <c r="S298" s="35">
        <f t="shared" si="30"/>
        <v>37304.1132</v>
      </c>
    </row>
    <row r="299" spans="1:19">
      <c r="A299" s="45" t="s">
        <v>184</v>
      </c>
      <c r="B299" s="39" t="s">
        <v>177</v>
      </c>
      <c r="C299" s="40">
        <v>52351.353900000002</v>
      </c>
      <c r="D299" s="61">
        <v>8.0000000000000004E-4</v>
      </c>
      <c r="E299" s="42">
        <f t="shared" si="28"/>
        <v>35772.560582560611</v>
      </c>
      <c r="F299" s="42">
        <f t="shared" si="29"/>
        <v>35772.5</v>
      </c>
      <c r="G299" s="42">
        <f t="shared" si="27"/>
        <v>5.2518181983032264E-3</v>
      </c>
      <c r="H299" s="42">
        <f t="shared" si="36"/>
        <v>5.2518181983032264E-3</v>
      </c>
      <c r="I299" s="42"/>
      <c r="J299" s="42"/>
      <c r="K299" s="42"/>
      <c r="L299" s="42"/>
      <c r="M299" s="42">
        <f t="shared" si="35"/>
        <v>5.2518181983032264E-3</v>
      </c>
      <c r="N299" s="42"/>
      <c r="O299" s="42"/>
      <c r="P299" s="42"/>
      <c r="Q299" s="4">
        <f t="shared" si="31"/>
        <v>4.9434481061819413E-3</v>
      </c>
      <c r="R299" s="4">
        <f t="shared" si="32"/>
        <v>6.8333189895789168E-3</v>
      </c>
      <c r="S299" s="35">
        <f t="shared" si="30"/>
        <v>37332.853900000002</v>
      </c>
    </row>
    <row r="300" spans="1:19">
      <c r="A300" s="45" t="s">
        <v>184</v>
      </c>
      <c r="B300" s="39" t="s">
        <v>180</v>
      </c>
      <c r="C300" s="40">
        <v>52351.595099999999</v>
      </c>
      <c r="D300" s="61">
        <v>2.0000000000000001E-4</v>
      </c>
      <c r="E300" s="42">
        <f t="shared" si="28"/>
        <v>35773.064137634377</v>
      </c>
      <c r="F300" s="42">
        <f t="shared" si="29"/>
        <v>35773</v>
      </c>
      <c r="G300" s="42">
        <f t="shared" si="27"/>
        <v>6.959065722185187E-3</v>
      </c>
      <c r="H300" s="42">
        <f t="shared" si="36"/>
        <v>6.959065722185187E-3</v>
      </c>
      <c r="I300" s="42"/>
      <c r="J300" s="42"/>
      <c r="K300" s="42"/>
      <c r="L300" s="42"/>
      <c r="M300" s="42">
        <f t="shared" si="35"/>
        <v>6.959065722185187E-3</v>
      </c>
      <c r="N300" s="42"/>
      <c r="O300" s="42"/>
      <c r="P300" s="42"/>
      <c r="Q300" s="4">
        <f t="shared" si="31"/>
        <v>4.9447297770715409E-3</v>
      </c>
      <c r="R300" s="4">
        <f t="shared" si="32"/>
        <v>6.8331580879252493E-3</v>
      </c>
      <c r="S300" s="35">
        <f t="shared" si="30"/>
        <v>37333.095099999999</v>
      </c>
    </row>
    <row r="301" spans="1:19">
      <c r="A301" s="45" t="s">
        <v>185</v>
      </c>
      <c r="B301" s="50"/>
      <c r="C301" s="41">
        <v>52368.359400000001</v>
      </c>
      <c r="D301" s="61">
        <v>2.0000000000000001E-4</v>
      </c>
      <c r="E301" s="42">
        <f t="shared" si="28"/>
        <v>35808.063094198122</v>
      </c>
      <c r="F301" s="42">
        <f t="shared" si="29"/>
        <v>35808</v>
      </c>
      <c r="G301" s="42">
        <f t="shared" si="27"/>
        <v>5.5600727864657529E-3</v>
      </c>
      <c r="H301" s="42">
        <f t="shared" si="36"/>
        <v>5.5600727864657529E-3</v>
      </c>
      <c r="I301" s="42"/>
      <c r="J301" s="42"/>
      <c r="K301" s="42"/>
      <c r="L301" s="42"/>
      <c r="M301" s="42">
        <f t="shared" si="35"/>
        <v>5.5600727864657529E-3</v>
      </c>
      <c r="N301" s="42"/>
      <c r="O301" s="42"/>
      <c r="P301" s="42"/>
      <c r="Q301" s="4">
        <f t="shared" si="31"/>
        <v>5.0344467393432651E-3</v>
      </c>
      <c r="R301" s="4">
        <f t="shared" si="32"/>
        <v>6.8218949721684432E-3</v>
      </c>
      <c r="S301" s="35">
        <f t="shared" si="30"/>
        <v>37349.859400000001</v>
      </c>
    </row>
    <row r="302" spans="1:19">
      <c r="A302" s="45" t="s">
        <v>185</v>
      </c>
      <c r="B302" s="50"/>
      <c r="C302" s="41">
        <v>52376.503299999997</v>
      </c>
      <c r="D302" s="61">
        <v>2.0000000000000001E-4</v>
      </c>
      <c r="E302" s="42">
        <f t="shared" si="28"/>
        <v>35825.065176143638</v>
      </c>
      <c r="F302" s="42">
        <f t="shared" si="29"/>
        <v>35825</v>
      </c>
      <c r="G302" s="42">
        <f t="shared" si="27"/>
        <v>5.3226469171931967E-3</v>
      </c>
      <c r="H302" s="42">
        <f t="shared" si="36"/>
        <v>5.3226469171931967E-3</v>
      </c>
      <c r="I302" s="42"/>
      <c r="J302" s="42"/>
      <c r="K302" s="42"/>
      <c r="L302" s="42"/>
      <c r="M302" s="42">
        <f t="shared" si="35"/>
        <v>5.3226469171931967E-3</v>
      </c>
      <c r="N302" s="42"/>
      <c r="O302" s="42"/>
      <c r="P302" s="42"/>
      <c r="Q302" s="4">
        <f t="shared" si="31"/>
        <v>5.0780235495895415E-3</v>
      </c>
      <c r="R302" s="4">
        <f t="shared" si="32"/>
        <v>6.8164243159437084E-3</v>
      </c>
      <c r="S302" s="35">
        <f t="shared" si="30"/>
        <v>37358.003299999997</v>
      </c>
    </row>
    <row r="303" spans="1:19">
      <c r="A303" s="49" t="s">
        <v>178</v>
      </c>
      <c r="B303" s="48"/>
      <c r="C303" s="42">
        <v>52559.958299999998</v>
      </c>
      <c r="D303" s="62">
        <v>1E-4</v>
      </c>
      <c r="E303" s="42">
        <f t="shared" si="28"/>
        <v>36208.06557439475</v>
      </c>
      <c r="F303" s="42">
        <f t="shared" si="29"/>
        <v>36208</v>
      </c>
      <c r="G303" s="42">
        <f t="shared" si="27"/>
        <v>6.0668538353638723E-3</v>
      </c>
      <c r="H303" s="42">
        <f>C303-(C$7+C$8*F303)</f>
        <v>3.1409759998496156E-2</v>
      </c>
      <c r="I303" s="42"/>
      <c r="J303" s="42"/>
      <c r="K303" s="42"/>
      <c r="L303" s="42">
        <f>+G303</f>
        <v>6.0668538353638723E-3</v>
      </c>
      <c r="M303" s="42"/>
      <c r="N303" s="42"/>
      <c r="O303" s="42"/>
      <c r="P303" s="42"/>
      <c r="Q303" s="4">
        <f t="shared" si="31"/>
        <v>6.0597834510201926E-3</v>
      </c>
      <c r="R303" s="4">
        <f t="shared" si="32"/>
        <v>6.6931736492335161E-3</v>
      </c>
      <c r="S303" s="35">
        <f t="shared" si="30"/>
        <v>37541.458299999998</v>
      </c>
    </row>
    <row r="304" spans="1:19">
      <c r="A304" s="42" t="s">
        <v>179</v>
      </c>
      <c r="B304" s="48" t="s">
        <v>180</v>
      </c>
      <c r="C304" s="42">
        <v>52693.598599999998</v>
      </c>
      <c r="D304" s="62">
        <v>2.0000000000000001E-4</v>
      </c>
      <c r="E304" s="42">
        <f t="shared" si="28"/>
        <v>36487.06744473023</v>
      </c>
      <c r="F304" s="42">
        <f t="shared" si="29"/>
        <v>36487</v>
      </c>
      <c r="G304" s="42">
        <f t="shared" ref="G304:G311" si="37">C304-(C$7+C$8*F304+C$9*F304^2+C$10*SIN((F304-D$10)/E$10))</f>
        <v>2.7184394275536761E-4</v>
      </c>
      <c r="H304" s="42">
        <f>C304-(C$7+C$8*F304)</f>
        <v>3.2305639993865043E-2</v>
      </c>
      <c r="I304" s="42"/>
      <c r="J304" s="42"/>
      <c r="K304" s="42"/>
      <c r="L304" s="42"/>
      <c r="M304" s="42">
        <f>H304</f>
        <v>3.2305639993865043E-2</v>
      </c>
      <c r="N304" s="42"/>
      <c r="O304" s="42"/>
      <c r="P304" s="42"/>
      <c r="Q304" s="4">
        <f t="shared" si="31"/>
        <v>6.7749558074148425E-3</v>
      </c>
      <c r="R304" s="4">
        <f t="shared" si="32"/>
        <v>6.6033905264864037E-3</v>
      </c>
      <c r="S304" s="35">
        <f t="shared" si="30"/>
        <v>37675.098599999998</v>
      </c>
    </row>
    <row r="305" spans="1:19">
      <c r="A305" s="45" t="s">
        <v>186</v>
      </c>
      <c r="B305" s="50" t="s">
        <v>177</v>
      </c>
      <c r="C305" s="51">
        <v>52694.333200000001</v>
      </c>
      <c r="D305" s="63">
        <v>3.5000000000000001E-3</v>
      </c>
      <c r="E305" s="42">
        <f t="shared" si="28"/>
        <v>36488.601074735176</v>
      </c>
      <c r="F305" s="42">
        <f t="shared" si="29"/>
        <v>36488.5</v>
      </c>
      <c r="G305" s="42">
        <f t="shared" si="37"/>
        <v>1.6564212957746349E-2</v>
      </c>
      <c r="H305" s="42">
        <f>G305</f>
        <v>1.6564212957746349E-2</v>
      </c>
      <c r="I305" s="42"/>
      <c r="J305" s="42"/>
      <c r="K305" s="42"/>
      <c r="L305" s="42"/>
      <c r="M305" s="42">
        <f>H305</f>
        <v>1.6564212957746349E-2</v>
      </c>
      <c r="N305" s="42"/>
      <c r="O305" s="42"/>
      <c r="P305" s="42"/>
      <c r="Q305" s="4">
        <f t="shared" si="31"/>
        <v>6.7788008200836414E-3</v>
      </c>
      <c r="R305" s="4">
        <f t="shared" si="32"/>
        <v>6.6029078215253979E-3</v>
      </c>
      <c r="S305" s="35">
        <f t="shared" si="30"/>
        <v>37675.833200000001</v>
      </c>
    </row>
    <row r="306" spans="1:19">
      <c r="A306" s="45" t="s">
        <v>186</v>
      </c>
      <c r="B306" s="50" t="s">
        <v>180</v>
      </c>
      <c r="C306" s="51">
        <v>52694.557999999997</v>
      </c>
      <c r="D306" s="63">
        <v>6.9999999999999999E-4</v>
      </c>
      <c r="E306" s="42">
        <f t="shared" si="28"/>
        <v>36489.070391404253</v>
      </c>
      <c r="F306" s="42">
        <f t="shared" si="29"/>
        <v>36489</v>
      </c>
      <c r="G306" s="42">
        <f t="shared" si="37"/>
        <v>1.9281972345197573E-3</v>
      </c>
      <c r="H306" s="42">
        <f>G306</f>
        <v>1.9281972345197573E-3</v>
      </c>
      <c r="I306" s="42"/>
      <c r="J306" s="42"/>
      <c r="K306" s="42"/>
      <c r="L306" s="42"/>
      <c r="M306" s="42">
        <f>H306</f>
        <v>1.9281972345197573E-3</v>
      </c>
      <c r="N306" s="42"/>
      <c r="O306" s="42"/>
      <c r="P306" s="42"/>
      <c r="Q306" s="4">
        <f t="shared" si="31"/>
        <v>6.7800824909732271E-3</v>
      </c>
      <c r="R306" s="4">
        <f t="shared" si="32"/>
        <v>6.6027469198717305E-3</v>
      </c>
      <c r="S306" s="35">
        <f t="shared" si="30"/>
        <v>37676.057999999997</v>
      </c>
    </row>
    <row r="307" spans="1:19">
      <c r="A307" s="42" t="s">
        <v>176</v>
      </c>
      <c r="B307" s="48" t="s">
        <v>177</v>
      </c>
      <c r="C307" s="42">
        <v>52707.210200000001</v>
      </c>
      <c r="D307" s="62">
        <v>1.1000000000000001E-3</v>
      </c>
      <c r="E307" s="42">
        <f>(C307-C$7)/C$8</f>
        <v>36515.484485534987</v>
      </c>
      <c r="F307" s="42">
        <f t="shared" si="29"/>
        <v>36515.5</v>
      </c>
      <c r="G307" s="42">
        <f t="shared" si="37"/>
        <v>-3.6181230199872516E-2</v>
      </c>
      <c r="H307" s="42"/>
      <c r="I307" s="42"/>
      <c r="J307" s="42"/>
      <c r="K307" s="42"/>
      <c r="L307" s="42"/>
      <c r="M307" s="42">
        <v>-3.6181230199872516E-2</v>
      </c>
      <c r="N307" s="42"/>
      <c r="O307" s="42"/>
      <c r="P307" s="42"/>
      <c r="Q307" s="4">
        <f t="shared" si="31"/>
        <v>6.848011048121827E-3</v>
      </c>
      <c r="R307" s="4">
        <f t="shared" si="32"/>
        <v>6.5942191322272917E-3</v>
      </c>
      <c r="S307" s="35">
        <f t="shared" si="30"/>
        <v>37688.710200000001</v>
      </c>
    </row>
    <row r="308" spans="1:19">
      <c r="A308" s="45" t="s">
        <v>186</v>
      </c>
      <c r="B308" s="50" t="s">
        <v>180</v>
      </c>
      <c r="C308" s="51">
        <v>52979.555999999997</v>
      </c>
      <c r="D308" s="63">
        <v>2E-3</v>
      </c>
      <c r="E308" s="42">
        <f>(C308-C$7)/C$8</f>
        <v>37084.062882755083</v>
      </c>
      <c r="F308" s="42">
        <f t="shared" si="29"/>
        <v>37084</v>
      </c>
      <c r="G308" s="42">
        <f t="shared" si="37"/>
        <v>-4.4820639595855027E-3</v>
      </c>
      <c r="H308" s="42">
        <f>G308</f>
        <v>-4.4820639595855027E-3</v>
      </c>
      <c r="I308" s="42"/>
      <c r="J308" s="42"/>
      <c r="K308" s="42"/>
      <c r="L308" s="42"/>
      <c r="M308" s="42">
        <f>H308</f>
        <v>-4.4820639595855027E-3</v>
      </c>
      <c r="N308" s="42"/>
      <c r="O308" s="42"/>
      <c r="P308" s="42"/>
      <c r="Q308" s="4">
        <f t="shared" si="31"/>
        <v>8.3052708495926497E-3</v>
      </c>
      <c r="R308" s="4">
        <f t="shared" si="32"/>
        <v>6.4112739520060264E-3</v>
      </c>
      <c r="S308" s="35">
        <f t="shared" si="30"/>
        <v>37961.055999999997</v>
      </c>
    </row>
    <row r="309" spans="1:19">
      <c r="A309" s="45" t="s">
        <v>187</v>
      </c>
      <c r="B309" s="48"/>
      <c r="C309" s="42">
        <v>53112.240899999997</v>
      </c>
      <c r="D309" s="62">
        <v>2.0000000000000001E-4</v>
      </c>
      <c r="E309" s="42">
        <f>(C309-C$7)/C$8</f>
        <v>37361.070157246962</v>
      </c>
      <c r="F309" s="42">
        <f t="shared" si="29"/>
        <v>37361</v>
      </c>
      <c r="G309" s="42">
        <f t="shared" si="37"/>
        <v>6.6174742023576982E-3</v>
      </c>
      <c r="H309" s="42">
        <f>G309</f>
        <v>6.6174742023576982E-3</v>
      </c>
      <c r="I309" s="42"/>
      <c r="J309" s="42"/>
      <c r="K309" s="42"/>
      <c r="L309" s="42"/>
      <c r="M309" s="42"/>
      <c r="N309" s="42"/>
      <c r="O309" s="42"/>
      <c r="P309" s="42">
        <f>G309</f>
        <v>6.6174742023576982E-3</v>
      </c>
      <c r="Q309" s="4">
        <f>+C$12+C$13*F309</f>
        <v>9.0153165224289289E-3</v>
      </c>
      <c r="R309" s="4">
        <f>+D$12+D$13*F309</f>
        <v>6.322134435873589E-3</v>
      </c>
      <c r="S309" s="35">
        <f t="shared" si="30"/>
        <v>38093.740899999997</v>
      </c>
    </row>
    <row r="310" spans="1:19">
      <c r="A310" s="49" t="s">
        <v>181</v>
      </c>
      <c r="B310" s="48" t="s">
        <v>180</v>
      </c>
      <c r="C310" s="42">
        <v>53372.8148</v>
      </c>
      <c r="D310" s="62">
        <v>1E-4</v>
      </c>
      <c r="E310" s="42">
        <f>(C310-C$7)/C$8</f>
        <v>37905.072269338998</v>
      </c>
      <c r="F310" s="42">
        <f t="shared" si="29"/>
        <v>37905</v>
      </c>
      <c r="G310" s="42">
        <f t="shared" si="37"/>
        <v>-3.9311683576670475E-3</v>
      </c>
      <c r="H310" s="42">
        <f>G310</f>
        <v>-3.9311683576670475E-3</v>
      </c>
      <c r="I310" s="42"/>
      <c r="J310" s="42"/>
      <c r="K310" s="42"/>
      <c r="L310" s="42">
        <f>H310</f>
        <v>-3.9311683576670475E-3</v>
      </c>
      <c r="M310" s="42"/>
      <c r="N310" s="42"/>
      <c r="O310" s="42"/>
      <c r="P310" s="42"/>
      <c r="Q310" s="4">
        <f t="shared" si="31"/>
        <v>1.0409774450309536E-2</v>
      </c>
      <c r="R310" s="4">
        <f t="shared" si="32"/>
        <v>6.1470734366820892E-3</v>
      </c>
      <c r="S310" s="35">
        <f t="shared" si="30"/>
        <v>38354.3148</v>
      </c>
    </row>
    <row r="311" spans="1:19">
      <c r="A311" s="57" t="s">
        <v>188</v>
      </c>
      <c r="B311" s="58"/>
      <c r="C311" s="59">
        <v>53096.433400000002</v>
      </c>
      <c r="D311" s="60">
        <v>2.7000000000000001E-3</v>
      </c>
      <c r="E311" s="42">
        <f>(C311-C$7)/C$8</f>
        <v>37328.068719317489</v>
      </c>
      <c r="F311" s="42">
        <f t="shared" si="29"/>
        <v>37328</v>
      </c>
      <c r="G311" s="42">
        <f t="shared" si="37"/>
        <v>3.7997717518010177E-3</v>
      </c>
      <c r="H311" s="42">
        <f>G311</f>
        <v>3.7997717518010177E-3</v>
      </c>
      <c r="I311" s="42"/>
      <c r="J311" s="42"/>
      <c r="K311" s="42"/>
      <c r="L311" s="42"/>
      <c r="M311" s="42"/>
      <c r="N311" s="42"/>
      <c r="O311" s="42"/>
      <c r="P311" s="42">
        <f>G311</f>
        <v>3.7997717518010177E-3</v>
      </c>
      <c r="Q311" s="4">
        <f>+C$12+C$13*F311</f>
        <v>8.9307262437155754E-3</v>
      </c>
      <c r="R311" s="4">
        <f>+D$12+D$13*F311</f>
        <v>6.3327539450157219E-3</v>
      </c>
      <c r="S311" s="35">
        <f t="shared" si="30"/>
        <v>38077.933400000002</v>
      </c>
    </row>
    <row r="312" spans="1:19">
      <c r="A312" s="54"/>
      <c r="B312" s="55"/>
      <c r="C312" s="56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S312" s="35"/>
    </row>
    <row r="313" spans="1:19">
      <c r="A313" s="42"/>
      <c r="B313" s="43"/>
      <c r="C313" s="53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S313" s="35"/>
    </row>
    <row r="314" spans="1:19">
      <c r="A314" s="42"/>
      <c r="B314" s="43"/>
      <c r="C314" s="46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S314" s="35"/>
    </row>
    <row r="315" spans="1:19">
      <c r="A315" s="42"/>
      <c r="B315" s="43"/>
      <c r="C315" s="46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S315" s="35"/>
    </row>
    <row r="316" spans="1:19">
      <c r="A316" s="42"/>
      <c r="B316" s="43"/>
      <c r="C316" s="46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S316" s="35"/>
    </row>
    <row r="317" spans="1:19">
      <c r="A317" s="42"/>
      <c r="B317" s="43"/>
      <c r="C317" s="47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S317" s="35"/>
    </row>
    <row r="318" spans="1:19">
      <c r="A318" s="42"/>
      <c r="B318" s="43"/>
      <c r="C318" s="47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S318" s="35"/>
    </row>
    <row r="319" spans="1:19">
      <c r="A319" s="42"/>
      <c r="B319" s="43"/>
      <c r="C319" s="47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S319" s="35"/>
    </row>
    <row r="320" spans="1:19">
      <c r="A320" s="42"/>
      <c r="B320" s="43"/>
      <c r="C320" s="53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S320" s="35"/>
    </row>
    <row r="321" spans="1:19">
      <c r="A321" s="42"/>
      <c r="B321" s="43"/>
      <c r="C321" s="46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S321" s="35"/>
    </row>
    <row r="322" spans="1:19">
      <c r="A322" s="42"/>
      <c r="B322" s="43"/>
      <c r="C322" s="46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S322" s="35"/>
    </row>
    <row r="323" spans="1:19">
      <c r="A323" s="42"/>
      <c r="B323" s="43"/>
      <c r="C323" s="47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S323" s="35"/>
    </row>
    <row r="324" spans="1:19">
      <c r="A324" s="42"/>
      <c r="B324" s="43"/>
      <c r="C324" s="47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S324" s="35"/>
    </row>
    <row r="325" spans="1:19">
      <c r="A325" s="42"/>
      <c r="B325" s="43"/>
      <c r="C325" s="47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S325" s="35"/>
    </row>
    <row r="326" spans="1:19">
      <c r="A326" s="42"/>
      <c r="B326" s="43"/>
      <c r="C326" s="46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S326" s="35"/>
    </row>
    <row r="327" spans="1:19">
      <c r="A327" s="42"/>
      <c r="B327" s="43"/>
      <c r="C327" s="46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S327" s="35"/>
    </row>
    <row r="328" spans="1:19">
      <c r="A328" s="42"/>
      <c r="B328" s="43"/>
      <c r="C328" s="46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S328" s="35"/>
    </row>
    <row r="329" spans="1:19">
      <c r="A329" s="42"/>
      <c r="B329" s="43"/>
      <c r="C329" s="46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S329" s="35"/>
    </row>
    <row r="330" spans="1:19">
      <c r="A330" s="42"/>
      <c r="B330" s="43"/>
      <c r="C330" s="46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S330" s="35"/>
    </row>
    <row r="331" spans="1:19">
      <c r="A331" s="42"/>
      <c r="B331" s="43"/>
      <c r="C331" s="46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S331" s="35"/>
    </row>
    <row r="332" spans="1:19">
      <c r="A332" s="42"/>
      <c r="B332" s="43"/>
      <c r="C332" s="46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S332" s="35"/>
    </row>
    <row r="333" spans="1:19">
      <c r="A333" s="42"/>
      <c r="B333" s="43"/>
      <c r="C333" s="46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S333" s="35"/>
    </row>
    <row r="334" spans="1:19">
      <c r="A334" s="42"/>
      <c r="B334" s="43"/>
      <c r="C334" s="47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S334" s="35"/>
    </row>
    <row r="335" spans="1:19">
      <c r="A335" s="42"/>
      <c r="B335" s="43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S335" s="35"/>
    </row>
    <row r="336" spans="1:19">
      <c r="A336" s="45"/>
      <c r="B336" s="39"/>
      <c r="C336" s="40"/>
      <c r="D336" s="40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S336" s="35"/>
    </row>
    <row r="337" spans="1:19">
      <c r="A337" s="45"/>
      <c r="B337" s="39"/>
      <c r="C337" s="40"/>
      <c r="D337" s="40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S337" s="35"/>
    </row>
    <row r="338" spans="1:19">
      <c r="A338" s="45"/>
      <c r="B338" s="39"/>
      <c r="C338" s="40"/>
      <c r="D338" s="40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S338" s="35"/>
    </row>
    <row r="339" spans="1:19">
      <c r="A339" s="45"/>
      <c r="B339" s="39"/>
      <c r="C339" s="40"/>
      <c r="D339" s="40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S339" s="35"/>
    </row>
    <row r="340" spans="1:19">
      <c r="A340" s="45"/>
      <c r="B340" s="39"/>
      <c r="C340" s="40"/>
      <c r="D340" s="40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S340" s="35"/>
    </row>
    <row r="341" spans="1:19">
      <c r="A341" s="45"/>
      <c r="B341" s="39"/>
      <c r="C341" s="40"/>
      <c r="D341" s="40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S341" s="35"/>
    </row>
    <row r="342" spans="1:19">
      <c r="A342" s="45"/>
      <c r="B342" s="39"/>
      <c r="C342" s="40"/>
      <c r="D342" s="40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S342" s="35"/>
    </row>
    <row r="343" spans="1:19">
      <c r="A343" s="45"/>
      <c r="B343" s="39"/>
      <c r="C343" s="40"/>
      <c r="D343" s="40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S343" s="35"/>
    </row>
    <row r="344" spans="1:19">
      <c r="A344" s="42"/>
      <c r="B344" s="48"/>
      <c r="C344" s="47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S344" s="35"/>
    </row>
    <row r="345" spans="1:19">
      <c r="A345" s="42"/>
      <c r="B345" s="48"/>
      <c r="C345" s="47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S345" s="35"/>
    </row>
    <row r="346" spans="1:19">
      <c r="A346" s="42"/>
      <c r="B346" s="48"/>
      <c r="C346" s="46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S346" s="35"/>
    </row>
    <row r="347" spans="1:19">
      <c r="A347" s="42"/>
      <c r="B347" s="48"/>
      <c r="C347" s="46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S347" s="35"/>
    </row>
    <row r="348" spans="1:19">
      <c r="A348" s="42"/>
      <c r="B348" s="48"/>
      <c r="C348" s="47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S348" s="35"/>
    </row>
    <row r="349" spans="1:19">
      <c r="A349" s="42"/>
      <c r="B349" s="48"/>
      <c r="C349" s="46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S349" s="35"/>
    </row>
    <row r="350" spans="1:19">
      <c r="A350" s="42"/>
      <c r="B350" s="48"/>
      <c r="C350" s="47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S350" s="35"/>
    </row>
    <row r="351" spans="1:19">
      <c r="A351" s="42"/>
      <c r="B351" s="48"/>
      <c r="C351" s="46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S351" s="35"/>
    </row>
    <row r="352" spans="1:19">
      <c r="A352" s="42"/>
      <c r="B352" s="48"/>
      <c r="C352" s="47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S352" s="35"/>
    </row>
    <row r="353" spans="1:19">
      <c r="A353" s="42"/>
      <c r="B353" s="48"/>
      <c r="C353" s="47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S353" s="35"/>
    </row>
    <row r="354" spans="1:19">
      <c r="A354" s="42"/>
      <c r="B354" s="48"/>
      <c r="C354" s="47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S354" s="35"/>
    </row>
    <row r="355" spans="1:19">
      <c r="A355" s="45"/>
      <c r="B355" s="39"/>
      <c r="C355" s="40"/>
      <c r="D355" s="41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S355" s="35"/>
    </row>
    <row r="356" spans="1:19">
      <c r="A356" s="45"/>
      <c r="B356" s="39"/>
      <c r="C356" s="40"/>
      <c r="D356" s="41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S356" s="35"/>
    </row>
    <row r="357" spans="1:19">
      <c r="A357" s="45"/>
      <c r="B357" s="39"/>
      <c r="C357" s="40"/>
      <c r="D357" s="41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S357" s="35"/>
    </row>
    <row r="358" spans="1:19">
      <c r="A358" s="45"/>
      <c r="B358" s="50"/>
      <c r="C358" s="51"/>
      <c r="D358" s="41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S358" s="35"/>
    </row>
    <row r="359" spans="1:19">
      <c r="A359" s="45"/>
      <c r="B359" s="50"/>
      <c r="C359" s="51"/>
      <c r="D359" s="5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S359" s="35"/>
    </row>
    <row r="360" spans="1:19">
      <c r="A360" s="45"/>
      <c r="B360" s="50"/>
      <c r="C360" s="51"/>
      <c r="D360" s="51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S360" s="35"/>
    </row>
    <row r="361" spans="1:19">
      <c r="A361" s="42"/>
      <c r="B361" s="43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S361" s="35"/>
    </row>
    <row r="362" spans="1:19">
      <c r="A362" s="42"/>
      <c r="B362" s="43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S362" s="35"/>
    </row>
    <row r="363" spans="1:19">
      <c r="A363" s="42"/>
      <c r="B363" s="43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S363" s="35"/>
    </row>
    <row r="364" spans="1:19">
      <c r="A364" s="42"/>
      <c r="B364" s="43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S364" s="35"/>
    </row>
    <row r="365" spans="1:19">
      <c r="A365" s="42"/>
      <c r="B365" s="43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S365" s="35"/>
    </row>
    <row r="366" spans="1:19">
      <c r="A366" s="42"/>
      <c r="B366" s="43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S366" s="35"/>
    </row>
    <row r="367" spans="1:19">
      <c r="A367" s="42"/>
      <c r="B367" s="43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</row>
    <row r="368" spans="1:19">
      <c r="A368" s="42"/>
      <c r="B368" s="43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</row>
    <row r="369" spans="1:16">
      <c r="A369" s="42"/>
      <c r="B369" s="43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</row>
    <row r="370" spans="1:16">
      <c r="A370" s="42"/>
      <c r="B370" s="43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</row>
    <row r="371" spans="1:16">
      <c r="A371" s="42"/>
      <c r="B371" s="43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</row>
    <row r="372" spans="1:16">
      <c r="A372" s="42"/>
      <c r="B372" s="43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</row>
    <row r="373" spans="1:16">
      <c r="A373" s="42"/>
      <c r="B373" s="43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</row>
    <row r="374" spans="1:16">
      <c r="A374" s="42"/>
      <c r="B374" s="43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</row>
    <row r="375" spans="1:16">
      <c r="A375" s="42"/>
      <c r="B375" s="43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</row>
    <row r="376" spans="1:16">
      <c r="A376" s="42"/>
      <c r="B376" s="43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</row>
    <row r="377" spans="1:16">
      <c r="A377" s="42"/>
      <c r="B377" s="43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</row>
    <row r="378" spans="1:16">
      <c r="A378" s="42"/>
      <c r="B378" s="43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</row>
    <row r="379" spans="1:16">
      <c r="A379" s="42"/>
      <c r="B379" s="43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</row>
    <row r="380" spans="1:16">
      <c r="A380" s="42"/>
      <c r="B380" s="43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</row>
    <row r="381" spans="1:16">
      <c r="A381" s="42"/>
      <c r="B381" s="43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</row>
    <row r="382" spans="1:16">
      <c r="A382" s="42"/>
      <c r="B382" s="43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</row>
    <row r="383" spans="1:16">
      <c r="A383" s="42"/>
      <c r="B383" s="43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</row>
    <row r="384" spans="1:16">
      <c r="A384" s="42"/>
      <c r="B384" s="43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</row>
    <row r="385" spans="1:16">
      <c r="A385" s="42"/>
      <c r="B385" s="43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</row>
    <row r="386" spans="1:16">
      <c r="A386" s="42"/>
      <c r="B386" s="43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</row>
    <row r="387" spans="1:16">
      <c r="A387" s="42"/>
      <c r="B387" s="43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</row>
    <row r="388" spans="1:16">
      <c r="A388" s="42"/>
      <c r="B388" s="43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</row>
    <row r="389" spans="1:16">
      <c r="A389" s="42"/>
      <c r="B389" s="43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</row>
    <row r="390" spans="1:16">
      <c r="A390" s="42"/>
      <c r="B390" s="43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</row>
    <row r="391" spans="1:16">
      <c r="A391" s="42"/>
      <c r="B391" s="43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</row>
    <row r="392" spans="1:16">
      <c r="A392" s="42"/>
      <c r="B392" s="43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</row>
    <row r="393" spans="1:16">
      <c r="A393" s="42"/>
      <c r="B393" s="43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</row>
    <row r="394" spans="1:16">
      <c r="A394" s="42"/>
      <c r="B394" s="43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</row>
    <row r="395" spans="1:16">
      <c r="A395" s="42"/>
      <c r="B395" s="43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</row>
    <row r="396" spans="1:16">
      <c r="A396" s="42"/>
      <c r="B396" s="43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</row>
    <row r="397" spans="1:16">
      <c r="A397" s="42"/>
      <c r="B397" s="43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</row>
    <row r="398" spans="1:16">
      <c r="A398" s="42"/>
      <c r="B398" s="43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</row>
    <row r="399" spans="1:16">
      <c r="A399" s="42"/>
      <c r="B399" s="43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</row>
    <row r="400" spans="1:16">
      <c r="A400" s="42"/>
      <c r="B400" s="43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</row>
    <row r="401" spans="1:16">
      <c r="A401" s="42"/>
      <c r="B401" s="43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</row>
    <row r="402" spans="1:16">
      <c r="A402" s="42"/>
      <c r="B402" s="43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</row>
    <row r="403" spans="1:16">
      <c r="A403" s="42"/>
      <c r="B403" s="43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</row>
    <row r="404" spans="1:16">
      <c r="A404" s="42"/>
      <c r="B404" s="43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</row>
    <row r="405" spans="1:16">
      <c r="A405" s="42"/>
      <c r="B405" s="43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</row>
    <row r="406" spans="1:16">
      <c r="A406" s="42"/>
      <c r="B406" s="43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</row>
    <row r="407" spans="1:16">
      <c r="A407" s="42"/>
      <c r="B407" s="43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</row>
    <row r="408" spans="1:16">
      <c r="A408" s="42"/>
      <c r="B408" s="43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6">
      <c r="A409" s="42"/>
      <c r="B409" s="43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</row>
    <row r="410" spans="1:16">
      <c r="A410" s="42"/>
      <c r="B410" s="43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</row>
    <row r="411" spans="1:16">
      <c r="A411" s="42"/>
      <c r="B411" s="43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</row>
    <row r="412" spans="1:16">
      <c r="A412" s="42"/>
      <c r="B412" s="43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</row>
    <row r="413" spans="1:16">
      <c r="A413" s="42"/>
      <c r="B413" s="43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</row>
    <row r="414" spans="1:16">
      <c r="A414" s="42"/>
      <c r="B414" s="43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</row>
    <row r="415" spans="1:16">
      <c r="A415" s="42"/>
      <c r="B415" s="43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</row>
    <row r="416" spans="1:16">
      <c r="A416" s="42"/>
      <c r="B416" s="43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</row>
    <row r="417" spans="1:16">
      <c r="A417" s="42"/>
      <c r="B417" s="43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</row>
    <row r="418" spans="1:16">
      <c r="A418" s="42"/>
      <c r="B418" s="43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</row>
    <row r="419" spans="1:16">
      <c r="A419" s="42"/>
      <c r="B419" s="43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</row>
    <row r="420" spans="1:16">
      <c r="A420" s="42"/>
      <c r="B420" s="43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</row>
    <row r="421" spans="1:16">
      <c r="A421" s="42"/>
      <c r="B421" s="43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</row>
    <row r="422" spans="1:16">
      <c r="A422" s="42"/>
      <c r="B422" s="43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</row>
    <row r="423" spans="1:16">
      <c r="A423" s="42"/>
      <c r="B423" s="43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</row>
    <row r="424" spans="1:16">
      <c r="A424" s="42"/>
      <c r="B424" s="43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</row>
    <row r="425" spans="1:16">
      <c r="A425" s="42"/>
      <c r="B425" s="43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</row>
    <row r="426" spans="1:16">
      <c r="A426" s="42"/>
      <c r="B426" s="43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</row>
    <row r="427" spans="1:16">
      <c r="A427" s="42"/>
      <c r="B427" s="43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</row>
    <row r="428" spans="1:16">
      <c r="A428" s="42"/>
      <c r="B428" s="43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</row>
    <row r="429" spans="1:16">
      <c r="A429" s="42"/>
      <c r="B429" s="43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</row>
    <row r="430" spans="1:16">
      <c r="A430" s="42"/>
      <c r="B430" s="43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</row>
    <row r="431" spans="1:16">
      <c r="A431" s="42"/>
      <c r="B431" s="43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</row>
    <row r="432" spans="1:16">
      <c r="A432" s="42"/>
      <c r="B432" s="43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</row>
    <row r="433" spans="1:16">
      <c r="A433" s="42"/>
      <c r="B433" s="43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</row>
    <row r="434" spans="1:16">
      <c r="A434" s="42"/>
      <c r="B434" s="43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</row>
    <row r="435" spans="1:16">
      <c r="A435" s="42"/>
      <c r="B435" s="43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</row>
    <row r="436" spans="1:16">
      <c r="A436" s="42"/>
      <c r="B436" s="43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</row>
    <row r="437" spans="1:16">
      <c r="A437" s="42"/>
      <c r="B437" s="43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</row>
    <row r="438" spans="1:16">
      <c r="A438" s="42"/>
      <c r="B438" s="43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</row>
    <row r="439" spans="1:16">
      <c r="A439" s="42"/>
      <c r="B439" s="43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</row>
    <row r="440" spans="1:16">
      <c r="A440" s="42"/>
      <c r="B440" s="43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</row>
    <row r="441" spans="1:16">
      <c r="A441" s="42"/>
      <c r="B441" s="43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</row>
    <row r="442" spans="1:16">
      <c r="A442" s="42"/>
      <c r="B442" s="43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</row>
    <row r="443" spans="1:16">
      <c r="A443" s="42"/>
      <c r="B443" s="43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</row>
    <row r="444" spans="1:16">
      <c r="A444" s="42"/>
      <c r="B444" s="43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</row>
    <row r="445" spans="1:16">
      <c r="A445" s="42"/>
      <c r="B445" s="43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</row>
    <row r="446" spans="1:16">
      <c r="A446" s="42"/>
      <c r="B446" s="43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</row>
    <row r="447" spans="1:16">
      <c r="A447" s="42"/>
      <c r="B447" s="43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</row>
    <row r="448" spans="1:16">
      <c r="A448" s="42"/>
      <c r="B448" s="43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</row>
    <row r="449" spans="1:16">
      <c r="A449" s="42"/>
      <c r="B449" s="43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</row>
    <row r="450" spans="1:16">
      <c r="A450" s="42"/>
      <c r="B450" s="43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</row>
    <row r="451" spans="1:16">
      <c r="A451" s="42"/>
      <c r="B451" s="43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</row>
    <row r="452" spans="1:16">
      <c r="A452" s="42"/>
      <c r="B452" s="43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</row>
    <row r="453" spans="1:16">
      <c r="A453" s="42"/>
      <c r="B453" s="43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</row>
    <row r="454" spans="1:16">
      <c r="A454" s="42"/>
      <c r="B454" s="43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</row>
    <row r="455" spans="1:16">
      <c r="A455" s="42"/>
      <c r="B455" s="43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</row>
    <row r="456" spans="1:16">
      <c r="A456" s="42"/>
      <c r="B456" s="43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</row>
    <row r="457" spans="1:16">
      <c r="A457" s="42"/>
      <c r="B457" s="43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</row>
    <row r="458" spans="1:16">
      <c r="A458" s="42"/>
      <c r="B458" s="43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</row>
    <row r="459" spans="1:16">
      <c r="A459" s="42"/>
      <c r="B459" s="43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</row>
    <row r="460" spans="1:16">
      <c r="A460" s="42"/>
      <c r="B460" s="43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</row>
    <row r="461" spans="1:16">
      <c r="A461" s="42"/>
      <c r="B461" s="43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</row>
    <row r="462" spans="1:16">
      <c r="A462" s="42"/>
      <c r="B462" s="43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</row>
    <row r="463" spans="1:16">
      <c r="A463" s="42"/>
      <c r="B463" s="43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</row>
    <row r="464" spans="1:16">
      <c r="A464" s="42"/>
      <c r="B464" s="43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</row>
    <row r="465" spans="1:16">
      <c r="A465" s="42"/>
      <c r="B465" s="43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</row>
    <row r="466" spans="1:16">
      <c r="A466" s="42"/>
      <c r="B466" s="43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</row>
    <row r="467" spans="1:16">
      <c r="A467" s="42"/>
      <c r="B467" s="43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</row>
    <row r="468" spans="1:16">
      <c r="A468" s="42"/>
      <c r="B468" s="43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</row>
    <row r="469" spans="1:16">
      <c r="A469" s="42"/>
      <c r="B469" s="43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</row>
    <row r="470" spans="1:16">
      <c r="A470" s="42"/>
      <c r="B470" s="43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</row>
    <row r="471" spans="1:16">
      <c r="A471" s="42"/>
      <c r="B471" s="43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</row>
    <row r="472" spans="1:16">
      <c r="A472" s="42"/>
      <c r="B472" s="43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</row>
    <row r="473" spans="1:16">
      <c r="A473" s="42"/>
      <c r="B473" s="43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</row>
    <row r="474" spans="1:16">
      <c r="A474" s="42"/>
      <c r="B474" s="43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</row>
    <row r="475" spans="1:16">
      <c r="A475" s="42"/>
      <c r="B475" s="43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</row>
    <row r="476" spans="1:16">
      <c r="A476" s="42"/>
      <c r="B476" s="43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</row>
    <row r="477" spans="1:16">
      <c r="A477" s="42"/>
      <c r="B477" s="43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</row>
    <row r="478" spans="1:16">
      <c r="A478" s="42"/>
      <c r="B478" s="43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</row>
    <row r="479" spans="1:16">
      <c r="A479" s="42"/>
      <c r="B479" s="43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</row>
    <row r="480" spans="1:16">
      <c r="A480" s="42"/>
      <c r="B480" s="43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</row>
    <row r="481" spans="1:16">
      <c r="A481" s="42"/>
      <c r="B481" s="43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</row>
    <row r="482" spans="1:16">
      <c r="A482" s="42"/>
      <c r="B482" s="43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</row>
    <row r="483" spans="1:16">
      <c r="A483" s="42"/>
      <c r="B483" s="43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</row>
    <row r="484" spans="1:16">
      <c r="A484" s="42"/>
      <c r="B484" s="43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</row>
    <row r="485" spans="1:16">
      <c r="A485" s="42"/>
      <c r="B485" s="43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</row>
    <row r="486" spans="1:16">
      <c r="A486" s="42"/>
      <c r="B486" s="43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</row>
    <row r="487" spans="1:16">
      <c r="A487" s="42"/>
      <c r="B487" s="43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</row>
    <row r="488" spans="1:16">
      <c r="A488" s="42"/>
      <c r="B488" s="43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</row>
    <row r="489" spans="1:16">
      <c r="A489" s="42"/>
      <c r="B489" s="43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</row>
    <row r="490" spans="1:16">
      <c r="A490" s="42"/>
      <c r="B490" s="43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</row>
    <row r="491" spans="1:16">
      <c r="A491" s="42"/>
      <c r="B491" s="43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</row>
    <row r="492" spans="1:16">
      <c r="A492" s="42"/>
      <c r="B492" s="43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</row>
    <row r="493" spans="1:16">
      <c r="A493" s="42"/>
      <c r="B493" s="43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</row>
    <row r="494" spans="1:16">
      <c r="A494" s="42"/>
      <c r="B494" s="43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</row>
    <row r="495" spans="1:16">
      <c r="A495" s="42"/>
      <c r="B495" s="43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</row>
    <row r="496" spans="1:16">
      <c r="A496" s="42"/>
      <c r="B496" s="43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</row>
    <row r="497" spans="1:16">
      <c r="A497" s="42"/>
      <c r="B497" s="43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</row>
    <row r="498" spans="1:16">
      <c r="A498" s="42"/>
      <c r="B498" s="43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</row>
    <row r="499" spans="1:16">
      <c r="A499" s="42"/>
      <c r="B499" s="43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</row>
    <row r="500" spans="1:16">
      <c r="A500" s="42"/>
      <c r="B500" s="43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</row>
    <row r="501" spans="1:16">
      <c r="A501" s="42"/>
      <c r="B501" s="43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</row>
    <row r="502" spans="1:16">
      <c r="A502" s="42"/>
      <c r="B502" s="43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</row>
    <row r="503" spans="1:16">
      <c r="A503" s="42"/>
      <c r="B503" s="43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</row>
    <row r="504" spans="1:16">
      <c r="A504" s="42"/>
      <c r="B504" s="43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</row>
    <row r="505" spans="1:16">
      <c r="A505" s="42"/>
      <c r="B505" s="43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</row>
    <row r="506" spans="1:16">
      <c r="A506" s="42"/>
      <c r="B506" s="43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</row>
    <row r="507" spans="1:16">
      <c r="A507" s="42"/>
      <c r="B507" s="43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</row>
    <row r="508" spans="1:16">
      <c r="A508" s="42"/>
      <c r="B508" s="43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</row>
    <row r="509" spans="1:16">
      <c r="A509" s="42"/>
      <c r="B509" s="43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</row>
    <row r="510" spans="1:16">
      <c r="A510" s="42"/>
      <c r="B510" s="43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</row>
    <row r="511" spans="1:16">
      <c r="A511" s="42"/>
      <c r="B511" s="43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</row>
    <row r="512" spans="1:16">
      <c r="A512" s="42"/>
      <c r="B512" s="43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</row>
    <row r="513" spans="1:16">
      <c r="A513" s="42"/>
      <c r="B513" s="43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</row>
    <row r="514" spans="1:16">
      <c r="A514" s="42"/>
      <c r="B514" s="43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</row>
    <row r="515" spans="1:16">
      <c r="A515" s="42"/>
      <c r="B515" s="43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</row>
    <row r="516" spans="1:16">
      <c r="A516" s="42"/>
      <c r="B516" s="43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</row>
    <row r="517" spans="1:16">
      <c r="A517" s="42"/>
      <c r="B517" s="43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</row>
    <row r="518" spans="1:16">
      <c r="A518" s="42"/>
      <c r="B518" s="43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</row>
    <row r="519" spans="1:16">
      <c r="A519" s="42"/>
      <c r="B519" s="43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</row>
    <row r="520" spans="1:16">
      <c r="A520" s="42"/>
      <c r="B520" s="43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</row>
    <row r="521" spans="1:16">
      <c r="A521" s="42"/>
      <c r="B521" s="43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</row>
    <row r="522" spans="1:16">
      <c r="A522" s="42"/>
      <c r="B522" s="43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</row>
    <row r="523" spans="1:16">
      <c r="A523" s="42"/>
      <c r="B523" s="43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</row>
    <row r="524" spans="1:16">
      <c r="A524" s="42"/>
      <c r="B524" s="43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</row>
    <row r="525" spans="1:16">
      <c r="A525" s="42"/>
      <c r="B525" s="43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</row>
    <row r="526" spans="1:16">
      <c r="A526" s="42"/>
      <c r="B526" s="43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</row>
    <row r="527" spans="1:16">
      <c r="A527" s="42"/>
      <c r="B527" s="43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</row>
    <row r="528" spans="1:16">
      <c r="A528" s="42"/>
      <c r="B528" s="43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</row>
    <row r="529" spans="1:16">
      <c r="A529" s="42"/>
      <c r="B529" s="43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</row>
    <row r="530" spans="1:16">
      <c r="A530" s="42"/>
      <c r="B530" s="43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</row>
    <row r="531" spans="1:16">
      <c r="A531" s="42"/>
      <c r="B531" s="43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</row>
    <row r="532" spans="1:16">
      <c r="A532" s="42"/>
      <c r="B532" s="43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</row>
    <row r="533" spans="1:16">
      <c r="A533" s="42"/>
      <c r="B533" s="43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</row>
    <row r="534" spans="1:16">
      <c r="A534" s="42"/>
      <c r="B534" s="43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</row>
    <row r="535" spans="1:16">
      <c r="A535" s="42"/>
      <c r="B535" s="43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</row>
    <row r="536" spans="1:16">
      <c r="A536" s="42"/>
      <c r="B536" s="43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</row>
    <row r="537" spans="1:16">
      <c r="A537" s="42"/>
      <c r="B537" s="43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</row>
    <row r="538" spans="1:16">
      <c r="A538" s="42"/>
      <c r="B538" s="43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</row>
    <row r="539" spans="1:16">
      <c r="A539" s="42"/>
      <c r="B539" s="43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</row>
    <row r="540" spans="1:16">
      <c r="A540" s="42"/>
      <c r="B540" s="43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</row>
    <row r="541" spans="1:16">
      <c r="A541" s="42"/>
      <c r="B541" s="43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</row>
    <row r="542" spans="1:16">
      <c r="A542" s="42"/>
      <c r="B542" s="43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</row>
    <row r="543" spans="1:16">
      <c r="A543" s="42"/>
      <c r="B543" s="43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</row>
    <row r="544" spans="1:16">
      <c r="A544" s="42"/>
      <c r="B544" s="43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</row>
    <row r="545" spans="1:16">
      <c r="A545" s="42"/>
      <c r="B545" s="43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</row>
    <row r="546" spans="1:16">
      <c r="A546" s="42"/>
      <c r="B546" s="43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</row>
    <row r="547" spans="1:16">
      <c r="A547" s="42"/>
      <c r="B547" s="43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</row>
    <row r="548" spans="1:16">
      <c r="A548" s="42"/>
      <c r="B548" s="43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</row>
    <row r="549" spans="1:16">
      <c r="A549" s="42"/>
      <c r="B549" s="43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</row>
    <row r="550" spans="1:16">
      <c r="A550" s="42"/>
      <c r="B550" s="43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</row>
    <row r="551" spans="1:16">
      <c r="A551" s="42"/>
      <c r="B551" s="43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</row>
    <row r="552" spans="1:16">
      <c r="A552" s="42"/>
      <c r="B552" s="43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</row>
    <row r="553" spans="1:16">
      <c r="A553" s="42"/>
      <c r="B553" s="43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</row>
    <row r="554" spans="1:16">
      <c r="A554" s="42"/>
      <c r="B554" s="43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</row>
    <row r="555" spans="1:16">
      <c r="A555" s="42"/>
      <c r="B555" s="43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</row>
    <row r="556" spans="1:16">
      <c r="A556" s="42"/>
      <c r="B556" s="43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</row>
    <row r="557" spans="1:16">
      <c r="A557" s="42"/>
      <c r="B557" s="43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</row>
    <row r="558" spans="1:16">
      <c r="A558" s="42"/>
      <c r="B558" s="43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</row>
    <row r="559" spans="1:16">
      <c r="A559" s="42"/>
      <c r="B559" s="43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</row>
    <row r="560" spans="1:16">
      <c r="A560" s="42"/>
      <c r="B560" s="43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</row>
    <row r="561" spans="1:16">
      <c r="A561" s="42"/>
      <c r="B561" s="43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</row>
    <row r="562" spans="1:16">
      <c r="A562" s="42"/>
      <c r="B562" s="43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</row>
    <row r="563" spans="1:16">
      <c r="A563" s="42"/>
      <c r="B563" s="43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</row>
    <row r="564" spans="1:16">
      <c r="A564" s="42"/>
      <c r="B564" s="43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</row>
    <row r="565" spans="1:16">
      <c r="A565" s="42"/>
      <c r="B565" s="43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</row>
    <row r="566" spans="1:16">
      <c r="A566" s="42"/>
      <c r="B566" s="43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</row>
    <row r="567" spans="1:16">
      <c r="A567" s="42"/>
      <c r="B567" s="43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</row>
    <row r="568" spans="1:16">
      <c r="A568" s="42"/>
      <c r="B568" s="43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</row>
    <row r="569" spans="1:16">
      <c r="A569" s="42"/>
      <c r="B569" s="43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</row>
    <row r="570" spans="1:16">
      <c r="A570" s="42"/>
      <c r="B570" s="43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</row>
    <row r="571" spans="1:16">
      <c r="A571" s="42"/>
      <c r="B571" s="43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</row>
    <row r="572" spans="1:16">
      <c r="A572" s="42"/>
      <c r="B572" s="43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</row>
    <row r="573" spans="1:16">
      <c r="A573" s="42"/>
      <c r="B573" s="43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</row>
    <row r="574" spans="1:16">
      <c r="A574" s="42"/>
      <c r="B574" s="43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</row>
    <row r="575" spans="1:16">
      <c r="A575" s="42"/>
      <c r="B575" s="43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</row>
    <row r="576" spans="1:16">
      <c r="A576" s="42"/>
      <c r="B576" s="43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</row>
    <row r="577" spans="1:16">
      <c r="A577" s="42"/>
      <c r="B577" s="43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</row>
    <row r="578" spans="1:16">
      <c r="A578" s="42"/>
      <c r="B578" s="43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</row>
    <row r="579" spans="1:16">
      <c r="A579" s="42"/>
      <c r="B579" s="43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</row>
    <row r="580" spans="1:16">
      <c r="A580" s="42"/>
      <c r="B580" s="43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</row>
    <row r="581" spans="1:16">
      <c r="A581" s="42"/>
      <c r="B581" s="43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</row>
    <row r="582" spans="1:16">
      <c r="A582" s="42"/>
      <c r="B582" s="43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</row>
    <row r="583" spans="1:16">
      <c r="A583" s="42"/>
      <c r="B583" s="43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</row>
    <row r="584" spans="1:16">
      <c r="A584" s="42"/>
      <c r="B584" s="43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</row>
    <row r="585" spans="1:16">
      <c r="A585" s="42"/>
      <c r="B585" s="43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</row>
    <row r="586" spans="1:16">
      <c r="A586" s="42"/>
      <c r="B586" s="43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</row>
    <row r="587" spans="1:16">
      <c r="A587" s="42"/>
      <c r="B587" s="43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</row>
    <row r="588" spans="1:16">
      <c r="A588" s="42"/>
      <c r="B588" s="43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</row>
    <row r="589" spans="1:16">
      <c r="A589" s="42"/>
      <c r="B589" s="43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</row>
    <row r="590" spans="1:16">
      <c r="A590" s="42"/>
      <c r="B590" s="43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</row>
    <row r="591" spans="1:16">
      <c r="A591" s="42"/>
      <c r="B591" s="43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</row>
    <row r="592" spans="1:16">
      <c r="A592" s="42"/>
      <c r="B592" s="43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</row>
    <row r="593" spans="1:16">
      <c r="A593" s="42"/>
      <c r="B593" s="43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</row>
    <row r="594" spans="1:16">
      <c r="A594" s="42"/>
      <c r="B594" s="43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</row>
    <row r="595" spans="1:16">
      <c r="A595" s="42"/>
      <c r="B595" s="43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</row>
    <row r="596" spans="1:16">
      <c r="A596" s="42"/>
      <c r="B596" s="43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</row>
    <row r="597" spans="1:16">
      <c r="A597" s="42"/>
      <c r="B597" s="43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</row>
    <row r="598" spans="1:16">
      <c r="A598" s="42"/>
      <c r="B598" s="43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</row>
    <row r="599" spans="1:16">
      <c r="A599" s="42"/>
      <c r="B599" s="43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</row>
    <row r="600" spans="1:16">
      <c r="A600" s="42"/>
      <c r="B600" s="43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</row>
    <row r="601" spans="1:16">
      <c r="A601" s="42"/>
      <c r="B601" s="43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</row>
    <row r="602" spans="1:16">
      <c r="A602" s="42"/>
      <c r="B602" s="43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</row>
    <row r="603" spans="1:16">
      <c r="A603" s="42"/>
      <c r="B603" s="43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</row>
    <row r="604" spans="1:16">
      <c r="A604" s="42"/>
      <c r="B604" s="43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</row>
    <row r="605" spans="1:16">
      <c r="A605" s="42"/>
      <c r="B605" s="43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</row>
    <row r="606" spans="1:16">
      <c r="A606" s="42"/>
      <c r="B606" s="43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</row>
    <row r="607" spans="1:16">
      <c r="A607" s="42"/>
      <c r="B607" s="43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</row>
    <row r="608" spans="1:16">
      <c r="A608" s="42"/>
      <c r="B608" s="43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</row>
    <row r="609" spans="1:16">
      <c r="A609" s="42"/>
      <c r="B609" s="43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</row>
    <row r="610" spans="1:16">
      <c r="A610" s="42"/>
      <c r="B610" s="43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</row>
    <row r="611" spans="1:16">
      <c r="A611" s="42"/>
      <c r="B611" s="43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</row>
    <row r="612" spans="1:16">
      <c r="A612" s="42"/>
      <c r="B612" s="43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</row>
    <row r="613" spans="1:16">
      <c r="A613" s="42"/>
      <c r="B613" s="43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</row>
    <row r="614" spans="1:16">
      <c r="A614" s="42"/>
      <c r="B614" s="43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</row>
    <row r="615" spans="1:16">
      <c r="A615" s="42"/>
      <c r="B615" s="43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</row>
    <row r="616" spans="1:16">
      <c r="A616" s="42"/>
      <c r="B616" s="43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</row>
    <row r="617" spans="1:16">
      <c r="A617" s="42"/>
      <c r="B617" s="43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</row>
    <row r="618" spans="1:16">
      <c r="A618" s="42"/>
      <c r="B618" s="43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</row>
    <row r="619" spans="1:16">
      <c r="A619" s="42"/>
      <c r="B619" s="43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</row>
    <row r="620" spans="1:16">
      <c r="A620" s="42"/>
      <c r="B620" s="43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</row>
    <row r="621" spans="1:16">
      <c r="A621" s="42"/>
      <c r="B621" s="43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</row>
    <row r="622" spans="1:16">
      <c r="A622" s="42"/>
      <c r="B622" s="43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</row>
    <row r="623" spans="1:16">
      <c r="A623" s="42"/>
      <c r="B623" s="43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</row>
    <row r="624" spans="1:16">
      <c r="A624" s="42"/>
      <c r="B624" s="43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</row>
    <row r="625" spans="1:16">
      <c r="A625" s="42"/>
      <c r="B625" s="43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</row>
    <row r="626" spans="1:16">
      <c r="A626" s="42"/>
      <c r="B626" s="43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</row>
    <row r="627" spans="1:16">
      <c r="A627" s="42"/>
      <c r="B627" s="43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</row>
    <row r="628" spans="1:16">
      <c r="A628" s="42"/>
      <c r="B628" s="43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</row>
    <row r="629" spans="1:16">
      <c r="A629" s="42"/>
      <c r="B629" s="43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</row>
    <row r="630" spans="1:16">
      <c r="A630" s="42"/>
      <c r="B630" s="43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</row>
    <row r="631" spans="1:16">
      <c r="A631" s="42"/>
      <c r="B631" s="43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</row>
    <row r="632" spans="1:16">
      <c r="A632" s="42"/>
      <c r="B632" s="43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</row>
    <row r="633" spans="1:16">
      <c r="A633" s="42"/>
      <c r="B633" s="43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</row>
    <row r="634" spans="1:16">
      <c r="A634" s="42"/>
      <c r="B634" s="43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</row>
    <row r="635" spans="1:16">
      <c r="A635" s="42"/>
      <c r="B635" s="43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</row>
    <row r="636" spans="1:16">
      <c r="A636" s="42"/>
      <c r="B636" s="43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</row>
    <row r="637" spans="1:16">
      <c r="A637" s="42"/>
      <c r="B637" s="43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</row>
    <row r="638" spans="1:16">
      <c r="A638" s="42"/>
      <c r="B638" s="43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</row>
    <row r="639" spans="1:16">
      <c r="A639" s="42"/>
      <c r="B639" s="43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</row>
    <row r="640" spans="1:16">
      <c r="A640" s="42"/>
      <c r="B640" s="43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</row>
    <row r="641" spans="1:16">
      <c r="A641" s="42"/>
      <c r="B641" s="43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</row>
    <row r="642" spans="1:16">
      <c r="A642" s="42"/>
      <c r="B642" s="43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</row>
    <row r="643" spans="1:16">
      <c r="A643" s="42"/>
      <c r="B643" s="43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</row>
    <row r="644" spans="1:16">
      <c r="A644" s="42"/>
      <c r="B644" s="43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</row>
    <row r="645" spans="1:16">
      <c r="A645" s="42"/>
      <c r="B645" s="43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</row>
    <row r="646" spans="1:16">
      <c r="A646" s="42"/>
      <c r="B646" s="43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</row>
    <row r="647" spans="1:16">
      <c r="A647" s="42"/>
      <c r="B647" s="43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</row>
    <row r="648" spans="1:16">
      <c r="A648" s="42"/>
      <c r="B648" s="43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</row>
    <row r="649" spans="1:16">
      <c r="A649" s="42"/>
      <c r="B649" s="43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</row>
    <row r="650" spans="1:16">
      <c r="A650" s="42"/>
      <c r="B650" s="43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</row>
    <row r="651" spans="1:16">
      <c r="A651" s="42"/>
      <c r="B651" s="43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</row>
    <row r="652" spans="1:16">
      <c r="A652" s="42"/>
      <c r="B652" s="43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</row>
    <row r="653" spans="1:16">
      <c r="A653" s="42"/>
      <c r="B653" s="43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</row>
    <row r="654" spans="1:16">
      <c r="A654" s="42"/>
      <c r="B654" s="43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</row>
    <row r="655" spans="1:16">
      <c r="A655" s="42"/>
      <c r="B655" s="43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</row>
    <row r="656" spans="1:16">
      <c r="A656" s="42"/>
      <c r="B656" s="43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</row>
    <row r="657" spans="1:16">
      <c r="A657" s="42"/>
      <c r="B657" s="43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</row>
    <row r="658" spans="1:16">
      <c r="A658" s="42"/>
      <c r="B658" s="43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</row>
    <row r="659" spans="1:16">
      <c r="A659" s="42"/>
      <c r="B659" s="43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</row>
    <row r="660" spans="1:16">
      <c r="A660" s="42"/>
      <c r="B660" s="43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</row>
    <row r="661" spans="1:16">
      <c r="A661" s="42"/>
      <c r="B661" s="43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</row>
    <row r="662" spans="1:16">
      <c r="A662" s="42"/>
      <c r="B662" s="43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</row>
    <row r="663" spans="1:16">
      <c r="A663" s="42"/>
      <c r="B663" s="43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</row>
    <row r="664" spans="1:16">
      <c r="A664" s="42"/>
      <c r="B664" s="43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</row>
    <row r="665" spans="1:16">
      <c r="A665" s="42"/>
      <c r="B665" s="43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</row>
    <row r="666" spans="1:16">
      <c r="A666" s="42"/>
      <c r="B666" s="43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</row>
    <row r="667" spans="1:16">
      <c r="A667" s="42"/>
      <c r="B667" s="43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</row>
    <row r="668" spans="1:16">
      <c r="A668" s="42"/>
      <c r="B668" s="43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</row>
    <row r="669" spans="1:16">
      <c r="A669" s="42"/>
      <c r="B669" s="43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</row>
    <row r="670" spans="1:16">
      <c r="A670" s="42"/>
      <c r="B670" s="43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</row>
    <row r="671" spans="1:16">
      <c r="A671" s="42"/>
      <c r="B671" s="43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</row>
    <row r="672" spans="1:16">
      <c r="A672" s="42"/>
      <c r="B672" s="43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</row>
    <row r="673" spans="1:16">
      <c r="A673" s="42"/>
      <c r="B673" s="43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</row>
    <row r="674" spans="1:16">
      <c r="A674" s="42"/>
      <c r="B674" s="43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</row>
    <row r="675" spans="1:16">
      <c r="A675" s="42"/>
      <c r="B675" s="43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</row>
    <row r="676" spans="1:16">
      <c r="A676" s="42"/>
      <c r="B676" s="43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</row>
    <row r="677" spans="1:16">
      <c r="A677" s="42"/>
      <c r="B677" s="43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</row>
    <row r="678" spans="1:16">
      <c r="A678" s="42"/>
      <c r="B678" s="43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</row>
    <row r="679" spans="1:16">
      <c r="A679" s="42"/>
      <c r="B679" s="43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</row>
    <row r="680" spans="1:16">
      <c r="A680" s="42"/>
      <c r="B680" s="43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</row>
    <row r="681" spans="1:16">
      <c r="A681" s="42"/>
      <c r="B681" s="43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</row>
    <row r="682" spans="1:16">
      <c r="A682" s="42"/>
      <c r="B682" s="43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</row>
    <row r="683" spans="1:16">
      <c r="A683" s="42"/>
      <c r="B683" s="43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</row>
    <row r="684" spans="1:16">
      <c r="A684" s="42"/>
      <c r="B684" s="43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</row>
    <row r="685" spans="1:16">
      <c r="A685" s="42"/>
      <c r="B685" s="43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</row>
    <row r="686" spans="1:16">
      <c r="A686" s="42"/>
      <c r="B686" s="43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</row>
    <row r="687" spans="1:16">
      <c r="A687" s="42"/>
      <c r="B687" s="43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</row>
    <row r="688" spans="1:16">
      <c r="A688" s="42"/>
      <c r="B688" s="43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</row>
    <row r="689" spans="1:16">
      <c r="A689" s="42"/>
      <c r="B689" s="43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</row>
    <row r="690" spans="1:16">
      <c r="A690" s="42"/>
      <c r="B690" s="43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</row>
    <row r="691" spans="1:16">
      <c r="A691" s="42"/>
      <c r="B691" s="43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</row>
    <row r="692" spans="1:16">
      <c r="A692" s="42"/>
      <c r="B692" s="43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</row>
    <row r="693" spans="1:16">
      <c r="A693" s="42"/>
      <c r="B693" s="43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</row>
    <row r="694" spans="1:16">
      <c r="A694" s="42"/>
      <c r="B694" s="43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</row>
    <row r="695" spans="1:16">
      <c r="A695" s="42"/>
      <c r="B695" s="43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</row>
    <row r="696" spans="1:16">
      <c r="A696" s="42"/>
      <c r="B696" s="43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</row>
    <row r="697" spans="1:16">
      <c r="A697" s="42"/>
      <c r="B697" s="43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</row>
    <row r="698" spans="1:16">
      <c r="A698" s="42"/>
      <c r="B698" s="43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</row>
    <row r="699" spans="1:16">
      <c r="A699" s="42"/>
      <c r="B699" s="43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</row>
    <row r="700" spans="1:16">
      <c r="A700" s="42"/>
      <c r="B700" s="43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</row>
    <row r="701" spans="1:16">
      <c r="A701" s="42"/>
      <c r="B701" s="43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</row>
    <row r="702" spans="1:16">
      <c r="A702" s="42"/>
      <c r="B702" s="43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</row>
    <row r="703" spans="1:16">
      <c r="A703" s="42"/>
      <c r="B703" s="43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</row>
    <row r="704" spans="1:16">
      <c r="A704" s="42"/>
      <c r="B704" s="43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</row>
    <row r="705" spans="1:16">
      <c r="A705" s="42"/>
      <c r="B705" s="43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</row>
    <row r="706" spans="1:16">
      <c r="A706" s="42"/>
      <c r="B706" s="43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</row>
    <row r="707" spans="1:16">
      <c r="A707" s="42"/>
      <c r="B707" s="43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</row>
    <row r="708" spans="1:16">
      <c r="A708" s="42"/>
      <c r="B708" s="43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</row>
    <row r="709" spans="1:16">
      <c r="A709" s="42"/>
      <c r="B709" s="43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</row>
    <row r="710" spans="1:16">
      <c r="A710" s="42"/>
      <c r="B710" s="43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</row>
    <row r="711" spans="1:16">
      <c r="A711" s="42"/>
      <c r="B711" s="43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</row>
    <row r="712" spans="1:16">
      <c r="A712" s="42"/>
      <c r="B712" s="43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</row>
    <row r="713" spans="1:16">
      <c r="A713" s="42"/>
      <c r="B713" s="43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</row>
    <row r="714" spans="1:16">
      <c r="A714" s="42"/>
      <c r="B714" s="43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</row>
    <row r="715" spans="1:16">
      <c r="A715" s="42"/>
      <c r="B715" s="43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</row>
    <row r="716" spans="1:16">
      <c r="A716" s="42"/>
      <c r="B716" s="43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</row>
    <row r="717" spans="1:16">
      <c r="A717" s="42"/>
      <c r="B717" s="43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</row>
    <row r="718" spans="1:16">
      <c r="A718" s="42"/>
      <c r="B718" s="43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</row>
    <row r="719" spans="1:16">
      <c r="A719" s="42"/>
      <c r="B719" s="43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</row>
    <row r="720" spans="1:16">
      <c r="A720" s="42"/>
      <c r="B720" s="43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</row>
    <row r="721" spans="1:16">
      <c r="A721" s="42"/>
      <c r="B721" s="43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</row>
    <row r="722" spans="1:16">
      <c r="A722" s="42"/>
      <c r="B722" s="43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</row>
    <row r="723" spans="1:16">
      <c r="A723" s="42"/>
      <c r="B723" s="43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</row>
    <row r="724" spans="1:16">
      <c r="A724" s="42"/>
      <c r="B724" s="43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</row>
    <row r="725" spans="1:16">
      <c r="A725" s="42"/>
      <c r="B725" s="43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</row>
    <row r="726" spans="1:16">
      <c r="A726" s="42"/>
      <c r="B726" s="43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</row>
    <row r="727" spans="1:16">
      <c r="A727" s="42"/>
      <c r="B727" s="43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</row>
    <row r="728" spans="1:16">
      <c r="A728" s="42"/>
      <c r="B728" s="43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</row>
    <row r="729" spans="1:16">
      <c r="A729" s="42"/>
      <c r="B729" s="43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</row>
    <row r="730" spans="1:16">
      <c r="A730" s="42"/>
      <c r="B730" s="43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</row>
    <row r="731" spans="1:16">
      <c r="A731" s="42"/>
      <c r="B731" s="43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</row>
    <row r="732" spans="1:16">
      <c r="A732" s="42"/>
      <c r="B732" s="43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</row>
    <row r="733" spans="1:16">
      <c r="A733" s="42"/>
      <c r="B733" s="43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</row>
    <row r="734" spans="1:16">
      <c r="A734" s="42"/>
      <c r="B734" s="43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</row>
    <row r="735" spans="1:16">
      <c r="A735" s="42"/>
      <c r="B735" s="43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</row>
    <row r="736" spans="1:16">
      <c r="A736" s="42"/>
      <c r="B736" s="43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</row>
    <row r="737" spans="1:16">
      <c r="A737" s="42"/>
      <c r="B737" s="43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</row>
    <row r="738" spans="1:16">
      <c r="A738" s="42"/>
      <c r="B738" s="43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</row>
    <row r="739" spans="1:16">
      <c r="A739" s="42"/>
      <c r="B739" s="43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</row>
    <row r="740" spans="1:16">
      <c r="A740" s="42"/>
      <c r="B740" s="43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</row>
    <row r="741" spans="1:16">
      <c r="A741" s="42"/>
      <c r="B741" s="43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</row>
    <row r="742" spans="1:16">
      <c r="A742" s="42"/>
      <c r="B742" s="43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</row>
    <row r="743" spans="1:16">
      <c r="A743" s="42"/>
      <c r="B743" s="43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</row>
    <row r="744" spans="1:16">
      <c r="A744" s="42"/>
      <c r="B744" s="43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</row>
    <row r="745" spans="1:16">
      <c r="A745" s="42"/>
      <c r="B745" s="43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</row>
    <row r="746" spans="1:16">
      <c r="A746" s="42"/>
      <c r="B746" s="43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</row>
    <row r="747" spans="1:16">
      <c r="A747" s="42"/>
      <c r="B747" s="43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</row>
    <row r="748" spans="1:16">
      <c r="A748" s="42"/>
      <c r="B748" s="43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</row>
    <row r="749" spans="1:16">
      <c r="A749" s="42"/>
      <c r="B749" s="43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</row>
    <row r="750" spans="1:16">
      <c r="A750" s="42"/>
      <c r="B750" s="43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</row>
    <row r="751" spans="1:16">
      <c r="A751" s="42"/>
      <c r="B751" s="43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</row>
    <row r="752" spans="1:16">
      <c r="A752" s="42"/>
      <c r="B752" s="43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</row>
    <row r="753" spans="1:16">
      <c r="A753" s="42"/>
      <c r="B753" s="43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</row>
    <row r="754" spans="1:16">
      <c r="A754" s="42"/>
      <c r="B754" s="43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</row>
    <row r="755" spans="1:16">
      <c r="A755" s="42"/>
      <c r="B755" s="43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</row>
    <row r="756" spans="1:16">
      <c r="A756" s="42"/>
      <c r="B756" s="43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</row>
    <row r="757" spans="1:16">
      <c r="A757" s="42"/>
      <c r="B757" s="43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</row>
    <row r="758" spans="1:16">
      <c r="A758" s="42"/>
      <c r="B758" s="43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</row>
    <row r="759" spans="1:16">
      <c r="A759" s="42"/>
      <c r="B759" s="43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</row>
    <row r="760" spans="1:16">
      <c r="A760" s="42"/>
      <c r="B760" s="43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</row>
    <row r="761" spans="1:16">
      <c r="A761" s="42"/>
      <c r="B761" s="43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</row>
    <row r="762" spans="1:16">
      <c r="A762" s="42"/>
      <c r="B762" s="43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</row>
    <row r="763" spans="1:16">
      <c r="A763" s="42"/>
      <c r="B763" s="43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</row>
    <row r="764" spans="1:16">
      <c r="A764" s="42"/>
      <c r="B764" s="43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</row>
    <row r="765" spans="1:16">
      <c r="A765" s="42"/>
      <c r="B765" s="43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</row>
    <row r="766" spans="1:16">
      <c r="A766" s="42"/>
      <c r="B766" s="43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</row>
    <row r="767" spans="1:16">
      <c r="A767" s="42"/>
      <c r="B767" s="43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</row>
    <row r="768" spans="1:16">
      <c r="A768" s="42"/>
      <c r="B768" s="43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</row>
    <row r="769" spans="1:16">
      <c r="A769" s="42"/>
      <c r="B769" s="43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</row>
    <row r="770" spans="1:16">
      <c r="A770" s="42"/>
      <c r="B770" s="43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</row>
    <row r="771" spans="1:16">
      <c r="A771" s="42"/>
      <c r="B771" s="43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</row>
    <row r="772" spans="1:16">
      <c r="A772" s="42"/>
      <c r="B772" s="43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</row>
    <row r="773" spans="1:16">
      <c r="A773" s="42"/>
      <c r="B773" s="43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</row>
    <row r="774" spans="1:16">
      <c r="A774" s="42"/>
      <c r="B774" s="43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</row>
    <row r="775" spans="1:16">
      <c r="A775" s="42"/>
      <c r="B775" s="43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</row>
    <row r="776" spans="1:16">
      <c r="A776" s="42"/>
      <c r="B776" s="43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</row>
    <row r="777" spans="1:16">
      <c r="A777" s="42"/>
      <c r="B777" s="43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</row>
    <row r="778" spans="1:16">
      <c r="A778" s="42"/>
      <c r="B778" s="43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</row>
    <row r="779" spans="1:16">
      <c r="A779" s="42"/>
      <c r="B779" s="43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</row>
    <row r="780" spans="1:16">
      <c r="A780" s="42"/>
      <c r="B780" s="43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</row>
    <row r="781" spans="1:16">
      <c r="A781" s="42"/>
      <c r="B781" s="43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</row>
    <row r="782" spans="1:16">
      <c r="A782" s="42"/>
      <c r="B782" s="43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</row>
    <row r="783" spans="1:16">
      <c r="A783" s="42"/>
      <c r="B783" s="43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</row>
    <row r="784" spans="1:16">
      <c r="A784" s="42"/>
      <c r="B784" s="43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</row>
    <row r="785" spans="1:16">
      <c r="A785" s="42"/>
      <c r="B785" s="43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</row>
    <row r="786" spans="1:16">
      <c r="A786" s="42"/>
      <c r="B786" s="43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</row>
    <row r="787" spans="1:16">
      <c r="A787" s="42"/>
      <c r="B787" s="43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</row>
    <row r="788" spans="1:16">
      <c r="A788" s="42"/>
      <c r="B788" s="43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</row>
    <row r="789" spans="1:16">
      <c r="A789" s="42"/>
      <c r="B789" s="43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</row>
    <row r="790" spans="1:16">
      <c r="A790" s="42"/>
      <c r="B790" s="43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</row>
    <row r="791" spans="1:16">
      <c r="A791" s="42"/>
      <c r="B791" s="43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</row>
    <row r="792" spans="1:16">
      <c r="A792" s="42"/>
      <c r="B792" s="43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</row>
    <row r="793" spans="1:16">
      <c r="A793" s="42"/>
      <c r="B793" s="43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</row>
    <row r="794" spans="1:16">
      <c r="A794" s="42"/>
      <c r="B794" s="43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</row>
    <row r="795" spans="1:16">
      <c r="A795" s="42"/>
      <c r="B795" s="43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</row>
    <row r="796" spans="1:16">
      <c r="A796" s="42"/>
      <c r="B796" s="43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</row>
    <row r="797" spans="1:16">
      <c r="A797" s="42"/>
      <c r="B797" s="43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</row>
    <row r="798" spans="1:16">
      <c r="A798" s="42"/>
      <c r="B798" s="43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</row>
    <row r="799" spans="1:16">
      <c r="A799" s="42"/>
      <c r="B799" s="43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</row>
    <row r="800" spans="1:16">
      <c r="A800" s="42"/>
      <c r="B800" s="43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</row>
    <row r="801" spans="1:16">
      <c r="A801" s="42"/>
      <c r="B801" s="43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</row>
    <row r="802" spans="1:16">
      <c r="A802" s="42"/>
      <c r="B802" s="43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</row>
    <row r="803" spans="1:16">
      <c r="A803" s="42"/>
      <c r="B803" s="43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</row>
    <row r="804" spans="1:16">
      <c r="A804" s="42"/>
      <c r="B804" s="43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</row>
    <row r="805" spans="1:16">
      <c r="A805" s="42"/>
      <c r="B805" s="43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</row>
    <row r="806" spans="1:16">
      <c r="A806" s="42"/>
      <c r="B806" s="43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</row>
    <row r="807" spans="1:16">
      <c r="A807" s="42"/>
      <c r="B807" s="43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</row>
    <row r="808" spans="1:16">
      <c r="A808" s="42"/>
      <c r="B808" s="43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</row>
    <row r="809" spans="1:16">
      <c r="A809" s="42"/>
      <c r="B809" s="43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</row>
    <row r="810" spans="1:16">
      <c r="A810" s="42"/>
      <c r="B810" s="43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</row>
    <row r="811" spans="1:16">
      <c r="A811" s="42"/>
      <c r="B811" s="43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</row>
    <row r="812" spans="1:16">
      <c r="A812" s="42"/>
      <c r="B812" s="43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</row>
    <row r="813" spans="1:16">
      <c r="A813" s="42"/>
      <c r="B813" s="43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</row>
    <row r="814" spans="1:16">
      <c r="A814" s="42"/>
      <c r="B814" s="43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</row>
    <row r="815" spans="1:16">
      <c r="A815" s="42"/>
      <c r="B815" s="43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</row>
    <row r="816" spans="1:16">
      <c r="A816" s="42"/>
      <c r="B816" s="43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</row>
    <row r="817" spans="1:16">
      <c r="A817" s="42"/>
      <c r="B817" s="43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</row>
    <row r="818" spans="1:16">
      <c r="A818" s="42"/>
      <c r="B818" s="43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</row>
    <row r="819" spans="1:16">
      <c r="A819" s="42"/>
      <c r="B819" s="43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</row>
    <row r="820" spans="1:16">
      <c r="A820" s="42"/>
      <c r="B820" s="43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</row>
    <row r="821" spans="1:16">
      <c r="A821" s="42"/>
      <c r="B821" s="43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</row>
    <row r="822" spans="1:16">
      <c r="A822" s="42"/>
      <c r="B822" s="43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</row>
    <row r="823" spans="1:16">
      <c r="A823" s="42"/>
      <c r="B823" s="43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</row>
    <row r="824" spans="1:16">
      <c r="A824" s="42"/>
      <c r="B824" s="43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</row>
    <row r="825" spans="1:16">
      <c r="A825" s="42"/>
      <c r="B825" s="43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</row>
    <row r="826" spans="1:16">
      <c r="A826" s="42"/>
      <c r="B826" s="43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</row>
    <row r="827" spans="1:16">
      <c r="A827" s="42"/>
      <c r="B827" s="43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</row>
    <row r="828" spans="1:16">
      <c r="A828" s="42"/>
      <c r="B828" s="43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</row>
    <row r="829" spans="1:16">
      <c r="A829" s="42"/>
      <c r="B829" s="43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</row>
    <row r="830" spans="1:16">
      <c r="A830" s="42"/>
      <c r="B830" s="43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</row>
    <row r="831" spans="1:16">
      <c r="A831" s="42"/>
      <c r="B831" s="43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</row>
    <row r="832" spans="1:16">
      <c r="A832" s="42"/>
      <c r="B832" s="43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</row>
    <row r="833" spans="1:16">
      <c r="A833" s="42"/>
      <c r="B833" s="43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</row>
    <row r="834" spans="1:16">
      <c r="A834" s="42"/>
      <c r="B834" s="43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</row>
    <row r="835" spans="1:16">
      <c r="A835" s="42"/>
      <c r="B835" s="43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</row>
    <row r="836" spans="1:16">
      <c r="A836" s="42"/>
      <c r="B836" s="43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</row>
    <row r="837" spans="1:16">
      <c r="A837" s="42"/>
      <c r="B837" s="43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</row>
    <row r="838" spans="1:16">
      <c r="A838" s="42"/>
      <c r="B838" s="43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</row>
    <row r="839" spans="1:16">
      <c r="A839" s="42"/>
      <c r="B839" s="43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</row>
    <row r="840" spans="1:16">
      <c r="A840" s="42"/>
      <c r="B840" s="43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</row>
    <row r="841" spans="1:16">
      <c r="A841" s="42"/>
      <c r="B841" s="43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</row>
    <row r="842" spans="1:16">
      <c r="A842" s="42"/>
      <c r="B842" s="43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</row>
    <row r="843" spans="1:16">
      <c r="A843" s="42"/>
      <c r="B843" s="43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</row>
    <row r="844" spans="1:16">
      <c r="A844" s="42"/>
      <c r="B844" s="43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</row>
    <row r="845" spans="1:16">
      <c r="A845" s="42"/>
      <c r="B845" s="43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</row>
    <row r="846" spans="1:16">
      <c r="A846" s="42"/>
      <c r="B846" s="43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</row>
    <row r="847" spans="1:16">
      <c r="A847" s="42"/>
      <c r="B847" s="43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</row>
    <row r="848" spans="1:16">
      <c r="A848" s="42"/>
      <c r="B848" s="43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</row>
    <row r="849" spans="1:16">
      <c r="A849" s="42"/>
      <c r="B849" s="43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</row>
    <row r="850" spans="1:16">
      <c r="A850" s="42"/>
      <c r="B850" s="43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</row>
    <row r="851" spans="1:16">
      <c r="A851" s="42"/>
      <c r="B851" s="43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</row>
    <row r="852" spans="1:16">
      <c r="A852" s="42"/>
      <c r="B852" s="43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</row>
    <row r="853" spans="1:16">
      <c r="A853" s="42"/>
      <c r="B853" s="43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</row>
    <row r="854" spans="1:16">
      <c r="A854" s="42"/>
      <c r="B854" s="43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</row>
    <row r="855" spans="1:16">
      <c r="A855" s="42"/>
      <c r="B855" s="43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</row>
    <row r="856" spans="1:16">
      <c r="A856" s="42"/>
      <c r="B856" s="43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</row>
    <row r="857" spans="1:16">
      <c r="A857" s="42"/>
      <c r="B857" s="43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</row>
    <row r="858" spans="1:16">
      <c r="A858" s="42"/>
      <c r="B858" s="43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</row>
    <row r="859" spans="1:16">
      <c r="A859" s="42"/>
      <c r="B859" s="43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</row>
    <row r="860" spans="1:16">
      <c r="A860" s="42"/>
      <c r="B860" s="43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</row>
    <row r="861" spans="1:16">
      <c r="A861" s="42"/>
      <c r="B861" s="43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</row>
    <row r="862" spans="1:16">
      <c r="A862" s="42"/>
      <c r="B862" s="43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</row>
    <row r="863" spans="1:16">
      <c r="A863" s="42"/>
      <c r="B863" s="43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</row>
    <row r="864" spans="1:16">
      <c r="A864" s="42"/>
      <c r="B864" s="43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</row>
    <row r="865" spans="1:16">
      <c r="A865" s="42"/>
      <c r="B865" s="43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</row>
    <row r="866" spans="1:16">
      <c r="A866" s="42"/>
      <c r="B866" s="43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</row>
    <row r="867" spans="1:16">
      <c r="A867" s="42"/>
      <c r="B867" s="43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</row>
    <row r="868" spans="1:16">
      <c r="A868" s="42"/>
      <c r="B868" s="43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</row>
    <row r="869" spans="1:16">
      <c r="A869" s="42"/>
      <c r="B869" s="43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</row>
    <row r="870" spans="1:16">
      <c r="A870" s="42"/>
      <c r="B870" s="43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</row>
    <row r="871" spans="1:16">
      <c r="A871" s="42"/>
      <c r="B871" s="43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</row>
    <row r="872" spans="1:16">
      <c r="A872" s="42"/>
      <c r="B872" s="43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</row>
    <row r="873" spans="1:16">
      <c r="A873" s="42"/>
      <c r="B873" s="43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</row>
    <row r="874" spans="1:16">
      <c r="A874" s="42"/>
      <c r="B874" s="43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</row>
    <row r="875" spans="1:16">
      <c r="A875" s="42"/>
      <c r="B875" s="43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</row>
    <row r="876" spans="1:16">
      <c r="A876" s="42"/>
      <c r="B876" s="43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</row>
    <row r="877" spans="1:16">
      <c r="A877" s="42"/>
      <c r="B877" s="43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</row>
    <row r="878" spans="1:16">
      <c r="A878" s="42"/>
      <c r="B878" s="43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</row>
    <row r="879" spans="1:16">
      <c r="A879" s="42"/>
      <c r="B879" s="43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</row>
    <row r="880" spans="1:16">
      <c r="A880" s="42"/>
      <c r="B880" s="43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</row>
    <row r="881" spans="1:16">
      <c r="A881" s="42"/>
      <c r="B881" s="43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</row>
    <row r="882" spans="1:16">
      <c r="A882" s="42"/>
      <c r="B882" s="43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</row>
    <row r="883" spans="1:16">
      <c r="A883" s="42"/>
      <c r="B883" s="43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</row>
    <row r="884" spans="1:16">
      <c r="A884" s="42"/>
      <c r="B884" s="43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</row>
    <row r="885" spans="1:16">
      <c r="A885" s="42"/>
      <c r="B885" s="43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</row>
    <row r="886" spans="1:16">
      <c r="A886" s="42"/>
      <c r="B886" s="43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</row>
    <row r="887" spans="1:16">
      <c r="A887" s="42"/>
      <c r="B887" s="43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</row>
    <row r="888" spans="1:16">
      <c r="A888" s="42"/>
      <c r="B888" s="43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</row>
    <row r="889" spans="1:16">
      <c r="A889" s="42"/>
      <c r="B889" s="43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</row>
    <row r="890" spans="1:16">
      <c r="A890" s="42"/>
      <c r="B890" s="43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</row>
    <row r="891" spans="1:16">
      <c r="A891" s="42"/>
      <c r="B891" s="43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</row>
    <row r="892" spans="1:16">
      <c r="A892" s="42"/>
      <c r="B892" s="43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</row>
    <row r="893" spans="1:16">
      <c r="A893" s="42"/>
      <c r="B893" s="43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</row>
    <row r="894" spans="1:16">
      <c r="A894" s="42"/>
      <c r="B894" s="43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</row>
    <row r="895" spans="1:16">
      <c r="A895" s="42"/>
      <c r="B895" s="43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</row>
    <row r="896" spans="1:16">
      <c r="A896" s="42"/>
      <c r="B896" s="43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</row>
    <row r="897" spans="1:16">
      <c r="A897" s="42"/>
      <c r="B897" s="43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</row>
    <row r="898" spans="1:16">
      <c r="A898" s="42"/>
      <c r="B898" s="43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</row>
    <row r="899" spans="1:16">
      <c r="A899" s="42"/>
      <c r="B899" s="43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</row>
    <row r="900" spans="1:16">
      <c r="A900" s="42"/>
      <c r="B900" s="43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</row>
    <row r="901" spans="1:16">
      <c r="A901" s="42"/>
      <c r="B901" s="43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</row>
    <row r="902" spans="1:16">
      <c r="A902" s="42"/>
      <c r="B902" s="43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</row>
    <row r="903" spans="1:16">
      <c r="A903" s="42"/>
      <c r="B903" s="43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</row>
    <row r="904" spans="1:16">
      <c r="A904" s="42"/>
      <c r="B904" s="43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</row>
    <row r="905" spans="1:16">
      <c r="A905" s="42"/>
      <c r="B905" s="43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</row>
    <row r="906" spans="1:16">
      <c r="A906" s="42"/>
      <c r="B906" s="43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</row>
    <row r="907" spans="1:16">
      <c r="A907" s="42"/>
      <c r="B907" s="43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</row>
    <row r="908" spans="1:16">
      <c r="A908" s="42"/>
      <c r="B908" s="43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</row>
    <row r="909" spans="1:16">
      <c r="A909" s="42"/>
      <c r="B909" s="43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</row>
    <row r="910" spans="1:16">
      <c r="A910" s="42"/>
      <c r="B910" s="43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</row>
    <row r="911" spans="1:16">
      <c r="A911" s="42"/>
      <c r="B911" s="43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</row>
    <row r="912" spans="1:16">
      <c r="A912" s="42"/>
      <c r="B912" s="43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</row>
    <row r="913" spans="1:16">
      <c r="A913" s="42"/>
      <c r="B913" s="43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</row>
    <row r="914" spans="1:16">
      <c r="A914" s="42"/>
      <c r="B914" s="43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</row>
    <row r="915" spans="1:16">
      <c r="A915" s="42"/>
      <c r="B915" s="43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</row>
    <row r="916" spans="1:16">
      <c r="A916" s="42"/>
      <c r="B916" s="43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</row>
    <row r="917" spans="1:16">
      <c r="A917" s="42"/>
      <c r="B917" s="43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</row>
    <row r="918" spans="1:16">
      <c r="A918" s="42"/>
      <c r="B918" s="43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</row>
    <row r="919" spans="1:16">
      <c r="A919" s="42"/>
      <c r="B919" s="43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</row>
    <row r="920" spans="1:16">
      <c r="A920" s="42"/>
      <c r="B920" s="43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</row>
    <row r="921" spans="1:16">
      <c r="A921" s="42"/>
      <c r="B921" s="43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</row>
    <row r="922" spans="1:16">
      <c r="A922" s="42"/>
      <c r="B922" s="43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</row>
    <row r="923" spans="1:16">
      <c r="A923" s="42"/>
      <c r="B923" s="43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</row>
    <row r="924" spans="1:16">
      <c r="A924" s="42"/>
      <c r="B924" s="43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</row>
    <row r="925" spans="1:16">
      <c r="A925" s="42"/>
      <c r="B925" s="43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</row>
    <row r="926" spans="1:16">
      <c r="A926" s="42"/>
      <c r="B926" s="43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</row>
    <row r="927" spans="1:16">
      <c r="A927" s="42"/>
      <c r="B927" s="43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</row>
    <row r="928" spans="1:16">
      <c r="A928" s="42"/>
      <c r="B928" s="43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</row>
    <row r="929" spans="1:16">
      <c r="A929" s="42"/>
      <c r="B929" s="43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</row>
    <row r="930" spans="1:16">
      <c r="A930" s="42"/>
      <c r="B930" s="43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</row>
    <row r="931" spans="1:16">
      <c r="A931" s="42"/>
      <c r="B931" s="43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</row>
    <row r="932" spans="1:16">
      <c r="A932" s="42"/>
      <c r="B932" s="43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</row>
    <row r="933" spans="1:16">
      <c r="A933" s="42"/>
      <c r="B933" s="43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</row>
    <row r="934" spans="1:16">
      <c r="A934" s="42"/>
      <c r="B934" s="43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</row>
    <row r="935" spans="1:16">
      <c r="A935" s="42"/>
      <c r="B935" s="43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</row>
    <row r="936" spans="1:16">
      <c r="A936" s="42"/>
      <c r="B936" s="43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</row>
    <row r="937" spans="1:16">
      <c r="A937" s="42"/>
      <c r="B937" s="43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</row>
    <row r="938" spans="1:16">
      <c r="A938" s="42"/>
      <c r="B938" s="43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</row>
    <row r="939" spans="1:16">
      <c r="A939" s="42"/>
      <c r="B939" s="43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</row>
    <row r="940" spans="1:16">
      <c r="A940" s="42"/>
      <c r="B940" s="43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</row>
    <row r="941" spans="1:16">
      <c r="A941" s="42"/>
      <c r="B941" s="43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</row>
    <row r="942" spans="1:16">
      <c r="A942" s="42"/>
      <c r="B942" s="43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</row>
    <row r="943" spans="1:16">
      <c r="A943" s="42"/>
      <c r="B943" s="43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</row>
    <row r="944" spans="1:16">
      <c r="A944" s="42"/>
      <c r="B944" s="43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</row>
    <row r="945" spans="1:16">
      <c r="A945" s="42"/>
      <c r="B945" s="43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</row>
    <row r="946" spans="1:16">
      <c r="A946" s="42"/>
      <c r="B946" s="43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</row>
    <row r="947" spans="1:16">
      <c r="A947" s="42"/>
      <c r="B947" s="43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</row>
    <row r="948" spans="1:16">
      <c r="A948" s="42"/>
      <c r="B948" s="43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</row>
    <row r="949" spans="1:16">
      <c r="A949" s="42"/>
      <c r="B949" s="43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</row>
    <row r="950" spans="1:16">
      <c r="A950" s="42"/>
      <c r="B950" s="43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</row>
    <row r="951" spans="1:16">
      <c r="A951" s="42"/>
      <c r="B951" s="43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</row>
    <row r="952" spans="1:16">
      <c r="A952" s="42"/>
      <c r="B952" s="43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</row>
    <row r="953" spans="1:16">
      <c r="A953" s="42"/>
      <c r="B953" s="43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</row>
    <row r="954" spans="1:16">
      <c r="A954" s="42"/>
      <c r="B954" s="43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</row>
    <row r="955" spans="1:16">
      <c r="A955" s="42"/>
      <c r="B955" s="43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</row>
    <row r="956" spans="1:16">
      <c r="A956" s="42"/>
      <c r="B956" s="43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</row>
    <row r="957" spans="1:16">
      <c r="A957" s="42"/>
      <c r="B957" s="43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</row>
    <row r="958" spans="1:16">
      <c r="A958" s="42"/>
      <c r="B958" s="43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</row>
    <row r="959" spans="1:16">
      <c r="A959" s="42"/>
      <c r="B959" s="43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</row>
    <row r="960" spans="1:16">
      <c r="A960" s="42"/>
      <c r="B960" s="43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</row>
    <row r="961" spans="1:16">
      <c r="A961" s="42"/>
      <c r="B961" s="43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</row>
    <row r="962" spans="1:16">
      <c r="A962" s="42"/>
      <c r="B962" s="43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</row>
    <row r="963" spans="1:16">
      <c r="A963" s="42"/>
      <c r="B963" s="43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</row>
    <row r="964" spans="1:16">
      <c r="A964" s="42"/>
      <c r="B964" s="43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</row>
    <row r="965" spans="1:16">
      <c r="A965" s="42"/>
      <c r="B965" s="43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</row>
    <row r="966" spans="1:16">
      <c r="A966" s="42"/>
      <c r="B966" s="43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</row>
    <row r="967" spans="1:16">
      <c r="A967" s="42"/>
      <c r="B967" s="43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</row>
    <row r="968" spans="1:16">
      <c r="A968" s="42"/>
      <c r="B968" s="43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</row>
    <row r="969" spans="1:16">
      <c r="A969" s="42"/>
      <c r="B969" s="43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</row>
    <row r="970" spans="1:16">
      <c r="A970" s="42"/>
      <c r="B970" s="43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</row>
    <row r="971" spans="1:16">
      <c r="A971" s="42"/>
      <c r="B971" s="43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</row>
    <row r="972" spans="1:16">
      <c r="A972" s="42"/>
      <c r="B972" s="43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</row>
    <row r="973" spans="1:16">
      <c r="A973" s="42"/>
      <c r="B973" s="43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</row>
    <row r="974" spans="1:16">
      <c r="A974" s="42"/>
      <c r="B974" s="43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</row>
    <row r="975" spans="1:16">
      <c r="A975" s="42"/>
      <c r="B975" s="43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</row>
    <row r="976" spans="1:16">
      <c r="A976" s="42"/>
      <c r="B976" s="43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</row>
    <row r="977" spans="1:16">
      <c r="A977" s="42"/>
      <c r="B977" s="43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</row>
    <row r="978" spans="1:16">
      <c r="A978" s="42"/>
      <c r="B978" s="43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</row>
    <row r="979" spans="1:16">
      <c r="A979" s="42"/>
      <c r="B979" s="43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</row>
    <row r="980" spans="1:16">
      <c r="A980" s="42"/>
      <c r="B980" s="43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</row>
    <row r="981" spans="1:16">
      <c r="A981" s="42"/>
      <c r="B981" s="43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</row>
    <row r="982" spans="1:16">
      <c r="A982" s="42"/>
      <c r="B982" s="43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</row>
    <row r="983" spans="1:16">
      <c r="A983" s="42"/>
      <c r="B983" s="43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</row>
    <row r="984" spans="1:16">
      <c r="A984" s="42"/>
      <c r="B984" s="43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</row>
    <row r="985" spans="1:16">
      <c r="A985" s="42"/>
      <c r="B985" s="43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</row>
    <row r="986" spans="1:16">
      <c r="A986" s="42"/>
      <c r="B986" s="43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</row>
    <row r="987" spans="1:16">
      <c r="A987" s="42"/>
      <c r="B987" s="43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</row>
    <row r="988" spans="1:16">
      <c r="A988" s="42"/>
      <c r="B988" s="43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</row>
    <row r="989" spans="1:16">
      <c r="A989" s="42"/>
      <c r="B989" s="43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</row>
    <row r="990" spans="1:16">
      <c r="A990" s="42"/>
      <c r="B990" s="43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</row>
    <row r="991" spans="1:16">
      <c r="A991" s="42"/>
      <c r="B991" s="43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</row>
    <row r="992" spans="1:16">
      <c r="A992" s="42"/>
      <c r="B992" s="43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</row>
    <row r="993" spans="1:16">
      <c r="A993" s="42"/>
      <c r="B993" s="43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</row>
    <row r="994" spans="1:16">
      <c r="A994" s="42"/>
      <c r="B994" s="43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</row>
    <row r="995" spans="1:16">
      <c r="A995" s="42"/>
      <c r="B995" s="43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</row>
    <row r="996" spans="1:16">
      <c r="A996" s="42"/>
      <c r="B996" s="43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</row>
    <row r="997" spans="1:16">
      <c r="A997" s="42"/>
      <c r="B997" s="43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</row>
    <row r="998" spans="1:16">
      <c r="A998" s="42"/>
      <c r="B998" s="43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</row>
    <row r="999" spans="1:16">
      <c r="A999" s="42"/>
      <c r="B999" s="43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</row>
    <row r="1000" spans="1:16">
      <c r="A1000" s="42"/>
      <c r="B1000" s="43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</row>
    <row r="1001" spans="1:16">
      <c r="A1001" s="42"/>
      <c r="B1001" s="43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</row>
    <row r="1002" spans="1:16">
      <c r="A1002" s="42"/>
      <c r="B1002" s="43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</row>
    <row r="1003" spans="1:16">
      <c r="A1003" s="42"/>
      <c r="B1003" s="43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</row>
    <row r="1004" spans="1:16">
      <c r="A1004" s="42"/>
      <c r="B1004" s="43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</row>
    <row r="1005" spans="1:16">
      <c r="A1005" s="42"/>
      <c r="B1005" s="43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</row>
    <row r="1006" spans="1:16">
      <c r="A1006" s="42"/>
      <c r="B1006" s="43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</row>
    <row r="1007" spans="1:16">
      <c r="A1007" s="42"/>
      <c r="B1007" s="43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</row>
    <row r="1008" spans="1:16">
      <c r="A1008" s="42"/>
      <c r="B1008" s="43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</row>
    <row r="1009" spans="1:16">
      <c r="A1009" s="42"/>
      <c r="B1009" s="43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</row>
    <row r="1010" spans="1:16">
      <c r="A1010" s="42"/>
      <c r="B1010" s="43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</row>
    <row r="1011" spans="1:16">
      <c r="A1011" s="42"/>
      <c r="B1011" s="43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</row>
    <row r="1012" spans="1:16">
      <c r="A1012" s="42"/>
      <c r="B1012" s="43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</row>
    <row r="1013" spans="1:16">
      <c r="A1013" s="42"/>
      <c r="B1013" s="43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</row>
    <row r="1014" spans="1:16">
      <c r="A1014" s="42"/>
      <c r="B1014" s="43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</row>
    <row r="1015" spans="1:16">
      <c r="A1015" s="42"/>
      <c r="B1015" s="43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</row>
    <row r="1016" spans="1:16">
      <c r="A1016" s="42"/>
      <c r="B1016" s="43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</row>
    <row r="1017" spans="1:16">
      <c r="A1017" s="42"/>
      <c r="B1017" s="43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</row>
    <row r="1018" spans="1:16">
      <c r="A1018" s="42"/>
      <c r="B1018" s="43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</row>
    <row r="1019" spans="1:16">
      <c r="A1019" s="42"/>
      <c r="B1019" s="43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</row>
    <row r="1020" spans="1:16">
      <c r="A1020" s="42"/>
      <c r="B1020" s="43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</row>
    <row r="1021" spans="1:16">
      <c r="A1021" s="42"/>
      <c r="B1021" s="43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</row>
    <row r="1022" spans="1:16">
      <c r="A1022" s="42"/>
      <c r="B1022" s="43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</row>
    <row r="1023" spans="1:16">
      <c r="A1023" s="42"/>
      <c r="B1023" s="43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</row>
    <row r="1024" spans="1:16">
      <c r="A1024" s="42"/>
      <c r="B1024" s="43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</row>
    <row r="1025" spans="1:16">
      <c r="A1025" s="42"/>
      <c r="B1025" s="43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</row>
    <row r="1026" spans="1:16">
      <c r="A1026" s="42"/>
      <c r="B1026" s="43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</row>
    <row r="1027" spans="1:16">
      <c r="A1027" s="42"/>
      <c r="B1027" s="43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</row>
    <row r="1028" spans="1:16">
      <c r="A1028" s="42"/>
      <c r="B1028" s="43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</row>
    <row r="1029" spans="1:16">
      <c r="A1029" s="42"/>
      <c r="B1029" s="43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</row>
    <row r="1030" spans="1:16">
      <c r="A1030" s="42"/>
      <c r="B1030" s="43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</row>
    <row r="1031" spans="1:16">
      <c r="A1031" s="42"/>
      <c r="B1031" s="43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</row>
    <row r="1032" spans="1:16">
      <c r="A1032" s="42"/>
      <c r="B1032" s="43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</row>
    <row r="1033" spans="1:16">
      <c r="A1033" s="42"/>
      <c r="B1033" s="43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</row>
    <row r="1034" spans="1:16">
      <c r="A1034" s="42"/>
      <c r="B1034" s="43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</row>
    <row r="1035" spans="1:16">
      <c r="A1035" s="42"/>
      <c r="B1035" s="43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</row>
    <row r="1036" spans="1:16">
      <c r="A1036" s="42"/>
      <c r="B1036" s="43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</row>
    <row r="1037" spans="1:16">
      <c r="A1037" s="42"/>
      <c r="B1037" s="43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</row>
    <row r="1038" spans="1:16">
      <c r="A1038" s="42"/>
      <c r="B1038" s="43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</row>
    <row r="1039" spans="1:16">
      <c r="A1039" s="42"/>
      <c r="B1039" s="43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</row>
    <row r="1040" spans="1:16">
      <c r="A1040" s="42"/>
      <c r="B1040" s="43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</row>
    <row r="1041" spans="1:16">
      <c r="A1041" s="42"/>
      <c r="B1041" s="43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</row>
    <row r="1042" spans="1:16">
      <c r="A1042" s="42"/>
      <c r="B1042" s="43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</row>
    <row r="1043" spans="1:16">
      <c r="A1043" s="42"/>
      <c r="B1043" s="43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</row>
    <row r="1044" spans="1:16">
      <c r="A1044" s="42"/>
      <c r="B1044" s="43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</row>
    <row r="1045" spans="1:16">
      <c r="A1045" s="42"/>
      <c r="B1045" s="43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</row>
    <row r="1046" spans="1:16">
      <c r="A1046" s="42"/>
      <c r="B1046" s="43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</row>
    <row r="1047" spans="1:16">
      <c r="A1047" s="42"/>
      <c r="B1047" s="43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</row>
    <row r="1048" spans="1:16">
      <c r="A1048" s="42"/>
      <c r="B1048" s="43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</row>
    <row r="1049" spans="1:16">
      <c r="A1049" s="42"/>
      <c r="B1049" s="43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</row>
    <row r="1050" spans="1:16">
      <c r="A1050" s="42"/>
      <c r="B1050" s="43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</row>
    <row r="1051" spans="1:16">
      <c r="A1051" s="42"/>
      <c r="B1051" s="43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</row>
    <row r="1052" spans="1:16">
      <c r="A1052" s="42"/>
      <c r="B1052" s="43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</row>
    <row r="1053" spans="1:16">
      <c r="A1053" s="42"/>
      <c r="B1053" s="43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</row>
    <row r="1054" spans="1:16">
      <c r="A1054" s="42"/>
      <c r="B1054" s="43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</row>
    <row r="1055" spans="1:16">
      <c r="A1055" s="42"/>
      <c r="B1055" s="43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</row>
    <row r="1056" spans="1:16">
      <c r="A1056" s="42"/>
      <c r="B1056" s="43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</row>
    <row r="1057" spans="1:16">
      <c r="A1057" s="42"/>
      <c r="B1057" s="43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</row>
    <row r="1058" spans="1:16">
      <c r="A1058" s="42"/>
      <c r="B1058" s="43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</row>
    <row r="1059" spans="1:16">
      <c r="A1059" s="42"/>
      <c r="B1059" s="43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</row>
    <row r="1060" spans="1:16">
      <c r="A1060" s="42"/>
      <c r="B1060" s="43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</row>
    <row r="1061" spans="1:16">
      <c r="A1061" s="42"/>
      <c r="B1061" s="43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</row>
    <row r="1062" spans="1:16">
      <c r="A1062" s="42"/>
      <c r="B1062" s="43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</row>
    <row r="1063" spans="1:16">
      <c r="A1063" s="42"/>
      <c r="B1063" s="43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</row>
    <row r="1064" spans="1:16">
      <c r="A1064" s="42"/>
      <c r="B1064" s="43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</row>
    <row r="1065" spans="1:16">
      <c r="A1065" s="42"/>
      <c r="B1065" s="43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</row>
    <row r="1066" spans="1:16">
      <c r="A1066" s="42"/>
      <c r="B1066" s="43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</row>
    <row r="1067" spans="1:16">
      <c r="A1067" s="42"/>
      <c r="B1067" s="43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</row>
    <row r="1068" spans="1:16">
      <c r="A1068" s="42"/>
      <c r="B1068" s="43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</row>
    <row r="1069" spans="1:16">
      <c r="A1069" s="42"/>
      <c r="B1069" s="43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</row>
    <row r="1070" spans="1:16">
      <c r="A1070" s="42"/>
      <c r="B1070" s="43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</row>
    <row r="1071" spans="1:16">
      <c r="A1071" s="42"/>
      <c r="B1071" s="43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</row>
    <row r="1072" spans="1:16">
      <c r="A1072" s="42"/>
      <c r="B1072" s="43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</row>
    <row r="1073" spans="1:16">
      <c r="A1073" s="42"/>
      <c r="B1073" s="43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</row>
    <row r="1074" spans="1:16">
      <c r="A1074" s="42"/>
      <c r="B1074" s="43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</row>
    <row r="1075" spans="1:16">
      <c r="A1075" s="42"/>
      <c r="B1075" s="43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</row>
    <row r="1076" spans="1:16">
      <c r="A1076" s="42"/>
      <c r="B1076" s="43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</row>
    <row r="1077" spans="1:16">
      <c r="A1077" s="42"/>
      <c r="B1077" s="43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</row>
    <row r="1078" spans="1:16">
      <c r="A1078" s="42"/>
      <c r="B1078" s="43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</row>
    <row r="1079" spans="1:16">
      <c r="A1079" s="42"/>
      <c r="B1079" s="43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</row>
    <row r="1080" spans="1:16">
      <c r="A1080" s="42"/>
      <c r="B1080" s="43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</row>
    <row r="1081" spans="1:16">
      <c r="A1081" s="42"/>
      <c r="B1081" s="43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</row>
    <row r="1082" spans="1:16">
      <c r="A1082" s="42"/>
      <c r="B1082" s="43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</row>
    <row r="1083" spans="1:16">
      <c r="A1083" s="42"/>
      <c r="B1083" s="43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</row>
    <row r="1084" spans="1:16">
      <c r="A1084" s="42"/>
      <c r="B1084" s="43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</row>
    <row r="1085" spans="1:16">
      <c r="A1085" s="42"/>
      <c r="B1085" s="43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</row>
    <row r="1086" spans="1:16">
      <c r="A1086" s="42"/>
      <c r="B1086" s="43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</row>
    <row r="1087" spans="1:16">
      <c r="A1087" s="42"/>
      <c r="B1087" s="43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</row>
    <row r="1088" spans="1:16">
      <c r="A1088" s="42"/>
      <c r="B1088" s="43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</row>
    <row r="1089" spans="1:16">
      <c r="A1089" s="42"/>
      <c r="B1089" s="43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</row>
    <row r="1090" spans="1:16">
      <c r="A1090" s="42"/>
      <c r="B1090" s="43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</row>
    <row r="1091" spans="1:16">
      <c r="A1091" s="42"/>
      <c r="B1091" s="43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</row>
    <row r="1092" spans="1:16">
      <c r="A1092" s="42"/>
      <c r="B1092" s="43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</row>
    <row r="1093" spans="1:16">
      <c r="A1093" s="42"/>
      <c r="B1093" s="43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</row>
    <row r="1094" spans="1:16">
      <c r="A1094" s="42"/>
      <c r="B1094" s="43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</row>
    <row r="1095" spans="1:16">
      <c r="A1095" s="42"/>
      <c r="B1095" s="43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</row>
    <row r="1096" spans="1:16">
      <c r="A1096" s="42"/>
      <c r="B1096" s="43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</row>
    <row r="1097" spans="1:16">
      <c r="A1097" s="42"/>
      <c r="B1097" s="43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</row>
    <row r="1098" spans="1:16">
      <c r="A1098" s="42"/>
      <c r="B1098" s="43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</row>
    <row r="1099" spans="1:16">
      <c r="A1099" s="42"/>
      <c r="B1099" s="43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</row>
    <row r="1100" spans="1:16">
      <c r="A1100" s="42"/>
      <c r="B1100" s="43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</row>
    <row r="1101" spans="1:16">
      <c r="A1101" s="42"/>
      <c r="B1101" s="43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</row>
    <row r="1102" spans="1:16">
      <c r="A1102" s="42"/>
      <c r="B1102" s="43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</row>
    <row r="1103" spans="1:16">
      <c r="A1103" s="42"/>
      <c r="B1103" s="43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</row>
    <row r="1104" spans="1:16">
      <c r="A1104" s="42"/>
      <c r="B1104" s="43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</row>
    <row r="1105" spans="1:16">
      <c r="A1105" s="42"/>
      <c r="B1105" s="43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</row>
    <row r="1106" spans="1:16">
      <c r="A1106" s="42"/>
      <c r="B1106" s="43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</row>
    <row r="1107" spans="1:16">
      <c r="A1107" s="42"/>
      <c r="B1107" s="43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</row>
    <row r="1108" spans="1:16">
      <c r="A1108" s="42"/>
      <c r="B1108" s="43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</row>
    <row r="1109" spans="1:16">
      <c r="A1109" s="42"/>
      <c r="B1109" s="43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</row>
    <row r="1110" spans="1:16">
      <c r="A1110" s="42"/>
      <c r="B1110" s="43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</row>
    <row r="1111" spans="1:16">
      <c r="A1111" s="42"/>
      <c r="B1111" s="43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</row>
    <row r="1112" spans="1:16">
      <c r="A1112" s="42"/>
      <c r="B1112" s="43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</row>
    <row r="1113" spans="1:16">
      <c r="A1113" s="42"/>
      <c r="B1113" s="43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</row>
    <row r="1114" spans="1:16">
      <c r="A1114" s="42"/>
      <c r="B1114" s="43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</row>
    <row r="1115" spans="1:16">
      <c r="A1115" s="42"/>
      <c r="B1115" s="43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</row>
    <row r="1116" spans="1:16">
      <c r="A1116" s="42"/>
      <c r="B1116" s="43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</row>
    <row r="1117" spans="1:16">
      <c r="A1117" s="42"/>
      <c r="B1117" s="43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</row>
    <row r="1118" spans="1:16">
      <c r="A1118" s="42"/>
      <c r="B1118" s="43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</row>
    <row r="1119" spans="1:16">
      <c r="A1119" s="42"/>
      <c r="B1119" s="43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</row>
    <row r="1120" spans="1:16">
      <c r="A1120" s="42"/>
      <c r="B1120" s="43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</row>
    <row r="1121" spans="1:16">
      <c r="A1121" s="42"/>
      <c r="B1121" s="43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</row>
    <row r="1122" spans="1:16">
      <c r="A1122" s="42"/>
      <c r="B1122" s="43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</row>
    <row r="1123" spans="1:16">
      <c r="A1123" s="42"/>
      <c r="B1123" s="43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</row>
    <row r="1124" spans="1:16">
      <c r="A1124" s="42"/>
      <c r="B1124" s="43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</row>
    <row r="1125" spans="1:16">
      <c r="A1125" s="42"/>
      <c r="B1125" s="43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</row>
    <row r="1126" spans="1:16">
      <c r="A1126" s="42"/>
      <c r="B1126" s="43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</row>
    <row r="1127" spans="1:16">
      <c r="A1127" s="42"/>
      <c r="B1127" s="43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</row>
    <row r="1128" spans="1:16">
      <c r="A1128" s="42"/>
      <c r="B1128" s="43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</row>
    <row r="1129" spans="1:16">
      <c r="A1129" s="42"/>
      <c r="B1129" s="43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</row>
    <row r="1130" spans="1:16">
      <c r="A1130" s="42"/>
      <c r="B1130" s="43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</row>
    <row r="1131" spans="1:16">
      <c r="A1131" s="42"/>
      <c r="B1131" s="43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</row>
    <row r="1132" spans="1:16">
      <c r="A1132" s="42"/>
      <c r="B1132" s="43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</row>
    <row r="1133" spans="1:16">
      <c r="A1133" s="42"/>
      <c r="B1133" s="43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</row>
    <row r="1134" spans="1:16">
      <c r="A1134" s="42"/>
      <c r="B1134" s="43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</row>
    <row r="1135" spans="1:16">
      <c r="A1135" s="42"/>
      <c r="B1135" s="43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</row>
    <row r="1136" spans="1:16">
      <c r="A1136" s="42"/>
      <c r="B1136" s="43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</row>
    <row r="1137" spans="1:16">
      <c r="A1137" s="42"/>
      <c r="B1137" s="43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</row>
    <row r="1138" spans="1:16">
      <c r="A1138" s="42"/>
      <c r="B1138" s="43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</row>
    <row r="1139" spans="1:16">
      <c r="A1139" s="42"/>
      <c r="B1139" s="43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</row>
    <row r="1140" spans="1:16">
      <c r="A1140" s="42"/>
      <c r="B1140" s="43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</row>
    <row r="1141" spans="1:16">
      <c r="A1141" s="42"/>
      <c r="B1141" s="43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</row>
    <row r="1142" spans="1:16">
      <c r="A1142" s="42"/>
      <c r="B1142" s="43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</row>
    <row r="1143" spans="1:16">
      <c r="A1143" s="42"/>
      <c r="B1143" s="43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</row>
    <row r="1144" spans="1:16">
      <c r="A1144" s="42"/>
      <c r="B1144" s="43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</row>
    <row r="1145" spans="1:16">
      <c r="A1145" s="42"/>
      <c r="B1145" s="43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</row>
    <row r="1146" spans="1:16">
      <c r="A1146" s="42"/>
      <c r="B1146" s="43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</row>
    <row r="1147" spans="1:16">
      <c r="A1147" s="42"/>
      <c r="B1147" s="43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</row>
    <row r="1148" spans="1:16">
      <c r="A1148" s="42"/>
      <c r="B1148" s="43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</row>
    <row r="1149" spans="1:16">
      <c r="A1149" s="42"/>
      <c r="B1149" s="43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</row>
    <row r="1150" spans="1:16">
      <c r="A1150" s="42"/>
      <c r="B1150" s="43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</row>
    <row r="1151" spans="1:16">
      <c r="A1151" s="42"/>
      <c r="B1151" s="43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</row>
    <row r="1152" spans="1:16">
      <c r="A1152" s="42"/>
      <c r="B1152" s="43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</row>
    <row r="1153" spans="1:16">
      <c r="A1153" s="42"/>
      <c r="B1153" s="43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</row>
    <row r="1154" spans="1:16">
      <c r="A1154" s="42"/>
      <c r="B1154" s="43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</row>
    <row r="1155" spans="1:16">
      <c r="A1155" s="42"/>
      <c r="B1155" s="43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</row>
    <row r="1156" spans="1:16">
      <c r="A1156" s="42"/>
      <c r="B1156" s="43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</row>
    <row r="1157" spans="1:16">
      <c r="A1157" s="42"/>
      <c r="B1157" s="43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</row>
    <row r="1158" spans="1:16">
      <c r="A1158" s="42"/>
      <c r="B1158" s="43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</row>
    <row r="1159" spans="1:16">
      <c r="A1159" s="42"/>
      <c r="B1159" s="43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</row>
    <row r="1160" spans="1:16">
      <c r="A1160" s="42"/>
      <c r="B1160" s="43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</row>
    <row r="1161" spans="1:16">
      <c r="A1161" s="42"/>
      <c r="B1161" s="43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</row>
    <row r="1162" spans="1:16">
      <c r="A1162" s="42"/>
      <c r="B1162" s="43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</row>
    <row r="1163" spans="1:16">
      <c r="A1163" s="42"/>
      <c r="B1163" s="43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</row>
    <row r="1164" spans="1:16">
      <c r="A1164" s="42"/>
      <c r="B1164" s="43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</row>
    <row r="1165" spans="1:16">
      <c r="A1165" s="42"/>
      <c r="B1165" s="43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</row>
    <row r="1166" spans="1:16">
      <c r="A1166" s="42"/>
      <c r="B1166" s="43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</row>
    <row r="1167" spans="1:16">
      <c r="A1167" s="42"/>
      <c r="B1167" s="43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</row>
    <row r="1168" spans="1:16">
      <c r="A1168" s="42"/>
      <c r="B1168" s="43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</row>
    <row r="1169" spans="1:16">
      <c r="A1169" s="42"/>
      <c r="B1169" s="43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</row>
    <row r="1170" spans="1:16">
      <c r="A1170" s="42"/>
      <c r="B1170" s="43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</row>
    <row r="1171" spans="1:16">
      <c r="A1171" s="42"/>
      <c r="B1171" s="43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</row>
    <row r="1172" spans="1:16">
      <c r="A1172" s="42"/>
      <c r="B1172" s="43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</row>
    <row r="1173" spans="1:16">
      <c r="A1173" s="42"/>
      <c r="B1173" s="43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</row>
    <row r="1174" spans="1:16">
      <c r="A1174" s="42"/>
      <c r="B1174" s="43"/>
      <c r="C1174" s="42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</row>
    <row r="1175" spans="1:16">
      <c r="A1175" s="42"/>
      <c r="B1175" s="43"/>
      <c r="C1175" s="42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</row>
    <row r="1176" spans="1:16">
      <c r="A1176" s="42"/>
      <c r="B1176" s="43"/>
      <c r="C1176" s="42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</row>
    <row r="1177" spans="1:16">
      <c r="A1177" s="42"/>
      <c r="B1177" s="43"/>
      <c r="C1177" s="42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</row>
    <row r="1178" spans="1:16">
      <c r="A1178" s="42"/>
      <c r="B1178" s="43"/>
      <c r="C1178" s="42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</row>
    <row r="1179" spans="1:16">
      <c r="A1179" s="42"/>
      <c r="B1179" s="43"/>
      <c r="C1179" s="42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</row>
    <row r="1180" spans="1:16">
      <c r="A1180" s="42"/>
      <c r="B1180" s="43"/>
      <c r="C1180" s="42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</row>
    <row r="1181" spans="1:16">
      <c r="A1181" s="42"/>
      <c r="B1181" s="43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</row>
    <row r="1182" spans="1:16">
      <c r="A1182" s="42"/>
      <c r="B1182" s="43"/>
      <c r="C1182" s="42"/>
      <c r="D1182" s="42"/>
      <c r="E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</row>
    <row r="1183" spans="1:16">
      <c r="A1183" s="42"/>
      <c r="B1183" s="43"/>
      <c r="C1183" s="42"/>
      <c r="D1183" s="42"/>
      <c r="E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</row>
    <row r="1184" spans="1:16">
      <c r="A1184" s="42"/>
      <c r="B1184" s="43"/>
      <c r="C1184" s="42"/>
      <c r="D1184" s="42"/>
      <c r="E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</row>
    <row r="1185" spans="1:16">
      <c r="A1185" s="42"/>
      <c r="B1185" s="43"/>
      <c r="C1185" s="42"/>
      <c r="D1185" s="42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</row>
    <row r="1186" spans="1:16">
      <c r="A1186" s="42"/>
      <c r="B1186" s="43"/>
      <c r="C1186" s="42"/>
      <c r="D1186" s="42"/>
      <c r="E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</row>
    <row r="1187" spans="1:16">
      <c r="A1187" s="42"/>
      <c r="B1187" s="43"/>
      <c r="C1187" s="42"/>
      <c r="D1187" s="42"/>
      <c r="E1187" s="42"/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</row>
    <row r="1188" spans="1:16">
      <c r="A1188" s="42"/>
      <c r="B1188" s="43"/>
      <c r="C1188" s="42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</row>
    <row r="1189" spans="1:16">
      <c r="A1189" s="42"/>
      <c r="B1189" s="43"/>
      <c r="C1189" s="42"/>
      <c r="D1189" s="42"/>
      <c r="E1189" s="42"/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</row>
    <row r="1190" spans="1:16">
      <c r="A1190" s="42"/>
      <c r="B1190" s="43"/>
      <c r="C1190" s="42"/>
      <c r="D1190" s="42"/>
      <c r="E1190" s="42"/>
      <c r="F1190" s="42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</row>
    <row r="1191" spans="1:16">
      <c r="A1191" s="42"/>
      <c r="B1191" s="43"/>
      <c r="C1191" s="42"/>
      <c r="D1191" s="42"/>
      <c r="E1191" s="42"/>
      <c r="F1191" s="42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</row>
    <row r="1192" spans="1:16">
      <c r="A1192" s="42"/>
      <c r="B1192" s="43"/>
      <c r="C1192" s="42"/>
      <c r="D1192" s="42"/>
      <c r="E1192" s="42"/>
      <c r="F1192" s="42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</row>
    <row r="1193" spans="1:16">
      <c r="A1193" s="42"/>
      <c r="B1193" s="43"/>
      <c r="C1193" s="42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</row>
    <row r="1194" spans="1:16">
      <c r="A1194" s="42"/>
      <c r="B1194" s="43"/>
      <c r="C1194" s="42"/>
      <c r="D1194" s="42"/>
      <c r="E1194" s="42"/>
      <c r="F1194" s="42"/>
      <c r="G1194" s="42"/>
      <c r="H1194" s="42"/>
      <c r="I1194" s="42"/>
      <c r="J1194" s="42"/>
      <c r="K1194" s="42"/>
      <c r="L1194" s="42"/>
      <c r="M1194" s="42"/>
      <c r="N1194" s="42"/>
      <c r="O1194" s="42"/>
      <c r="P1194" s="42"/>
    </row>
    <row r="1195" spans="1:16">
      <c r="A1195" s="42"/>
      <c r="B1195" s="43"/>
      <c r="C1195" s="42"/>
      <c r="D1195" s="42"/>
      <c r="E1195" s="42"/>
      <c r="F1195" s="42"/>
      <c r="G1195" s="42"/>
      <c r="H1195" s="42"/>
      <c r="I1195" s="42"/>
      <c r="J1195" s="42"/>
      <c r="K1195" s="42"/>
      <c r="L1195" s="42"/>
      <c r="M1195" s="42"/>
      <c r="N1195" s="42"/>
      <c r="O1195" s="42"/>
      <c r="P1195" s="42"/>
    </row>
    <row r="1196" spans="1:16">
      <c r="A1196" s="42"/>
      <c r="B1196" s="43"/>
      <c r="C1196" s="42"/>
      <c r="D1196" s="42"/>
      <c r="E1196" s="42"/>
      <c r="F1196" s="42"/>
      <c r="G1196" s="42"/>
      <c r="H1196" s="42"/>
      <c r="I1196" s="42"/>
      <c r="J1196" s="42"/>
      <c r="K1196" s="42"/>
      <c r="L1196" s="42"/>
      <c r="M1196" s="42"/>
      <c r="N1196" s="42"/>
      <c r="O1196" s="42"/>
      <c r="P1196" s="42"/>
    </row>
    <row r="1197" spans="1:16">
      <c r="A1197" s="42"/>
      <c r="B1197" s="43"/>
      <c r="C1197" s="42"/>
      <c r="D1197" s="42"/>
      <c r="E1197" s="42"/>
      <c r="F1197" s="42"/>
      <c r="G1197" s="42"/>
      <c r="H1197" s="42"/>
      <c r="I1197" s="42"/>
      <c r="J1197" s="42"/>
      <c r="K1197" s="42"/>
      <c r="L1197" s="42"/>
      <c r="M1197" s="42"/>
      <c r="N1197" s="42"/>
      <c r="O1197" s="42"/>
      <c r="P1197" s="42"/>
    </row>
    <row r="1198" spans="1:16">
      <c r="A1198" s="42"/>
      <c r="B1198" s="43"/>
      <c r="C1198" s="42"/>
      <c r="D1198" s="42"/>
      <c r="E1198" s="42"/>
      <c r="F1198" s="42"/>
      <c r="G1198" s="42"/>
      <c r="H1198" s="42"/>
      <c r="I1198" s="42"/>
      <c r="J1198" s="42"/>
      <c r="K1198" s="42"/>
      <c r="L1198" s="42"/>
      <c r="M1198" s="42"/>
      <c r="N1198" s="42"/>
      <c r="O1198" s="42"/>
      <c r="P1198" s="42"/>
    </row>
    <row r="1199" spans="1:16">
      <c r="A1199" s="42"/>
      <c r="B1199" s="43"/>
      <c r="C1199" s="42"/>
      <c r="D1199" s="42"/>
      <c r="E1199" s="42"/>
      <c r="F1199" s="42"/>
      <c r="G1199" s="42"/>
      <c r="H1199" s="42"/>
      <c r="I1199" s="42"/>
      <c r="J1199" s="42"/>
      <c r="K1199" s="42"/>
      <c r="L1199" s="42"/>
      <c r="M1199" s="42"/>
      <c r="N1199" s="42"/>
      <c r="O1199" s="42"/>
      <c r="P1199" s="42"/>
    </row>
    <row r="1200" spans="1:16">
      <c r="A1200" s="42"/>
      <c r="B1200" s="43"/>
      <c r="C1200" s="42"/>
      <c r="D1200" s="42"/>
      <c r="E1200" s="42"/>
      <c r="F1200" s="42"/>
      <c r="G1200" s="42"/>
      <c r="H1200" s="42"/>
      <c r="I1200" s="42"/>
      <c r="J1200" s="42"/>
      <c r="K1200" s="42"/>
      <c r="L1200" s="42"/>
      <c r="M1200" s="42"/>
      <c r="N1200" s="42"/>
      <c r="O1200" s="42"/>
      <c r="P1200" s="42"/>
    </row>
    <row r="1201" spans="1:16">
      <c r="A1201" s="42"/>
      <c r="B1201" s="43"/>
      <c r="C1201" s="42"/>
      <c r="D1201" s="42"/>
      <c r="E1201" s="42"/>
      <c r="F1201" s="42"/>
      <c r="G1201" s="42"/>
      <c r="H1201" s="42"/>
      <c r="I1201" s="42"/>
      <c r="J1201" s="42"/>
      <c r="K1201" s="42"/>
      <c r="L1201" s="42"/>
      <c r="M1201" s="42"/>
      <c r="N1201" s="42"/>
      <c r="O1201" s="42"/>
      <c r="P1201" s="42"/>
    </row>
    <row r="1202" spans="1:16">
      <c r="A1202" s="42"/>
      <c r="B1202" s="43"/>
      <c r="C1202" s="42"/>
      <c r="D1202" s="42"/>
      <c r="E1202" s="42"/>
      <c r="F1202" s="42"/>
      <c r="G1202" s="42"/>
      <c r="H1202" s="42"/>
      <c r="I1202" s="42"/>
      <c r="J1202" s="42"/>
      <c r="K1202" s="42"/>
      <c r="L1202" s="42"/>
      <c r="M1202" s="42"/>
      <c r="N1202" s="42"/>
      <c r="O1202" s="42"/>
      <c r="P1202" s="42"/>
    </row>
    <row r="1203" spans="1:16">
      <c r="A1203" s="42"/>
      <c r="B1203" s="43"/>
      <c r="C1203" s="42"/>
      <c r="D1203" s="42"/>
      <c r="E1203" s="42"/>
      <c r="F1203" s="42"/>
      <c r="G1203" s="42"/>
      <c r="H1203" s="42"/>
      <c r="I1203" s="42"/>
      <c r="J1203" s="42"/>
      <c r="K1203" s="42"/>
      <c r="L1203" s="42"/>
      <c r="M1203" s="42"/>
      <c r="N1203" s="42"/>
      <c r="O1203" s="42"/>
      <c r="P1203" s="42"/>
    </row>
    <row r="1204" spans="1:16">
      <c r="A1204" s="42"/>
      <c r="B1204" s="43"/>
      <c r="C1204" s="42"/>
      <c r="D1204" s="42"/>
      <c r="E1204" s="42"/>
      <c r="F1204" s="42"/>
      <c r="G1204" s="42"/>
      <c r="H1204" s="42"/>
      <c r="I1204" s="42"/>
      <c r="J1204" s="42"/>
      <c r="K1204" s="42"/>
      <c r="L1204" s="42"/>
      <c r="M1204" s="42"/>
      <c r="N1204" s="42"/>
      <c r="O1204" s="42"/>
      <c r="P1204" s="42"/>
    </row>
    <row r="1205" spans="1:16">
      <c r="A1205" s="42"/>
      <c r="B1205" s="43"/>
      <c r="C1205" s="42"/>
      <c r="D1205" s="42"/>
      <c r="E1205" s="42"/>
      <c r="F1205" s="42"/>
      <c r="G1205" s="42"/>
      <c r="H1205" s="42"/>
      <c r="I1205" s="42"/>
      <c r="J1205" s="42"/>
      <c r="K1205" s="42"/>
      <c r="L1205" s="42"/>
      <c r="M1205" s="42"/>
      <c r="N1205" s="42"/>
      <c r="O1205" s="42"/>
      <c r="P1205" s="42"/>
    </row>
    <row r="1206" spans="1:16">
      <c r="A1206" s="42"/>
      <c r="B1206" s="43"/>
      <c r="C1206" s="42"/>
      <c r="D1206" s="42"/>
      <c r="E1206" s="42"/>
      <c r="F1206" s="42"/>
      <c r="G1206" s="42"/>
      <c r="H1206" s="42"/>
      <c r="I1206" s="42"/>
      <c r="J1206" s="42"/>
      <c r="K1206" s="42"/>
      <c r="L1206" s="42"/>
      <c r="M1206" s="42"/>
      <c r="N1206" s="42"/>
      <c r="O1206" s="42"/>
      <c r="P1206" s="42"/>
    </row>
    <row r="1207" spans="1:16">
      <c r="A1207" s="42"/>
      <c r="B1207" s="43"/>
      <c r="C1207" s="42"/>
      <c r="D1207" s="42"/>
      <c r="E1207" s="42"/>
      <c r="F1207" s="42"/>
      <c r="G1207" s="42"/>
      <c r="H1207" s="42"/>
      <c r="I1207" s="42"/>
      <c r="J1207" s="42"/>
      <c r="K1207" s="42"/>
      <c r="L1207" s="42"/>
      <c r="M1207" s="42"/>
      <c r="N1207" s="42"/>
      <c r="O1207" s="42"/>
      <c r="P1207" s="42"/>
    </row>
    <row r="1208" spans="1:16">
      <c r="A1208" s="42"/>
      <c r="B1208" s="43"/>
      <c r="C1208" s="42"/>
      <c r="D1208" s="42"/>
      <c r="E1208" s="42"/>
      <c r="F1208" s="42"/>
      <c r="G1208" s="42"/>
      <c r="H1208" s="42"/>
      <c r="I1208" s="42"/>
      <c r="J1208" s="42"/>
      <c r="K1208" s="42"/>
      <c r="L1208" s="42"/>
      <c r="M1208" s="42"/>
      <c r="N1208" s="42"/>
      <c r="O1208" s="42"/>
      <c r="P1208" s="42"/>
    </row>
    <row r="1209" spans="1:16">
      <c r="A1209" s="42"/>
      <c r="B1209" s="43"/>
      <c r="C1209" s="42"/>
      <c r="D1209" s="42"/>
      <c r="E1209" s="42"/>
      <c r="F1209" s="42"/>
      <c r="G1209" s="42"/>
      <c r="H1209" s="42"/>
      <c r="I1209" s="42"/>
      <c r="J1209" s="42"/>
      <c r="K1209" s="42"/>
      <c r="L1209" s="42"/>
      <c r="M1209" s="42"/>
      <c r="N1209" s="42"/>
      <c r="O1209" s="42"/>
      <c r="P1209" s="42"/>
    </row>
    <row r="1210" spans="1:16">
      <c r="A1210" s="42"/>
      <c r="B1210" s="43"/>
      <c r="C1210" s="42"/>
      <c r="D1210" s="42"/>
      <c r="E1210" s="42"/>
      <c r="F1210" s="42"/>
      <c r="G1210" s="42"/>
      <c r="H1210" s="42"/>
      <c r="I1210" s="42"/>
      <c r="J1210" s="42"/>
      <c r="K1210" s="42"/>
      <c r="L1210" s="42"/>
      <c r="M1210" s="42"/>
      <c r="N1210" s="42"/>
      <c r="O1210" s="42"/>
      <c r="P1210" s="42"/>
    </row>
    <row r="1211" spans="1:16">
      <c r="A1211" s="42"/>
      <c r="B1211" s="43"/>
      <c r="C1211" s="42"/>
      <c r="D1211" s="42"/>
      <c r="E1211" s="42"/>
      <c r="F1211" s="42"/>
      <c r="G1211" s="42"/>
      <c r="H1211" s="42"/>
      <c r="I1211" s="42"/>
      <c r="J1211" s="42"/>
      <c r="K1211" s="42"/>
      <c r="L1211" s="42"/>
      <c r="M1211" s="42"/>
      <c r="N1211" s="42"/>
      <c r="O1211" s="42"/>
      <c r="P1211" s="42"/>
    </row>
    <row r="1212" spans="1:16">
      <c r="A1212" s="42"/>
      <c r="B1212" s="43"/>
      <c r="C1212" s="42"/>
      <c r="D1212" s="42"/>
      <c r="E1212" s="42"/>
      <c r="F1212" s="42"/>
      <c r="G1212" s="42"/>
      <c r="H1212" s="42"/>
      <c r="I1212" s="42"/>
      <c r="J1212" s="42"/>
      <c r="K1212" s="42"/>
      <c r="L1212" s="42"/>
      <c r="M1212" s="42"/>
      <c r="N1212" s="42"/>
      <c r="O1212" s="42"/>
      <c r="P1212" s="42"/>
    </row>
    <row r="1213" spans="1:16">
      <c r="A1213" s="42"/>
      <c r="B1213" s="43"/>
      <c r="C1213" s="42"/>
      <c r="D1213" s="42"/>
      <c r="E1213" s="42"/>
      <c r="F1213" s="42"/>
      <c r="G1213" s="42"/>
      <c r="H1213" s="42"/>
      <c r="I1213" s="42"/>
      <c r="J1213" s="42"/>
      <c r="K1213" s="42"/>
      <c r="L1213" s="42"/>
      <c r="M1213" s="42"/>
      <c r="N1213" s="42"/>
      <c r="O1213" s="42"/>
      <c r="P1213" s="42"/>
    </row>
    <row r="1214" spans="1:16">
      <c r="A1214" s="42"/>
      <c r="B1214" s="43"/>
      <c r="C1214" s="42"/>
      <c r="D1214" s="42"/>
      <c r="E1214" s="42"/>
      <c r="F1214" s="42"/>
      <c r="G1214" s="42"/>
      <c r="H1214" s="42"/>
      <c r="I1214" s="42"/>
      <c r="J1214" s="42"/>
      <c r="K1214" s="42"/>
      <c r="L1214" s="42"/>
      <c r="M1214" s="42"/>
      <c r="N1214" s="42"/>
      <c r="O1214" s="42"/>
      <c r="P1214" s="42"/>
    </row>
    <row r="1215" spans="1:16">
      <c r="A1215" s="42"/>
      <c r="B1215" s="43"/>
      <c r="C1215" s="42"/>
      <c r="D1215" s="42"/>
      <c r="E1215" s="42"/>
      <c r="F1215" s="42"/>
      <c r="G1215" s="42"/>
      <c r="H1215" s="42"/>
      <c r="I1215" s="42"/>
      <c r="J1215" s="42"/>
      <c r="K1215" s="42"/>
      <c r="L1215" s="42"/>
      <c r="M1215" s="42"/>
      <c r="N1215" s="42"/>
      <c r="O1215" s="42"/>
      <c r="P1215" s="42"/>
    </row>
    <row r="1216" spans="1:16">
      <c r="A1216" s="42"/>
      <c r="B1216" s="43"/>
      <c r="C1216" s="42"/>
      <c r="D1216" s="42"/>
      <c r="E1216" s="42"/>
      <c r="F1216" s="42"/>
      <c r="G1216" s="42"/>
      <c r="H1216" s="42"/>
      <c r="I1216" s="42"/>
      <c r="J1216" s="42"/>
      <c r="K1216" s="42"/>
      <c r="L1216" s="42"/>
      <c r="M1216" s="42"/>
      <c r="N1216" s="42"/>
      <c r="O1216" s="42"/>
      <c r="P1216" s="42"/>
    </row>
    <row r="1217" spans="1:16">
      <c r="A1217" s="42"/>
      <c r="B1217" s="43"/>
      <c r="C1217" s="42"/>
      <c r="D1217" s="42"/>
      <c r="E1217" s="42"/>
      <c r="F1217" s="42"/>
      <c r="G1217" s="42"/>
      <c r="H1217" s="42"/>
      <c r="I1217" s="42"/>
      <c r="J1217" s="42"/>
      <c r="K1217" s="42"/>
      <c r="L1217" s="42"/>
      <c r="M1217" s="42"/>
      <c r="N1217" s="42"/>
      <c r="O1217" s="42"/>
      <c r="P1217" s="42"/>
    </row>
    <row r="1218" spans="1:16">
      <c r="A1218" s="42"/>
      <c r="B1218" s="43"/>
      <c r="C1218" s="42"/>
      <c r="D1218" s="42"/>
      <c r="E1218" s="42"/>
      <c r="F1218" s="42"/>
      <c r="G1218" s="42"/>
      <c r="H1218" s="42"/>
      <c r="I1218" s="42"/>
      <c r="J1218" s="42"/>
      <c r="K1218" s="42"/>
      <c r="L1218" s="42"/>
      <c r="M1218" s="42"/>
      <c r="N1218" s="42"/>
      <c r="O1218" s="42"/>
      <c r="P1218" s="42"/>
    </row>
    <row r="1219" spans="1:16">
      <c r="A1219" s="42"/>
      <c r="B1219" s="43"/>
      <c r="C1219" s="42"/>
      <c r="D1219" s="42"/>
      <c r="E1219" s="42"/>
      <c r="F1219" s="42"/>
      <c r="G1219" s="42"/>
      <c r="H1219" s="42"/>
      <c r="I1219" s="42"/>
      <c r="J1219" s="42"/>
      <c r="K1219" s="42"/>
      <c r="L1219" s="42"/>
      <c r="M1219" s="42"/>
      <c r="N1219" s="42"/>
      <c r="O1219" s="42"/>
      <c r="P1219" s="42"/>
    </row>
    <row r="1220" spans="1:16">
      <c r="A1220" s="42"/>
      <c r="B1220" s="43"/>
      <c r="C1220" s="42"/>
      <c r="D1220" s="42"/>
      <c r="E1220" s="42"/>
      <c r="F1220" s="42"/>
      <c r="G1220" s="42"/>
      <c r="H1220" s="42"/>
      <c r="I1220" s="42"/>
      <c r="J1220" s="42"/>
      <c r="K1220" s="42"/>
      <c r="L1220" s="42"/>
      <c r="M1220" s="42"/>
      <c r="N1220" s="42"/>
      <c r="O1220" s="42"/>
      <c r="P1220" s="42"/>
    </row>
    <row r="1221" spans="1:16">
      <c r="A1221" s="42"/>
      <c r="B1221" s="43"/>
      <c r="C1221" s="42"/>
      <c r="D1221" s="42"/>
      <c r="E1221" s="42"/>
      <c r="F1221" s="42"/>
      <c r="G1221" s="42"/>
      <c r="H1221" s="42"/>
      <c r="I1221" s="42"/>
      <c r="J1221" s="42"/>
      <c r="K1221" s="42"/>
      <c r="L1221" s="42"/>
      <c r="M1221" s="42"/>
      <c r="N1221" s="42"/>
      <c r="O1221" s="42"/>
      <c r="P1221" s="42"/>
    </row>
    <row r="1222" spans="1:16">
      <c r="A1222" s="42"/>
      <c r="B1222" s="43"/>
      <c r="C1222" s="42"/>
      <c r="D1222" s="42"/>
      <c r="E1222" s="42"/>
      <c r="F1222" s="42"/>
      <c r="G1222" s="42"/>
      <c r="H1222" s="42"/>
      <c r="I1222" s="42"/>
      <c r="J1222" s="42"/>
      <c r="K1222" s="42"/>
      <c r="L1222" s="42"/>
      <c r="M1222" s="42"/>
      <c r="N1222" s="42"/>
      <c r="O1222" s="42"/>
      <c r="P1222" s="42"/>
    </row>
    <row r="1223" spans="1:16">
      <c r="A1223" s="42"/>
      <c r="B1223" s="43"/>
      <c r="C1223" s="42"/>
      <c r="D1223" s="42"/>
      <c r="E1223" s="42"/>
      <c r="F1223" s="42"/>
      <c r="G1223" s="42"/>
      <c r="H1223" s="42"/>
      <c r="I1223" s="42"/>
      <c r="J1223" s="42"/>
      <c r="K1223" s="42"/>
      <c r="L1223" s="42"/>
      <c r="M1223" s="42"/>
      <c r="N1223" s="42"/>
      <c r="O1223" s="42"/>
      <c r="P1223" s="42"/>
    </row>
    <row r="1224" spans="1:16">
      <c r="A1224" s="42"/>
      <c r="B1224" s="43"/>
      <c r="C1224" s="42"/>
      <c r="D1224" s="42"/>
      <c r="E1224" s="42"/>
      <c r="F1224" s="42"/>
      <c r="G1224" s="42"/>
      <c r="H1224" s="42"/>
      <c r="I1224" s="42"/>
      <c r="J1224" s="42"/>
      <c r="K1224" s="42"/>
      <c r="L1224" s="42"/>
      <c r="M1224" s="42"/>
      <c r="N1224" s="42"/>
      <c r="O1224" s="42"/>
      <c r="P1224" s="42"/>
    </row>
    <row r="1225" spans="1:16">
      <c r="A1225" s="42"/>
      <c r="B1225" s="43"/>
      <c r="C1225" s="42"/>
      <c r="D1225" s="42"/>
      <c r="E1225" s="42"/>
      <c r="F1225" s="42"/>
      <c r="G1225" s="42"/>
      <c r="H1225" s="42"/>
      <c r="I1225" s="42"/>
      <c r="J1225" s="42"/>
      <c r="K1225" s="42"/>
      <c r="L1225" s="42"/>
      <c r="M1225" s="42"/>
      <c r="N1225" s="42"/>
      <c r="O1225" s="42"/>
      <c r="P1225" s="42"/>
    </row>
    <row r="1226" spans="1:16">
      <c r="A1226" s="42"/>
      <c r="B1226" s="43"/>
      <c r="C1226" s="42"/>
      <c r="D1226" s="42"/>
      <c r="E1226" s="42"/>
      <c r="F1226" s="42"/>
      <c r="G1226" s="42"/>
      <c r="H1226" s="42"/>
      <c r="I1226" s="42"/>
      <c r="J1226" s="42"/>
      <c r="K1226" s="42"/>
      <c r="L1226" s="42"/>
      <c r="M1226" s="42"/>
      <c r="N1226" s="42"/>
      <c r="O1226" s="42"/>
      <c r="P1226" s="42"/>
    </row>
    <row r="1227" spans="1:16">
      <c r="A1227" s="42"/>
      <c r="B1227" s="43"/>
      <c r="C1227" s="42"/>
      <c r="D1227" s="42"/>
      <c r="E1227" s="42"/>
      <c r="F1227" s="42"/>
      <c r="G1227" s="42"/>
      <c r="H1227" s="42"/>
      <c r="I1227" s="42"/>
      <c r="J1227" s="42"/>
      <c r="K1227" s="42"/>
      <c r="L1227" s="42"/>
      <c r="M1227" s="42"/>
      <c r="N1227" s="42"/>
      <c r="O1227" s="42"/>
      <c r="P1227" s="42"/>
    </row>
    <row r="1228" spans="1:16">
      <c r="A1228" s="42"/>
      <c r="B1228" s="43"/>
      <c r="C1228" s="42"/>
      <c r="D1228" s="42"/>
      <c r="E1228" s="42"/>
      <c r="F1228" s="42"/>
      <c r="G1228" s="42"/>
      <c r="H1228" s="42"/>
      <c r="I1228" s="42"/>
      <c r="J1228" s="42"/>
      <c r="K1228" s="42"/>
      <c r="L1228" s="42"/>
      <c r="M1228" s="42"/>
      <c r="N1228" s="42"/>
      <c r="O1228" s="42"/>
      <c r="P1228" s="42"/>
    </row>
    <row r="1229" spans="1:16">
      <c r="A1229" s="42"/>
      <c r="B1229" s="43"/>
      <c r="C1229" s="42"/>
      <c r="D1229" s="42"/>
      <c r="E1229" s="42"/>
      <c r="F1229" s="42"/>
      <c r="G1229" s="42"/>
      <c r="H1229" s="42"/>
      <c r="I1229" s="42"/>
      <c r="J1229" s="42"/>
      <c r="K1229" s="42"/>
      <c r="L1229" s="42"/>
      <c r="M1229" s="42"/>
      <c r="N1229" s="42"/>
      <c r="O1229" s="42"/>
      <c r="P1229" s="42"/>
    </row>
    <row r="1230" spans="1:16">
      <c r="A1230" s="42"/>
      <c r="B1230" s="43"/>
      <c r="C1230" s="42"/>
      <c r="D1230" s="42"/>
      <c r="E1230" s="42"/>
      <c r="F1230" s="42"/>
      <c r="G1230" s="42"/>
      <c r="H1230" s="42"/>
      <c r="I1230" s="42"/>
      <c r="J1230" s="42"/>
      <c r="K1230" s="42"/>
      <c r="L1230" s="42"/>
      <c r="M1230" s="42"/>
      <c r="N1230" s="42"/>
      <c r="O1230" s="42"/>
      <c r="P1230" s="42"/>
    </row>
    <row r="1231" spans="1:16">
      <c r="A1231" s="42"/>
      <c r="B1231" s="43"/>
      <c r="C1231" s="42"/>
      <c r="D1231" s="42"/>
      <c r="E1231" s="42"/>
      <c r="F1231" s="42"/>
      <c r="G1231" s="42"/>
      <c r="H1231" s="42"/>
      <c r="I1231" s="42"/>
      <c r="J1231" s="42"/>
      <c r="K1231" s="42"/>
      <c r="L1231" s="42"/>
      <c r="M1231" s="42"/>
      <c r="N1231" s="42"/>
      <c r="O1231" s="42"/>
      <c r="P1231" s="42"/>
    </row>
    <row r="1232" spans="1:16">
      <c r="A1232" s="42"/>
      <c r="B1232" s="43"/>
      <c r="C1232" s="42"/>
      <c r="D1232" s="42"/>
      <c r="E1232" s="42"/>
      <c r="F1232" s="42"/>
      <c r="G1232" s="42"/>
      <c r="H1232" s="42"/>
      <c r="I1232" s="42"/>
      <c r="J1232" s="42"/>
      <c r="K1232" s="42"/>
      <c r="L1232" s="42"/>
      <c r="M1232" s="42"/>
      <c r="N1232" s="42"/>
      <c r="O1232" s="42"/>
      <c r="P1232" s="42"/>
    </row>
    <row r="1233" spans="1:16">
      <c r="A1233" s="42"/>
      <c r="B1233" s="43"/>
      <c r="C1233" s="42"/>
      <c r="D1233" s="42"/>
      <c r="E1233" s="42"/>
      <c r="F1233" s="42"/>
      <c r="G1233" s="42"/>
      <c r="H1233" s="42"/>
      <c r="I1233" s="42"/>
      <c r="J1233" s="42"/>
      <c r="K1233" s="42"/>
      <c r="L1233" s="42"/>
      <c r="M1233" s="42"/>
      <c r="N1233" s="42"/>
      <c r="O1233" s="42"/>
      <c r="P1233" s="42"/>
    </row>
    <row r="1234" spans="1:16">
      <c r="A1234" s="42"/>
      <c r="B1234" s="43"/>
      <c r="C1234" s="42"/>
      <c r="D1234" s="42"/>
      <c r="E1234" s="42"/>
      <c r="F1234" s="42"/>
      <c r="G1234" s="42"/>
      <c r="H1234" s="42"/>
      <c r="I1234" s="42"/>
      <c r="J1234" s="42"/>
      <c r="K1234" s="42"/>
      <c r="L1234" s="42"/>
      <c r="M1234" s="42"/>
      <c r="N1234" s="42"/>
      <c r="O1234" s="42"/>
      <c r="P1234" s="42"/>
    </row>
    <row r="1235" spans="1:16">
      <c r="A1235" s="42"/>
      <c r="B1235" s="43"/>
      <c r="C1235" s="42"/>
      <c r="D1235" s="42"/>
      <c r="E1235" s="42"/>
      <c r="F1235" s="42"/>
      <c r="G1235" s="42"/>
      <c r="H1235" s="42"/>
      <c r="I1235" s="42"/>
      <c r="J1235" s="42"/>
      <c r="K1235" s="42"/>
      <c r="L1235" s="42"/>
      <c r="M1235" s="42"/>
      <c r="N1235" s="42"/>
      <c r="O1235" s="42"/>
      <c r="P1235" s="42"/>
    </row>
    <row r="1236" spans="1:16">
      <c r="A1236" s="42"/>
      <c r="B1236" s="43"/>
      <c r="C1236" s="42"/>
      <c r="D1236" s="42"/>
      <c r="E1236" s="42"/>
      <c r="F1236" s="42"/>
      <c r="G1236" s="42"/>
      <c r="H1236" s="42"/>
      <c r="I1236" s="42"/>
      <c r="J1236" s="42"/>
      <c r="K1236" s="42"/>
      <c r="L1236" s="42"/>
      <c r="M1236" s="42"/>
      <c r="N1236" s="42"/>
      <c r="O1236" s="42"/>
      <c r="P1236" s="42"/>
    </row>
    <row r="1237" spans="1:16">
      <c r="A1237" s="42"/>
      <c r="B1237" s="43"/>
      <c r="C1237" s="42"/>
      <c r="D1237" s="42"/>
      <c r="E1237" s="42"/>
      <c r="F1237" s="42"/>
      <c r="G1237" s="42"/>
      <c r="H1237" s="42"/>
      <c r="I1237" s="42"/>
      <c r="J1237" s="42"/>
      <c r="K1237" s="42"/>
      <c r="L1237" s="42"/>
      <c r="M1237" s="42"/>
      <c r="N1237" s="42"/>
      <c r="O1237" s="42"/>
      <c r="P1237" s="42"/>
    </row>
    <row r="1238" spans="1:16">
      <c r="A1238" s="42"/>
      <c r="B1238" s="43"/>
      <c r="C1238" s="42"/>
      <c r="D1238" s="42"/>
      <c r="E1238" s="42"/>
      <c r="F1238" s="42"/>
      <c r="G1238" s="42"/>
      <c r="H1238" s="42"/>
      <c r="I1238" s="42"/>
      <c r="J1238" s="42"/>
      <c r="K1238" s="42"/>
      <c r="L1238" s="42"/>
      <c r="M1238" s="42"/>
      <c r="N1238" s="42"/>
      <c r="O1238" s="42"/>
      <c r="P1238" s="42"/>
    </row>
    <row r="1239" spans="1:16">
      <c r="A1239" s="42"/>
      <c r="B1239" s="43"/>
      <c r="C1239" s="42"/>
      <c r="D1239" s="42"/>
      <c r="E1239" s="42"/>
      <c r="F1239" s="42"/>
      <c r="G1239" s="42"/>
      <c r="H1239" s="42"/>
      <c r="I1239" s="42"/>
      <c r="J1239" s="42"/>
      <c r="K1239" s="42"/>
      <c r="L1239" s="42"/>
      <c r="M1239" s="42"/>
      <c r="N1239" s="42"/>
      <c r="O1239" s="42"/>
      <c r="P1239" s="42"/>
    </row>
    <row r="1240" spans="1:16">
      <c r="A1240" s="42"/>
      <c r="B1240" s="43"/>
      <c r="C1240" s="42"/>
      <c r="D1240" s="42"/>
      <c r="E1240" s="42"/>
      <c r="F1240" s="42"/>
      <c r="G1240" s="42"/>
      <c r="H1240" s="42"/>
      <c r="I1240" s="42"/>
      <c r="J1240" s="42"/>
      <c r="K1240" s="42"/>
      <c r="L1240" s="42"/>
      <c r="M1240" s="42"/>
      <c r="N1240" s="42"/>
      <c r="O1240" s="42"/>
      <c r="P1240" s="42"/>
    </row>
    <row r="1241" spans="1:16">
      <c r="A1241" s="42"/>
      <c r="B1241" s="43"/>
      <c r="C1241" s="42"/>
      <c r="D1241" s="42"/>
      <c r="E1241" s="42"/>
      <c r="F1241" s="42"/>
      <c r="G1241" s="42"/>
      <c r="H1241" s="42"/>
      <c r="I1241" s="42"/>
      <c r="J1241" s="42"/>
      <c r="K1241" s="42"/>
      <c r="L1241" s="42"/>
      <c r="M1241" s="42"/>
      <c r="N1241" s="42"/>
      <c r="O1241" s="42"/>
      <c r="P1241" s="42"/>
    </row>
    <row r="1242" spans="1:16">
      <c r="A1242" s="42"/>
      <c r="B1242" s="43"/>
      <c r="C1242" s="42"/>
      <c r="D1242" s="42"/>
      <c r="E1242" s="42"/>
      <c r="F1242" s="42"/>
      <c r="G1242" s="42"/>
      <c r="H1242" s="42"/>
      <c r="I1242" s="42"/>
      <c r="J1242" s="42"/>
      <c r="K1242" s="42"/>
      <c r="L1242" s="42"/>
      <c r="M1242" s="42"/>
      <c r="N1242" s="42"/>
      <c r="O1242" s="42"/>
      <c r="P1242" s="42"/>
    </row>
    <row r="1243" spans="1:16">
      <c r="A1243" s="42"/>
      <c r="B1243" s="43"/>
      <c r="C1243" s="42"/>
      <c r="D1243" s="42"/>
      <c r="E1243" s="42"/>
      <c r="F1243" s="42"/>
      <c r="G1243" s="42"/>
      <c r="H1243" s="42"/>
      <c r="I1243" s="42"/>
      <c r="J1243" s="42"/>
      <c r="K1243" s="42"/>
      <c r="L1243" s="42"/>
      <c r="M1243" s="42"/>
      <c r="N1243" s="42"/>
      <c r="O1243" s="42"/>
      <c r="P1243" s="42"/>
    </row>
    <row r="1244" spans="1:16">
      <c r="A1244" s="42"/>
      <c r="B1244" s="43"/>
      <c r="C1244" s="42"/>
      <c r="D1244" s="42"/>
      <c r="E1244" s="42"/>
      <c r="F1244" s="42"/>
      <c r="G1244" s="42"/>
      <c r="H1244" s="42"/>
      <c r="I1244" s="42"/>
      <c r="J1244" s="42"/>
      <c r="K1244" s="42"/>
      <c r="L1244" s="42"/>
      <c r="M1244" s="42"/>
      <c r="N1244" s="42"/>
      <c r="O1244" s="42"/>
      <c r="P1244" s="42"/>
    </row>
    <row r="1245" spans="1:16">
      <c r="A1245" s="42"/>
      <c r="B1245" s="43"/>
      <c r="C1245" s="42"/>
      <c r="D1245" s="42"/>
      <c r="E1245" s="42"/>
      <c r="F1245" s="42"/>
      <c r="G1245" s="42"/>
      <c r="H1245" s="42"/>
      <c r="I1245" s="42"/>
      <c r="J1245" s="42"/>
      <c r="K1245" s="42"/>
      <c r="L1245" s="42"/>
      <c r="M1245" s="42"/>
      <c r="N1245" s="42"/>
      <c r="O1245" s="42"/>
      <c r="P1245" s="42"/>
    </row>
    <row r="1246" spans="1:16">
      <c r="A1246" s="42"/>
      <c r="B1246" s="43"/>
      <c r="C1246" s="42"/>
      <c r="D1246" s="42"/>
      <c r="E1246" s="42"/>
      <c r="F1246" s="42"/>
      <c r="G1246" s="42"/>
      <c r="H1246" s="42"/>
      <c r="I1246" s="42"/>
      <c r="J1246" s="42"/>
      <c r="K1246" s="42"/>
      <c r="L1246" s="42"/>
      <c r="M1246" s="42"/>
      <c r="N1246" s="42"/>
      <c r="O1246" s="42"/>
      <c r="P1246" s="42"/>
    </row>
    <row r="1247" spans="1:16">
      <c r="A1247" s="42"/>
      <c r="B1247" s="43"/>
      <c r="C1247" s="42"/>
      <c r="D1247" s="42"/>
      <c r="E1247" s="42"/>
      <c r="F1247" s="42"/>
      <c r="G1247" s="42"/>
      <c r="H1247" s="42"/>
      <c r="I1247" s="42"/>
      <c r="J1247" s="42"/>
      <c r="K1247" s="42"/>
      <c r="L1247" s="42"/>
      <c r="M1247" s="42"/>
      <c r="N1247" s="42"/>
      <c r="O1247" s="42"/>
      <c r="P1247" s="42"/>
    </row>
    <row r="1248" spans="1:16">
      <c r="A1248" s="42"/>
      <c r="B1248" s="43"/>
      <c r="C1248" s="42"/>
      <c r="D1248" s="42"/>
      <c r="E1248" s="42"/>
      <c r="F1248" s="42"/>
      <c r="G1248" s="42"/>
      <c r="H1248" s="42"/>
      <c r="I1248" s="42"/>
      <c r="J1248" s="42"/>
      <c r="K1248" s="42"/>
      <c r="L1248" s="42"/>
      <c r="M1248" s="42"/>
      <c r="N1248" s="42"/>
      <c r="O1248" s="42"/>
      <c r="P1248" s="42"/>
    </row>
    <row r="1249" spans="1:16">
      <c r="A1249" s="42"/>
      <c r="B1249" s="43"/>
      <c r="C1249" s="42"/>
      <c r="D1249" s="42"/>
      <c r="E1249" s="42"/>
      <c r="F1249" s="42"/>
      <c r="G1249" s="42"/>
      <c r="H1249" s="42"/>
      <c r="I1249" s="42"/>
      <c r="J1249" s="42"/>
      <c r="K1249" s="42"/>
      <c r="L1249" s="42"/>
      <c r="M1249" s="42"/>
      <c r="N1249" s="42"/>
      <c r="O1249" s="42"/>
      <c r="P1249" s="42"/>
    </row>
    <row r="1250" spans="1:16">
      <c r="A1250" s="42"/>
      <c r="B1250" s="43"/>
      <c r="C1250" s="42"/>
      <c r="D1250" s="42"/>
      <c r="E1250" s="42"/>
      <c r="F1250" s="42"/>
      <c r="G1250" s="42"/>
      <c r="H1250" s="42"/>
      <c r="I1250" s="42"/>
      <c r="J1250" s="42"/>
      <c r="K1250" s="42"/>
      <c r="L1250" s="42"/>
      <c r="M1250" s="42"/>
      <c r="N1250" s="42"/>
      <c r="O1250" s="42"/>
      <c r="P1250" s="42"/>
    </row>
    <row r="1251" spans="1:16">
      <c r="A1251" s="42"/>
      <c r="B1251" s="43"/>
      <c r="C1251" s="42"/>
      <c r="D1251" s="42"/>
      <c r="E1251" s="42"/>
      <c r="F1251" s="42"/>
      <c r="G1251" s="42"/>
      <c r="H1251" s="42"/>
      <c r="I1251" s="42"/>
      <c r="J1251" s="42"/>
      <c r="K1251" s="42"/>
      <c r="L1251" s="42"/>
      <c r="M1251" s="42"/>
      <c r="N1251" s="42"/>
      <c r="O1251" s="42"/>
      <c r="P1251" s="42"/>
    </row>
    <row r="1252" spans="1:16">
      <c r="A1252" s="42"/>
      <c r="B1252" s="43"/>
      <c r="C1252" s="42"/>
      <c r="D1252" s="42"/>
      <c r="E1252" s="42"/>
      <c r="F1252" s="42"/>
      <c r="G1252" s="42"/>
      <c r="H1252" s="42"/>
      <c r="I1252" s="42"/>
      <c r="J1252" s="42"/>
      <c r="K1252" s="42"/>
      <c r="L1252" s="42"/>
      <c r="M1252" s="42"/>
      <c r="N1252" s="42"/>
      <c r="O1252" s="42"/>
      <c r="P1252" s="42"/>
    </row>
    <row r="1253" spans="1:16">
      <c r="A1253" s="42"/>
      <c r="B1253" s="43"/>
      <c r="C1253" s="42"/>
      <c r="D1253" s="42"/>
      <c r="E1253" s="42"/>
      <c r="F1253" s="42"/>
      <c r="G1253" s="42"/>
      <c r="H1253" s="42"/>
      <c r="I1253" s="42"/>
      <c r="J1253" s="42"/>
      <c r="K1253" s="42"/>
      <c r="L1253" s="42"/>
      <c r="M1253" s="42"/>
      <c r="N1253" s="42"/>
      <c r="O1253" s="42"/>
      <c r="P1253" s="42"/>
    </row>
    <row r="1254" spans="1:16">
      <c r="A1254" s="42"/>
      <c r="B1254" s="43"/>
      <c r="C1254" s="42"/>
      <c r="D1254" s="42"/>
      <c r="E1254" s="42"/>
      <c r="F1254" s="42"/>
      <c r="G1254" s="42"/>
      <c r="H1254" s="42"/>
      <c r="I1254" s="42"/>
      <c r="J1254" s="42"/>
      <c r="K1254" s="42"/>
      <c r="L1254" s="42"/>
      <c r="M1254" s="42"/>
      <c r="N1254" s="42"/>
      <c r="O1254" s="42"/>
      <c r="P1254" s="42"/>
    </row>
    <row r="1255" spans="1:16">
      <c r="A1255" s="42"/>
      <c r="B1255" s="43"/>
      <c r="C1255" s="42"/>
      <c r="D1255" s="42"/>
      <c r="E1255" s="42"/>
      <c r="F1255" s="42"/>
      <c r="G1255" s="42"/>
      <c r="H1255" s="42"/>
      <c r="I1255" s="42"/>
      <c r="J1255" s="42"/>
      <c r="K1255" s="42"/>
      <c r="L1255" s="42"/>
      <c r="M1255" s="42"/>
      <c r="N1255" s="42"/>
      <c r="O1255" s="42"/>
      <c r="P1255" s="42"/>
    </row>
    <row r="1256" spans="1:16">
      <c r="A1256" s="42"/>
      <c r="B1256" s="43"/>
      <c r="C1256" s="42"/>
      <c r="D1256" s="42"/>
      <c r="E1256" s="42"/>
      <c r="F1256" s="42"/>
      <c r="G1256" s="42"/>
      <c r="H1256" s="42"/>
      <c r="I1256" s="42"/>
      <c r="J1256" s="42"/>
      <c r="K1256" s="42"/>
      <c r="L1256" s="42"/>
      <c r="M1256" s="42"/>
      <c r="N1256" s="42"/>
      <c r="O1256" s="42"/>
      <c r="P1256" s="42"/>
    </row>
    <row r="1257" spans="1:16">
      <c r="A1257" s="42"/>
      <c r="B1257" s="43"/>
      <c r="C1257" s="42"/>
      <c r="D1257" s="42"/>
      <c r="E1257" s="42"/>
      <c r="F1257" s="42"/>
      <c r="G1257" s="42"/>
      <c r="H1257" s="42"/>
      <c r="I1257" s="42"/>
      <c r="J1257" s="42"/>
      <c r="K1257" s="42"/>
      <c r="L1257" s="42"/>
      <c r="M1257" s="42"/>
      <c r="N1257" s="42"/>
      <c r="O1257" s="42"/>
      <c r="P1257" s="42"/>
    </row>
    <row r="1258" spans="1:16">
      <c r="A1258" s="42"/>
      <c r="B1258" s="43"/>
      <c r="C1258" s="42"/>
      <c r="D1258" s="42"/>
      <c r="E1258" s="42"/>
      <c r="F1258" s="42"/>
      <c r="G1258" s="42"/>
      <c r="H1258" s="42"/>
      <c r="I1258" s="42"/>
      <c r="J1258" s="42"/>
      <c r="K1258" s="42"/>
      <c r="L1258" s="42"/>
      <c r="M1258" s="42"/>
      <c r="N1258" s="42"/>
      <c r="O1258" s="42"/>
      <c r="P1258" s="42"/>
    </row>
    <row r="1259" spans="1:16">
      <c r="A1259" s="42"/>
      <c r="B1259" s="43"/>
      <c r="C1259" s="42"/>
      <c r="D1259" s="42"/>
      <c r="E1259" s="42"/>
      <c r="F1259" s="42"/>
      <c r="G1259" s="42"/>
      <c r="H1259" s="42"/>
      <c r="I1259" s="42"/>
      <c r="J1259" s="42"/>
      <c r="K1259" s="42"/>
      <c r="L1259" s="42"/>
      <c r="M1259" s="42"/>
      <c r="N1259" s="42"/>
      <c r="O1259" s="42"/>
      <c r="P1259" s="42"/>
    </row>
    <row r="1260" spans="1:16">
      <c r="A1260" s="42"/>
      <c r="B1260" s="43"/>
      <c r="C1260" s="42"/>
      <c r="D1260" s="42"/>
      <c r="E1260" s="42"/>
      <c r="F1260" s="42"/>
      <c r="G1260" s="42"/>
      <c r="H1260" s="42"/>
      <c r="I1260" s="42"/>
      <c r="J1260" s="42"/>
      <c r="K1260" s="42"/>
      <c r="L1260" s="42"/>
      <c r="M1260" s="42"/>
      <c r="N1260" s="42"/>
      <c r="O1260" s="42"/>
      <c r="P1260" s="42"/>
    </row>
    <row r="1261" spans="1:16">
      <c r="A1261" s="42"/>
      <c r="B1261" s="43"/>
      <c r="C1261" s="42"/>
      <c r="D1261" s="42"/>
      <c r="E1261" s="42"/>
      <c r="F1261" s="42"/>
      <c r="G1261" s="42"/>
      <c r="H1261" s="42"/>
      <c r="I1261" s="42"/>
      <c r="J1261" s="42"/>
      <c r="K1261" s="42"/>
      <c r="L1261" s="42"/>
      <c r="M1261" s="42"/>
      <c r="N1261" s="42"/>
      <c r="O1261" s="42"/>
      <c r="P1261" s="42"/>
    </row>
    <row r="1262" spans="1:16">
      <c r="A1262" s="42"/>
      <c r="B1262" s="43"/>
      <c r="C1262" s="42"/>
      <c r="D1262" s="42"/>
      <c r="E1262" s="42"/>
      <c r="F1262" s="42"/>
      <c r="G1262" s="42"/>
      <c r="H1262" s="42"/>
      <c r="I1262" s="42"/>
      <c r="J1262" s="42"/>
      <c r="K1262" s="42"/>
      <c r="L1262" s="42"/>
      <c r="M1262" s="42"/>
      <c r="N1262" s="42"/>
      <c r="O1262" s="42"/>
      <c r="P1262" s="42"/>
    </row>
    <row r="1263" spans="1:16">
      <c r="A1263" s="42"/>
      <c r="B1263" s="43"/>
      <c r="C1263" s="42"/>
      <c r="D1263" s="42"/>
      <c r="E1263" s="42"/>
      <c r="F1263" s="42"/>
      <c r="G1263" s="42"/>
      <c r="H1263" s="42"/>
      <c r="I1263" s="42"/>
      <c r="J1263" s="42"/>
      <c r="K1263" s="42"/>
      <c r="L1263" s="42"/>
      <c r="M1263" s="42"/>
      <c r="N1263" s="42"/>
      <c r="O1263" s="42"/>
      <c r="P1263" s="42"/>
    </row>
    <row r="1264" spans="1:16">
      <c r="A1264" s="42"/>
      <c r="B1264" s="43"/>
      <c r="C1264" s="42"/>
      <c r="D1264" s="42"/>
      <c r="E1264" s="42"/>
      <c r="F1264" s="42"/>
      <c r="G1264" s="42"/>
      <c r="H1264" s="42"/>
      <c r="I1264" s="42"/>
      <c r="J1264" s="42"/>
      <c r="K1264" s="42"/>
      <c r="L1264" s="42"/>
      <c r="M1264" s="42"/>
      <c r="N1264" s="42"/>
      <c r="O1264" s="42"/>
      <c r="P1264" s="42"/>
    </row>
    <row r="1265" spans="1:16">
      <c r="A1265" s="42"/>
      <c r="B1265" s="43"/>
      <c r="C1265" s="42"/>
      <c r="D1265" s="42"/>
      <c r="E1265" s="42"/>
      <c r="F1265" s="42"/>
      <c r="G1265" s="42"/>
      <c r="H1265" s="42"/>
      <c r="I1265" s="42"/>
      <c r="J1265" s="42"/>
      <c r="K1265" s="42"/>
      <c r="L1265" s="42"/>
      <c r="M1265" s="42"/>
      <c r="N1265" s="42"/>
      <c r="O1265" s="42"/>
      <c r="P1265" s="42"/>
    </row>
    <row r="1266" spans="1:16">
      <c r="A1266" s="42"/>
      <c r="B1266" s="43"/>
      <c r="C1266" s="42"/>
      <c r="D1266" s="42"/>
      <c r="E1266" s="42"/>
      <c r="F1266" s="42"/>
      <c r="G1266" s="42"/>
      <c r="H1266" s="42"/>
      <c r="I1266" s="42"/>
      <c r="J1266" s="42"/>
      <c r="K1266" s="42"/>
      <c r="L1266" s="42"/>
      <c r="M1266" s="42"/>
      <c r="N1266" s="42"/>
      <c r="O1266" s="42"/>
      <c r="P1266" s="42"/>
    </row>
    <row r="1267" spans="1:16">
      <c r="A1267" s="42"/>
      <c r="B1267" s="43"/>
      <c r="C1267" s="42"/>
      <c r="D1267" s="42"/>
      <c r="E1267" s="42"/>
      <c r="F1267" s="42"/>
      <c r="G1267" s="42"/>
      <c r="H1267" s="42"/>
      <c r="I1267" s="42"/>
      <c r="J1267" s="42"/>
      <c r="K1267" s="42"/>
      <c r="L1267" s="42"/>
      <c r="M1267" s="42"/>
      <c r="N1267" s="42"/>
      <c r="O1267" s="42"/>
      <c r="P1267" s="42"/>
    </row>
    <row r="1268" spans="1:16">
      <c r="A1268" s="42"/>
      <c r="B1268" s="43"/>
      <c r="C1268" s="42"/>
      <c r="D1268" s="42"/>
      <c r="E1268" s="42"/>
      <c r="F1268" s="42"/>
      <c r="G1268" s="42"/>
      <c r="H1268" s="42"/>
      <c r="I1268" s="42"/>
      <c r="J1268" s="42"/>
      <c r="K1268" s="42"/>
      <c r="L1268" s="42"/>
      <c r="M1268" s="42"/>
      <c r="N1268" s="42"/>
      <c r="O1268" s="42"/>
      <c r="P1268" s="42"/>
    </row>
    <row r="1269" spans="1:16">
      <c r="A1269" s="42"/>
      <c r="B1269" s="43"/>
      <c r="C1269" s="42"/>
      <c r="D1269" s="42"/>
      <c r="E1269" s="42"/>
      <c r="F1269" s="42"/>
      <c r="G1269" s="42"/>
      <c r="H1269" s="42"/>
      <c r="I1269" s="42"/>
      <c r="J1269" s="42"/>
      <c r="K1269" s="42"/>
      <c r="L1269" s="42"/>
      <c r="M1269" s="42"/>
      <c r="N1269" s="42"/>
      <c r="O1269" s="42"/>
      <c r="P1269" s="42"/>
    </row>
    <row r="1270" spans="1:16">
      <c r="A1270" s="42"/>
      <c r="B1270" s="43"/>
      <c r="C1270" s="42"/>
      <c r="D1270" s="42"/>
      <c r="E1270" s="42"/>
      <c r="F1270" s="42"/>
      <c r="G1270" s="42"/>
      <c r="H1270" s="42"/>
      <c r="I1270" s="42"/>
      <c r="J1270" s="42"/>
      <c r="K1270" s="42"/>
      <c r="L1270" s="42"/>
      <c r="M1270" s="42"/>
      <c r="N1270" s="42"/>
      <c r="O1270" s="42"/>
      <c r="P1270" s="42"/>
    </row>
    <row r="1271" spans="1:16">
      <c r="A1271" s="42"/>
      <c r="B1271" s="43"/>
      <c r="C1271" s="42"/>
      <c r="D1271" s="42"/>
      <c r="E1271" s="42"/>
      <c r="F1271" s="42"/>
      <c r="G1271" s="42"/>
      <c r="H1271" s="42"/>
      <c r="I1271" s="42"/>
      <c r="J1271" s="42"/>
      <c r="K1271" s="42"/>
      <c r="L1271" s="42"/>
      <c r="M1271" s="42"/>
      <c r="N1271" s="42"/>
      <c r="O1271" s="42"/>
      <c r="P1271" s="42"/>
    </row>
    <row r="1272" spans="1:16">
      <c r="A1272" s="42"/>
      <c r="B1272" s="43"/>
      <c r="C1272" s="42"/>
      <c r="D1272" s="42"/>
      <c r="E1272" s="42"/>
      <c r="F1272" s="42"/>
      <c r="G1272" s="42"/>
      <c r="H1272" s="42"/>
      <c r="I1272" s="42"/>
      <c r="J1272" s="42"/>
      <c r="K1272" s="42"/>
      <c r="L1272" s="42"/>
      <c r="M1272" s="42"/>
      <c r="N1272" s="42"/>
      <c r="O1272" s="42"/>
      <c r="P1272" s="42"/>
    </row>
    <row r="1273" spans="1:16">
      <c r="A1273" s="42"/>
      <c r="B1273" s="43"/>
      <c r="C1273" s="42"/>
      <c r="D1273" s="42"/>
      <c r="E1273" s="42"/>
      <c r="F1273" s="42"/>
      <c r="G1273" s="42"/>
      <c r="H1273" s="42"/>
      <c r="I1273" s="42"/>
      <c r="J1273" s="42"/>
      <c r="K1273" s="42"/>
      <c r="L1273" s="42"/>
      <c r="M1273" s="42"/>
      <c r="N1273" s="42"/>
      <c r="O1273" s="42"/>
      <c r="P1273" s="42"/>
    </row>
    <row r="1274" spans="1:16">
      <c r="A1274" s="42"/>
      <c r="B1274" s="43"/>
      <c r="C1274" s="42"/>
      <c r="D1274" s="42"/>
      <c r="E1274" s="42"/>
      <c r="F1274" s="42"/>
      <c r="G1274" s="42"/>
      <c r="H1274" s="42"/>
      <c r="I1274" s="42"/>
      <c r="J1274" s="42"/>
      <c r="K1274" s="42"/>
      <c r="L1274" s="42"/>
      <c r="M1274" s="42"/>
      <c r="N1274" s="42"/>
      <c r="O1274" s="42"/>
      <c r="P1274" s="42"/>
    </row>
    <row r="1275" spans="1:16">
      <c r="A1275" s="42"/>
      <c r="B1275" s="43"/>
      <c r="C1275" s="42"/>
      <c r="D1275" s="42"/>
      <c r="E1275" s="42"/>
      <c r="F1275" s="42"/>
      <c r="G1275" s="42"/>
      <c r="H1275" s="42"/>
      <c r="I1275" s="42"/>
      <c r="J1275" s="42"/>
      <c r="K1275" s="42"/>
      <c r="L1275" s="42"/>
      <c r="M1275" s="42"/>
      <c r="N1275" s="42"/>
      <c r="O1275" s="42"/>
      <c r="P1275" s="42"/>
    </row>
    <row r="1276" spans="1:16">
      <c r="A1276" s="42"/>
      <c r="B1276" s="43"/>
      <c r="C1276" s="42"/>
      <c r="D1276" s="42"/>
      <c r="E1276" s="42"/>
      <c r="F1276" s="42"/>
      <c r="G1276" s="42"/>
      <c r="H1276" s="42"/>
      <c r="I1276" s="42"/>
      <c r="J1276" s="42"/>
      <c r="K1276" s="42"/>
      <c r="L1276" s="42"/>
      <c r="M1276" s="42"/>
      <c r="N1276" s="42"/>
      <c r="O1276" s="42"/>
      <c r="P1276" s="42"/>
    </row>
    <row r="1277" spans="1:16">
      <c r="A1277" s="42"/>
      <c r="B1277" s="43"/>
      <c r="C1277" s="42"/>
      <c r="D1277" s="42"/>
      <c r="E1277" s="42"/>
      <c r="F1277" s="42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</row>
    <row r="1278" spans="1:16">
      <c r="A1278" s="42"/>
      <c r="B1278" s="43"/>
      <c r="C1278" s="42"/>
      <c r="D1278" s="42"/>
      <c r="E1278" s="42"/>
      <c r="F1278" s="42"/>
      <c r="G1278" s="42"/>
      <c r="H1278" s="42"/>
      <c r="I1278" s="42"/>
      <c r="J1278" s="42"/>
      <c r="K1278" s="42"/>
      <c r="L1278" s="42"/>
      <c r="M1278" s="42"/>
      <c r="N1278" s="42"/>
      <c r="O1278" s="42"/>
      <c r="P1278" s="42"/>
    </row>
    <row r="1279" spans="1:16">
      <c r="A1279" s="42"/>
      <c r="B1279" s="43"/>
      <c r="C1279" s="42"/>
      <c r="D1279" s="42"/>
      <c r="E1279" s="42"/>
      <c r="F1279" s="42"/>
      <c r="G1279" s="42"/>
      <c r="H1279" s="42"/>
      <c r="I1279" s="42"/>
      <c r="J1279" s="42"/>
      <c r="K1279" s="42"/>
      <c r="L1279" s="42"/>
      <c r="M1279" s="42"/>
      <c r="N1279" s="42"/>
      <c r="O1279" s="42"/>
      <c r="P1279" s="42"/>
    </row>
    <row r="1280" spans="1:16">
      <c r="A1280" s="42"/>
      <c r="B1280" s="43"/>
      <c r="C1280" s="42"/>
      <c r="D1280" s="42"/>
      <c r="E1280" s="42"/>
      <c r="F1280" s="42"/>
      <c r="G1280" s="42"/>
      <c r="H1280" s="42"/>
      <c r="I1280" s="42"/>
      <c r="J1280" s="42"/>
      <c r="K1280" s="42"/>
      <c r="L1280" s="42"/>
      <c r="M1280" s="42"/>
      <c r="N1280" s="42"/>
      <c r="O1280" s="42"/>
      <c r="P1280" s="42"/>
    </row>
    <row r="1281" spans="1:16">
      <c r="A1281" s="42"/>
      <c r="B1281" s="43"/>
      <c r="C1281" s="42"/>
      <c r="D1281" s="42"/>
      <c r="E1281" s="42"/>
      <c r="F1281" s="42"/>
      <c r="G1281" s="42"/>
      <c r="H1281" s="42"/>
      <c r="I1281" s="42"/>
      <c r="J1281" s="42"/>
      <c r="K1281" s="42"/>
      <c r="L1281" s="42"/>
      <c r="M1281" s="42"/>
      <c r="N1281" s="42"/>
      <c r="O1281" s="42"/>
      <c r="P1281" s="42"/>
    </row>
    <row r="1282" spans="1:16">
      <c r="A1282" s="42"/>
      <c r="B1282" s="43"/>
      <c r="C1282" s="42"/>
      <c r="D1282" s="42"/>
      <c r="E1282" s="42"/>
      <c r="F1282" s="42"/>
      <c r="G1282" s="42"/>
      <c r="H1282" s="42"/>
      <c r="I1282" s="42"/>
      <c r="J1282" s="42"/>
      <c r="K1282" s="42"/>
      <c r="L1282" s="42"/>
      <c r="M1282" s="42"/>
      <c r="N1282" s="42"/>
      <c r="O1282" s="42"/>
      <c r="P1282" s="42"/>
    </row>
    <row r="1283" spans="1:16">
      <c r="A1283" s="42"/>
      <c r="B1283" s="43"/>
      <c r="C1283" s="42"/>
      <c r="D1283" s="42"/>
      <c r="E1283" s="42"/>
      <c r="F1283" s="42"/>
      <c r="G1283" s="42"/>
      <c r="H1283" s="42"/>
      <c r="I1283" s="42"/>
      <c r="J1283" s="42"/>
      <c r="K1283" s="42"/>
      <c r="L1283" s="42"/>
      <c r="M1283" s="42"/>
      <c r="N1283" s="42"/>
      <c r="O1283" s="42"/>
      <c r="P1283" s="42"/>
    </row>
    <row r="1284" spans="1:16">
      <c r="A1284" s="42"/>
      <c r="B1284" s="43"/>
      <c r="C1284" s="42"/>
      <c r="D1284" s="42"/>
      <c r="E1284" s="42"/>
      <c r="F1284" s="42"/>
      <c r="G1284" s="42"/>
      <c r="H1284" s="42"/>
      <c r="I1284" s="42"/>
      <c r="J1284" s="42"/>
      <c r="K1284" s="42"/>
      <c r="L1284" s="42"/>
      <c r="M1284" s="42"/>
      <c r="N1284" s="42"/>
      <c r="O1284" s="42"/>
      <c r="P1284" s="42"/>
    </row>
    <row r="1285" spans="1:16">
      <c r="A1285" s="42"/>
      <c r="B1285" s="43"/>
      <c r="C1285" s="42"/>
      <c r="D1285" s="42"/>
      <c r="E1285" s="42"/>
      <c r="F1285" s="42"/>
      <c r="G1285" s="42"/>
      <c r="H1285" s="42"/>
      <c r="I1285" s="42"/>
      <c r="J1285" s="42"/>
      <c r="K1285" s="42"/>
      <c r="L1285" s="42"/>
      <c r="M1285" s="42"/>
      <c r="N1285" s="42"/>
      <c r="O1285" s="42"/>
      <c r="P1285" s="42"/>
    </row>
    <row r="1286" spans="1:16">
      <c r="A1286" s="42"/>
      <c r="B1286" s="43"/>
      <c r="C1286" s="42"/>
      <c r="D1286" s="42"/>
      <c r="E1286" s="42"/>
      <c r="F1286" s="42"/>
      <c r="G1286" s="42"/>
      <c r="H1286" s="42"/>
      <c r="I1286" s="42"/>
      <c r="J1286" s="42"/>
      <c r="K1286" s="42"/>
      <c r="L1286" s="42"/>
      <c r="M1286" s="42"/>
      <c r="N1286" s="42"/>
      <c r="O1286" s="42"/>
      <c r="P1286" s="42"/>
    </row>
    <row r="1287" spans="1:16">
      <c r="A1287" s="42"/>
      <c r="B1287" s="43"/>
      <c r="C1287" s="42"/>
      <c r="D1287" s="42"/>
      <c r="E1287" s="42"/>
      <c r="F1287" s="42"/>
      <c r="G1287" s="42"/>
      <c r="H1287" s="42"/>
      <c r="I1287" s="42"/>
      <c r="J1287" s="42"/>
      <c r="K1287" s="42"/>
      <c r="L1287" s="42"/>
      <c r="M1287" s="42"/>
      <c r="N1287" s="42"/>
      <c r="O1287" s="42"/>
      <c r="P1287" s="42"/>
    </row>
    <row r="1288" spans="1:16">
      <c r="A1288" s="42"/>
      <c r="B1288" s="43"/>
      <c r="C1288" s="42"/>
      <c r="D1288" s="42"/>
      <c r="E1288" s="42"/>
      <c r="F1288" s="42"/>
      <c r="G1288" s="42"/>
      <c r="H1288" s="42"/>
      <c r="I1288" s="42"/>
      <c r="J1288" s="42"/>
      <c r="K1288" s="42"/>
      <c r="L1288" s="42"/>
      <c r="M1288" s="42"/>
      <c r="N1288" s="42"/>
      <c r="O1288" s="42"/>
      <c r="P1288" s="42"/>
    </row>
    <row r="1289" spans="1:16">
      <c r="A1289" s="42"/>
      <c r="B1289" s="43"/>
      <c r="C1289" s="42"/>
      <c r="D1289" s="42"/>
      <c r="E1289" s="42"/>
      <c r="F1289" s="42"/>
      <c r="G1289" s="42"/>
      <c r="H1289" s="42"/>
      <c r="I1289" s="42"/>
      <c r="J1289" s="42"/>
      <c r="K1289" s="42"/>
      <c r="L1289" s="42"/>
      <c r="M1289" s="42"/>
      <c r="N1289" s="42"/>
      <c r="O1289" s="42"/>
      <c r="P1289" s="42"/>
    </row>
    <row r="1290" spans="1:16">
      <c r="A1290" s="42"/>
      <c r="B1290" s="43"/>
      <c r="C1290" s="42"/>
      <c r="D1290" s="42"/>
      <c r="E1290" s="42"/>
      <c r="F1290" s="42"/>
      <c r="G1290" s="42"/>
      <c r="H1290" s="42"/>
      <c r="I1290" s="42"/>
      <c r="J1290" s="42"/>
      <c r="K1290" s="42"/>
      <c r="L1290" s="42"/>
      <c r="M1290" s="42"/>
      <c r="N1290" s="42"/>
      <c r="O1290" s="42"/>
      <c r="P1290" s="42"/>
    </row>
    <row r="1291" spans="1:16">
      <c r="A1291" s="42"/>
      <c r="B1291" s="43"/>
      <c r="C1291" s="42"/>
      <c r="D1291" s="42"/>
      <c r="E1291" s="42"/>
      <c r="F1291" s="42"/>
      <c r="G1291" s="42"/>
      <c r="H1291" s="42"/>
      <c r="I1291" s="42"/>
      <c r="J1291" s="42"/>
      <c r="K1291" s="42"/>
      <c r="L1291" s="42"/>
      <c r="M1291" s="42"/>
      <c r="N1291" s="42"/>
      <c r="O1291" s="42"/>
      <c r="P1291" s="42"/>
    </row>
    <row r="1292" spans="1:16">
      <c r="A1292" s="42"/>
      <c r="B1292" s="43"/>
      <c r="C1292" s="42"/>
      <c r="D1292" s="42"/>
      <c r="E1292" s="42"/>
      <c r="F1292" s="42"/>
      <c r="G1292" s="42"/>
      <c r="H1292" s="42"/>
      <c r="I1292" s="42"/>
      <c r="J1292" s="42"/>
      <c r="K1292" s="42"/>
      <c r="L1292" s="42"/>
      <c r="M1292" s="42"/>
      <c r="N1292" s="42"/>
      <c r="O1292" s="42"/>
      <c r="P1292" s="42"/>
    </row>
    <row r="1293" spans="1:16">
      <c r="A1293" s="42"/>
      <c r="B1293" s="43"/>
      <c r="C1293" s="42"/>
      <c r="D1293" s="42"/>
      <c r="E1293" s="42"/>
      <c r="F1293" s="42"/>
      <c r="G1293" s="42"/>
      <c r="H1293" s="42"/>
      <c r="I1293" s="42"/>
      <c r="J1293" s="42"/>
      <c r="K1293" s="42"/>
      <c r="L1293" s="42"/>
      <c r="M1293" s="42"/>
      <c r="N1293" s="42"/>
      <c r="O1293" s="42"/>
      <c r="P1293" s="42"/>
    </row>
    <row r="1294" spans="1:16">
      <c r="A1294" s="42"/>
      <c r="B1294" s="43"/>
      <c r="C1294" s="42"/>
      <c r="D1294" s="42"/>
      <c r="E1294" s="42"/>
      <c r="F1294" s="42"/>
      <c r="G1294" s="42"/>
      <c r="H1294" s="42"/>
      <c r="I1294" s="42"/>
      <c r="J1294" s="42"/>
      <c r="K1294" s="42"/>
      <c r="L1294" s="42"/>
      <c r="M1294" s="42"/>
      <c r="N1294" s="42"/>
      <c r="O1294" s="42"/>
      <c r="P1294" s="42"/>
    </row>
    <row r="1295" spans="1:16">
      <c r="A1295" s="42"/>
      <c r="B1295" s="43"/>
      <c r="C1295" s="42"/>
      <c r="D1295" s="42"/>
      <c r="E1295" s="42"/>
      <c r="F1295" s="42"/>
      <c r="G1295" s="42"/>
      <c r="H1295" s="42"/>
      <c r="I1295" s="42"/>
      <c r="J1295" s="42"/>
      <c r="K1295" s="42"/>
      <c r="L1295" s="42"/>
      <c r="M1295" s="42"/>
      <c r="N1295" s="42"/>
      <c r="O1295" s="42"/>
      <c r="P1295" s="42"/>
    </row>
    <row r="1296" spans="1:16">
      <c r="A1296" s="42"/>
      <c r="B1296" s="43"/>
      <c r="C1296" s="42"/>
      <c r="D1296" s="42"/>
      <c r="E1296" s="42"/>
      <c r="F1296" s="42"/>
      <c r="G1296" s="42"/>
      <c r="H1296" s="42"/>
      <c r="I1296" s="42"/>
      <c r="J1296" s="42"/>
      <c r="K1296" s="42"/>
      <c r="L1296" s="42"/>
      <c r="M1296" s="42"/>
      <c r="N1296" s="42"/>
      <c r="O1296" s="42"/>
      <c r="P1296" s="42"/>
    </row>
    <row r="1297" spans="1:16">
      <c r="A1297" s="42"/>
      <c r="B1297" s="43"/>
      <c r="C1297" s="42"/>
      <c r="D1297" s="42"/>
      <c r="E1297" s="42"/>
      <c r="F1297" s="42"/>
      <c r="G1297" s="42"/>
      <c r="H1297" s="42"/>
      <c r="I1297" s="42"/>
      <c r="J1297" s="42"/>
      <c r="K1297" s="42"/>
      <c r="L1297" s="42"/>
      <c r="M1297" s="42"/>
      <c r="N1297" s="42"/>
      <c r="O1297" s="42"/>
      <c r="P1297" s="42"/>
    </row>
    <row r="1298" spans="1:16">
      <c r="A1298" s="42"/>
      <c r="B1298" s="43"/>
      <c r="C1298" s="42"/>
      <c r="D1298" s="42"/>
      <c r="E1298" s="42"/>
      <c r="F1298" s="42"/>
      <c r="G1298" s="42"/>
      <c r="H1298" s="42"/>
      <c r="I1298" s="42"/>
      <c r="J1298" s="42"/>
      <c r="K1298" s="42"/>
      <c r="L1298" s="42"/>
      <c r="M1298" s="42"/>
      <c r="N1298" s="42"/>
      <c r="O1298" s="42"/>
      <c r="P1298" s="42"/>
    </row>
    <row r="1299" spans="1:16">
      <c r="A1299" s="42"/>
      <c r="B1299" s="43"/>
      <c r="C1299" s="42"/>
      <c r="D1299" s="42"/>
      <c r="E1299" s="42"/>
      <c r="F1299" s="42"/>
      <c r="G1299" s="42"/>
      <c r="H1299" s="42"/>
      <c r="I1299" s="42"/>
      <c r="J1299" s="42"/>
      <c r="K1299" s="42"/>
      <c r="L1299" s="42"/>
      <c r="M1299" s="42"/>
      <c r="N1299" s="42"/>
      <c r="O1299" s="42"/>
      <c r="P1299" s="42"/>
    </row>
    <row r="1300" spans="1:16">
      <c r="A1300" s="42"/>
      <c r="B1300" s="43"/>
      <c r="C1300" s="42"/>
      <c r="D1300" s="42"/>
      <c r="E1300" s="42"/>
      <c r="F1300" s="42"/>
      <c r="G1300" s="42"/>
      <c r="H1300" s="42"/>
      <c r="I1300" s="42"/>
      <c r="J1300" s="42"/>
      <c r="K1300" s="42"/>
      <c r="L1300" s="42"/>
      <c r="M1300" s="42"/>
      <c r="N1300" s="42"/>
      <c r="O1300" s="42"/>
      <c r="P1300" s="42"/>
    </row>
    <row r="1301" spans="1:16">
      <c r="A1301" s="42"/>
      <c r="B1301" s="43"/>
      <c r="C1301" s="42"/>
      <c r="D1301" s="42"/>
      <c r="E1301" s="42"/>
      <c r="F1301" s="42"/>
      <c r="G1301" s="42"/>
      <c r="H1301" s="42"/>
      <c r="I1301" s="42"/>
      <c r="J1301" s="42"/>
      <c r="K1301" s="42"/>
      <c r="L1301" s="42"/>
      <c r="M1301" s="42"/>
      <c r="N1301" s="42"/>
      <c r="O1301" s="42"/>
      <c r="P1301" s="42"/>
    </row>
    <row r="1302" spans="1:16">
      <c r="A1302" s="42"/>
      <c r="B1302" s="43"/>
      <c r="C1302" s="42"/>
      <c r="D1302" s="42"/>
      <c r="E1302" s="42"/>
      <c r="F1302" s="42"/>
      <c r="G1302" s="42"/>
      <c r="H1302" s="42"/>
      <c r="I1302" s="42"/>
      <c r="J1302" s="42"/>
      <c r="K1302" s="42"/>
      <c r="L1302" s="42"/>
      <c r="M1302" s="42"/>
      <c r="N1302" s="42"/>
      <c r="O1302" s="42"/>
      <c r="P1302" s="42"/>
    </row>
    <row r="1303" spans="1:16">
      <c r="A1303" s="42"/>
      <c r="B1303" s="43"/>
      <c r="C1303" s="42"/>
      <c r="D1303" s="42"/>
      <c r="E1303" s="42"/>
      <c r="F1303" s="42"/>
      <c r="G1303" s="42"/>
      <c r="H1303" s="42"/>
      <c r="I1303" s="42"/>
      <c r="J1303" s="42"/>
      <c r="K1303" s="42"/>
      <c r="L1303" s="42"/>
      <c r="M1303" s="42"/>
      <c r="N1303" s="42"/>
      <c r="O1303" s="42"/>
      <c r="P1303" s="42"/>
    </row>
    <row r="1304" spans="1:16">
      <c r="A1304" s="42"/>
      <c r="B1304" s="43"/>
      <c r="C1304" s="42"/>
      <c r="D1304" s="42"/>
      <c r="E1304" s="42"/>
      <c r="F1304" s="42"/>
      <c r="G1304" s="42"/>
      <c r="H1304" s="42"/>
      <c r="I1304" s="42"/>
      <c r="J1304" s="42"/>
      <c r="K1304" s="42"/>
      <c r="L1304" s="42"/>
      <c r="M1304" s="42"/>
      <c r="N1304" s="42"/>
      <c r="O1304" s="42"/>
      <c r="P1304" s="42"/>
    </row>
    <row r="1305" spans="1:16">
      <c r="A1305" s="42"/>
      <c r="B1305" s="43"/>
      <c r="C1305" s="42"/>
      <c r="D1305" s="42"/>
      <c r="E1305" s="42"/>
      <c r="F1305" s="42"/>
      <c r="G1305" s="42"/>
      <c r="H1305" s="42"/>
      <c r="I1305" s="42"/>
      <c r="J1305" s="42"/>
      <c r="K1305" s="42"/>
      <c r="L1305" s="42"/>
      <c r="M1305" s="42"/>
      <c r="N1305" s="42"/>
      <c r="O1305" s="42"/>
      <c r="P1305" s="42"/>
    </row>
    <row r="1306" spans="1:16">
      <c r="A1306" s="42"/>
      <c r="B1306" s="43"/>
      <c r="C1306" s="42"/>
      <c r="D1306" s="42"/>
      <c r="E1306" s="42"/>
      <c r="F1306" s="42"/>
      <c r="G1306" s="42"/>
      <c r="H1306" s="42"/>
      <c r="I1306" s="42"/>
      <c r="J1306" s="42"/>
      <c r="K1306" s="42"/>
      <c r="L1306" s="42"/>
      <c r="M1306" s="42"/>
      <c r="N1306" s="42"/>
      <c r="O1306" s="42"/>
      <c r="P1306" s="42"/>
    </row>
    <row r="1307" spans="1:16">
      <c r="A1307" s="42"/>
      <c r="B1307" s="43"/>
      <c r="C1307" s="42"/>
      <c r="D1307" s="42"/>
      <c r="E1307" s="42"/>
      <c r="F1307" s="42"/>
      <c r="G1307" s="42"/>
      <c r="H1307" s="42"/>
      <c r="I1307" s="42"/>
      <c r="J1307" s="42"/>
      <c r="K1307" s="42"/>
      <c r="L1307" s="42"/>
      <c r="M1307" s="42"/>
      <c r="N1307" s="42"/>
      <c r="O1307" s="42"/>
      <c r="P1307" s="42"/>
    </row>
    <row r="1308" spans="1:16">
      <c r="A1308" s="42"/>
      <c r="B1308" s="43"/>
      <c r="C1308" s="42"/>
      <c r="D1308" s="42"/>
      <c r="E1308" s="42"/>
      <c r="F1308" s="42"/>
      <c r="G1308" s="42"/>
      <c r="H1308" s="42"/>
      <c r="I1308" s="42"/>
      <c r="J1308" s="42"/>
      <c r="K1308" s="42"/>
      <c r="L1308" s="42"/>
      <c r="M1308" s="42"/>
      <c r="N1308" s="42"/>
      <c r="O1308" s="42"/>
      <c r="P1308" s="42"/>
    </row>
    <row r="1309" spans="1:16">
      <c r="A1309" s="42"/>
      <c r="B1309" s="43"/>
      <c r="C1309" s="42"/>
      <c r="D1309" s="42"/>
      <c r="E1309" s="42"/>
      <c r="F1309" s="42"/>
      <c r="G1309" s="42"/>
      <c r="H1309" s="42"/>
      <c r="I1309" s="42"/>
      <c r="J1309" s="42"/>
      <c r="K1309" s="42"/>
      <c r="L1309" s="42"/>
      <c r="M1309" s="42"/>
      <c r="N1309" s="42"/>
      <c r="O1309" s="42"/>
      <c r="P1309" s="42"/>
    </row>
    <row r="1310" spans="1:16">
      <c r="A1310" s="42"/>
      <c r="B1310" s="43"/>
      <c r="C1310" s="42"/>
      <c r="D1310" s="42"/>
      <c r="E1310" s="42"/>
      <c r="F1310" s="42"/>
      <c r="G1310" s="42"/>
      <c r="H1310" s="42"/>
      <c r="I1310" s="42"/>
      <c r="J1310" s="42"/>
      <c r="K1310" s="42"/>
      <c r="L1310" s="42"/>
      <c r="M1310" s="42"/>
      <c r="N1310" s="42"/>
      <c r="O1310" s="42"/>
      <c r="P1310" s="42"/>
    </row>
    <row r="1311" spans="1:16">
      <c r="A1311" s="42"/>
      <c r="B1311" s="43"/>
      <c r="C1311" s="42"/>
      <c r="D1311" s="42"/>
      <c r="E1311" s="42"/>
      <c r="F1311" s="42"/>
      <c r="G1311" s="42"/>
      <c r="H1311" s="42"/>
      <c r="I1311" s="42"/>
      <c r="J1311" s="42"/>
      <c r="K1311" s="42"/>
      <c r="L1311" s="42"/>
      <c r="M1311" s="42"/>
      <c r="N1311" s="42"/>
      <c r="O1311" s="42"/>
      <c r="P1311" s="42"/>
    </row>
    <row r="1312" spans="1:16">
      <c r="A1312" s="42"/>
      <c r="B1312" s="43"/>
      <c r="C1312" s="42"/>
      <c r="D1312" s="42"/>
      <c r="E1312" s="42"/>
      <c r="F1312" s="42"/>
      <c r="G1312" s="42"/>
      <c r="H1312" s="42"/>
      <c r="I1312" s="42"/>
      <c r="J1312" s="42"/>
      <c r="K1312" s="42"/>
      <c r="L1312" s="42"/>
      <c r="M1312" s="42"/>
      <c r="N1312" s="42"/>
      <c r="O1312" s="42"/>
      <c r="P1312" s="42"/>
    </row>
    <row r="1313" spans="1:16">
      <c r="A1313" s="42"/>
      <c r="B1313" s="43"/>
      <c r="C1313" s="42"/>
      <c r="D1313" s="42"/>
      <c r="E1313" s="42"/>
      <c r="F1313" s="42"/>
      <c r="G1313" s="42"/>
      <c r="H1313" s="42"/>
      <c r="I1313" s="42"/>
      <c r="J1313" s="42"/>
      <c r="K1313" s="42"/>
      <c r="L1313" s="42"/>
      <c r="M1313" s="42"/>
      <c r="N1313" s="42"/>
      <c r="O1313" s="42"/>
      <c r="P1313" s="42"/>
    </row>
    <row r="1314" spans="1:16">
      <c r="A1314" s="42"/>
      <c r="B1314" s="43"/>
      <c r="C1314" s="42"/>
      <c r="D1314" s="42"/>
      <c r="E1314" s="42"/>
      <c r="F1314" s="42"/>
      <c r="G1314" s="42"/>
      <c r="H1314" s="42"/>
      <c r="I1314" s="42"/>
      <c r="J1314" s="42"/>
      <c r="K1314" s="42"/>
      <c r="L1314" s="42"/>
      <c r="M1314" s="42"/>
      <c r="N1314" s="42"/>
      <c r="O1314" s="42"/>
      <c r="P1314" s="42"/>
    </row>
    <row r="1315" spans="1:16">
      <c r="A1315" s="42"/>
      <c r="B1315" s="43"/>
      <c r="C1315" s="42"/>
      <c r="D1315" s="42"/>
      <c r="E1315" s="42"/>
      <c r="F1315" s="42"/>
      <c r="G1315" s="42"/>
      <c r="H1315" s="42"/>
      <c r="I1315" s="42"/>
      <c r="J1315" s="42"/>
      <c r="K1315" s="42"/>
      <c r="L1315" s="42"/>
      <c r="M1315" s="42"/>
      <c r="N1315" s="42"/>
      <c r="O1315" s="42"/>
      <c r="P1315" s="42"/>
    </row>
    <row r="1316" spans="1:16">
      <c r="A1316" s="42"/>
      <c r="B1316" s="43"/>
      <c r="C1316" s="42"/>
      <c r="D1316" s="42"/>
      <c r="E1316" s="42"/>
      <c r="F1316" s="42"/>
      <c r="G1316" s="42"/>
      <c r="H1316" s="42"/>
      <c r="I1316" s="42"/>
      <c r="J1316" s="42"/>
      <c r="K1316" s="42"/>
      <c r="L1316" s="42"/>
      <c r="M1316" s="42"/>
      <c r="N1316" s="42"/>
      <c r="O1316" s="42"/>
      <c r="P1316" s="42"/>
    </row>
    <row r="1317" spans="1:16">
      <c r="A1317" s="42"/>
      <c r="B1317" s="43"/>
      <c r="C1317" s="42"/>
      <c r="D1317" s="42"/>
      <c r="E1317" s="42"/>
      <c r="F1317" s="42"/>
      <c r="G1317" s="42"/>
      <c r="H1317" s="42"/>
      <c r="I1317" s="42"/>
      <c r="J1317" s="42"/>
      <c r="K1317" s="42"/>
      <c r="L1317" s="42"/>
      <c r="M1317" s="42"/>
      <c r="N1317" s="42"/>
      <c r="O1317" s="42"/>
      <c r="P1317" s="42"/>
    </row>
    <row r="1318" spans="1:16">
      <c r="A1318" s="42"/>
      <c r="B1318" s="43"/>
      <c r="C1318" s="42"/>
      <c r="D1318" s="42"/>
      <c r="E1318" s="42"/>
      <c r="F1318" s="42"/>
      <c r="G1318" s="42"/>
      <c r="H1318" s="42"/>
      <c r="I1318" s="42"/>
      <c r="J1318" s="42"/>
      <c r="K1318" s="42"/>
      <c r="L1318" s="42"/>
      <c r="M1318" s="42"/>
      <c r="N1318" s="42"/>
      <c r="O1318" s="42"/>
      <c r="P1318" s="42"/>
    </row>
    <row r="1319" spans="1:16">
      <c r="A1319" s="42"/>
      <c r="B1319" s="43"/>
      <c r="C1319" s="42"/>
      <c r="D1319" s="42"/>
      <c r="E1319" s="42"/>
      <c r="F1319" s="42"/>
      <c r="G1319" s="42"/>
      <c r="H1319" s="42"/>
      <c r="I1319" s="42"/>
      <c r="J1319" s="42"/>
      <c r="K1319" s="42"/>
      <c r="L1319" s="42"/>
      <c r="M1319" s="42"/>
      <c r="N1319" s="42"/>
      <c r="O1319" s="42"/>
      <c r="P1319" s="42"/>
    </row>
    <row r="1320" spans="1:16">
      <c r="A1320" s="42"/>
      <c r="B1320" s="43"/>
      <c r="C1320" s="42"/>
      <c r="D1320" s="42"/>
      <c r="E1320" s="42"/>
      <c r="F1320" s="42"/>
      <c r="G1320" s="42"/>
      <c r="H1320" s="42"/>
      <c r="I1320" s="42"/>
      <c r="J1320" s="42"/>
      <c r="K1320" s="42"/>
      <c r="L1320" s="42"/>
      <c r="M1320" s="42"/>
      <c r="N1320" s="42"/>
      <c r="O1320" s="42"/>
      <c r="P1320" s="42"/>
    </row>
    <row r="1321" spans="1:16">
      <c r="A1321" s="42"/>
      <c r="B1321" s="43"/>
      <c r="C1321" s="42"/>
      <c r="D1321" s="42"/>
      <c r="E1321" s="42"/>
      <c r="F1321" s="42"/>
      <c r="G1321" s="42"/>
      <c r="H1321" s="42"/>
      <c r="I1321" s="42"/>
      <c r="J1321" s="42"/>
      <c r="K1321" s="42"/>
      <c r="L1321" s="42"/>
      <c r="M1321" s="42"/>
      <c r="N1321" s="42"/>
      <c r="O1321" s="42"/>
      <c r="P1321" s="42"/>
    </row>
    <row r="1322" spans="1:16">
      <c r="A1322" s="42"/>
      <c r="B1322" s="43"/>
      <c r="C1322" s="42"/>
      <c r="D1322" s="42"/>
      <c r="E1322" s="42"/>
      <c r="F1322" s="42"/>
      <c r="G1322" s="42"/>
      <c r="H1322" s="42"/>
      <c r="I1322" s="42"/>
      <c r="J1322" s="42"/>
      <c r="K1322" s="42"/>
      <c r="L1322" s="42"/>
      <c r="M1322" s="42"/>
      <c r="N1322" s="42"/>
      <c r="O1322" s="42"/>
      <c r="P1322" s="42"/>
    </row>
    <row r="1323" spans="1:16">
      <c r="A1323" s="42"/>
      <c r="B1323" s="43"/>
      <c r="C1323" s="42"/>
      <c r="D1323" s="42"/>
      <c r="E1323" s="42"/>
      <c r="F1323" s="42"/>
      <c r="G1323" s="42"/>
      <c r="H1323" s="42"/>
      <c r="I1323" s="42"/>
      <c r="J1323" s="42"/>
      <c r="K1323" s="42"/>
      <c r="L1323" s="42"/>
      <c r="M1323" s="42"/>
      <c r="N1323" s="42"/>
      <c r="O1323" s="42"/>
      <c r="P1323" s="42"/>
    </row>
    <row r="1324" spans="1:16">
      <c r="A1324" s="42"/>
      <c r="B1324" s="43"/>
      <c r="C1324" s="42"/>
      <c r="D1324" s="42"/>
      <c r="E1324" s="42"/>
      <c r="F1324" s="42"/>
      <c r="G1324" s="42"/>
      <c r="H1324" s="42"/>
      <c r="I1324" s="42"/>
      <c r="J1324" s="42"/>
      <c r="K1324" s="42"/>
      <c r="L1324" s="42"/>
      <c r="M1324" s="42"/>
      <c r="N1324" s="42"/>
      <c r="O1324" s="42"/>
      <c r="P1324" s="42"/>
    </row>
    <row r="1325" spans="1:16">
      <c r="A1325" s="42"/>
      <c r="B1325" s="43"/>
      <c r="C1325" s="42"/>
      <c r="D1325" s="42"/>
      <c r="E1325" s="42"/>
      <c r="F1325" s="42"/>
      <c r="G1325" s="42"/>
      <c r="H1325" s="42"/>
      <c r="I1325" s="42"/>
      <c r="J1325" s="42"/>
      <c r="K1325" s="42"/>
      <c r="L1325" s="42"/>
      <c r="M1325" s="42"/>
      <c r="N1325" s="42"/>
      <c r="O1325" s="42"/>
      <c r="P1325" s="42"/>
    </row>
    <row r="1326" spans="1:16">
      <c r="A1326" s="42"/>
      <c r="B1326" s="43"/>
      <c r="C1326" s="42"/>
      <c r="D1326" s="42"/>
      <c r="E1326" s="42"/>
      <c r="F1326" s="42"/>
      <c r="G1326" s="42"/>
      <c r="H1326" s="42"/>
      <c r="I1326" s="42"/>
      <c r="J1326" s="42"/>
      <c r="K1326" s="42"/>
      <c r="L1326" s="42"/>
      <c r="M1326" s="42"/>
      <c r="N1326" s="42"/>
      <c r="O1326" s="42"/>
      <c r="P1326" s="42"/>
    </row>
    <row r="1327" spans="1:16">
      <c r="A1327" s="42"/>
      <c r="B1327" s="43"/>
      <c r="C1327" s="42"/>
      <c r="D1327" s="42"/>
      <c r="E1327" s="42"/>
      <c r="F1327" s="42"/>
      <c r="G1327" s="42"/>
      <c r="H1327" s="42"/>
      <c r="I1327" s="42"/>
      <c r="J1327" s="42"/>
      <c r="K1327" s="42"/>
      <c r="L1327" s="42"/>
      <c r="M1327" s="42"/>
      <c r="N1327" s="42"/>
      <c r="O1327" s="42"/>
      <c r="P1327" s="42"/>
    </row>
    <row r="1328" spans="1:16">
      <c r="A1328" s="42"/>
      <c r="B1328" s="43"/>
      <c r="C1328" s="42"/>
      <c r="D1328" s="42"/>
      <c r="E1328" s="42"/>
      <c r="F1328" s="42"/>
      <c r="G1328" s="42"/>
      <c r="H1328" s="42"/>
      <c r="I1328" s="42"/>
      <c r="J1328" s="42"/>
      <c r="K1328" s="42"/>
      <c r="L1328" s="42"/>
      <c r="M1328" s="42"/>
      <c r="N1328" s="42"/>
      <c r="O1328" s="42"/>
      <c r="P1328" s="42"/>
    </row>
    <row r="1329" spans="1:16">
      <c r="A1329" s="42"/>
      <c r="B1329" s="43"/>
      <c r="C1329" s="42"/>
      <c r="D1329" s="42"/>
      <c r="E1329" s="42"/>
      <c r="F1329" s="42"/>
      <c r="G1329" s="42"/>
      <c r="H1329" s="42"/>
      <c r="I1329" s="42"/>
      <c r="J1329" s="42"/>
      <c r="K1329" s="42"/>
      <c r="L1329" s="42"/>
      <c r="M1329" s="42"/>
      <c r="N1329" s="42"/>
      <c r="O1329" s="42"/>
      <c r="P1329" s="42"/>
    </row>
    <row r="1330" spans="1:16">
      <c r="A1330" s="42"/>
      <c r="B1330" s="43"/>
      <c r="C1330" s="42"/>
      <c r="D1330" s="42"/>
      <c r="E1330" s="42"/>
      <c r="F1330" s="42"/>
      <c r="G1330" s="42"/>
      <c r="H1330" s="42"/>
      <c r="I1330" s="42"/>
      <c r="J1330" s="42"/>
      <c r="K1330" s="42"/>
      <c r="L1330" s="42"/>
      <c r="M1330" s="42"/>
      <c r="N1330" s="42"/>
      <c r="O1330" s="42"/>
      <c r="P1330" s="42"/>
    </row>
    <row r="1331" spans="1:16">
      <c r="A1331" s="42"/>
      <c r="B1331" s="43"/>
      <c r="C1331" s="42"/>
      <c r="D1331" s="42"/>
      <c r="E1331" s="42"/>
      <c r="F1331" s="42"/>
      <c r="G1331" s="42"/>
      <c r="H1331" s="42"/>
      <c r="I1331" s="42"/>
      <c r="J1331" s="42"/>
      <c r="K1331" s="42"/>
      <c r="L1331" s="42"/>
      <c r="M1331" s="42"/>
      <c r="N1331" s="42"/>
      <c r="O1331" s="42"/>
      <c r="P1331" s="42"/>
    </row>
    <row r="1332" spans="1:16">
      <c r="A1332" s="42"/>
      <c r="B1332" s="43"/>
      <c r="C1332" s="42"/>
      <c r="D1332" s="42"/>
      <c r="E1332" s="42"/>
      <c r="F1332" s="42"/>
      <c r="G1332" s="42"/>
      <c r="H1332" s="42"/>
      <c r="I1332" s="42"/>
      <c r="J1332" s="42"/>
      <c r="K1332" s="42"/>
      <c r="L1332" s="42"/>
      <c r="M1332" s="42"/>
      <c r="N1332" s="42"/>
      <c r="O1332" s="42"/>
      <c r="P1332" s="42"/>
    </row>
    <row r="1333" spans="1:16">
      <c r="A1333" s="42"/>
      <c r="B1333" s="43"/>
      <c r="C1333" s="42"/>
      <c r="D1333" s="42"/>
      <c r="E1333" s="42"/>
      <c r="F1333" s="42"/>
      <c r="G1333" s="42"/>
      <c r="H1333" s="42"/>
      <c r="I1333" s="42"/>
      <c r="J1333" s="42"/>
      <c r="K1333" s="42"/>
      <c r="L1333" s="42"/>
      <c r="M1333" s="42"/>
      <c r="N1333" s="42"/>
      <c r="O1333" s="42"/>
      <c r="P1333" s="42"/>
    </row>
    <row r="1334" spans="1:16">
      <c r="A1334" s="42"/>
      <c r="B1334" s="43"/>
      <c r="C1334" s="42"/>
      <c r="D1334" s="42"/>
      <c r="E1334" s="42"/>
      <c r="F1334" s="42"/>
      <c r="G1334" s="42"/>
      <c r="H1334" s="42"/>
      <c r="I1334" s="42"/>
      <c r="J1334" s="42"/>
      <c r="K1334" s="42"/>
      <c r="L1334" s="42"/>
      <c r="M1334" s="42"/>
      <c r="N1334" s="42"/>
      <c r="O1334" s="42"/>
      <c r="P1334" s="42"/>
    </row>
    <row r="1335" spans="1:16">
      <c r="A1335" s="42"/>
      <c r="B1335" s="43"/>
      <c r="C1335" s="42"/>
      <c r="D1335" s="42"/>
      <c r="E1335" s="42"/>
      <c r="F1335" s="42"/>
      <c r="G1335" s="42"/>
      <c r="H1335" s="42"/>
      <c r="I1335" s="42"/>
      <c r="J1335" s="42"/>
      <c r="K1335" s="42"/>
      <c r="L1335" s="42"/>
      <c r="M1335" s="42"/>
      <c r="N1335" s="42"/>
      <c r="O1335" s="42"/>
      <c r="P1335" s="42"/>
    </row>
    <row r="1336" spans="1:16">
      <c r="A1336" s="42"/>
      <c r="B1336" s="43"/>
      <c r="C1336" s="42"/>
      <c r="D1336" s="42"/>
      <c r="E1336" s="42"/>
      <c r="F1336" s="42"/>
      <c r="G1336" s="42"/>
      <c r="H1336" s="42"/>
      <c r="I1336" s="42"/>
      <c r="J1336" s="42"/>
      <c r="K1336" s="42"/>
      <c r="L1336" s="42"/>
      <c r="M1336" s="42"/>
      <c r="N1336" s="42"/>
      <c r="O1336" s="42"/>
      <c r="P1336" s="42"/>
    </row>
    <row r="1337" spans="1:16">
      <c r="A1337" s="42"/>
      <c r="B1337" s="43"/>
      <c r="C1337" s="42"/>
      <c r="D1337" s="42"/>
      <c r="E1337" s="42"/>
      <c r="F1337" s="42"/>
      <c r="G1337" s="42"/>
      <c r="H1337" s="42"/>
      <c r="I1337" s="42"/>
      <c r="J1337" s="42"/>
      <c r="K1337" s="42"/>
      <c r="L1337" s="42"/>
      <c r="M1337" s="42"/>
      <c r="N1337" s="42"/>
      <c r="O1337" s="42"/>
      <c r="P1337" s="42"/>
    </row>
    <row r="1338" spans="1:16">
      <c r="A1338" s="42"/>
      <c r="B1338" s="43"/>
      <c r="C1338" s="42"/>
      <c r="D1338" s="42"/>
      <c r="E1338" s="42"/>
      <c r="F1338" s="42"/>
      <c r="G1338" s="42"/>
      <c r="H1338" s="42"/>
      <c r="I1338" s="42"/>
      <c r="J1338" s="42"/>
      <c r="K1338" s="42"/>
      <c r="L1338" s="42"/>
      <c r="M1338" s="42"/>
      <c r="N1338" s="42"/>
      <c r="O1338" s="42"/>
      <c r="P1338" s="42"/>
    </row>
    <row r="1339" spans="1:16">
      <c r="A1339" s="42"/>
      <c r="B1339" s="43"/>
      <c r="C1339" s="42"/>
      <c r="D1339" s="42"/>
      <c r="E1339" s="42"/>
      <c r="F1339" s="42"/>
      <c r="G1339" s="42"/>
      <c r="H1339" s="42"/>
      <c r="I1339" s="42"/>
      <c r="J1339" s="42"/>
      <c r="K1339" s="42"/>
      <c r="L1339" s="42"/>
      <c r="M1339" s="42"/>
      <c r="N1339" s="42"/>
      <c r="O1339" s="42"/>
      <c r="P1339" s="42"/>
    </row>
    <row r="1340" spans="1:16">
      <c r="A1340" s="42"/>
      <c r="B1340" s="43"/>
      <c r="C1340" s="42"/>
      <c r="D1340" s="42"/>
      <c r="E1340" s="42"/>
      <c r="F1340" s="42"/>
      <c r="G1340" s="42"/>
      <c r="H1340" s="42"/>
      <c r="I1340" s="42"/>
      <c r="J1340" s="42"/>
      <c r="K1340" s="42"/>
      <c r="L1340" s="42"/>
      <c r="M1340" s="42"/>
      <c r="N1340" s="42"/>
      <c r="O1340" s="42"/>
      <c r="P1340" s="42"/>
    </row>
    <row r="1341" spans="1:16">
      <c r="A1341" s="42"/>
      <c r="B1341" s="43"/>
      <c r="C1341" s="42"/>
      <c r="D1341" s="42"/>
      <c r="E1341" s="42"/>
      <c r="F1341" s="42"/>
      <c r="G1341" s="42"/>
      <c r="H1341" s="42"/>
      <c r="I1341" s="42"/>
      <c r="J1341" s="42"/>
      <c r="K1341" s="42"/>
      <c r="L1341" s="42"/>
      <c r="M1341" s="42"/>
      <c r="N1341" s="42"/>
      <c r="O1341" s="42"/>
      <c r="P1341" s="42"/>
    </row>
    <row r="1342" spans="1:16">
      <c r="A1342" s="42"/>
      <c r="B1342" s="43"/>
      <c r="C1342" s="42"/>
      <c r="D1342" s="42"/>
      <c r="E1342" s="42"/>
      <c r="F1342" s="42"/>
      <c r="G1342" s="42"/>
      <c r="H1342" s="42"/>
      <c r="I1342" s="42"/>
      <c r="J1342" s="42"/>
      <c r="K1342" s="42"/>
      <c r="L1342" s="42"/>
      <c r="M1342" s="42"/>
      <c r="N1342" s="42"/>
      <c r="O1342" s="42"/>
      <c r="P1342" s="42"/>
    </row>
    <row r="1343" spans="1:16">
      <c r="A1343" s="42"/>
      <c r="B1343" s="43"/>
      <c r="C1343" s="42"/>
      <c r="D1343" s="42"/>
      <c r="E1343" s="42"/>
      <c r="F1343" s="42"/>
      <c r="G1343" s="42"/>
      <c r="H1343" s="42"/>
      <c r="I1343" s="42"/>
      <c r="J1343" s="42"/>
      <c r="K1343" s="42"/>
      <c r="L1343" s="42"/>
      <c r="M1343" s="42"/>
      <c r="N1343" s="42"/>
      <c r="O1343" s="42"/>
      <c r="P1343" s="42"/>
    </row>
    <row r="1344" spans="1:16">
      <c r="A1344" s="42"/>
      <c r="B1344" s="43"/>
      <c r="C1344" s="42"/>
      <c r="D1344" s="42"/>
      <c r="E1344" s="42"/>
      <c r="F1344" s="42"/>
      <c r="G1344" s="42"/>
      <c r="H1344" s="42"/>
      <c r="I1344" s="42"/>
      <c r="J1344" s="42"/>
      <c r="K1344" s="42"/>
      <c r="L1344" s="42"/>
      <c r="M1344" s="42"/>
      <c r="N1344" s="42"/>
      <c r="O1344" s="42"/>
      <c r="P1344" s="42"/>
    </row>
    <row r="1345" spans="1:16">
      <c r="A1345" s="42"/>
      <c r="B1345" s="43"/>
      <c r="C1345" s="42"/>
      <c r="D1345" s="42"/>
      <c r="E1345" s="42"/>
      <c r="F1345" s="42"/>
      <c r="G1345" s="42"/>
      <c r="H1345" s="42"/>
      <c r="I1345" s="42"/>
      <c r="J1345" s="42"/>
      <c r="K1345" s="42"/>
      <c r="L1345" s="42"/>
      <c r="M1345" s="42"/>
      <c r="N1345" s="42"/>
      <c r="O1345" s="42"/>
      <c r="P1345" s="42"/>
    </row>
    <row r="1346" spans="1:16">
      <c r="A1346" s="42"/>
      <c r="B1346" s="43"/>
      <c r="C1346" s="42"/>
      <c r="D1346" s="42"/>
      <c r="E1346" s="42"/>
      <c r="F1346" s="42"/>
      <c r="G1346" s="42"/>
      <c r="H1346" s="42"/>
      <c r="I1346" s="42"/>
      <c r="J1346" s="42"/>
      <c r="K1346" s="42"/>
      <c r="L1346" s="42"/>
      <c r="M1346" s="42"/>
      <c r="N1346" s="42"/>
      <c r="O1346" s="42"/>
      <c r="P1346" s="42"/>
    </row>
    <row r="1347" spans="1:16">
      <c r="A1347" s="42"/>
      <c r="B1347" s="43"/>
      <c r="C1347" s="42"/>
      <c r="D1347" s="42"/>
      <c r="E1347" s="42"/>
      <c r="F1347" s="42"/>
      <c r="G1347" s="42"/>
      <c r="H1347" s="42"/>
      <c r="I1347" s="42"/>
      <c r="J1347" s="42"/>
      <c r="K1347" s="42"/>
      <c r="L1347" s="42"/>
      <c r="M1347" s="42"/>
      <c r="N1347" s="42"/>
      <c r="O1347" s="42"/>
      <c r="P1347" s="42"/>
    </row>
    <row r="1348" spans="1:16">
      <c r="A1348" s="42"/>
      <c r="B1348" s="43"/>
      <c r="C1348" s="42"/>
      <c r="D1348" s="42"/>
      <c r="E1348" s="42"/>
      <c r="F1348" s="42"/>
      <c r="G1348" s="42"/>
      <c r="H1348" s="42"/>
      <c r="I1348" s="42"/>
      <c r="J1348" s="42"/>
      <c r="K1348" s="42"/>
      <c r="L1348" s="42"/>
      <c r="M1348" s="42"/>
      <c r="N1348" s="42"/>
      <c r="O1348" s="42"/>
      <c r="P1348" s="42"/>
    </row>
    <row r="1349" spans="1:16">
      <c r="A1349" s="42"/>
      <c r="B1349" s="43"/>
      <c r="C1349" s="42"/>
      <c r="D1349" s="42"/>
      <c r="E1349" s="42"/>
      <c r="F1349" s="42"/>
      <c r="G1349" s="42"/>
      <c r="H1349" s="42"/>
      <c r="I1349" s="42"/>
      <c r="J1349" s="42"/>
      <c r="K1349" s="42"/>
      <c r="L1349" s="42"/>
      <c r="M1349" s="42"/>
      <c r="N1349" s="42"/>
      <c r="O1349" s="42"/>
      <c r="P1349" s="42"/>
    </row>
    <row r="1350" spans="1:16">
      <c r="A1350" s="42"/>
      <c r="B1350" s="43"/>
      <c r="C1350" s="42"/>
      <c r="D1350" s="42"/>
      <c r="E1350" s="42"/>
      <c r="F1350" s="42"/>
      <c r="G1350" s="42"/>
      <c r="H1350" s="42"/>
      <c r="I1350" s="42"/>
      <c r="J1350" s="42"/>
      <c r="K1350" s="42"/>
      <c r="L1350" s="42"/>
      <c r="M1350" s="42"/>
      <c r="N1350" s="42"/>
      <c r="O1350" s="42"/>
      <c r="P1350" s="42"/>
    </row>
    <row r="1351" spans="1:16">
      <c r="A1351" s="42"/>
      <c r="B1351" s="43"/>
      <c r="C1351" s="42"/>
      <c r="D1351" s="42"/>
      <c r="E1351" s="42"/>
      <c r="F1351" s="42"/>
      <c r="G1351" s="42"/>
      <c r="H1351" s="42"/>
      <c r="I1351" s="42"/>
      <c r="J1351" s="42"/>
      <c r="K1351" s="42"/>
      <c r="L1351" s="42"/>
      <c r="M1351" s="42"/>
      <c r="N1351" s="42"/>
      <c r="O1351" s="42"/>
      <c r="P1351" s="42"/>
    </row>
    <row r="1352" spans="1:16">
      <c r="A1352" s="42"/>
      <c r="B1352" s="43"/>
      <c r="C1352" s="42"/>
      <c r="D1352" s="42"/>
      <c r="E1352" s="42"/>
      <c r="F1352" s="42"/>
      <c r="G1352" s="42"/>
      <c r="H1352" s="42"/>
      <c r="I1352" s="42"/>
      <c r="J1352" s="42"/>
      <c r="K1352" s="42"/>
      <c r="L1352" s="42"/>
      <c r="M1352" s="42"/>
      <c r="N1352" s="42"/>
      <c r="O1352" s="42"/>
      <c r="P1352" s="42"/>
    </row>
    <row r="1353" spans="1:16">
      <c r="A1353" s="42"/>
      <c r="B1353" s="43"/>
      <c r="C1353" s="42"/>
      <c r="D1353" s="42"/>
      <c r="E1353" s="42"/>
      <c r="F1353" s="42"/>
      <c r="G1353" s="42"/>
      <c r="H1353" s="42"/>
      <c r="I1353" s="42"/>
      <c r="J1353" s="42"/>
      <c r="K1353" s="42"/>
      <c r="L1353" s="42"/>
      <c r="M1353" s="42"/>
      <c r="N1353" s="42"/>
      <c r="O1353" s="42"/>
      <c r="P1353" s="42"/>
    </row>
    <row r="1354" spans="1:16">
      <c r="A1354" s="42"/>
      <c r="B1354" s="43"/>
      <c r="C1354" s="42"/>
      <c r="D1354" s="42"/>
      <c r="E1354" s="42"/>
      <c r="F1354" s="42"/>
      <c r="G1354" s="42"/>
      <c r="H1354" s="42"/>
      <c r="I1354" s="42"/>
      <c r="J1354" s="42"/>
      <c r="K1354" s="42"/>
      <c r="L1354" s="42"/>
      <c r="M1354" s="42"/>
      <c r="N1354" s="42"/>
      <c r="O1354" s="42"/>
      <c r="P1354" s="42"/>
    </row>
    <row r="1355" spans="1:16">
      <c r="A1355" s="42"/>
      <c r="B1355" s="43"/>
      <c r="C1355" s="42"/>
      <c r="D1355" s="42"/>
      <c r="E1355" s="42"/>
      <c r="F1355" s="42"/>
      <c r="G1355" s="42"/>
      <c r="H1355" s="42"/>
      <c r="I1355" s="42"/>
      <c r="J1355" s="42"/>
      <c r="K1355" s="42"/>
      <c r="L1355" s="42"/>
      <c r="M1355" s="42"/>
      <c r="N1355" s="42"/>
      <c r="O1355" s="42"/>
      <c r="P1355" s="42"/>
    </row>
    <row r="1356" spans="1:16">
      <c r="A1356" s="42"/>
      <c r="B1356" s="43"/>
      <c r="C1356" s="42"/>
      <c r="D1356" s="42"/>
      <c r="E1356" s="42"/>
      <c r="F1356" s="42"/>
      <c r="G1356" s="42"/>
      <c r="H1356" s="42"/>
      <c r="I1356" s="42"/>
      <c r="J1356" s="42"/>
      <c r="K1356" s="42"/>
      <c r="L1356" s="42"/>
      <c r="M1356" s="42"/>
      <c r="N1356" s="42"/>
      <c r="O1356" s="42"/>
      <c r="P1356" s="42"/>
    </row>
    <row r="1357" spans="1:16">
      <c r="A1357" s="42"/>
      <c r="B1357" s="43"/>
      <c r="C1357" s="42"/>
      <c r="D1357" s="42"/>
      <c r="E1357" s="42"/>
      <c r="F1357" s="42"/>
      <c r="G1357" s="42"/>
      <c r="H1357" s="42"/>
      <c r="I1357" s="42"/>
      <c r="J1357" s="42"/>
      <c r="K1357" s="42"/>
      <c r="L1357" s="42"/>
      <c r="M1357" s="42"/>
      <c r="N1357" s="42"/>
      <c r="O1357" s="42"/>
      <c r="P1357" s="42"/>
    </row>
    <row r="1358" spans="1:16">
      <c r="A1358" s="42"/>
      <c r="B1358" s="43"/>
      <c r="C1358" s="42"/>
      <c r="D1358" s="42"/>
      <c r="E1358" s="42"/>
      <c r="F1358" s="42"/>
      <c r="G1358" s="42"/>
      <c r="H1358" s="42"/>
      <c r="I1358" s="42"/>
      <c r="J1358" s="42"/>
      <c r="K1358" s="42"/>
      <c r="L1358" s="42"/>
      <c r="M1358" s="42"/>
      <c r="N1358" s="42"/>
      <c r="O1358" s="42"/>
      <c r="P1358" s="42"/>
    </row>
    <row r="1359" spans="1:16">
      <c r="A1359" s="42"/>
      <c r="B1359" s="43"/>
      <c r="C1359" s="42"/>
      <c r="D1359" s="42"/>
      <c r="E1359" s="42"/>
      <c r="F1359" s="42"/>
      <c r="G1359" s="42"/>
      <c r="H1359" s="42"/>
      <c r="I1359" s="42"/>
      <c r="J1359" s="42"/>
      <c r="K1359" s="42"/>
      <c r="L1359" s="42"/>
      <c r="M1359" s="42"/>
      <c r="N1359" s="42"/>
      <c r="O1359" s="42"/>
      <c r="P1359" s="42"/>
    </row>
    <row r="1360" spans="1:16">
      <c r="A1360" s="42"/>
      <c r="B1360" s="43"/>
      <c r="C1360" s="42"/>
      <c r="D1360" s="42"/>
      <c r="E1360" s="42"/>
      <c r="F1360" s="42"/>
      <c r="G1360" s="42"/>
      <c r="H1360" s="42"/>
      <c r="I1360" s="42"/>
      <c r="J1360" s="42"/>
      <c r="K1360" s="42"/>
      <c r="L1360" s="42"/>
      <c r="M1360" s="42"/>
      <c r="N1360" s="42"/>
      <c r="O1360" s="42"/>
      <c r="P1360" s="42"/>
    </row>
    <row r="1361" spans="1:16">
      <c r="A1361" s="42"/>
      <c r="B1361" s="43"/>
      <c r="C1361" s="42"/>
      <c r="D1361" s="42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</row>
    <row r="1362" spans="1:16">
      <c r="A1362" s="42"/>
      <c r="B1362" s="43"/>
      <c r="C1362" s="42"/>
      <c r="D1362" s="42"/>
      <c r="E1362" s="42"/>
      <c r="F1362" s="42"/>
      <c r="G1362" s="42"/>
      <c r="H1362" s="42"/>
      <c r="I1362" s="42"/>
      <c r="J1362" s="42"/>
      <c r="K1362" s="42"/>
      <c r="L1362" s="42"/>
      <c r="M1362" s="42"/>
      <c r="N1362" s="42"/>
      <c r="O1362" s="42"/>
      <c r="P1362" s="42"/>
    </row>
    <row r="1363" spans="1:16">
      <c r="A1363" s="42"/>
      <c r="B1363" s="43"/>
      <c r="C1363" s="42"/>
      <c r="D1363" s="42"/>
      <c r="E1363" s="42"/>
      <c r="F1363" s="42"/>
      <c r="G1363" s="42"/>
      <c r="H1363" s="42"/>
      <c r="I1363" s="42"/>
      <c r="J1363" s="42"/>
      <c r="K1363" s="42"/>
      <c r="L1363" s="42"/>
      <c r="M1363" s="42"/>
      <c r="N1363" s="42"/>
      <c r="O1363" s="42"/>
      <c r="P1363" s="42"/>
    </row>
    <row r="1364" spans="1:16">
      <c r="A1364" s="42"/>
      <c r="B1364" s="43"/>
      <c r="C1364" s="42"/>
      <c r="D1364" s="42"/>
      <c r="E1364" s="42"/>
      <c r="F1364" s="42"/>
      <c r="G1364" s="42"/>
      <c r="H1364" s="42"/>
      <c r="I1364" s="42"/>
      <c r="J1364" s="42"/>
      <c r="K1364" s="42"/>
      <c r="L1364" s="42"/>
      <c r="M1364" s="42"/>
      <c r="N1364" s="42"/>
      <c r="O1364" s="42"/>
      <c r="P1364" s="42"/>
    </row>
    <row r="1365" spans="1:16">
      <c r="A1365" s="42"/>
      <c r="B1365" s="43"/>
      <c r="C1365" s="42"/>
      <c r="D1365" s="42"/>
      <c r="E1365" s="42"/>
      <c r="F1365" s="42"/>
      <c r="G1365" s="42"/>
      <c r="H1365" s="42"/>
      <c r="I1365" s="42"/>
      <c r="J1365" s="42"/>
      <c r="K1365" s="42"/>
      <c r="L1365" s="42"/>
      <c r="M1365" s="42"/>
      <c r="N1365" s="42"/>
      <c r="O1365" s="42"/>
      <c r="P1365" s="42"/>
    </row>
    <row r="1366" spans="1:16">
      <c r="A1366" s="42"/>
      <c r="B1366" s="43"/>
      <c r="C1366" s="42"/>
      <c r="D1366" s="42"/>
      <c r="E1366" s="42"/>
      <c r="F1366" s="42"/>
      <c r="G1366" s="42"/>
      <c r="H1366" s="42"/>
      <c r="I1366" s="42"/>
      <c r="J1366" s="42"/>
      <c r="K1366" s="42"/>
      <c r="L1366" s="42"/>
      <c r="M1366" s="42"/>
      <c r="N1366" s="42"/>
      <c r="O1366" s="42"/>
      <c r="P1366" s="42"/>
    </row>
    <row r="1367" spans="1:16">
      <c r="A1367" s="42"/>
      <c r="B1367" s="43"/>
      <c r="C1367" s="42"/>
      <c r="D1367" s="42"/>
      <c r="E1367" s="42"/>
      <c r="F1367" s="42"/>
      <c r="G1367" s="42"/>
      <c r="H1367" s="42"/>
      <c r="I1367" s="42"/>
      <c r="J1367" s="42"/>
      <c r="K1367" s="42"/>
      <c r="L1367" s="42"/>
      <c r="M1367" s="42"/>
      <c r="N1367" s="42"/>
      <c r="O1367" s="42"/>
      <c r="P1367" s="42"/>
    </row>
    <row r="1368" spans="1:16">
      <c r="A1368" s="42"/>
      <c r="B1368" s="43"/>
      <c r="C1368" s="42"/>
      <c r="D1368" s="42"/>
      <c r="E1368" s="42"/>
      <c r="F1368" s="42"/>
      <c r="G1368" s="42"/>
      <c r="H1368" s="42"/>
      <c r="I1368" s="42"/>
      <c r="J1368" s="42"/>
      <c r="K1368" s="42"/>
      <c r="L1368" s="42"/>
      <c r="M1368" s="42"/>
      <c r="N1368" s="42"/>
      <c r="O1368" s="42"/>
      <c r="P1368" s="42"/>
    </row>
    <row r="1369" spans="1:16">
      <c r="A1369" s="42"/>
      <c r="B1369" s="43"/>
      <c r="C1369" s="42"/>
      <c r="D1369" s="42"/>
      <c r="E1369" s="42"/>
      <c r="F1369" s="42"/>
      <c r="G1369" s="42"/>
      <c r="H1369" s="42"/>
      <c r="I1369" s="42"/>
      <c r="J1369" s="42"/>
      <c r="K1369" s="42"/>
      <c r="L1369" s="42"/>
      <c r="M1369" s="42"/>
      <c r="N1369" s="42"/>
      <c r="O1369" s="42"/>
      <c r="P1369" s="42"/>
    </row>
    <row r="1370" spans="1:16">
      <c r="A1370" s="42"/>
      <c r="B1370" s="43"/>
      <c r="C1370" s="42"/>
      <c r="D1370" s="42"/>
      <c r="E1370" s="42"/>
      <c r="F1370" s="42"/>
      <c r="G1370" s="42"/>
      <c r="H1370" s="42"/>
      <c r="I1370" s="42"/>
      <c r="J1370" s="42"/>
      <c r="K1370" s="42"/>
      <c r="L1370" s="42"/>
      <c r="M1370" s="42"/>
      <c r="N1370" s="42"/>
      <c r="O1370" s="42"/>
      <c r="P1370" s="42"/>
    </row>
    <row r="1371" spans="1:16">
      <c r="A1371" s="42"/>
      <c r="B1371" s="43"/>
      <c r="C1371" s="42"/>
      <c r="D1371" s="42"/>
      <c r="E1371" s="42"/>
      <c r="F1371" s="42"/>
      <c r="G1371" s="42"/>
      <c r="H1371" s="42"/>
      <c r="I1371" s="42"/>
      <c r="J1371" s="42"/>
      <c r="K1371" s="42"/>
      <c r="L1371" s="42"/>
      <c r="M1371" s="42"/>
      <c r="N1371" s="42"/>
      <c r="O1371" s="42"/>
      <c r="P1371" s="42"/>
    </row>
    <row r="1372" spans="1:16">
      <c r="A1372" s="42"/>
      <c r="B1372" s="43"/>
      <c r="C1372" s="42"/>
      <c r="D1372" s="42"/>
      <c r="E1372" s="42"/>
      <c r="F1372" s="42"/>
      <c r="G1372" s="42"/>
      <c r="H1372" s="42"/>
      <c r="I1372" s="42"/>
      <c r="J1372" s="42"/>
      <c r="K1372" s="42"/>
      <c r="L1372" s="42"/>
      <c r="M1372" s="42"/>
      <c r="N1372" s="42"/>
      <c r="O1372" s="42"/>
      <c r="P1372" s="42"/>
    </row>
    <row r="1373" spans="1:16">
      <c r="A1373" s="42"/>
      <c r="B1373" s="43"/>
      <c r="C1373" s="42"/>
      <c r="D1373" s="42"/>
      <c r="E1373" s="42"/>
      <c r="F1373" s="42"/>
      <c r="G1373" s="42"/>
      <c r="H1373" s="42"/>
      <c r="I1373" s="42"/>
      <c r="J1373" s="42"/>
      <c r="K1373" s="42"/>
      <c r="L1373" s="42"/>
      <c r="M1373" s="42"/>
      <c r="N1373" s="42"/>
      <c r="O1373" s="42"/>
      <c r="P1373" s="42"/>
    </row>
    <row r="1374" spans="1:16">
      <c r="A1374" s="42"/>
      <c r="B1374" s="43"/>
      <c r="C1374" s="42"/>
      <c r="D1374" s="42"/>
      <c r="E1374" s="42"/>
      <c r="F1374" s="42"/>
      <c r="G1374" s="42"/>
      <c r="H1374" s="42"/>
      <c r="I1374" s="42"/>
      <c r="J1374" s="42"/>
      <c r="K1374" s="42"/>
      <c r="L1374" s="42"/>
      <c r="M1374" s="42"/>
      <c r="N1374" s="42"/>
      <c r="O1374" s="42"/>
      <c r="P1374" s="42"/>
    </row>
    <row r="1375" spans="1:16">
      <c r="A1375" s="42"/>
      <c r="B1375" s="43"/>
      <c r="C1375" s="42"/>
      <c r="D1375" s="42"/>
      <c r="E1375" s="42"/>
      <c r="F1375" s="42"/>
      <c r="G1375" s="42"/>
      <c r="H1375" s="42"/>
      <c r="I1375" s="42"/>
      <c r="J1375" s="42"/>
      <c r="K1375" s="42"/>
      <c r="L1375" s="42"/>
      <c r="M1375" s="42"/>
      <c r="N1375" s="42"/>
      <c r="O1375" s="42"/>
      <c r="P1375" s="42"/>
    </row>
    <row r="1376" spans="1:16">
      <c r="A1376" s="42"/>
      <c r="B1376" s="43"/>
      <c r="C1376" s="42"/>
      <c r="D1376" s="42"/>
      <c r="E1376" s="42"/>
      <c r="F1376" s="42"/>
      <c r="G1376" s="42"/>
      <c r="H1376" s="42"/>
      <c r="I1376" s="42"/>
      <c r="J1376" s="42"/>
      <c r="K1376" s="42"/>
      <c r="L1376" s="42"/>
      <c r="M1376" s="42"/>
      <c r="N1376" s="42"/>
      <c r="O1376" s="42"/>
      <c r="P1376" s="42"/>
    </row>
    <row r="1377" spans="1:16">
      <c r="A1377" s="42"/>
      <c r="B1377" s="43"/>
      <c r="C1377" s="42"/>
      <c r="D1377" s="42"/>
      <c r="E1377" s="42"/>
      <c r="F1377" s="42"/>
      <c r="G1377" s="42"/>
      <c r="H1377" s="42"/>
      <c r="I1377" s="42"/>
      <c r="J1377" s="42"/>
      <c r="K1377" s="42"/>
      <c r="L1377" s="42"/>
      <c r="M1377" s="42"/>
      <c r="N1377" s="42"/>
      <c r="O1377" s="42"/>
      <c r="P1377" s="42"/>
    </row>
    <row r="1378" spans="1:16">
      <c r="A1378" s="42"/>
      <c r="B1378" s="43"/>
      <c r="C1378" s="42"/>
      <c r="D1378" s="42"/>
      <c r="E1378" s="42"/>
      <c r="F1378" s="42"/>
      <c r="G1378" s="42"/>
      <c r="H1378" s="42"/>
      <c r="I1378" s="42"/>
      <c r="J1378" s="42"/>
      <c r="K1378" s="42"/>
      <c r="L1378" s="42"/>
      <c r="M1378" s="42"/>
      <c r="N1378" s="42"/>
      <c r="O1378" s="42"/>
      <c r="P1378" s="42"/>
    </row>
    <row r="1379" spans="1:16">
      <c r="A1379" s="42"/>
      <c r="B1379" s="43"/>
      <c r="C1379" s="42"/>
      <c r="D1379" s="42"/>
      <c r="E1379" s="42"/>
      <c r="F1379" s="42"/>
      <c r="G1379" s="42"/>
      <c r="H1379" s="42"/>
      <c r="I1379" s="42"/>
      <c r="J1379" s="42"/>
      <c r="K1379" s="42"/>
      <c r="L1379" s="42"/>
      <c r="M1379" s="42"/>
      <c r="N1379" s="42"/>
      <c r="O1379" s="42"/>
      <c r="P1379" s="42"/>
    </row>
    <row r="1380" spans="1:16">
      <c r="A1380" s="42"/>
      <c r="B1380" s="43"/>
      <c r="C1380" s="42"/>
      <c r="D1380" s="42"/>
      <c r="E1380" s="42"/>
      <c r="F1380" s="42"/>
      <c r="G1380" s="42"/>
      <c r="H1380" s="42"/>
      <c r="I1380" s="42"/>
      <c r="J1380" s="42"/>
      <c r="K1380" s="42"/>
      <c r="L1380" s="42"/>
      <c r="M1380" s="42"/>
      <c r="N1380" s="42"/>
      <c r="O1380" s="42"/>
      <c r="P1380" s="42"/>
    </row>
    <row r="1381" spans="1:16">
      <c r="A1381" s="42"/>
      <c r="B1381" s="43"/>
      <c r="C1381" s="42"/>
      <c r="D1381" s="42"/>
      <c r="E1381" s="42"/>
      <c r="F1381" s="42"/>
      <c r="G1381" s="42"/>
      <c r="H1381" s="42"/>
      <c r="I1381" s="42"/>
      <c r="J1381" s="42"/>
      <c r="K1381" s="42"/>
      <c r="L1381" s="42"/>
      <c r="M1381" s="42"/>
      <c r="N1381" s="42"/>
      <c r="O1381" s="42"/>
      <c r="P1381" s="42"/>
    </row>
    <row r="1382" spans="1:16">
      <c r="A1382" s="42"/>
      <c r="B1382" s="43"/>
      <c r="C1382" s="42"/>
      <c r="D1382" s="42"/>
      <c r="E1382" s="42"/>
      <c r="F1382" s="42"/>
      <c r="G1382" s="42"/>
      <c r="H1382" s="42"/>
      <c r="I1382" s="42"/>
      <c r="J1382" s="42"/>
      <c r="K1382" s="42"/>
      <c r="L1382" s="42"/>
      <c r="M1382" s="42"/>
      <c r="N1382" s="42"/>
      <c r="O1382" s="42"/>
      <c r="P1382" s="42"/>
    </row>
    <row r="1383" spans="1:16">
      <c r="A1383" s="42"/>
      <c r="B1383" s="43"/>
      <c r="C1383" s="42"/>
      <c r="D1383" s="42"/>
      <c r="E1383" s="42"/>
      <c r="F1383" s="42"/>
      <c r="G1383" s="42"/>
      <c r="H1383" s="42"/>
      <c r="I1383" s="42"/>
      <c r="J1383" s="42"/>
      <c r="K1383" s="42"/>
      <c r="L1383" s="42"/>
      <c r="M1383" s="42"/>
      <c r="N1383" s="42"/>
      <c r="O1383" s="42"/>
      <c r="P1383" s="42"/>
    </row>
    <row r="1384" spans="1:16">
      <c r="A1384" s="42"/>
      <c r="B1384" s="43"/>
      <c r="C1384" s="42"/>
      <c r="D1384" s="42"/>
      <c r="E1384" s="42"/>
      <c r="F1384" s="42"/>
      <c r="G1384" s="42"/>
      <c r="H1384" s="42"/>
      <c r="I1384" s="42"/>
      <c r="J1384" s="42"/>
      <c r="K1384" s="42"/>
      <c r="L1384" s="42"/>
      <c r="M1384" s="42"/>
      <c r="N1384" s="42"/>
      <c r="O1384" s="42"/>
      <c r="P1384" s="42"/>
    </row>
    <row r="1385" spans="1:16">
      <c r="A1385" s="42"/>
      <c r="B1385" s="43"/>
      <c r="C1385" s="42"/>
      <c r="D1385" s="42"/>
      <c r="E1385" s="42"/>
      <c r="F1385" s="42"/>
      <c r="G1385" s="42"/>
      <c r="H1385" s="42"/>
      <c r="I1385" s="42"/>
      <c r="J1385" s="42"/>
      <c r="K1385" s="42"/>
      <c r="L1385" s="42"/>
      <c r="M1385" s="42"/>
      <c r="N1385" s="42"/>
      <c r="O1385" s="42"/>
      <c r="P1385" s="42"/>
    </row>
    <row r="1386" spans="1:16">
      <c r="A1386" s="42"/>
      <c r="B1386" s="43"/>
      <c r="C1386" s="42"/>
      <c r="D1386" s="42"/>
      <c r="E1386" s="42"/>
      <c r="F1386" s="42"/>
      <c r="G1386" s="42"/>
      <c r="H1386" s="42"/>
      <c r="I1386" s="42"/>
      <c r="J1386" s="42"/>
      <c r="K1386" s="42"/>
      <c r="L1386" s="42"/>
      <c r="M1386" s="42"/>
      <c r="N1386" s="42"/>
      <c r="O1386" s="42"/>
      <c r="P1386" s="42"/>
    </row>
    <row r="1387" spans="1:16">
      <c r="A1387" s="42"/>
      <c r="B1387" s="43"/>
      <c r="C1387" s="42"/>
      <c r="D1387" s="42"/>
      <c r="E1387" s="42"/>
      <c r="F1387" s="42"/>
      <c r="G1387" s="42"/>
      <c r="H1387" s="42"/>
      <c r="I1387" s="42"/>
      <c r="J1387" s="42"/>
      <c r="K1387" s="42"/>
      <c r="L1387" s="42"/>
      <c r="M1387" s="42"/>
      <c r="N1387" s="42"/>
      <c r="O1387" s="42"/>
      <c r="P1387" s="42"/>
    </row>
    <row r="1388" spans="1:16">
      <c r="A1388" s="42"/>
      <c r="B1388" s="43"/>
      <c r="C1388" s="42"/>
      <c r="D1388" s="42"/>
      <c r="E1388" s="42"/>
      <c r="F1388" s="42"/>
      <c r="G1388" s="42"/>
      <c r="H1388" s="42"/>
      <c r="I1388" s="42"/>
      <c r="J1388" s="42"/>
      <c r="K1388" s="42"/>
      <c r="L1388" s="42"/>
      <c r="M1388" s="42"/>
      <c r="N1388" s="42"/>
      <c r="O1388" s="42"/>
      <c r="P1388" s="42"/>
    </row>
    <row r="1389" spans="1:16">
      <c r="A1389" s="42"/>
      <c r="B1389" s="43"/>
      <c r="C1389" s="42"/>
      <c r="D1389" s="42"/>
      <c r="E1389" s="42"/>
      <c r="F1389" s="42"/>
      <c r="G1389" s="42"/>
      <c r="H1389" s="42"/>
      <c r="I1389" s="42"/>
      <c r="J1389" s="42"/>
      <c r="K1389" s="42"/>
      <c r="L1389" s="42"/>
      <c r="M1389" s="42"/>
      <c r="N1389" s="42"/>
      <c r="O1389" s="42"/>
      <c r="P1389" s="42"/>
    </row>
    <row r="1390" spans="1:16">
      <c r="A1390" s="42"/>
      <c r="B1390" s="43"/>
      <c r="C1390" s="42"/>
      <c r="D1390" s="42"/>
      <c r="E1390" s="42"/>
      <c r="F1390" s="42"/>
      <c r="G1390" s="42"/>
      <c r="H1390" s="42"/>
      <c r="I1390" s="42"/>
      <c r="J1390" s="42"/>
      <c r="K1390" s="42"/>
      <c r="L1390" s="42"/>
      <c r="M1390" s="42"/>
      <c r="N1390" s="42"/>
      <c r="O1390" s="42"/>
      <c r="P1390" s="42"/>
    </row>
    <row r="1391" spans="1:16">
      <c r="A1391" s="42"/>
      <c r="B1391" s="43"/>
      <c r="C1391" s="42"/>
      <c r="D1391" s="42"/>
      <c r="E1391" s="42"/>
      <c r="F1391" s="42"/>
      <c r="G1391" s="42"/>
      <c r="H1391" s="42"/>
      <c r="I1391" s="42"/>
      <c r="J1391" s="42"/>
      <c r="K1391" s="42"/>
      <c r="L1391" s="42"/>
      <c r="M1391" s="42"/>
      <c r="N1391" s="42"/>
      <c r="O1391" s="42"/>
      <c r="P1391" s="42"/>
    </row>
    <row r="1392" spans="1:16">
      <c r="A1392" s="42"/>
      <c r="B1392" s="43"/>
      <c r="C1392" s="42"/>
      <c r="D1392" s="42"/>
      <c r="E1392" s="42"/>
      <c r="F1392" s="42"/>
      <c r="G1392" s="42"/>
      <c r="H1392" s="42"/>
      <c r="I1392" s="42"/>
      <c r="J1392" s="42"/>
      <c r="K1392" s="42"/>
      <c r="L1392" s="42"/>
      <c r="M1392" s="42"/>
      <c r="N1392" s="42"/>
      <c r="O1392" s="42"/>
      <c r="P1392" s="42"/>
    </row>
    <row r="1393" spans="1:16">
      <c r="A1393" s="42"/>
      <c r="B1393" s="43"/>
      <c r="C1393" s="42"/>
      <c r="D1393" s="42"/>
      <c r="E1393" s="42"/>
      <c r="F1393" s="42"/>
      <c r="G1393" s="42"/>
      <c r="H1393" s="42"/>
      <c r="I1393" s="42"/>
      <c r="J1393" s="42"/>
      <c r="K1393" s="42"/>
      <c r="L1393" s="42"/>
      <c r="M1393" s="42"/>
      <c r="N1393" s="42"/>
      <c r="O1393" s="42"/>
      <c r="P1393" s="42"/>
    </row>
    <row r="1394" spans="1:16">
      <c r="A1394" s="42"/>
      <c r="B1394" s="43"/>
      <c r="C1394" s="42"/>
      <c r="D1394" s="42"/>
      <c r="E1394" s="42"/>
      <c r="F1394" s="42"/>
      <c r="G1394" s="42"/>
      <c r="H1394" s="42"/>
      <c r="I1394" s="42"/>
      <c r="J1394" s="42"/>
      <c r="K1394" s="42"/>
      <c r="L1394" s="42"/>
      <c r="M1394" s="42"/>
      <c r="N1394" s="42"/>
      <c r="O1394" s="42"/>
      <c r="P1394" s="42"/>
    </row>
    <row r="1395" spans="1:16">
      <c r="A1395" s="42"/>
      <c r="B1395" s="43"/>
      <c r="C1395" s="42"/>
      <c r="D1395" s="42"/>
      <c r="E1395" s="42"/>
      <c r="F1395" s="42"/>
      <c r="G1395" s="42"/>
      <c r="H1395" s="42"/>
      <c r="I1395" s="42"/>
      <c r="J1395" s="42"/>
      <c r="K1395" s="42"/>
      <c r="L1395" s="42"/>
      <c r="M1395" s="42"/>
      <c r="N1395" s="42"/>
      <c r="O1395" s="42"/>
      <c r="P1395" s="42"/>
    </row>
    <row r="1396" spans="1:16">
      <c r="A1396" s="42"/>
      <c r="B1396" s="43"/>
      <c r="C1396" s="42"/>
      <c r="D1396" s="42"/>
      <c r="E1396" s="42"/>
      <c r="F1396" s="42"/>
      <c r="G1396" s="42"/>
      <c r="H1396" s="42"/>
      <c r="I1396" s="42"/>
      <c r="J1396" s="42"/>
      <c r="K1396" s="42"/>
      <c r="L1396" s="42"/>
      <c r="M1396" s="42"/>
      <c r="N1396" s="42"/>
      <c r="O1396" s="42"/>
      <c r="P1396" s="42"/>
    </row>
    <row r="1397" spans="1:16">
      <c r="A1397" s="42"/>
      <c r="B1397" s="43"/>
      <c r="C1397" s="42"/>
      <c r="D1397" s="42"/>
      <c r="E1397" s="42"/>
      <c r="F1397" s="42"/>
      <c r="G1397" s="42"/>
      <c r="H1397" s="42"/>
      <c r="I1397" s="42"/>
      <c r="J1397" s="42"/>
      <c r="K1397" s="42"/>
      <c r="L1397" s="42"/>
      <c r="M1397" s="42"/>
      <c r="N1397" s="42"/>
      <c r="O1397" s="42"/>
      <c r="P1397" s="42"/>
    </row>
    <row r="1398" spans="1:16">
      <c r="A1398" s="42"/>
      <c r="B1398" s="43"/>
      <c r="C1398" s="42"/>
      <c r="D1398" s="42"/>
      <c r="E1398" s="42"/>
      <c r="F1398" s="42"/>
      <c r="G1398" s="42"/>
      <c r="H1398" s="42"/>
      <c r="I1398" s="42"/>
      <c r="J1398" s="42"/>
      <c r="K1398" s="42"/>
      <c r="L1398" s="42"/>
      <c r="M1398" s="42"/>
      <c r="N1398" s="42"/>
      <c r="O1398" s="42"/>
      <c r="P1398" s="42"/>
    </row>
    <row r="1399" spans="1:16">
      <c r="A1399" s="42"/>
      <c r="B1399" s="43"/>
      <c r="C1399" s="42"/>
      <c r="D1399" s="42"/>
      <c r="E1399" s="42"/>
      <c r="F1399" s="42"/>
      <c r="G1399" s="42"/>
      <c r="H1399" s="42"/>
      <c r="I1399" s="42"/>
      <c r="J1399" s="42"/>
      <c r="K1399" s="42"/>
      <c r="L1399" s="42"/>
      <c r="M1399" s="42"/>
      <c r="N1399" s="42"/>
      <c r="O1399" s="42"/>
      <c r="P1399" s="42"/>
    </row>
    <row r="1400" spans="1:16">
      <c r="A1400" s="42"/>
      <c r="B1400" s="43"/>
      <c r="C1400" s="42"/>
      <c r="D1400" s="42"/>
      <c r="E1400" s="42"/>
      <c r="F1400" s="42"/>
      <c r="G1400" s="42"/>
      <c r="H1400" s="42"/>
      <c r="I1400" s="42"/>
      <c r="J1400" s="42"/>
      <c r="K1400" s="42"/>
      <c r="L1400" s="42"/>
      <c r="M1400" s="42"/>
      <c r="N1400" s="42"/>
      <c r="O1400" s="42"/>
      <c r="P1400" s="42"/>
    </row>
    <row r="1401" spans="1:16">
      <c r="A1401" s="42"/>
      <c r="B1401" s="43"/>
      <c r="C1401" s="42"/>
      <c r="D1401" s="42"/>
      <c r="E1401" s="42"/>
      <c r="F1401" s="42"/>
      <c r="G1401" s="42"/>
      <c r="H1401" s="42"/>
      <c r="I1401" s="42"/>
      <c r="J1401" s="42"/>
      <c r="K1401" s="42"/>
      <c r="L1401" s="42"/>
      <c r="M1401" s="42"/>
      <c r="N1401" s="42"/>
      <c r="O1401" s="42"/>
      <c r="P1401" s="42"/>
    </row>
    <row r="1402" spans="1:16">
      <c r="A1402" s="42"/>
      <c r="B1402" s="43"/>
      <c r="C1402" s="42"/>
      <c r="D1402" s="42"/>
      <c r="E1402" s="42"/>
      <c r="F1402" s="42"/>
      <c r="G1402" s="42"/>
      <c r="H1402" s="42"/>
      <c r="I1402" s="42"/>
      <c r="J1402" s="42"/>
      <c r="K1402" s="42"/>
      <c r="L1402" s="42"/>
      <c r="M1402" s="42"/>
      <c r="N1402" s="42"/>
      <c r="O1402" s="42"/>
      <c r="P1402" s="42"/>
    </row>
    <row r="1403" spans="1:16">
      <c r="A1403" s="42"/>
      <c r="B1403" s="43"/>
      <c r="C1403" s="42"/>
      <c r="D1403" s="42"/>
      <c r="E1403" s="42"/>
      <c r="F1403" s="42"/>
      <c r="G1403" s="42"/>
      <c r="H1403" s="42"/>
      <c r="I1403" s="42"/>
      <c r="J1403" s="42"/>
      <c r="K1403" s="42"/>
      <c r="L1403" s="42"/>
      <c r="M1403" s="42"/>
      <c r="N1403" s="42"/>
      <c r="O1403" s="42"/>
      <c r="P1403" s="42"/>
    </row>
    <row r="1404" spans="1:16">
      <c r="A1404" s="42"/>
      <c r="B1404" s="43"/>
      <c r="C1404" s="42"/>
      <c r="D1404" s="42"/>
      <c r="E1404" s="42"/>
      <c r="F1404" s="42"/>
      <c r="G1404" s="42"/>
      <c r="H1404" s="42"/>
      <c r="I1404" s="42"/>
      <c r="J1404" s="42"/>
      <c r="K1404" s="42"/>
      <c r="L1404" s="42"/>
      <c r="M1404" s="42"/>
      <c r="N1404" s="42"/>
      <c r="O1404" s="42"/>
      <c r="P1404" s="42"/>
    </row>
    <row r="1405" spans="1:16">
      <c r="A1405" s="42"/>
      <c r="B1405" s="43"/>
      <c r="C1405" s="42"/>
      <c r="D1405" s="42"/>
      <c r="E1405" s="42"/>
      <c r="F1405" s="42"/>
      <c r="G1405" s="42"/>
      <c r="H1405" s="42"/>
      <c r="I1405" s="42"/>
      <c r="J1405" s="42"/>
      <c r="K1405" s="42"/>
      <c r="L1405" s="42"/>
      <c r="M1405" s="42"/>
      <c r="N1405" s="42"/>
      <c r="O1405" s="42"/>
      <c r="P1405" s="42"/>
    </row>
    <row r="1406" spans="1:16">
      <c r="A1406" s="42"/>
      <c r="B1406" s="43"/>
      <c r="C1406" s="42"/>
      <c r="D1406" s="42"/>
      <c r="E1406" s="42"/>
      <c r="F1406" s="42"/>
      <c r="G1406" s="42"/>
      <c r="H1406" s="42"/>
      <c r="I1406" s="42"/>
      <c r="J1406" s="42"/>
      <c r="K1406" s="42"/>
      <c r="L1406" s="42"/>
      <c r="M1406" s="42"/>
      <c r="N1406" s="42"/>
      <c r="O1406" s="42"/>
      <c r="P1406" s="42"/>
    </row>
    <row r="1407" spans="1:16">
      <c r="A1407" s="42"/>
      <c r="B1407" s="43"/>
      <c r="C1407" s="42"/>
      <c r="D1407" s="42"/>
      <c r="E1407" s="42"/>
      <c r="F1407" s="42"/>
      <c r="G1407" s="42"/>
      <c r="H1407" s="42"/>
      <c r="I1407" s="42"/>
      <c r="J1407" s="42"/>
      <c r="K1407" s="42"/>
      <c r="L1407" s="42"/>
      <c r="M1407" s="42"/>
      <c r="N1407" s="42"/>
      <c r="O1407" s="42"/>
      <c r="P1407" s="42"/>
    </row>
    <row r="1408" spans="1:16">
      <c r="A1408" s="42"/>
      <c r="B1408" s="43"/>
      <c r="C1408" s="42"/>
      <c r="D1408" s="42"/>
      <c r="E1408" s="42"/>
      <c r="F1408" s="42"/>
      <c r="G1408" s="42"/>
      <c r="H1408" s="42"/>
      <c r="I1408" s="42"/>
      <c r="J1408" s="42"/>
      <c r="K1408" s="42"/>
      <c r="L1408" s="42"/>
      <c r="M1408" s="42"/>
      <c r="N1408" s="42"/>
      <c r="O1408" s="42"/>
      <c r="P1408" s="42"/>
    </row>
    <row r="1409" spans="1:16">
      <c r="A1409" s="42"/>
      <c r="B1409" s="43"/>
      <c r="C1409" s="42"/>
      <c r="D1409" s="42"/>
      <c r="E1409" s="42"/>
      <c r="F1409" s="42"/>
      <c r="G1409" s="42"/>
      <c r="H1409" s="42"/>
      <c r="I1409" s="42"/>
      <c r="J1409" s="42"/>
      <c r="K1409" s="42"/>
      <c r="L1409" s="42"/>
      <c r="M1409" s="42"/>
      <c r="N1409" s="42"/>
      <c r="O1409" s="42"/>
      <c r="P1409" s="42"/>
    </row>
    <row r="1410" spans="1:16">
      <c r="A1410" s="42"/>
      <c r="B1410" s="43"/>
      <c r="C1410" s="42"/>
      <c r="D1410" s="42"/>
      <c r="E1410" s="42"/>
      <c r="F1410" s="42"/>
      <c r="G1410" s="42"/>
      <c r="H1410" s="42"/>
      <c r="I1410" s="42"/>
      <c r="J1410" s="42"/>
      <c r="K1410" s="42"/>
      <c r="L1410" s="42"/>
      <c r="M1410" s="42"/>
      <c r="N1410" s="42"/>
      <c r="O1410" s="42"/>
      <c r="P1410" s="42"/>
    </row>
    <row r="1411" spans="1:16">
      <c r="A1411" s="42"/>
      <c r="B1411" s="43"/>
      <c r="C1411" s="42"/>
      <c r="D1411" s="42"/>
      <c r="E1411" s="42"/>
      <c r="F1411" s="42"/>
      <c r="G1411" s="42"/>
      <c r="H1411" s="42"/>
      <c r="I1411" s="42"/>
      <c r="J1411" s="42"/>
      <c r="K1411" s="42"/>
      <c r="L1411" s="42"/>
      <c r="M1411" s="42"/>
      <c r="N1411" s="42"/>
      <c r="O1411" s="42"/>
      <c r="P1411" s="42"/>
    </row>
    <row r="1412" spans="1:16">
      <c r="A1412" s="42"/>
      <c r="B1412" s="43"/>
      <c r="C1412" s="42"/>
      <c r="D1412" s="42"/>
      <c r="E1412" s="42"/>
      <c r="F1412" s="42"/>
      <c r="G1412" s="42"/>
      <c r="H1412" s="42"/>
      <c r="I1412" s="42"/>
      <c r="J1412" s="42"/>
      <c r="K1412" s="42"/>
      <c r="L1412" s="42"/>
      <c r="M1412" s="42"/>
      <c r="N1412" s="42"/>
      <c r="O1412" s="42"/>
      <c r="P1412" s="42"/>
    </row>
    <row r="1413" spans="1:16">
      <c r="A1413" s="42"/>
      <c r="B1413" s="43"/>
      <c r="C1413" s="42"/>
      <c r="D1413" s="42"/>
      <c r="E1413" s="42"/>
      <c r="F1413" s="42"/>
      <c r="G1413" s="42"/>
      <c r="H1413" s="42"/>
      <c r="I1413" s="42"/>
      <c r="J1413" s="42"/>
      <c r="K1413" s="42"/>
      <c r="L1413" s="42"/>
      <c r="M1413" s="42"/>
      <c r="N1413" s="42"/>
      <c r="O1413" s="42"/>
      <c r="P1413" s="42"/>
    </row>
    <row r="1414" spans="1:16">
      <c r="A1414" s="42"/>
      <c r="B1414" s="43"/>
      <c r="C1414" s="42"/>
      <c r="D1414" s="42"/>
      <c r="E1414" s="42"/>
      <c r="F1414" s="42"/>
      <c r="G1414" s="42"/>
      <c r="H1414" s="42"/>
      <c r="I1414" s="42"/>
      <c r="J1414" s="42"/>
      <c r="K1414" s="42"/>
      <c r="L1414" s="42"/>
      <c r="M1414" s="42"/>
      <c r="N1414" s="42"/>
      <c r="O1414" s="42"/>
      <c r="P1414" s="42"/>
    </row>
    <row r="1415" spans="1:16">
      <c r="A1415" s="42"/>
      <c r="B1415" s="43"/>
      <c r="C1415" s="42"/>
      <c r="D1415" s="42"/>
      <c r="E1415" s="42"/>
      <c r="F1415" s="42"/>
      <c r="G1415" s="42"/>
      <c r="H1415" s="42"/>
      <c r="I1415" s="42"/>
      <c r="J1415" s="42"/>
      <c r="K1415" s="42"/>
      <c r="L1415" s="42"/>
      <c r="M1415" s="42"/>
      <c r="N1415" s="42"/>
      <c r="O1415" s="42"/>
      <c r="P1415" s="42"/>
    </row>
    <row r="1416" spans="1:16">
      <c r="A1416" s="42"/>
      <c r="B1416" s="43"/>
      <c r="C1416" s="42"/>
      <c r="D1416" s="42"/>
      <c r="E1416" s="42"/>
      <c r="F1416" s="42"/>
      <c r="G1416" s="42"/>
      <c r="H1416" s="42"/>
      <c r="I1416" s="42"/>
      <c r="J1416" s="42"/>
      <c r="K1416" s="42"/>
      <c r="L1416" s="42"/>
      <c r="M1416" s="42"/>
      <c r="N1416" s="42"/>
      <c r="O1416" s="42"/>
      <c r="P1416" s="42"/>
    </row>
    <row r="1417" spans="1:16">
      <c r="A1417" s="42"/>
      <c r="B1417" s="43"/>
      <c r="C1417" s="42"/>
      <c r="D1417" s="42"/>
      <c r="E1417" s="42"/>
      <c r="F1417" s="42"/>
      <c r="G1417" s="42"/>
      <c r="H1417" s="42"/>
      <c r="I1417" s="42"/>
      <c r="J1417" s="42"/>
      <c r="K1417" s="42"/>
      <c r="L1417" s="42"/>
      <c r="M1417" s="42"/>
      <c r="N1417" s="42"/>
      <c r="O1417" s="42"/>
      <c r="P1417" s="42"/>
    </row>
    <row r="1418" spans="1:16">
      <c r="A1418" s="42"/>
      <c r="B1418" s="43"/>
      <c r="C1418" s="42"/>
      <c r="D1418" s="42"/>
      <c r="E1418" s="42"/>
      <c r="F1418" s="42"/>
      <c r="G1418" s="42"/>
      <c r="H1418" s="42"/>
      <c r="I1418" s="42"/>
      <c r="J1418" s="42"/>
      <c r="K1418" s="42"/>
      <c r="L1418" s="42"/>
      <c r="M1418" s="42"/>
      <c r="N1418" s="42"/>
      <c r="O1418" s="42"/>
      <c r="P1418" s="42"/>
    </row>
    <row r="1419" spans="1:16">
      <c r="A1419" s="42"/>
      <c r="B1419" s="43"/>
      <c r="C1419" s="42"/>
      <c r="D1419" s="42"/>
      <c r="E1419" s="42"/>
      <c r="F1419" s="42"/>
      <c r="G1419" s="42"/>
      <c r="H1419" s="42"/>
      <c r="I1419" s="42"/>
      <c r="J1419" s="42"/>
      <c r="K1419" s="42"/>
      <c r="L1419" s="42"/>
      <c r="M1419" s="42"/>
      <c r="N1419" s="42"/>
      <c r="O1419" s="42"/>
      <c r="P1419" s="42"/>
    </row>
    <row r="1420" spans="1:16">
      <c r="A1420" s="42"/>
      <c r="B1420" s="43"/>
      <c r="C1420" s="42"/>
      <c r="D1420" s="42"/>
      <c r="E1420" s="42"/>
      <c r="F1420" s="42"/>
      <c r="G1420" s="42"/>
      <c r="H1420" s="42"/>
      <c r="I1420" s="42"/>
      <c r="J1420" s="42"/>
      <c r="K1420" s="42"/>
      <c r="L1420" s="42"/>
      <c r="M1420" s="42"/>
      <c r="N1420" s="42"/>
      <c r="O1420" s="42"/>
      <c r="P1420" s="42"/>
    </row>
    <row r="1421" spans="1:16">
      <c r="A1421" s="42"/>
      <c r="B1421" s="43"/>
      <c r="C1421" s="42"/>
      <c r="D1421" s="42"/>
      <c r="E1421" s="42"/>
      <c r="F1421" s="42"/>
      <c r="G1421" s="42"/>
      <c r="H1421" s="42"/>
      <c r="I1421" s="42"/>
      <c r="J1421" s="42"/>
      <c r="K1421" s="42"/>
      <c r="L1421" s="42"/>
      <c r="M1421" s="42"/>
      <c r="N1421" s="42"/>
      <c r="O1421" s="42"/>
      <c r="P1421" s="42"/>
    </row>
    <row r="1422" spans="1:16">
      <c r="A1422" s="42"/>
      <c r="B1422" s="43"/>
      <c r="C1422" s="42"/>
      <c r="D1422" s="42"/>
      <c r="E1422" s="42"/>
      <c r="F1422" s="42"/>
      <c r="G1422" s="42"/>
      <c r="H1422" s="42"/>
      <c r="I1422" s="42"/>
      <c r="J1422" s="42"/>
      <c r="K1422" s="42"/>
      <c r="L1422" s="42"/>
      <c r="M1422" s="42"/>
      <c r="N1422" s="42"/>
      <c r="O1422" s="42"/>
      <c r="P1422" s="42"/>
    </row>
    <row r="1423" spans="1:16">
      <c r="A1423" s="42"/>
      <c r="B1423" s="43"/>
      <c r="C1423" s="42"/>
      <c r="D1423" s="42"/>
      <c r="E1423" s="42"/>
      <c r="F1423" s="42"/>
      <c r="G1423" s="42"/>
      <c r="H1423" s="42"/>
      <c r="I1423" s="42"/>
      <c r="J1423" s="42"/>
      <c r="K1423" s="42"/>
      <c r="L1423" s="42"/>
      <c r="M1423" s="42"/>
      <c r="N1423" s="42"/>
      <c r="O1423" s="42"/>
      <c r="P1423" s="42"/>
    </row>
    <row r="1424" spans="1:16">
      <c r="A1424" s="42"/>
      <c r="B1424" s="43"/>
      <c r="C1424" s="42"/>
      <c r="D1424" s="42"/>
      <c r="E1424" s="42"/>
      <c r="F1424" s="42"/>
      <c r="G1424" s="42"/>
      <c r="H1424" s="42"/>
      <c r="I1424" s="42"/>
      <c r="J1424" s="42"/>
      <c r="K1424" s="42"/>
      <c r="L1424" s="42"/>
      <c r="M1424" s="42"/>
      <c r="N1424" s="42"/>
      <c r="O1424" s="42"/>
      <c r="P1424" s="42"/>
    </row>
    <row r="1425" spans="1:16">
      <c r="A1425" s="42"/>
      <c r="B1425" s="43"/>
      <c r="C1425" s="42"/>
      <c r="D1425" s="42"/>
      <c r="E1425" s="42"/>
      <c r="F1425" s="42"/>
      <c r="G1425" s="42"/>
      <c r="H1425" s="42"/>
      <c r="I1425" s="42"/>
      <c r="J1425" s="42"/>
      <c r="K1425" s="42"/>
      <c r="L1425" s="42"/>
      <c r="M1425" s="42"/>
      <c r="N1425" s="42"/>
      <c r="O1425" s="42"/>
      <c r="P1425" s="42"/>
    </row>
    <row r="1426" spans="1:16">
      <c r="A1426" s="42"/>
      <c r="B1426" s="43"/>
      <c r="C1426" s="42"/>
      <c r="D1426" s="42"/>
      <c r="E1426" s="42"/>
      <c r="F1426" s="42"/>
      <c r="G1426" s="42"/>
      <c r="H1426" s="42"/>
      <c r="I1426" s="42"/>
      <c r="J1426" s="42"/>
      <c r="K1426" s="42"/>
      <c r="L1426" s="42"/>
      <c r="M1426" s="42"/>
      <c r="N1426" s="42"/>
      <c r="O1426" s="42"/>
      <c r="P1426" s="42"/>
    </row>
    <row r="1427" spans="1:16">
      <c r="A1427" s="42"/>
      <c r="B1427" s="43"/>
      <c r="C1427" s="42"/>
      <c r="D1427" s="42"/>
      <c r="E1427" s="42"/>
      <c r="F1427" s="42"/>
      <c r="G1427" s="42"/>
      <c r="H1427" s="42"/>
      <c r="I1427" s="42"/>
      <c r="J1427" s="42"/>
      <c r="K1427" s="42"/>
      <c r="L1427" s="42"/>
      <c r="M1427" s="42"/>
      <c r="N1427" s="42"/>
      <c r="O1427" s="42"/>
      <c r="P1427" s="42"/>
    </row>
    <row r="1428" spans="1:16">
      <c r="A1428" s="42"/>
      <c r="B1428" s="43"/>
      <c r="C1428" s="42"/>
      <c r="D1428" s="42"/>
      <c r="E1428" s="42"/>
      <c r="F1428" s="42"/>
      <c r="G1428" s="42"/>
      <c r="H1428" s="42"/>
      <c r="I1428" s="42"/>
      <c r="J1428" s="42"/>
      <c r="K1428" s="42"/>
      <c r="L1428" s="42"/>
      <c r="M1428" s="42"/>
      <c r="N1428" s="42"/>
      <c r="O1428" s="42"/>
      <c r="P1428" s="42"/>
    </row>
    <row r="1429" spans="1:16">
      <c r="A1429" s="42"/>
      <c r="B1429" s="43"/>
      <c r="C1429" s="42"/>
      <c r="D1429" s="42"/>
      <c r="E1429" s="42"/>
      <c r="F1429" s="42"/>
      <c r="G1429" s="42"/>
      <c r="H1429" s="42"/>
      <c r="I1429" s="42"/>
      <c r="J1429" s="42"/>
      <c r="K1429" s="42"/>
      <c r="L1429" s="42"/>
      <c r="M1429" s="42"/>
      <c r="N1429" s="42"/>
      <c r="O1429" s="42"/>
      <c r="P1429" s="42"/>
    </row>
    <row r="1430" spans="1:16">
      <c r="A1430" s="42"/>
      <c r="B1430" s="43"/>
      <c r="C1430" s="42"/>
      <c r="D1430" s="42"/>
      <c r="E1430" s="42"/>
      <c r="F1430" s="42"/>
      <c r="G1430" s="42"/>
      <c r="H1430" s="42"/>
      <c r="I1430" s="42"/>
      <c r="J1430" s="42"/>
      <c r="K1430" s="42"/>
      <c r="L1430" s="42"/>
      <c r="M1430" s="42"/>
      <c r="N1430" s="42"/>
      <c r="O1430" s="42"/>
      <c r="P1430" s="42"/>
    </row>
    <row r="1431" spans="1:16">
      <c r="A1431" s="42"/>
      <c r="B1431" s="43"/>
      <c r="C1431" s="42"/>
      <c r="D1431" s="42"/>
      <c r="E1431" s="42"/>
      <c r="F1431" s="42"/>
      <c r="G1431" s="42"/>
      <c r="H1431" s="42"/>
      <c r="I1431" s="42"/>
      <c r="J1431" s="42"/>
      <c r="K1431" s="42"/>
      <c r="L1431" s="42"/>
      <c r="M1431" s="42"/>
      <c r="N1431" s="42"/>
      <c r="O1431" s="42"/>
      <c r="P1431" s="42"/>
    </row>
    <row r="1432" spans="1:16">
      <c r="A1432" s="42"/>
      <c r="B1432" s="43"/>
      <c r="C1432" s="42"/>
      <c r="D1432" s="42"/>
      <c r="E1432" s="42"/>
      <c r="F1432" s="42"/>
      <c r="G1432" s="42"/>
      <c r="H1432" s="42"/>
      <c r="I1432" s="42"/>
      <c r="J1432" s="42"/>
      <c r="K1432" s="42"/>
      <c r="L1432" s="42"/>
      <c r="M1432" s="42"/>
      <c r="N1432" s="42"/>
      <c r="O1432" s="42"/>
      <c r="P1432" s="42"/>
    </row>
    <row r="1433" spans="1:16">
      <c r="A1433" s="42"/>
      <c r="B1433" s="43"/>
      <c r="C1433" s="42"/>
      <c r="D1433" s="42"/>
      <c r="E1433" s="42"/>
      <c r="F1433" s="42"/>
      <c r="G1433" s="42"/>
      <c r="H1433" s="42"/>
      <c r="I1433" s="42"/>
      <c r="J1433" s="42"/>
      <c r="K1433" s="42"/>
      <c r="L1433" s="42"/>
      <c r="M1433" s="42"/>
      <c r="N1433" s="42"/>
      <c r="O1433" s="42"/>
      <c r="P1433" s="42"/>
    </row>
    <row r="1434" spans="1:16">
      <c r="A1434" s="42"/>
      <c r="B1434" s="43"/>
      <c r="C1434" s="42"/>
      <c r="D1434" s="42"/>
      <c r="E1434" s="42"/>
      <c r="F1434" s="42"/>
      <c r="G1434" s="42"/>
      <c r="H1434" s="42"/>
      <c r="I1434" s="42"/>
      <c r="J1434" s="42"/>
      <c r="K1434" s="42"/>
      <c r="L1434" s="42"/>
      <c r="M1434" s="42"/>
      <c r="N1434" s="42"/>
      <c r="O1434" s="42"/>
      <c r="P1434" s="42"/>
    </row>
    <row r="1435" spans="1:16">
      <c r="A1435" s="42"/>
      <c r="B1435" s="43"/>
      <c r="C1435" s="42"/>
      <c r="D1435" s="42"/>
      <c r="E1435" s="42"/>
      <c r="F1435" s="42"/>
      <c r="G1435" s="42"/>
      <c r="H1435" s="42"/>
      <c r="I1435" s="42"/>
      <c r="J1435" s="42"/>
      <c r="K1435" s="42"/>
      <c r="L1435" s="42"/>
      <c r="M1435" s="42"/>
      <c r="N1435" s="42"/>
      <c r="O1435" s="42"/>
      <c r="P1435" s="42"/>
    </row>
    <row r="1436" spans="1:16">
      <c r="A1436" s="42"/>
      <c r="B1436" s="43"/>
      <c r="C1436" s="42"/>
      <c r="D1436" s="42"/>
      <c r="E1436" s="42"/>
      <c r="F1436" s="42"/>
      <c r="G1436" s="42"/>
      <c r="H1436" s="42"/>
      <c r="I1436" s="42"/>
      <c r="J1436" s="42"/>
      <c r="K1436" s="42"/>
      <c r="L1436" s="42"/>
      <c r="M1436" s="42"/>
      <c r="N1436" s="42"/>
      <c r="O1436" s="42"/>
      <c r="P1436" s="42"/>
    </row>
    <row r="1437" spans="1:16">
      <c r="A1437" s="42"/>
      <c r="B1437" s="43"/>
      <c r="C1437" s="42"/>
      <c r="D1437" s="42"/>
      <c r="E1437" s="42"/>
      <c r="F1437" s="42"/>
      <c r="G1437" s="42"/>
      <c r="H1437" s="42"/>
      <c r="I1437" s="42"/>
      <c r="J1437" s="42"/>
      <c r="K1437" s="42"/>
      <c r="L1437" s="42"/>
      <c r="M1437" s="42"/>
      <c r="N1437" s="42"/>
      <c r="O1437" s="42"/>
      <c r="P1437" s="42"/>
    </row>
    <row r="1438" spans="1:16">
      <c r="A1438" s="42"/>
      <c r="B1438" s="43"/>
      <c r="C1438" s="42"/>
      <c r="D1438" s="42"/>
      <c r="E1438" s="42"/>
      <c r="F1438" s="42"/>
      <c r="G1438" s="42"/>
      <c r="H1438" s="42"/>
      <c r="I1438" s="42"/>
      <c r="J1438" s="42"/>
      <c r="K1438" s="42"/>
      <c r="L1438" s="42"/>
      <c r="M1438" s="42"/>
      <c r="N1438" s="42"/>
      <c r="O1438" s="42"/>
      <c r="P1438" s="42"/>
    </row>
    <row r="1439" spans="1:16">
      <c r="A1439" s="42"/>
      <c r="B1439" s="43"/>
      <c r="C1439" s="42"/>
      <c r="D1439" s="42"/>
      <c r="E1439" s="42"/>
      <c r="F1439" s="42"/>
      <c r="G1439" s="42"/>
      <c r="H1439" s="42"/>
      <c r="I1439" s="42"/>
      <c r="J1439" s="42"/>
      <c r="K1439" s="42"/>
      <c r="L1439" s="42"/>
      <c r="M1439" s="42"/>
      <c r="N1439" s="42"/>
      <c r="O1439" s="42"/>
      <c r="P1439" s="42"/>
    </row>
    <row r="1440" spans="1:16">
      <c r="A1440" s="42"/>
      <c r="B1440" s="43"/>
      <c r="C1440" s="42"/>
      <c r="D1440" s="42"/>
      <c r="E1440" s="42"/>
      <c r="F1440" s="42"/>
      <c r="G1440" s="42"/>
      <c r="H1440" s="42"/>
      <c r="I1440" s="42"/>
      <c r="J1440" s="42"/>
      <c r="K1440" s="42"/>
      <c r="L1440" s="42"/>
      <c r="M1440" s="42"/>
      <c r="N1440" s="42"/>
      <c r="O1440" s="42"/>
      <c r="P1440" s="42"/>
    </row>
    <row r="1441" spans="1:16">
      <c r="A1441" s="42"/>
      <c r="B1441" s="43"/>
      <c r="C1441" s="42"/>
      <c r="D1441" s="42"/>
      <c r="E1441" s="42"/>
      <c r="F1441" s="42"/>
      <c r="G1441" s="42"/>
      <c r="H1441" s="42"/>
      <c r="I1441" s="42"/>
      <c r="J1441" s="42"/>
      <c r="K1441" s="42"/>
      <c r="L1441" s="42"/>
      <c r="M1441" s="42"/>
      <c r="N1441" s="42"/>
      <c r="O1441" s="42"/>
      <c r="P1441" s="42"/>
    </row>
    <row r="1442" spans="1:16">
      <c r="A1442" s="42"/>
      <c r="B1442" s="43"/>
      <c r="C1442" s="42"/>
      <c r="D1442" s="42"/>
      <c r="E1442" s="42"/>
      <c r="F1442" s="42"/>
      <c r="G1442" s="42"/>
      <c r="H1442" s="42"/>
      <c r="I1442" s="42"/>
      <c r="J1442" s="42"/>
      <c r="K1442" s="42"/>
      <c r="L1442" s="42"/>
      <c r="M1442" s="42"/>
      <c r="N1442" s="42"/>
      <c r="O1442" s="42"/>
      <c r="P1442" s="42"/>
    </row>
    <row r="1443" spans="1:16">
      <c r="A1443" s="42"/>
      <c r="B1443" s="43"/>
      <c r="C1443" s="42"/>
      <c r="D1443" s="42"/>
      <c r="E1443" s="42"/>
      <c r="F1443" s="42"/>
      <c r="G1443" s="42"/>
      <c r="H1443" s="42"/>
      <c r="I1443" s="42"/>
      <c r="J1443" s="42"/>
      <c r="K1443" s="42"/>
      <c r="L1443" s="42"/>
      <c r="M1443" s="42"/>
      <c r="N1443" s="42"/>
      <c r="O1443" s="42"/>
      <c r="P1443" s="42"/>
    </row>
    <row r="1444" spans="1:16">
      <c r="A1444" s="42"/>
      <c r="B1444" s="43"/>
      <c r="C1444" s="42"/>
      <c r="D1444" s="42"/>
      <c r="E1444" s="42"/>
      <c r="F1444" s="42"/>
      <c r="G1444" s="42"/>
      <c r="H1444" s="42"/>
      <c r="I1444" s="42"/>
      <c r="J1444" s="42"/>
      <c r="K1444" s="42"/>
      <c r="L1444" s="42"/>
      <c r="M1444" s="42"/>
      <c r="N1444" s="42"/>
      <c r="O1444" s="42"/>
      <c r="P1444" s="42"/>
    </row>
    <row r="1445" spans="1:16">
      <c r="A1445" s="42"/>
      <c r="B1445" s="43"/>
      <c r="C1445" s="42"/>
      <c r="D1445" s="42"/>
      <c r="E1445" s="42"/>
      <c r="F1445" s="42"/>
      <c r="G1445" s="42"/>
      <c r="H1445" s="42"/>
      <c r="I1445" s="42"/>
      <c r="J1445" s="42"/>
      <c r="K1445" s="42"/>
      <c r="L1445" s="42"/>
      <c r="M1445" s="42"/>
      <c r="N1445" s="42"/>
      <c r="O1445" s="42"/>
      <c r="P1445" s="42"/>
    </row>
    <row r="1446" spans="1:16">
      <c r="A1446" s="42"/>
      <c r="B1446" s="43"/>
      <c r="C1446" s="42"/>
      <c r="D1446" s="42"/>
      <c r="E1446" s="42"/>
      <c r="F1446" s="42"/>
      <c r="G1446" s="42"/>
      <c r="H1446" s="42"/>
      <c r="I1446" s="42"/>
      <c r="J1446" s="42"/>
      <c r="K1446" s="42"/>
      <c r="L1446" s="42"/>
      <c r="M1446" s="42"/>
      <c r="N1446" s="42"/>
      <c r="O1446" s="42"/>
      <c r="P1446" s="42"/>
    </row>
    <row r="1447" spans="1:16">
      <c r="A1447" s="42"/>
      <c r="B1447" s="43"/>
      <c r="C1447" s="42"/>
      <c r="D1447" s="42"/>
      <c r="E1447" s="42"/>
      <c r="F1447" s="42"/>
      <c r="G1447" s="42"/>
      <c r="H1447" s="42"/>
      <c r="I1447" s="42"/>
      <c r="J1447" s="42"/>
      <c r="K1447" s="42"/>
      <c r="L1447" s="42"/>
      <c r="M1447" s="42"/>
      <c r="N1447" s="42"/>
      <c r="O1447" s="42"/>
      <c r="P1447" s="42"/>
    </row>
    <row r="1448" spans="1:16">
      <c r="A1448" s="42"/>
      <c r="B1448" s="43"/>
      <c r="C1448" s="42"/>
      <c r="D1448" s="42"/>
      <c r="E1448" s="42"/>
      <c r="F1448" s="42"/>
      <c r="G1448" s="42"/>
      <c r="H1448" s="42"/>
      <c r="I1448" s="42"/>
      <c r="J1448" s="42"/>
      <c r="K1448" s="42"/>
      <c r="L1448" s="42"/>
      <c r="M1448" s="42"/>
      <c r="N1448" s="42"/>
      <c r="O1448" s="42"/>
      <c r="P1448" s="42"/>
    </row>
    <row r="1449" spans="1:16">
      <c r="A1449" s="42"/>
      <c r="B1449" s="43"/>
      <c r="C1449" s="42"/>
      <c r="D1449" s="42"/>
      <c r="E1449" s="42"/>
      <c r="F1449" s="42"/>
      <c r="G1449" s="42"/>
      <c r="H1449" s="42"/>
      <c r="I1449" s="42"/>
      <c r="J1449" s="42"/>
      <c r="K1449" s="42"/>
      <c r="L1449" s="42"/>
      <c r="M1449" s="42"/>
      <c r="N1449" s="42"/>
      <c r="O1449" s="42"/>
      <c r="P1449" s="42"/>
    </row>
    <row r="1450" spans="1:16">
      <c r="A1450" s="42"/>
      <c r="B1450" s="43"/>
      <c r="C1450" s="42"/>
      <c r="D1450" s="42"/>
      <c r="E1450" s="42"/>
      <c r="F1450" s="42"/>
      <c r="G1450" s="42"/>
      <c r="H1450" s="42"/>
      <c r="I1450" s="42"/>
      <c r="J1450" s="42"/>
      <c r="K1450" s="42"/>
      <c r="L1450" s="42"/>
      <c r="M1450" s="42"/>
      <c r="N1450" s="42"/>
      <c r="O1450" s="42"/>
      <c r="P1450" s="42"/>
    </row>
    <row r="1451" spans="1:16">
      <c r="A1451" s="42"/>
      <c r="B1451" s="43"/>
      <c r="C1451" s="42"/>
      <c r="D1451" s="42"/>
      <c r="E1451" s="42"/>
      <c r="F1451" s="42"/>
      <c r="G1451" s="42"/>
      <c r="H1451" s="42"/>
      <c r="I1451" s="42"/>
      <c r="J1451" s="42"/>
      <c r="K1451" s="42"/>
      <c r="L1451" s="42"/>
      <c r="M1451" s="42"/>
      <c r="N1451" s="42"/>
      <c r="O1451" s="42"/>
      <c r="P1451" s="42"/>
    </row>
    <row r="1452" spans="1:16">
      <c r="A1452" s="42"/>
      <c r="B1452" s="43"/>
      <c r="C1452" s="42"/>
      <c r="D1452" s="42"/>
      <c r="E1452" s="42"/>
      <c r="F1452" s="42"/>
      <c r="G1452" s="42"/>
      <c r="H1452" s="42"/>
      <c r="I1452" s="42"/>
      <c r="J1452" s="42"/>
      <c r="K1452" s="42"/>
      <c r="L1452" s="42"/>
      <c r="M1452" s="42"/>
      <c r="N1452" s="42"/>
      <c r="O1452" s="42"/>
      <c r="P1452" s="42"/>
    </row>
    <row r="1453" spans="1:16">
      <c r="A1453" s="42"/>
      <c r="B1453" s="43"/>
      <c r="C1453" s="42"/>
      <c r="D1453" s="42"/>
      <c r="E1453" s="42"/>
      <c r="F1453" s="42"/>
      <c r="G1453" s="42"/>
      <c r="H1453" s="42"/>
      <c r="I1453" s="42"/>
      <c r="J1453" s="42"/>
      <c r="K1453" s="42"/>
      <c r="L1453" s="42"/>
      <c r="M1453" s="42"/>
      <c r="N1453" s="42"/>
      <c r="O1453" s="42"/>
      <c r="P1453" s="42"/>
    </row>
    <row r="1454" spans="1:16">
      <c r="A1454" s="42"/>
      <c r="B1454" s="43"/>
      <c r="C1454" s="42"/>
      <c r="D1454" s="42"/>
      <c r="E1454" s="42"/>
      <c r="F1454" s="42"/>
      <c r="G1454" s="42"/>
      <c r="H1454" s="42"/>
      <c r="I1454" s="42"/>
      <c r="J1454" s="42"/>
      <c r="K1454" s="42"/>
      <c r="L1454" s="42"/>
      <c r="M1454" s="42"/>
      <c r="N1454" s="42"/>
      <c r="O1454" s="42"/>
      <c r="P1454" s="42"/>
    </row>
    <row r="1455" spans="1:16">
      <c r="A1455" s="42"/>
      <c r="B1455" s="43"/>
      <c r="C1455" s="42"/>
      <c r="D1455" s="42"/>
      <c r="E1455" s="42"/>
      <c r="F1455" s="42"/>
      <c r="G1455" s="42"/>
      <c r="H1455" s="42"/>
      <c r="I1455" s="42"/>
      <c r="J1455" s="42"/>
      <c r="K1455" s="42"/>
      <c r="L1455" s="42"/>
      <c r="M1455" s="42"/>
      <c r="N1455" s="42"/>
      <c r="O1455" s="42"/>
      <c r="P1455" s="42"/>
    </row>
    <row r="1456" spans="1:16">
      <c r="A1456" s="42"/>
      <c r="B1456" s="43"/>
      <c r="C1456" s="42"/>
      <c r="D1456" s="42"/>
      <c r="E1456" s="42"/>
      <c r="F1456" s="42"/>
      <c r="G1456" s="42"/>
      <c r="H1456" s="42"/>
      <c r="I1456" s="42"/>
      <c r="J1456" s="42"/>
      <c r="K1456" s="42"/>
      <c r="L1456" s="42"/>
      <c r="M1456" s="42"/>
      <c r="N1456" s="42"/>
      <c r="O1456" s="42"/>
      <c r="P1456" s="42"/>
    </row>
    <row r="1457" spans="1:16">
      <c r="A1457" s="42"/>
      <c r="B1457" s="43"/>
      <c r="C1457" s="42"/>
      <c r="D1457" s="42"/>
      <c r="E1457" s="42"/>
      <c r="F1457" s="42"/>
      <c r="G1457" s="42"/>
      <c r="H1457" s="42"/>
      <c r="I1457" s="42"/>
      <c r="J1457" s="42"/>
      <c r="K1457" s="42"/>
      <c r="L1457" s="42"/>
      <c r="M1457" s="42"/>
      <c r="N1457" s="42"/>
      <c r="O1457" s="42"/>
      <c r="P1457" s="42"/>
    </row>
    <row r="1458" spans="1:16">
      <c r="A1458" s="42"/>
      <c r="B1458" s="43"/>
      <c r="C1458" s="42"/>
      <c r="D1458" s="42"/>
      <c r="E1458" s="42"/>
      <c r="F1458" s="42"/>
      <c r="G1458" s="42"/>
      <c r="H1458" s="42"/>
      <c r="I1458" s="42"/>
      <c r="J1458" s="42"/>
      <c r="K1458" s="42"/>
      <c r="L1458" s="42"/>
      <c r="M1458" s="42"/>
      <c r="N1458" s="42"/>
      <c r="O1458" s="42"/>
      <c r="P1458" s="42"/>
    </row>
    <row r="1459" spans="1:16">
      <c r="A1459" s="42"/>
      <c r="B1459" s="43"/>
      <c r="C1459" s="42"/>
      <c r="D1459" s="42"/>
      <c r="E1459" s="42"/>
      <c r="F1459" s="42"/>
      <c r="G1459" s="42"/>
      <c r="H1459" s="42"/>
      <c r="I1459" s="42"/>
      <c r="J1459" s="42"/>
      <c r="K1459" s="42"/>
      <c r="L1459" s="42"/>
      <c r="M1459" s="42"/>
      <c r="N1459" s="42"/>
      <c r="O1459" s="42"/>
      <c r="P1459" s="42"/>
    </row>
    <row r="1460" spans="1:16">
      <c r="A1460" s="42"/>
      <c r="B1460" s="43"/>
      <c r="C1460" s="42"/>
      <c r="D1460" s="42"/>
      <c r="E1460" s="42"/>
      <c r="F1460" s="42"/>
      <c r="G1460" s="42"/>
      <c r="H1460" s="42"/>
      <c r="I1460" s="42"/>
      <c r="J1460" s="42"/>
      <c r="K1460" s="42"/>
      <c r="L1460" s="42"/>
      <c r="M1460" s="42"/>
      <c r="N1460" s="42"/>
      <c r="O1460" s="42"/>
      <c r="P1460" s="42"/>
    </row>
    <row r="1461" spans="1:16">
      <c r="A1461" s="42"/>
      <c r="B1461" s="43"/>
      <c r="C1461" s="42"/>
      <c r="D1461" s="42"/>
      <c r="E1461" s="42"/>
      <c r="F1461" s="42"/>
      <c r="G1461" s="42"/>
      <c r="H1461" s="42"/>
      <c r="I1461" s="42"/>
      <c r="J1461" s="42"/>
      <c r="K1461" s="42"/>
      <c r="L1461" s="42"/>
      <c r="M1461" s="42"/>
      <c r="N1461" s="42"/>
      <c r="O1461" s="42"/>
      <c r="P1461" s="42"/>
    </row>
    <row r="1462" spans="1:16">
      <c r="A1462" s="42"/>
      <c r="B1462" s="43"/>
      <c r="C1462" s="42"/>
      <c r="D1462" s="42"/>
      <c r="E1462" s="42"/>
      <c r="F1462" s="42"/>
      <c r="G1462" s="42"/>
      <c r="H1462" s="42"/>
      <c r="I1462" s="42"/>
      <c r="J1462" s="42"/>
      <c r="K1462" s="42"/>
      <c r="L1462" s="42"/>
      <c r="M1462" s="42"/>
      <c r="N1462" s="42"/>
      <c r="O1462" s="42"/>
      <c r="P1462" s="42"/>
    </row>
    <row r="1463" spans="1:16">
      <c r="A1463" s="42"/>
      <c r="B1463" s="43"/>
      <c r="C1463" s="42"/>
      <c r="D1463" s="42"/>
      <c r="E1463" s="42"/>
      <c r="F1463" s="42"/>
      <c r="G1463" s="42"/>
      <c r="H1463" s="42"/>
      <c r="I1463" s="42"/>
      <c r="J1463" s="42"/>
      <c r="K1463" s="42"/>
      <c r="L1463" s="42"/>
      <c r="M1463" s="42"/>
      <c r="N1463" s="42"/>
      <c r="O1463" s="42"/>
      <c r="P1463" s="42"/>
    </row>
    <row r="1464" spans="1:16">
      <c r="A1464" s="42"/>
      <c r="B1464" s="43"/>
      <c r="C1464" s="42"/>
      <c r="D1464" s="42"/>
      <c r="E1464" s="42"/>
      <c r="F1464" s="42"/>
      <c r="G1464" s="42"/>
      <c r="H1464" s="42"/>
      <c r="I1464" s="42"/>
      <c r="J1464" s="42"/>
      <c r="K1464" s="42"/>
      <c r="L1464" s="42"/>
      <c r="M1464" s="42"/>
      <c r="N1464" s="42"/>
      <c r="O1464" s="42"/>
      <c r="P1464" s="42"/>
    </row>
    <row r="1465" spans="1:16">
      <c r="A1465" s="42"/>
      <c r="B1465" s="43"/>
      <c r="C1465" s="42"/>
      <c r="D1465" s="42"/>
      <c r="E1465" s="42"/>
      <c r="F1465" s="42"/>
      <c r="G1465" s="42"/>
      <c r="H1465" s="42"/>
      <c r="I1465" s="42"/>
      <c r="J1465" s="42"/>
      <c r="K1465" s="42"/>
      <c r="L1465" s="42"/>
      <c r="M1465" s="42"/>
      <c r="N1465" s="42"/>
      <c r="O1465" s="42"/>
      <c r="P1465" s="42"/>
    </row>
    <row r="1466" spans="1:16">
      <c r="A1466" s="42"/>
      <c r="B1466" s="43"/>
      <c r="C1466" s="42"/>
      <c r="D1466" s="42"/>
      <c r="E1466" s="42"/>
      <c r="F1466" s="42"/>
      <c r="G1466" s="42"/>
      <c r="H1466" s="42"/>
      <c r="I1466" s="42"/>
      <c r="J1466" s="42"/>
      <c r="K1466" s="42"/>
      <c r="L1466" s="42"/>
      <c r="M1466" s="42"/>
      <c r="N1466" s="42"/>
      <c r="O1466" s="42"/>
      <c r="P1466" s="42"/>
    </row>
    <row r="1467" spans="1:16">
      <c r="A1467" s="42"/>
      <c r="B1467" s="43"/>
      <c r="C1467" s="42"/>
      <c r="D1467" s="42"/>
      <c r="E1467" s="42"/>
      <c r="F1467" s="42"/>
      <c r="G1467" s="42"/>
      <c r="H1467" s="42"/>
      <c r="I1467" s="42"/>
      <c r="J1467" s="42"/>
      <c r="K1467" s="42"/>
      <c r="L1467" s="42"/>
      <c r="M1467" s="42"/>
      <c r="N1467" s="42"/>
      <c r="O1467" s="42"/>
      <c r="P1467" s="42"/>
    </row>
    <row r="1468" spans="1:16">
      <c r="A1468" s="42"/>
      <c r="B1468" s="43"/>
      <c r="C1468" s="42"/>
      <c r="D1468" s="42"/>
      <c r="E1468" s="42"/>
      <c r="F1468" s="42"/>
      <c r="G1468" s="42"/>
      <c r="H1468" s="42"/>
      <c r="I1468" s="42"/>
      <c r="J1468" s="42"/>
      <c r="K1468" s="42"/>
      <c r="L1468" s="42"/>
      <c r="M1468" s="42"/>
      <c r="N1468" s="42"/>
      <c r="O1468" s="42"/>
      <c r="P1468" s="42"/>
    </row>
    <row r="1469" spans="1:16">
      <c r="A1469" s="42"/>
      <c r="B1469" s="43"/>
      <c r="C1469" s="42"/>
      <c r="D1469" s="42"/>
      <c r="E1469" s="42"/>
      <c r="F1469" s="42"/>
      <c r="G1469" s="42"/>
      <c r="H1469" s="42"/>
      <c r="I1469" s="42"/>
      <c r="J1469" s="42"/>
      <c r="K1469" s="42"/>
      <c r="L1469" s="42"/>
      <c r="M1469" s="42"/>
      <c r="N1469" s="42"/>
      <c r="O1469" s="42"/>
      <c r="P1469" s="42"/>
    </row>
    <row r="1470" spans="1:16">
      <c r="A1470" s="42"/>
      <c r="B1470" s="43"/>
      <c r="C1470" s="42"/>
      <c r="D1470" s="42"/>
      <c r="E1470" s="42"/>
      <c r="F1470" s="42"/>
      <c r="G1470" s="42"/>
      <c r="H1470" s="42"/>
      <c r="I1470" s="42"/>
      <c r="J1470" s="42"/>
      <c r="K1470" s="42"/>
      <c r="L1470" s="42"/>
      <c r="M1470" s="42"/>
      <c r="N1470" s="42"/>
      <c r="O1470" s="42"/>
      <c r="P1470" s="42"/>
    </row>
    <row r="1471" spans="1:16">
      <c r="A1471" s="42"/>
      <c r="B1471" s="43"/>
      <c r="C1471" s="42"/>
      <c r="D1471" s="42"/>
      <c r="E1471" s="42"/>
      <c r="F1471" s="42"/>
      <c r="G1471" s="42"/>
      <c r="H1471" s="42"/>
      <c r="I1471" s="42"/>
      <c r="J1471" s="42"/>
      <c r="K1471" s="42"/>
      <c r="L1471" s="42"/>
      <c r="M1471" s="42"/>
      <c r="N1471" s="42"/>
      <c r="O1471" s="42"/>
      <c r="P1471" s="42"/>
    </row>
    <row r="1472" spans="1:16">
      <c r="A1472" s="42"/>
      <c r="B1472" s="43"/>
      <c r="C1472" s="42"/>
      <c r="D1472" s="42"/>
      <c r="E1472" s="42"/>
      <c r="F1472" s="42"/>
      <c r="G1472" s="42"/>
      <c r="H1472" s="42"/>
      <c r="I1472" s="42"/>
      <c r="J1472" s="42"/>
      <c r="K1472" s="42"/>
      <c r="L1472" s="42"/>
      <c r="M1472" s="42"/>
      <c r="N1472" s="42"/>
      <c r="O1472" s="42"/>
      <c r="P1472" s="42"/>
    </row>
    <row r="1473" spans="1:16">
      <c r="A1473" s="42"/>
      <c r="B1473" s="43"/>
      <c r="C1473" s="42"/>
      <c r="D1473" s="42"/>
      <c r="E1473" s="42"/>
      <c r="F1473" s="42"/>
      <c r="G1473" s="42"/>
      <c r="H1473" s="42"/>
      <c r="I1473" s="42"/>
      <c r="J1473" s="42"/>
      <c r="K1473" s="42"/>
      <c r="L1473" s="42"/>
      <c r="M1473" s="42"/>
      <c r="N1473" s="42"/>
      <c r="O1473" s="42"/>
      <c r="P1473" s="42"/>
    </row>
    <row r="1474" spans="1:16">
      <c r="A1474" s="42"/>
      <c r="B1474" s="43"/>
      <c r="C1474" s="42"/>
      <c r="D1474" s="42"/>
      <c r="E1474" s="42"/>
      <c r="F1474" s="42"/>
      <c r="G1474" s="42"/>
      <c r="H1474" s="42"/>
      <c r="I1474" s="42"/>
      <c r="J1474" s="42"/>
      <c r="K1474" s="42"/>
      <c r="L1474" s="42"/>
      <c r="M1474" s="42"/>
      <c r="N1474" s="42"/>
      <c r="O1474" s="42"/>
      <c r="P1474" s="42"/>
    </row>
    <row r="1475" spans="1:16">
      <c r="A1475" s="42"/>
      <c r="B1475" s="43"/>
      <c r="C1475" s="42"/>
      <c r="D1475" s="42"/>
      <c r="E1475" s="42"/>
      <c r="F1475" s="42"/>
      <c r="G1475" s="42"/>
      <c r="H1475" s="42"/>
      <c r="I1475" s="42"/>
      <c r="J1475" s="42"/>
      <c r="K1475" s="42"/>
      <c r="L1475" s="42"/>
      <c r="M1475" s="42"/>
      <c r="N1475" s="42"/>
      <c r="O1475" s="42"/>
      <c r="P1475" s="42"/>
    </row>
    <row r="1476" spans="1:16">
      <c r="A1476" s="42"/>
      <c r="B1476" s="43"/>
      <c r="C1476" s="42"/>
      <c r="D1476" s="42"/>
      <c r="E1476" s="42"/>
      <c r="F1476" s="42"/>
      <c r="G1476" s="42"/>
      <c r="H1476" s="42"/>
      <c r="I1476" s="42"/>
      <c r="J1476" s="42"/>
      <c r="K1476" s="42"/>
      <c r="L1476" s="42"/>
      <c r="M1476" s="42"/>
      <c r="N1476" s="42"/>
      <c r="O1476" s="42"/>
      <c r="P1476" s="42"/>
    </row>
    <row r="1477" spans="1:16">
      <c r="A1477" s="42"/>
      <c r="B1477" s="43"/>
      <c r="C1477" s="42"/>
      <c r="D1477" s="42"/>
      <c r="E1477" s="42"/>
      <c r="F1477" s="42"/>
      <c r="G1477" s="42"/>
      <c r="H1477" s="42"/>
      <c r="I1477" s="42"/>
      <c r="J1477" s="42"/>
      <c r="K1477" s="42"/>
      <c r="L1477" s="42"/>
      <c r="M1477" s="42"/>
      <c r="N1477" s="42"/>
      <c r="O1477" s="42"/>
      <c r="P1477" s="42"/>
    </row>
    <row r="1478" spans="1:16">
      <c r="A1478" s="42"/>
      <c r="B1478" s="43"/>
      <c r="C1478" s="42"/>
      <c r="D1478" s="42"/>
      <c r="E1478" s="42"/>
      <c r="F1478" s="42"/>
      <c r="G1478" s="42"/>
      <c r="H1478" s="42"/>
      <c r="I1478" s="42"/>
      <c r="J1478" s="42"/>
      <c r="K1478" s="42"/>
      <c r="L1478" s="42"/>
      <c r="M1478" s="42"/>
      <c r="N1478" s="42"/>
      <c r="O1478" s="42"/>
      <c r="P1478" s="42"/>
    </row>
    <row r="1479" spans="1:16">
      <c r="A1479" s="42"/>
      <c r="B1479" s="43"/>
      <c r="C1479" s="42"/>
      <c r="D1479" s="42"/>
      <c r="E1479" s="42"/>
      <c r="F1479" s="42"/>
      <c r="G1479" s="42"/>
      <c r="H1479" s="42"/>
      <c r="I1479" s="42"/>
      <c r="J1479" s="42"/>
      <c r="K1479" s="42"/>
      <c r="L1479" s="42"/>
      <c r="M1479" s="42"/>
      <c r="N1479" s="42"/>
      <c r="O1479" s="42"/>
      <c r="P1479" s="42"/>
    </row>
    <row r="1480" spans="1:16">
      <c r="A1480" s="42"/>
      <c r="B1480" s="43"/>
      <c r="C1480" s="42"/>
      <c r="D1480" s="42"/>
      <c r="E1480" s="42"/>
      <c r="F1480" s="42"/>
      <c r="G1480" s="42"/>
      <c r="H1480" s="42"/>
      <c r="I1480" s="42"/>
      <c r="J1480" s="42"/>
      <c r="K1480" s="42"/>
      <c r="L1480" s="42"/>
      <c r="M1480" s="42"/>
      <c r="N1480" s="42"/>
      <c r="O1480" s="42"/>
      <c r="P1480" s="42"/>
    </row>
    <row r="1481" spans="1:16">
      <c r="A1481" s="42"/>
      <c r="B1481" s="43"/>
      <c r="C1481" s="42"/>
      <c r="D1481" s="42"/>
      <c r="E1481" s="42"/>
      <c r="F1481" s="42"/>
      <c r="G1481" s="42"/>
      <c r="H1481" s="42"/>
      <c r="I1481" s="42"/>
      <c r="J1481" s="42"/>
      <c r="K1481" s="42"/>
      <c r="L1481" s="42"/>
      <c r="M1481" s="42"/>
      <c r="N1481" s="42"/>
      <c r="O1481" s="42"/>
      <c r="P1481" s="42"/>
    </row>
    <row r="1482" spans="1:16">
      <c r="A1482" s="42"/>
      <c r="B1482" s="43"/>
      <c r="C1482" s="42"/>
      <c r="D1482" s="42"/>
      <c r="E1482" s="42"/>
      <c r="F1482" s="42"/>
      <c r="G1482" s="42"/>
      <c r="H1482" s="42"/>
      <c r="I1482" s="42"/>
      <c r="J1482" s="42"/>
      <c r="K1482" s="42"/>
      <c r="L1482" s="42"/>
      <c r="M1482" s="42"/>
      <c r="N1482" s="42"/>
      <c r="O1482" s="42"/>
      <c r="P1482" s="42"/>
    </row>
    <row r="1483" spans="1:16">
      <c r="A1483" s="42"/>
      <c r="B1483" s="43"/>
      <c r="C1483" s="42"/>
      <c r="D1483" s="42"/>
      <c r="E1483" s="42"/>
      <c r="F1483" s="42"/>
      <c r="G1483" s="42"/>
      <c r="H1483" s="42"/>
      <c r="I1483" s="42"/>
      <c r="J1483" s="42"/>
      <c r="K1483" s="42"/>
      <c r="L1483" s="42"/>
      <c r="M1483" s="42"/>
      <c r="N1483" s="42"/>
      <c r="O1483" s="42"/>
      <c r="P1483" s="42"/>
    </row>
    <row r="1484" spans="1:16">
      <c r="A1484" s="42"/>
      <c r="B1484" s="43"/>
      <c r="C1484" s="42"/>
      <c r="D1484" s="42"/>
      <c r="E1484" s="42"/>
      <c r="F1484" s="42"/>
      <c r="G1484" s="42"/>
      <c r="H1484" s="42"/>
      <c r="I1484" s="42"/>
      <c r="J1484" s="42"/>
      <c r="K1484" s="42"/>
      <c r="L1484" s="42"/>
      <c r="M1484" s="42"/>
      <c r="N1484" s="42"/>
      <c r="O1484" s="42"/>
      <c r="P1484" s="42"/>
    </row>
    <row r="1485" spans="1:16">
      <c r="A1485" s="42"/>
      <c r="B1485" s="43"/>
      <c r="C1485" s="42"/>
      <c r="D1485" s="42"/>
      <c r="E1485" s="42"/>
      <c r="F1485" s="42"/>
      <c r="G1485" s="42"/>
      <c r="H1485" s="42"/>
      <c r="I1485" s="42"/>
      <c r="J1485" s="42"/>
      <c r="K1485" s="42"/>
      <c r="L1485" s="42"/>
      <c r="M1485" s="42"/>
      <c r="N1485" s="42"/>
      <c r="O1485" s="42"/>
      <c r="P1485" s="42"/>
    </row>
    <row r="1486" spans="1:16">
      <c r="A1486" s="42"/>
      <c r="B1486" s="43"/>
      <c r="C1486" s="42"/>
      <c r="D1486" s="42"/>
      <c r="E1486" s="42"/>
      <c r="F1486" s="42"/>
      <c r="G1486" s="42"/>
      <c r="H1486" s="42"/>
      <c r="I1486" s="42"/>
      <c r="J1486" s="42"/>
      <c r="K1486" s="42"/>
      <c r="L1486" s="42"/>
      <c r="M1486" s="42"/>
      <c r="N1486" s="42"/>
      <c r="O1486" s="42"/>
      <c r="P1486" s="42"/>
    </row>
    <row r="1487" spans="1:16">
      <c r="A1487" s="42"/>
      <c r="B1487" s="43"/>
      <c r="C1487" s="42"/>
      <c r="D1487" s="42"/>
      <c r="E1487" s="42"/>
      <c r="F1487" s="42"/>
      <c r="G1487" s="42"/>
      <c r="H1487" s="42"/>
      <c r="I1487" s="42"/>
      <c r="J1487" s="42"/>
      <c r="K1487" s="42"/>
      <c r="L1487" s="42"/>
      <c r="M1487" s="42"/>
      <c r="N1487" s="42"/>
      <c r="O1487" s="42"/>
      <c r="P1487" s="42"/>
    </row>
    <row r="1488" spans="1:16">
      <c r="A1488" s="42"/>
      <c r="B1488" s="43"/>
      <c r="C1488" s="42"/>
      <c r="D1488" s="42"/>
      <c r="E1488" s="42"/>
      <c r="F1488" s="42"/>
      <c r="G1488" s="42"/>
      <c r="H1488" s="42"/>
      <c r="I1488" s="42"/>
      <c r="J1488" s="42"/>
      <c r="K1488" s="42"/>
      <c r="L1488" s="42"/>
      <c r="M1488" s="42"/>
      <c r="N1488" s="42"/>
      <c r="O1488" s="42"/>
      <c r="P1488" s="42"/>
    </row>
    <row r="1489" spans="1:16">
      <c r="A1489" s="42"/>
      <c r="B1489" s="43"/>
      <c r="C1489" s="42"/>
      <c r="D1489" s="42"/>
      <c r="E1489" s="42"/>
      <c r="F1489" s="42"/>
      <c r="G1489" s="42"/>
      <c r="H1489" s="42"/>
      <c r="I1489" s="42"/>
      <c r="J1489" s="42"/>
      <c r="K1489" s="42"/>
      <c r="L1489" s="42"/>
      <c r="M1489" s="42"/>
      <c r="N1489" s="42"/>
      <c r="O1489" s="42"/>
      <c r="P1489" s="42"/>
    </row>
    <row r="1490" spans="1:16">
      <c r="A1490" s="42"/>
      <c r="B1490" s="43"/>
      <c r="C1490" s="42"/>
      <c r="D1490" s="42"/>
      <c r="E1490" s="42"/>
      <c r="F1490" s="42"/>
      <c r="G1490" s="42"/>
      <c r="H1490" s="42"/>
      <c r="I1490" s="42"/>
      <c r="J1490" s="42"/>
      <c r="K1490" s="42"/>
      <c r="L1490" s="42"/>
      <c r="M1490" s="42"/>
      <c r="N1490" s="42"/>
      <c r="O1490" s="42"/>
      <c r="P1490" s="42"/>
    </row>
    <row r="1491" spans="1:16">
      <c r="A1491" s="42"/>
      <c r="B1491" s="43"/>
      <c r="C1491" s="42"/>
      <c r="D1491" s="42"/>
      <c r="E1491" s="42"/>
      <c r="F1491" s="42"/>
      <c r="G1491" s="42"/>
      <c r="H1491" s="42"/>
      <c r="I1491" s="42"/>
      <c r="J1491" s="42"/>
      <c r="K1491" s="42"/>
      <c r="L1491" s="42"/>
      <c r="M1491" s="42"/>
      <c r="N1491" s="42"/>
      <c r="O1491" s="42"/>
      <c r="P1491" s="42"/>
    </row>
    <row r="1492" spans="1:16">
      <c r="A1492" s="42"/>
      <c r="B1492" s="43"/>
      <c r="C1492" s="42"/>
      <c r="D1492" s="42"/>
      <c r="E1492" s="42"/>
      <c r="F1492" s="42"/>
      <c r="G1492" s="42"/>
      <c r="H1492" s="42"/>
      <c r="I1492" s="42"/>
      <c r="J1492" s="42"/>
      <c r="K1492" s="42"/>
      <c r="L1492" s="42"/>
      <c r="M1492" s="42"/>
      <c r="N1492" s="42"/>
      <c r="O1492" s="42"/>
      <c r="P1492" s="42"/>
    </row>
    <row r="1493" spans="1:16">
      <c r="A1493" s="42"/>
      <c r="B1493" s="43"/>
      <c r="C1493" s="42"/>
      <c r="D1493" s="42"/>
      <c r="E1493" s="42"/>
      <c r="F1493" s="42"/>
      <c r="G1493" s="42"/>
      <c r="H1493" s="42"/>
      <c r="I1493" s="42"/>
      <c r="J1493" s="42"/>
      <c r="K1493" s="42"/>
      <c r="L1493" s="42"/>
      <c r="M1493" s="42"/>
      <c r="N1493" s="42"/>
      <c r="O1493" s="42"/>
      <c r="P1493" s="42"/>
    </row>
    <row r="1494" spans="1:16">
      <c r="A1494" s="42"/>
      <c r="B1494" s="43"/>
      <c r="C1494" s="42"/>
      <c r="D1494" s="42"/>
      <c r="E1494" s="42"/>
      <c r="F1494" s="42"/>
      <c r="G1494" s="42"/>
      <c r="H1494" s="42"/>
      <c r="I1494" s="42"/>
      <c r="J1494" s="42"/>
      <c r="K1494" s="42"/>
      <c r="L1494" s="42"/>
      <c r="M1494" s="42"/>
      <c r="N1494" s="42"/>
      <c r="O1494" s="42"/>
      <c r="P1494" s="42"/>
    </row>
    <row r="1495" spans="1:16">
      <c r="A1495" s="42"/>
      <c r="B1495" s="43"/>
      <c r="C1495" s="42"/>
      <c r="D1495" s="42"/>
      <c r="E1495" s="42"/>
      <c r="F1495" s="42"/>
      <c r="G1495" s="42"/>
      <c r="H1495" s="42"/>
      <c r="I1495" s="42"/>
      <c r="J1495" s="42"/>
      <c r="K1495" s="42"/>
      <c r="L1495" s="42"/>
      <c r="M1495" s="42"/>
      <c r="N1495" s="42"/>
      <c r="O1495" s="42"/>
      <c r="P1495" s="42"/>
    </row>
    <row r="1496" spans="1:16">
      <c r="A1496" s="42"/>
      <c r="B1496" s="43"/>
      <c r="C1496" s="42"/>
      <c r="D1496" s="42"/>
      <c r="E1496" s="42"/>
      <c r="F1496" s="42"/>
      <c r="G1496" s="42"/>
      <c r="H1496" s="42"/>
      <c r="I1496" s="42"/>
      <c r="J1496" s="42"/>
      <c r="K1496" s="42"/>
      <c r="L1496" s="42"/>
      <c r="M1496" s="42"/>
      <c r="N1496" s="42"/>
      <c r="O1496" s="42"/>
      <c r="P1496" s="42"/>
    </row>
    <row r="1497" spans="1:16">
      <c r="A1497" s="42"/>
      <c r="B1497" s="43"/>
      <c r="C1497" s="42"/>
      <c r="D1497" s="42"/>
      <c r="E1497" s="42"/>
      <c r="F1497" s="42"/>
      <c r="G1497" s="42"/>
      <c r="H1497" s="42"/>
      <c r="I1497" s="42"/>
      <c r="J1497" s="42"/>
      <c r="K1497" s="42"/>
      <c r="L1497" s="42"/>
      <c r="M1497" s="42"/>
      <c r="N1497" s="42"/>
      <c r="O1497" s="42"/>
      <c r="P1497" s="42"/>
    </row>
    <row r="1498" spans="1:16">
      <c r="A1498" s="42"/>
      <c r="B1498" s="43"/>
      <c r="C1498" s="42"/>
      <c r="D1498" s="42"/>
      <c r="E1498" s="42"/>
      <c r="F1498" s="42"/>
      <c r="G1498" s="42"/>
      <c r="H1498" s="42"/>
      <c r="I1498" s="42"/>
      <c r="J1498" s="42"/>
      <c r="K1498" s="42"/>
      <c r="L1498" s="42"/>
      <c r="M1498" s="42"/>
      <c r="N1498" s="42"/>
      <c r="O1498" s="42"/>
      <c r="P1498" s="42"/>
    </row>
    <row r="1499" spans="1:16">
      <c r="A1499" s="42"/>
      <c r="B1499" s="43"/>
      <c r="C1499" s="42"/>
      <c r="D1499" s="42"/>
      <c r="E1499" s="42"/>
      <c r="F1499" s="42"/>
      <c r="G1499" s="42"/>
      <c r="H1499" s="42"/>
      <c r="I1499" s="42"/>
      <c r="J1499" s="42"/>
      <c r="K1499" s="42"/>
      <c r="L1499" s="42"/>
      <c r="M1499" s="42"/>
      <c r="N1499" s="42"/>
      <c r="O1499" s="42"/>
      <c r="P1499" s="42"/>
    </row>
    <row r="1500" spans="1:16">
      <c r="A1500" s="42"/>
      <c r="B1500" s="43"/>
      <c r="C1500" s="42"/>
      <c r="D1500" s="42"/>
      <c r="E1500" s="42"/>
      <c r="F1500" s="42"/>
      <c r="G1500" s="42"/>
      <c r="H1500" s="42"/>
      <c r="I1500" s="42"/>
      <c r="J1500" s="42"/>
      <c r="K1500" s="42"/>
      <c r="L1500" s="42"/>
      <c r="M1500" s="42"/>
      <c r="N1500" s="42"/>
      <c r="O1500" s="42"/>
      <c r="P1500" s="42"/>
    </row>
    <row r="1501" spans="1:16">
      <c r="A1501" s="42"/>
      <c r="B1501" s="43"/>
      <c r="C1501" s="42"/>
      <c r="D1501" s="42"/>
      <c r="E1501" s="42"/>
      <c r="F1501" s="42"/>
      <c r="G1501" s="42"/>
      <c r="H1501" s="42"/>
      <c r="I1501" s="42"/>
      <c r="J1501" s="42"/>
      <c r="K1501" s="42"/>
      <c r="L1501" s="42"/>
      <c r="M1501" s="42"/>
      <c r="N1501" s="42"/>
      <c r="O1501" s="42"/>
      <c r="P1501" s="42"/>
    </row>
    <row r="1502" spans="1:16">
      <c r="A1502" s="42"/>
      <c r="B1502" s="43"/>
      <c r="C1502" s="42"/>
      <c r="D1502" s="42"/>
      <c r="E1502" s="42"/>
      <c r="F1502" s="42"/>
      <c r="G1502" s="42"/>
      <c r="H1502" s="42"/>
      <c r="I1502" s="42"/>
      <c r="J1502" s="42"/>
      <c r="K1502" s="42"/>
      <c r="L1502" s="42"/>
      <c r="M1502" s="42"/>
      <c r="N1502" s="42"/>
      <c r="O1502" s="42"/>
      <c r="P1502" s="42"/>
    </row>
    <row r="1503" spans="1:16">
      <c r="A1503" s="42"/>
      <c r="B1503" s="43"/>
      <c r="C1503" s="42"/>
      <c r="D1503" s="42"/>
      <c r="E1503" s="42"/>
      <c r="F1503" s="42"/>
      <c r="G1503" s="42"/>
      <c r="H1503" s="42"/>
      <c r="I1503" s="42"/>
      <c r="J1503" s="42"/>
      <c r="K1503" s="42"/>
      <c r="L1503" s="42"/>
      <c r="M1503" s="42"/>
      <c r="N1503" s="42"/>
      <c r="O1503" s="42"/>
      <c r="P1503" s="42"/>
    </row>
    <row r="1504" spans="1:16">
      <c r="A1504" s="42"/>
      <c r="B1504" s="43"/>
      <c r="C1504" s="42"/>
      <c r="D1504" s="42"/>
      <c r="E1504" s="42"/>
      <c r="F1504" s="42"/>
      <c r="G1504" s="42"/>
      <c r="H1504" s="42"/>
      <c r="I1504" s="42"/>
      <c r="J1504" s="42"/>
      <c r="K1504" s="42"/>
      <c r="L1504" s="42"/>
      <c r="M1504" s="42"/>
      <c r="N1504" s="42"/>
      <c r="O1504" s="42"/>
      <c r="P1504" s="42"/>
    </row>
    <row r="1505" spans="1:16">
      <c r="A1505" s="42"/>
      <c r="B1505" s="43"/>
      <c r="C1505" s="42"/>
      <c r="D1505" s="42"/>
      <c r="E1505" s="42"/>
      <c r="F1505" s="42"/>
      <c r="G1505" s="42"/>
      <c r="H1505" s="42"/>
      <c r="I1505" s="42"/>
      <c r="J1505" s="42"/>
      <c r="K1505" s="42"/>
      <c r="L1505" s="42"/>
      <c r="M1505" s="42"/>
      <c r="N1505" s="42"/>
      <c r="O1505" s="42"/>
      <c r="P1505" s="42"/>
    </row>
    <row r="1506" spans="1:16">
      <c r="A1506" s="42"/>
      <c r="B1506" s="43"/>
      <c r="C1506" s="42"/>
      <c r="D1506" s="42"/>
      <c r="E1506" s="42"/>
      <c r="F1506" s="42"/>
      <c r="G1506" s="42"/>
      <c r="H1506" s="42"/>
      <c r="I1506" s="42"/>
      <c r="J1506" s="42"/>
      <c r="K1506" s="42"/>
      <c r="L1506" s="42"/>
      <c r="M1506" s="42"/>
      <c r="N1506" s="42"/>
      <c r="O1506" s="42"/>
      <c r="P1506" s="42"/>
    </row>
    <row r="1507" spans="1:16">
      <c r="A1507" s="42"/>
      <c r="B1507" s="43"/>
      <c r="C1507" s="42"/>
      <c r="D1507" s="42"/>
      <c r="E1507" s="42"/>
      <c r="F1507" s="42"/>
      <c r="G1507" s="42"/>
      <c r="H1507" s="42"/>
      <c r="I1507" s="42"/>
      <c r="J1507" s="42"/>
      <c r="K1507" s="42"/>
      <c r="L1507" s="42"/>
      <c r="M1507" s="42"/>
      <c r="N1507" s="42"/>
      <c r="O1507" s="42"/>
      <c r="P1507" s="42"/>
    </row>
    <row r="1508" spans="1:16">
      <c r="A1508" s="42"/>
      <c r="B1508" s="43"/>
      <c r="C1508" s="42"/>
      <c r="D1508" s="42"/>
      <c r="E1508" s="42"/>
      <c r="F1508" s="42"/>
      <c r="G1508" s="42"/>
      <c r="H1508" s="42"/>
      <c r="I1508" s="42"/>
      <c r="J1508" s="42"/>
      <c r="K1508" s="42"/>
      <c r="L1508" s="42"/>
      <c r="M1508" s="42"/>
      <c r="N1508" s="42"/>
      <c r="O1508" s="42"/>
      <c r="P1508" s="42"/>
    </row>
    <row r="1509" spans="1:16">
      <c r="A1509" s="42"/>
      <c r="B1509" s="43"/>
      <c r="C1509" s="42"/>
      <c r="D1509" s="42"/>
      <c r="E1509" s="42"/>
      <c r="F1509" s="42"/>
      <c r="G1509" s="42"/>
      <c r="H1509" s="42"/>
      <c r="I1509" s="42"/>
      <c r="J1509" s="42"/>
      <c r="K1509" s="42"/>
      <c r="L1509" s="42"/>
      <c r="M1509" s="42"/>
      <c r="N1509" s="42"/>
      <c r="O1509" s="42"/>
      <c r="P1509" s="42"/>
    </row>
    <row r="1510" spans="1:16">
      <c r="A1510" s="42"/>
      <c r="B1510" s="43"/>
      <c r="C1510" s="42"/>
      <c r="D1510" s="42"/>
      <c r="E1510" s="42"/>
      <c r="F1510" s="42"/>
      <c r="G1510" s="42"/>
      <c r="H1510" s="42"/>
      <c r="I1510" s="42"/>
      <c r="J1510" s="42"/>
      <c r="K1510" s="42"/>
      <c r="L1510" s="42"/>
      <c r="M1510" s="42"/>
      <c r="N1510" s="42"/>
      <c r="O1510" s="42"/>
      <c r="P1510" s="42"/>
    </row>
    <row r="1511" spans="1:16">
      <c r="A1511" s="42"/>
      <c r="B1511" s="43"/>
      <c r="C1511" s="42"/>
      <c r="D1511" s="42"/>
      <c r="E1511" s="42"/>
      <c r="F1511" s="42"/>
      <c r="G1511" s="42"/>
      <c r="H1511" s="42"/>
      <c r="I1511" s="42"/>
      <c r="J1511" s="42"/>
      <c r="K1511" s="42"/>
      <c r="L1511" s="42"/>
      <c r="M1511" s="42"/>
      <c r="N1511" s="42"/>
      <c r="O1511" s="42"/>
      <c r="P1511" s="42"/>
    </row>
    <row r="1512" spans="1:16">
      <c r="A1512" s="42"/>
      <c r="B1512" s="43"/>
      <c r="C1512" s="42"/>
      <c r="D1512" s="42"/>
      <c r="E1512" s="42"/>
      <c r="F1512" s="42"/>
      <c r="G1512" s="42"/>
      <c r="H1512" s="42"/>
      <c r="I1512" s="42"/>
      <c r="J1512" s="42"/>
      <c r="K1512" s="42"/>
      <c r="L1512" s="42"/>
      <c r="M1512" s="42"/>
      <c r="N1512" s="42"/>
      <c r="O1512" s="42"/>
      <c r="P1512" s="42"/>
    </row>
    <row r="1513" spans="1:16">
      <c r="A1513" s="42"/>
      <c r="B1513" s="43"/>
      <c r="C1513" s="42"/>
      <c r="D1513" s="42"/>
      <c r="E1513" s="42"/>
      <c r="F1513" s="42"/>
      <c r="G1513" s="42"/>
      <c r="H1513" s="42"/>
      <c r="I1513" s="42"/>
      <c r="J1513" s="42"/>
      <c r="K1513" s="42"/>
      <c r="L1513" s="42"/>
      <c r="M1513" s="42"/>
      <c r="N1513" s="42"/>
      <c r="O1513" s="42"/>
      <c r="P1513" s="42"/>
    </row>
    <row r="1514" spans="1:16">
      <c r="A1514" s="42"/>
      <c r="B1514" s="43"/>
      <c r="C1514" s="42"/>
      <c r="D1514" s="42"/>
      <c r="E1514" s="42"/>
      <c r="F1514" s="42"/>
      <c r="G1514" s="42"/>
      <c r="H1514" s="42"/>
      <c r="I1514" s="42"/>
      <c r="J1514" s="42"/>
      <c r="K1514" s="42"/>
      <c r="L1514" s="42"/>
      <c r="M1514" s="42"/>
      <c r="N1514" s="42"/>
      <c r="O1514" s="42"/>
      <c r="P1514" s="42"/>
    </row>
    <row r="1515" spans="1:16">
      <c r="A1515" s="42"/>
      <c r="B1515" s="43"/>
      <c r="C1515" s="42"/>
      <c r="D1515" s="42"/>
      <c r="E1515" s="42"/>
      <c r="F1515" s="42"/>
      <c r="G1515" s="42"/>
      <c r="H1515" s="42"/>
      <c r="I1515" s="42"/>
      <c r="J1515" s="42"/>
      <c r="K1515" s="42"/>
      <c r="L1515" s="42"/>
      <c r="M1515" s="42"/>
      <c r="N1515" s="42"/>
      <c r="O1515" s="42"/>
      <c r="P1515" s="42"/>
    </row>
    <row r="1516" spans="1:16">
      <c r="A1516" s="42"/>
      <c r="B1516" s="43"/>
      <c r="C1516" s="42"/>
      <c r="D1516" s="42"/>
      <c r="E1516" s="42"/>
      <c r="F1516" s="42"/>
      <c r="G1516" s="42"/>
      <c r="H1516" s="42"/>
      <c r="I1516" s="42"/>
      <c r="J1516" s="42"/>
      <c r="K1516" s="42"/>
      <c r="L1516" s="42"/>
      <c r="M1516" s="42"/>
      <c r="N1516" s="42"/>
      <c r="O1516" s="42"/>
      <c r="P1516" s="42"/>
    </row>
    <row r="1517" spans="1:16">
      <c r="A1517" s="42"/>
      <c r="B1517" s="43"/>
      <c r="C1517" s="42"/>
      <c r="D1517" s="42"/>
      <c r="E1517" s="42"/>
      <c r="F1517" s="42"/>
      <c r="G1517" s="42"/>
      <c r="H1517" s="42"/>
      <c r="I1517" s="42"/>
      <c r="J1517" s="42"/>
      <c r="K1517" s="42"/>
      <c r="L1517" s="42"/>
      <c r="M1517" s="42"/>
      <c r="N1517" s="42"/>
      <c r="O1517" s="42"/>
      <c r="P1517" s="42"/>
    </row>
    <row r="1518" spans="1:16">
      <c r="A1518" s="42"/>
      <c r="B1518" s="43"/>
      <c r="C1518" s="42"/>
      <c r="D1518" s="42"/>
      <c r="E1518" s="42"/>
      <c r="F1518" s="42"/>
      <c r="G1518" s="42"/>
      <c r="H1518" s="42"/>
      <c r="I1518" s="42"/>
      <c r="J1518" s="42"/>
      <c r="K1518" s="42"/>
      <c r="L1518" s="42"/>
      <c r="M1518" s="42"/>
      <c r="N1518" s="42"/>
      <c r="O1518" s="42"/>
      <c r="P1518" s="42"/>
    </row>
    <row r="1519" spans="1:16">
      <c r="A1519" s="42"/>
      <c r="B1519" s="43"/>
      <c r="C1519" s="42"/>
      <c r="D1519" s="42"/>
      <c r="E1519" s="42"/>
      <c r="F1519" s="42"/>
      <c r="G1519" s="42"/>
      <c r="H1519" s="42"/>
      <c r="I1519" s="42"/>
      <c r="J1519" s="42"/>
      <c r="K1519" s="42"/>
      <c r="L1519" s="42"/>
      <c r="M1519" s="42"/>
      <c r="N1519" s="42"/>
      <c r="O1519" s="42"/>
      <c r="P1519" s="42"/>
    </row>
    <row r="1520" spans="1:16">
      <c r="A1520" s="42"/>
      <c r="B1520" s="43"/>
      <c r="C1520" s="42"/>
      <c r="D1520" s="42"/>
      <c r="E1520" s="42"/>
      <c r="F1520" s="42"/>
      <c r="G1520" s="42"/>
      <c r="H1520" s="42"/>
      <c r="I1520" s="42"/>
      <c r="J1520" s="42"/>
      <c r="K1520" s="42"/>
      <c r="L1520" s="42"/>
      <c r="M1520" s="42"/>
      <c r="N1520" s="42"/>
      <c r="O1520" s="42"/>
      <c r="P1520" s="42"/>
    </row>
    <row r="1521" spans="1:16">
      <c r="A1521" s="42"/>
      <c r="B1521" s="43"/>
      <c r="C1521" s="42"/>
      <c r="D1521" s="42"/>
      <c r="E1521" s="42"/>
      <c r="F1521" s="42"/>
      <c r="G1521" s="42"/>
      <c r="H1521" s="42"/>
      <c r="I1521" s="42"/>
      <c r="J1521" s="42"/>
      <c r="K1521" s="42"/>
      <c r="L1521" s="42"/>
      <c r="M1521" s="42"/>
      <c r="N1521" s="42"/>
      <c r="O1521" s="42"/>
      <c r="P1521" s="42"/>
    </row>
    <row r="1522" spans="1:16">
      <c r="A1522" s="42"/>
      <c r="B1522" s="43"/>
      <c r="C1522" s="42"/>
      <c r="D1522" s="42"/>
      <c r="E1522" s="42"/>
      <c r="F1522" s="42"/>
      <c r="G1522" s="42"/>
      <c r="H1522" s="42"/>
      <c r="I1522" s="42"/>
      <c r="J1522" s="42"/>
      <c r="K1522" s="42"/>
      <c r="L1522" s="42"/>
      <c r="M1522" s="42"/>
      <c r="N1522" s="42"/>
      <c r="O1522" s="42"/>
      <c r="P1522" s="42"/>
    </row>
    <row r="1523" spans="1:16">
      <c r="A1523" s="42"/>
      <c r="B1523" s="43"/>
      <c r="C1523" s="42"/>
      <c r="D1523" s="42"/>
      <c r="E1523" s="42"/>
      <c r="F1523" s="42"/>
      <c r="G1523" s="42"/>
      <c r="H1523" s="42"/>
      <c r="I1523" s="42"/>
      <c r="J1523" s="42"/>
      <c r="K1523" s="42"/>
      <c r="L1523" s="42"/>
      <c r="M1523" s="42"/>
      <c r="N1523" s="42"/>
      <c r="O1523" s="42"/>
      <c r="P1523" s="42"/>
    </row>
    <row r="1524" spans="1:16">
      <c r="A1524" s="42"/>
      <c r="B1524" s="43"/>
      <c r="C1524" s="42"/>
      <c r="D1524" s="42"/>
      <c r="E1524" s="42"/>
      <c r="F1524" s="42"/>
      <c r="G1524" s="42"/>
      <c r="H1524" s="42"/>
      <c r="I1524" s="42"/>
      <c r="J1524" s="42"/>
      <c r="K1524" s="42"/>
      <c r="L1524" s="42"/>
      <c r="M1524" s="42"/>
      <c r="N1524" s="42"/>
      <c r="O1524" s="42"/>
      <c r="P1524" s="42"/>
    </row>
    <row r="1525" spans="1:16">
      <c r="A1525" s="42"/>
      <c r="B1525" s="43"/>
      <c r="C1525" s="42"/>
      <c r="D1525" s="42"/>
      <c r="E1525" s="42"/>
      <c r="F1525" s="42"/>
      <c r="G1525" s="42"/>
      <c r="H1525" s="42"/>
      <c r="I1525" s="42"/>
      <c r="J1525" s="42"/>
      <c r="K1525" s="42"/>
      <c r="L1525" s="42"/>
      <c r="M1525" s="42"/>
      <c r="N1525" s="42"/>
      <c r="O1525" s="42"/>
      <c r="P1525" s="42"/>
    </row>
    <row r="1526" spans="1:16">
      <c r="A1526" s="42"/>
      <c r="B1526" s="43"/>
      <c r="C1526" s="42"/>
      <c r="D1526" s="42"/>
      <c r="E1526" s="42"/>
      <c r="F1526" s="42"/>
      <c r="G1526" s="42"/>
      <c r="H1526" s="42"/>
      <c r="I1526" s="42"/>
      <c r="J1526" s="42"/>
      <c r="K1526" s="42"/>
      <c r="L1526" s="42"/>
      <c r="M1526" s="42"/>
      <c r="N1526" s="42"/>
      <c r="O1526" s="42"/>
      <c r="P1526" s="42"/>
    </row>
    <row r="1527" spans="1:16">
      <c r="A1527" s="42"/>
      <c r="B1527" s="43"/>
      <c r="C1527" s="42"/>
      <c r="D1527" s="42"/>
      <c r="E1527" s="42"/>
      <c r="F1527" s="42"/>
      <c r="G1527" s="42"/>
      <c r="H1527" s="42"/>
      <c r="I1527" s="42"/>
      <c r="J1527" s="42"/>
      <c r="K1527" s="42"/>
      <c r="L1527" s="42"/>
      <c r="M1527" s="42"/>
      <c r="N1527" s="42"/>
      <c r="O1527" s="42"/>
      <c r="P1527" s="42"/>
    </row>
    <row r="1528" spans="1:16">
      <c r="A1528" s="42"/>
      <c r="B1528" s="43"/>
      <c r="C1528" s="42"/>
      <c r="D1528" s="42"/>
      <c r="E1528" s="42"/>
      <c r="F1528" s="42"/>
      <c r="G1528" s="42"/>
      <c r="H1528" s="42"/>
      <c r="I1528" s="42"/>
      <c r="J1528" s="42"/>
      <c r="K1528" s="42"/>
      <c r="L1528" s="42"/>
      <c r="M1528" s="42"/>
      <c r="N1528" s="42"/>
      <c r="O1528" s="42"/>
      <c r="P1528" s="42"/>
    </row>
    <row r="1529" spans="1:16">
      <c r="A1529" s="42"/>
      <c r="B1529" s="43"/>
      <c r="C1529" s="42"/>
      <c r="D1529" s="42"/>
      <c r="E1529" s="42"/>
      <c r="F1529" s="42"/>
      <c r="G1529" s="42"/>
      <c r="H1529" s="42"/>
      <c r="I1529" s="42"/>
      <c r="J1529" s="42"/>
      <c r="K1529" s="42"/>
      <c r="L1529" s="42"/>
      <c r="M1529" s="42"/>
      <c r="N1529" s="42"/>
      <c r="O1529" s="42"/>
      <c r="P1529" s="42"/>
    </row>
    <row r="1530" spans="1:16">
      <c r="A1530" s="42"/>
      <c r="B1530" s="43"/>
      <c r="C1530" s="42"/>
      <c r="D1530" s="42"/>
      <c r="E1530" s="42"/>
      <c r="F1530" s="42"/>
      <c r="G1530" s="42"/>
      <c r="H1530" s="42"/>
      <c r="I1530" s="42"/>
      <c r="J1530" s="42"/>
      <c r="K1530" s="42"/>
      <c r="L1530" s="42"/>
      <c r="M1530" s="42"/>
      <c r="N1530" s="42"/>
      <c r="O1530" s="42"/>
      <c r="P1530" s="42"/>
    </row>
    <row r="1531" spans="1:16">
      <c r="A1531" s="42"/>
      <c r="B1531" s="43"/>
      <c r="C1531" s="42"/>
      <c r="D1531" s="42"/>
      <c r="E1531" s="42"/>
      <c r="F1531" s="42"/>
      <c r="G1531" s="42"/>
      <c r="H1531" s="42"/>
      <c r="I1531" s="42"/>
      <c r="J1531" s="42"/>
      <c r="K1531" s="42"/>
      <c r="L1531" s="42"/>
      <c r="M1531" s="42"/>
      <c r="N1531" s="42"/>
      <c r="O1531" s="42"/>
      <c r="P1531" s="42"/>
    </row>
    <row r="1532" spans="1:16">
      <c r="A1532" s="42"/>
      <c r="B1532" s="43"/>
      <c r="C1532" s="42"/>
      <c r="D1532" s="42"/>
      <c r="E1532" s="42"/>
      <c r="F1532" s="42"/>
      <c r="G1532" s="42"/>
      <c r="H1532" s="42"/>
      <c r="I1532" s="42"/>
      <c r="J1532" s="42"/>
      <c r="K1532" s="42"/>
      <c r="L1532" s="42"/>
      <c r="M1532" s="42"/>
      <c r="N1532" s="42"/>
      <c r="O1532" s="42"/>
      <c r="P1532" s="42"/>
    </row>
    <row r="1533" spans="1:16">
      <c r="A1533" s="42"/>
      <c r="B1533" s="43"/>
      <c r="C1533" s="42"/>
      <c r="D1533" s="42"/>
      <c r="E1533" s="42"/>
      <c r="F1533" s="42"/>
      <c r="G1533" s="42"/>
      <c r="H1533" s="42"/>
      <c r="I1533" s="42"/>
      <c r="J1533" s="42"/>
      <c r="K1533" s="42"/>
      <c r="L1533" s="42"/>
      <c r="M1533" s="42"/>
      <c r="N1533" s="42"/>
      <c r="O1533" s="42"/>
      <c r="P1533" s="42"/>
    </row>
    <row r="1534" spans="1:16">
      <c r="A1534" s="42"/>
      <c r="B1534" s="43"/>
      <c r="C1534" s="42"/>
      <c r="D1534" s="42"/>
      <c r="E1534" s="42"/>
      <c r="F1534" s="42"/>
      <c r="G1534" s="42"/>
      <c r="H1534" s="42"/>
      <c r="I1534" s="42"/>
      <c r="J1534" s="42"/>
      <c r="K1534" s="42"/>
      <c r="L1534" s="42"/>
      <c r="M1534" s="42"/>
      <c r="N1534" s="42"/>
      <c r="O1534" s="42"/>
      <c r="P1534" s="42"/>
    </row>
    <row r="1535" spans="1:16">
      <c r="A1535" s="42"/>
      <c r="B1535" s="43"/>
      <c r="C1535" s="42"/>
      <c r="D1535" s="42"/>
      <c r="E1535" s="42"/>
      <c r="F1535" s="42"/>
      <c r="G1535" s="42"/>
      <c r="H1535" s="42"/>
      <c r="I1535" s="42"/>
      <c r="J1535" s="42"/>
      <c r="K1535" s="42"/>
      <c r="L1535" s="42"/>
      <c r="M1535" s="42"/>
      <c r="N1535" s="42"/>
      <c r="O1535" s="42"/>
      <c r="P1535" s="42"/>
    </row>
    <row r="1536" spans="1:16">
      <c r="A1536" s="42"/>
      <c r="B1536" s="43"/>
      <c r="C1536" s="42"/>
      <c r="D1536" s="42"/>
      <c r="E1536" s="42"/>
      <c r="F1536" s="42"/>
      <c r="G1536" s="42"/>
      <c r="H1536" s="42"/>
      <c r="I1536" s="42"/>
      <c r="J1536" s="42"/>
      <c r="K1536" s="42"/>
      <c r="L1536" s="42"/>
      <c r="M1536" s="42"/>
      <c r="N1536" s="42"/>
      <c r="O1536" s="42"/>
      <c r="P1536" s="42"/>
    </row>
    <row r="1537" spans="1:16">
      <c r="A1537" s="42"/>
      <c r="B1537" s="43"/>
      <c r="C1537" s="42"/>
      <c r="D1537" s="42"/>
      <c r="E1537" s="42"/>
      <c r="F1537" s="42"/>
      <c r="G1537" s="42"/>
      <c r="H1537" s="42"/>
      <c r="I1537" s="42"/>
      <c r="J1537" s="42"/>
      <c r="K1537" s="42"/>
      <c r="L1537" s="42"/>
      <c r="M1537" s="42"/>
      <c r="N1537" s="42"/>
      <c r="O1537" s="42"/>
      <c r="P1537" s="42"/>
    </row>
    <row r="1538" spans="1:16">
      <c r="A1538" s="42"/>
      <c r="B1538" s="43"/>
      <c r="C1538" s="42"/>
      <c r="D1538" s="42"/>
      <c r="E1538" s="42"/>
      <c r="F1538" s="42"/>
      <c r="G1538" s="42"/>
      <c r="H1538" s="42"/>
      <c r="I1538" s="42"/>
      <c r="J1538" s="42"/>
      <c r="K1538" s="42"/>
      <c r="L1538" s="42"/>
      <c r="M1538" s="42"/>
      <c r="N1538" s="42"/>
      <c r="O1538" s="42"/>
      <c r="P1538" s="42"/>
    </row>
    <row r="1539" spans="1:16">
      <c r="A1539" s="42"/>
      <c r="B1539" s="43"/>
      <c r="C1539" s="42"/>
      <c r="D1539" s="42"/>
      <c r="E1539" s="42"/>
      <c r="F1539" s="42"/>
      <c r="G1539" s="42"/>
      <c r="H1539" s="42"/>
      <c r="I1539" s="42"/>
      <c r="J1539" s="42"/>
      <c r="K1539" s="42"/>
      <c r="L1539" s="42"/>
      <c r="M1539" s="42"/>
      <c r="N1539" s="42"/>
      <c r="O1539" s="42"/>
      <c r="P1539" s="42"/>
    </row>
    <row r="1540" spans="1:16">
      <c r="A1540" s="42"/>
      <c r="B1540" s="43"/>
      <c r="C1540" s="42"/>
      <c r="D1540" s="42"/>
      <c r="E1540" s="42"/>
      <c r="F1540" s="42"/>
      <c r="G1540" s="42"/>
      <c r="H1540" s="42"/>
      <c r="I1540" s="42"/>
      <c r="J1540" s="42"/>
      <c r="K1540" s="42"/>
      <c r="L1540" s="42"/>
      <c r="M1540" s="42"/>
      <c r="N1540" s="42"/>
      <c r="O1540" s="42"/>
      <c r="P1540" s="42"/>
    </row>
    <row r="1541" spans="1:16">
      <c r="A1541" s="42"/>
      <c r="B1541" s="43"/>
      <c r="C1541" s="42"/>
      <c r="D1541" s="42"/>
      <c r="E1541" s="42"/>
      <c r="F1541" s="42"/>
      <c r="G1541" s="42"/>
      <c r="H1541" s="42"/>
      <c r="I1541" s="42"/>
      <c r="J1541" s="42"/>
      <c r="K1541" s="42"/>
      <c r="L1541" s="42"/>
      <c r="M1541" s="42"/>
      <c r="N1541" s="42"/>
      <c r="O1541" s="42"/>
      <c r="P1541" s="42"/>
    </row>
    <row r="1542" spans="1:16">
      <c r="A1542" s="42"/>
      <c r="B1542" s="43"/>
      <c r="C1542" s="42"/>
      <c r="D1542" s="42"/>
      <c r="E1542" s="42"/>
      <c r="F1542" s="42"/>
      <c r="G1542" s="42"/>
      <c r="H1542" s="42"/>
      <c r="I1542" s="42"/>
      <c r="J1542" s="42"/>
      <c r="K1542" s="42"/>
      <c r="L1542" s="42"/>
      <c r="M1542" s="42"/>
      <c r="N1542" s="42"/>
      <c r="O1542" s="42"/>
      <c r="P1542" s="42"/>
    </row>
    <row r="1543" spans="1:16">
      <c r="A1543" s="42"/>
      <c r="B1543" s="43"/>
      <c r="C1543" s="42"/>
      <c r="D1543" s="42"/>
      <c r="E1543" s="42"/>
      <c r="F1543" s="42"/>
      <c r="G1543" s="42"/>
      <c r="H1543" s="42"/>
      <c r="I1543" s="42"/>
      <c r="J1543" s="42"/>
      <c r="K1543" s="42"/>
      <c r="L1543" s="42"/>
      <c r="M1543" s="42"/>
      <c r="N1543" s="42"/>
      <c r="O1543" s="42"/>
      <c r="P1543" s="42"/>
    </row>
    <row r="1544" spans="1:16">
      <c r="A1544" s="42"/>
      <c r="B1544" s="43"/>
      <c r="C1544" s="42"/>
      <c r="D1544" s="42"/>
      <c r="E1544" s="42"/>
      <c r="F1544" s="42"/>
      <c r="G1544" s="42"/>
      <c r="H1544" s="42"/>
      <c r="I1544" s="42"/>
      <c r="J1544" s="42"/>
      <c r="K1544" s="42"/>
      <c r="L1544" s="42"/>
      <c r="M1544" s="42"/>
      <c r="N1544" s="42"/>
      <c r="O1544" s="42"/>
      <c r="P1544" s="42"/>
    </row>
    <row r="1545" spans="1:16">
      <c r="A1545" s="42"/>
      <c r="B1545" s="43"/>
      <c r="C1545" s="42"/>
      <c r="D1545" s="42"/>
      <c r="E1545" s="42"/>
      <c r="F1545" s="42"/>
      <c r="G1545" s="42"/>
      <c r="H1545" s="42"/>
      <c r="I1545" s="42"/>
      <c r="J1545" s="42"/>
      <c r="K1545" s="42"/>
      <c r="L1545" s="42"/>
      <c r="M1545" s="42"/>
      <c r="N1545" s="42"/>
      <c r="O1545" s="42"/>
      <c r="P1545" s="42"/>
    </row>
    <row r="1546" spans="1:16">
      <c r="A1546" s="42"/>
      <c r="B1546" s="43"/>
      <c r="C1546" s="42"/>
      <c r="D1546" s="42"/>
      <c r="E1546" s="42"/>
      <c r="F1546" s="42"/>
      <c r="G1546" s="42"/>
      <c r="H1546" s="42"/>
      <c r="I1546" s="42"/>
      <c r="J1546" s="42"/>
      <c r="K1546" s="42"/>
      <c r="L1546" s="42"/>
      <c r="M1546" s="42"/>
      <c r="N1546" s="42"/>
      <c r="O1546" s="42"/>
      <c r="P1546" s="42"/>
    </row>
    <row r="1547" spans="1:16">
      <c r="A1547" s="42"/>
      <c r="B1547" s="43"/>
      <c r="C1547" s="42"/>
      <c r="D1547" s="42"/>
      <c r="E1547" s="42"/>
      <c r="F1547" s="42"/>
      <c r="G1547" s="42"/>
      <c r="H1547" s="42"/>
      <c r="I1547" s="42"/>
      <c r="J1547" s="42"/>
      <c r="K1547" s="42"/>
      <c r="L1547" s="42"/>
      <c r="M1547" s="42"/>
      <c r="N1547" s="42"/>
      <c r="O1547" s="42"/>
      <c r="P1547" s="42"/>
    </row>
    <row r="1548" spans="1:16">
      <c r="A1548" s="42"/>
      <c r="B1548" s="43"/>
      <c r="C1548" s="42"/>
      <c r="D1548" s="42"/>
      <c r="E1548" s="42"/>
      <c r="F1548" s="42"/>
      <c r="G1548" s="42"/>
      <c r="H1548" s="42"/>
      <c r="I1548" s="42"/>
      <c r="J1548" s="42"/>
      <c r="K1548" s="42"/>
      <c r="L1548" s="42"/>
      <c r="M1548" s="42"/>
      <c r="N1548" s="42"/>
      <c r="O1548" s="42"/>
      <c r="P1548" s="42"/>
    </row>
    <row r="1549" spans="1:16">
      <c r="A1549" s="42"/>
      <c r="B1549" s="43"/>
      <c r="C1549" s="42"/>
      <c r="D1549" s="42"/>
      <c r="E1549" s="42"/>
      <c r="F1549" s="42"/>
      <c r="G1549" s="42"/>
      <c r="H1549" s="42"/>
      <c r="I1549" s="42"/>
      <c r="J1549" s="42"/>
      <c r="K1549" s="42"/>
      <c r="L1549" s="42"/>
      <c r="M1549" s="42"/>
      <c r="N1549" s="42"/>
      <c r="O1549" s="42"/>
      <c r="P1549" s="42"/>
    </row>
    <row r="1550" spans="1:16">
      <c r="A1550" s="42"/>
      <c r="B1550" s="43"/>
      <c r="C1550" s="42"/>
      <c r="D1550" s="42"/>
      <c r="E1550" s="42"/>
      <c r="F1550" s="42"/>
      <c r="G1550" s="42"/>
      <c r="H1550" s="42"/>
      <c r="I1550" s="42"/>
      <c r="J1550" s="42"/>
      <c r="K1550" s="42"/>
      <c r="L1550" s="42"/>
      <c r="M1550" s="42"/>
      <c r="N1550" s="42"/>
      <c r="O1550" s="42"/>
      <c r="P1550" s="42"/>
    </row>
    <row r="1551" spans="1:16">
      <c r="A1551" s="42"/>
      <c r="B1551" s="43"/>
      <c r="C1551" s="42"/>
      <c r="D1551" s="42"/>
      <c r="E1551" s="42"/>
      <c r="F1551" s="42"/>
      <c r="G1551" s="42"/>
      <c r="H1551" s="42"/>
      <c r="I1551" s="42"/>
      <c r="J1551" s="42"/>
      <c r="K1551" s="42"/>
      <c r="L1551" s="42"/>
      <c r="M1551" s="42"/>
      <c r="N1551" s="42"/>
      <c r="O1551" s="42"/>
      <c r="P1551" s="42"/>
    </row>
    <row r="1552" spans="1:16">
      <c r="A1552" s="42"/>
      <c r="B1552" s="43"/>
      <c r="C1552" s="42"/>
      <c r="D1552" s="42"/>
      <c r="E1552" s="42"/>
      <c r="F1552" s="42"/>
      <c r="G1552" s="42"/>
      <c r="H1552" s="42"/>
      <c r="I1552" s="42"/>
      <c r="J1552" s="42"/>
      <c r="K1552" s="42"/>
      <c r="L1552" s="42"/>
      <c r="M1552" s="42"/>
      <c r="N1552" s="42"/>
      <c r="O1552" s="42"/>
      <c r="P1552" s="42"/>
    </row>
    <row r="1553" spans="1:16">
      <c r="A1553" s="42"/>
      <c r="B1553" s="43"/>
      <c r="C1553" s="42"/>
      <c r="D1553" s="42"/>
      <c r="E1553" s="42"/>
      <c r="F1553" s="42"/>
      <c r="G1553" s="42"/>
      <c r="H1553" s="42"/>
      <c r="I1553" s="42"/>
      <c r="J1553" s="42"/>
      <c r="K1553" s="42"/>
      <c r="L1553" s="42"/>
      <c r="M1553" s="42"/>
      <c r="N1553" s="42"/>
      <c r="O1553" s="42"/>
      <c r="P1553" s="42"/>
    </row>
    <row r="1554" spans="1:16">
      <c r="A1554" s="42"/>
      <c r="B1554" s="43"/>
      <c r="C1554" s="42"/>
      <c r="D1554" s="42"/>
      <c r="E1554" s="42"/>
      <c r="F1554" s="42"/>
      <c r="G1554" s="42"/>
      <c r="H1554" s="42"/>
      <c r="I1554" s="42"/>
      <c r="J1554" s="42"/>
      <c r="K1554" s="42"/>
      <c r="L1554" s="42"/>
      <c r="M1554" s="42"/>
      <c r="N1554" s="42"/>
      <c r="O1554" s="42"/>
      <c r="P1554" s="42"/>
    </row>
    <row r="1555" spans="1:16">
      <c r="A1555" s="42"/>
      <c r="B1555" s="43"/>
      <c r="C1555" s="42"/>
      <c r="D1555" s="42"/>
      <c r="E1555" s="42"/>
      <c r="F1555" s="42"/>
      <c r="G1555" s="42"/>
      <c r="H1555" s="42"/>
      <c r="I1555" s="42"/>
      <c r="J1555" s="42"/>
      <c r="K1555" s="42"/>
      <c r="L1555" s="42"/>
      <c r="M1555" s="42"/>
      <c r="N1555" s="42"/>
      <c r="O1555" s="42"/>
      <c r="P1555" s="42"/>
    </row>
    <row r="1556" spans="1:16">
      <c r="A1556" s="42"/>
      <c r="B1556" s="43"/>
      <c r="C1556" s="42"/>
      <c r="D1556" s="42"/>
      <c r="E1556" s="42"/>
      <c r="F1556" s="42"/>
      <c r="G1556" s="42"/>
      <c r="H1556" s="42"/>
      <c r="I1556" s="42"/>
      <c r="J1556" s="42"/>
      <c r="K1556" s="42"/>
      <c r="L1556" s="42"/>
      <c r="M1556" s="42"/>
      <c r="N1556" s="42"/>
      <c r="O1556" s="42"/>
      <c r="P1556" s="42"/>
    </row>
    <row r="1557" spans="1:16">
      <c r="A1557" s="42"/>
      <c r="B1557" s="43"/>
      <c r="C1557" s="42"/>
      <c r="D1557" s="42"/>
      <c r="E1557" s="42"/>
      <c r="F1557" s="42"/>
      <c r="G1557" s="42"/>
      <c r="H1557" s="42"/>
      <c r="I1557" s="42"/>
      <c r="J1557" s="42"/>
      <c r="K1557" s="42"/>
      <c r="L1557" s="42"/>
      <c r="M1557" s="42"/>
      <c r="N1557" s="42"/>
      <c r="O1557" s="42"/>
      <c r="P1557" s="42"/>
    </row>
    <row r="1558" spans="1:16">
      <c r="A1558" s="42"/>
      <c r="B1558" s="43"/>
      <c r="C1558" s="42"/>
      <c r="D1558" s="42"/>
      <c r="E1558" s="42"/>
      <c r="F1558" s="42"/>
      <c r="G1558" s="42"/>
      <c r="H1558" s="42"/>
      <c r="I1558" s="42"/>
      <c r="J1558" s="42"/>
      <c r="K1558" s="42"/>
      <c r="L1558" s="42"/>
      <c r="M1558" s="42"/>
      <c r="N1558" s="42"/>
      <c r="O1558" s="42"/>
      <c r="P1558" s="42"/>
    </row>
    <row r="1559" spans="1:16">
      <c r="A1559" s="42"/>
      <c r="B1559" s="43"/>
      <c r="C1559" s="42"/>
      <c r="D1559" s="42"/>
      <c r="E1559" s="42"/>
      <c r="F1559" s="42"/>
      <c r="G1559" s="42"/>
      <c r="H1559" s="42"/>
      <c r="I1559" s="42"/>
      <c r="J1559" s="42"/>
      <c r="K1559" s="42"/>
      <c r="L1559" s="42"/>
      <c r="M1559" s="42"/>
      <c r="N1559" s="42"/>
      <c r="O1559" s="42"/>
      <c r="P1559" s="42"/>
    </row>
    <row r="1560" spans="1:16">
      <c r="A1560" s="42"/>
      <c r="B1560" s="43"/>
      <c r="C1560" s="42"/>
      <c r="D1560" s="42"/>
      <c r="E1560" s="42"/>
      <c r="F1560" s="42"/>
      <c r="G1560" s="42"/>
      <c r="H1560" s="42"/>
      <c r="I1560" s="42"/>
      <c r="J1560" s="42"/>
      <c r="K1560" s="42"/>
      <c r="L1560" s="42"/>
      <c r="M1560" s="42"/>
      <c r="N1560" s="42"/>
      <c r="O1560" s="42"/>
      <c r="P1560" s="42"/>
    </row>
    <row r="1561" spans="1:16">
      <c r="A1561" s="42"/>
      <c r="B1561" s="43"/>
      <c r="C1561" s="42"/>
      <c r="D1561" s="42"/>
      <c r="E1561" s="42"/>
      <c r="F1561" s="42"/>
      <c r="G1561" s="42"/>
      <c r="H1561" s="42"/>
      <c r="I1561" s="42"/>
      <c r="J1561" s="42"/>
      <c r="K1561" s="42"/>
      <c r="L1561" s="42"/>
      <c r="M1561" s="42"/>
      <c r="N1561" s="42"/>
      <c r="O1561" s="42"/>
      <c r="P1561" s="42"/>
    </row>
    <row r="1562" spans="1:16">
      <c r="A1562" s="42"/>
      <c r="B1562" s="43"/>
      <c r="C1562" s="42"/>
      <c r="D1562" s="42"/>
      <c r="E1562" s="42"/>
      <c r="F1562" s="42"/>
      <c r="G1562" s="42"/>
      <c r="H1562" s="42"/>
      <c r="I1562" s="42"/>
      <c r="J1562" s="42"/>
      <c r="K1562" s="42"/>
      <c r="L1562" s="42"/>
      <c r="M1562" s="42"/>
      <c r="N1562" s="42"/>
      <c r="O1562" s="42"/>
      <c r="P1562" s="42"/>
    </row>
    <row r="1563" spans="1:16">
      <c r="A1563" s="42"/>
      <c r="B1563" s="43"/>
      <c r="C1563" s="42"/>
      <c r="D1563" s="42"/>
      <c r="E1563" s="42"/>
      <c r="F1563" s="42"/>
      <c r="G1563" s="42"/>
      <c r="H1563" s="42"/>
      <c r="I1563" s="42"/>
      <c r="J1563" s="42"/>
      <c r="K1563" s="42"/>
      <c r="L1563" s="42"/>
      <c r="M1563" s="42"/>
      <c r="N1563" s="42"/>
      <c r="O1563" s="42"/>
      <c r="P1563" s="42"/>
    </row>
    <row r="1564" spans="1:16">
      <c r="A1564" s="42"/>
      <c r="B1564" s="43"/>
      <c r="C1564" s="42"/>
      <c r="D1564" s="42"/>
      <c r="E1564" s="42"/>
      <c r="F1564" s="42"/>
      <c r="G1564" s="42"/>
      <c r="H1564" s="42"/>
      <c r="I1564" s="42"/>
      <c r="J1564" s="42"/>
      <c r="K1564" s="42"/>
      <c r="L1564" s="42"/>
      <c r="M1564" s="42"/>
      <c r="N1564" s="42"/>
      <c r="O1564" s="42"/>
      <c r="P1564" s="42"/>
    </row>
    <row r="1565" spans="1:16">
      <c r="A1565" s="42"/>
      <c r="B1565" s="43"/>
      <c r="C1565" s="42"/>
      <c r="D1565" s="42"/>
      <c r="E1565" s="42"/>
      <c r="F1565" s="42"/>
      <c r="G1565" s="42"/>
      <c r="H1565" s="42"/>
      <c r="I1565" s="42"/>
      <c r="J1565" s="42"/>
      <c r="K1565" s="42"/>
      <c r="L1565" s="42"/>
      <c r="M1565" s="42"/>
      <c r="N1565" s="42"/>
      <c r="O1565" s="42"/>
      <c r="P1565" s="42"/>
    </row>
    <row r="1566" spans="1:16">
      <c r="A1566" s="42"/>
      <c r="B1566" s="43"/>
      <c r="C1566" s="42"/>
      <c r="D1566" s="42"/>
      <c r="E1566" s="42"/>
      <c r="F1566" s="42"/>
      <c r="G1566" s="42"/>
      <c r="H1566" s="42"/>
      <c r="I1566" s="42"/>
      <c r="J1566" s="42"/>
      <c r="K1566" s="42"/>
      <c r="L1566" s="42"/>
      <c r="M1566" s="42"/>
      <c r="N1566" s="42"/>
      <c r="O1566" s="42"/>
      <c r="P1566" s="42"/>
    </row>
    <row r="1567" spans="1:16">
      <c r="A1567" s="42"/>
      <c r="B1567" s="43"/>
      <c r="C1567" s="42"/>
      <c r="D1567" s="42"/>
      <c r="E1567" s="42"/>
      <c r="F1567" s="42"/>
      <c r="G1567" s="42"/>
      <c r="H1567" s="42"/>
      <c r="I1567" s="42"/>
      <c r="J1567" s="42"/>
      <c r="K1567" s="42"/>
      <c r="L1567" s="42"/>
      <c r="M1567" s="42"/>
      <c r="N1567" s="42"/>
      <c r="O1567" s="42"/>
      <c r="P1567" s="42"/>
    </row>
    <row r="1568" spans="1:16">
      <c r="A1568" s="42"/>
      <c r="B1568" s="43"/>
      <c r="C1568" s="42"/>
      <c r="D1568" s="42"/>
      <c r="E1568" s="42"/>
      <c r="F1568" s="42"/>
      <c r="G1568" s="42"/>
      <c r="H1568" s="42"/>
      <c r="I1568" s="42"/>
      <c r="J1568" s="42"/>
      <c r="K1568" s="42"/>
      <c r="L1568" s="42"/>
      <c r="M1568" s="42"/>
      <c r="N1568" s="42"/>
      <c r="O1568" s="42"/>
      <c r="P1568" s="42"/>
    </row>
    <row r="1569" spans="1:16">
      <c r="A1569" s="42"/>
      <c r="B1569" s="43"/>
      <c r="C1569" s="42"/>
      <c r="D1569" s="42"/>
      <c r="E1569" s="42"/>
      <c r="F1569" s="42"/>
      <c r="G1569" s="42"/>
      <c r="H1569" s="42"/>
      <c r="I1569" s="42"/>
      <c r="J1569" s="42"/>
      <c r="K1569" s="42"/>
      <c r="L1569" s="42"/>
      <c r="M1569" s="42"/>
      <c r="N1569" s="42"/>
      <c r="O1569" s="42"/>
      <c r="P1569" s="42"/>
    </row>
    <row r="1570" spans="1:16">
      <c r="A1570" s="42"/>
      <c r="B1570" s="43"/>
      <c r="C1570" s="42"/>
      <c r="D1570" s="42"/>
      <c r="E1570" s="42"/>
      <c r="F1570" s="42"/>
      <c r="G1570" s="42"/>
      <c r="H1570" s="42"/>
      <c r="I1570" s="42"/>
      <c r="J1570" s="42"/>
      <c r="K1570" s="42"/>
      <c r="L1570" s="42"/>
      <c r="M1570" s="42"/>
      <c r="N1570" s="42"/>
      <c r="O1570" s="42"/>
      <c r="P1570" s="42"/>
    </row>
    <row r="1571" spans="1:16">
      <c r="A1571" s="42"/>
      <c r="B1571" s="43"/>
      <c r="C1571" s="42"/>
      <c r="D1571" s="42"/>
      <c r="E1571" s="42"/>
      <c r="F1571" s="42"/>
      <c r="G1571" s="42"/>
      <c r="H1571" s="42"/>
      <c r="I1571" s="42"/>
      <c r="J1571" s="42"/>
      <c r="K1571" s="42"/>
      <c r="L1571" s="42"/>
      <c r="M1571" s="42"/>
      <c r="N1571" s="42"/>
      <c r="O1571" s="42"/>
      <c r="P1571" s="42"/>
    </row>
    <row r="1572" spans="1:16">
      <c r="A1572" s="42"/>
      <c r="B1572" s="43"/>
      <c r="C1572" s="42"/>
      <c r="D1572" s="42"/>
      <c r="E1572" s="42"/>
      <c r="F1572" s="42"/>
      <c r="G1572" s="42"/>
      <c r="H1572" s="42"/>
      <c r="I1572" s="42"/>
      <c r="J1572" s="42"/>
      <c r="K1572" s="42"/>
      <c r="L1572" s="42"/>
      <c r="M1572" s="42"/>
      <c r="N1572" s="42"/>
      <c r="O1572" s="42"/>
      <c r="P1572" s="42"/>
    </row>
    <row r="1573" spans="1:16">
      <c r="A1573" s="42"/>
      <c r="B1573" s="43"/>
      <c r="C1573" s="42"/>
      <c r="D1573" s="42"/>
      <c r="E1573" s="42"/>
      <c r="F1573" s="42"/>
      <c r="G1573" s="42"/>
      <c r="H1573" s="42"/>
      <c r="I1573" s="42"/>
      <c r="J1573" s="42"/>
      <c r="K1573" s="42"/>
      <c r="L1573" s="42"/>
      <c r="M1573" s="42"/>
      <c r="N1573" s="42"/>
      <c r="O1573" s="42"/>
      <c r="P1573" s="42"/>
    </row>
    <row r="1574" spans="1:16">
      <c r="A1574" s="42"/>
      <c r="B1574" s="43"/>
      <c r="C1574" s="42"/>
      <c r="D1574" s="42"/>
      <c r="E1574" s="42"/>
      <c r="F1574" s="42"/>
      <c r="G1574" s="42"/>
      <c r="H1574" s="42"/>
      <c r="I1574" s="42"/>
      <c r="J1574" s="42"/>
      <c r="K1574" s="42"/>
      <c r="L1574" s="42"/>
      <c r="M1574" s="42"/>
      <c r="N1574" s="42"/>
      <c r="O1574" s="42"/>
      <c r="P1574" s="42"/>
    </row>
    <row r="1575" spans="1:16">
      <c r="A1575" s="42"/>
      <c r="B1575" s="43"/>
      <c r="C1575" s="42"/>
      <c r="D1575" s="42"/>
      <c r="E1575" s="42"/>
      <c r="F1575" s="42"/>
      <c r="G1575" s="42"/>
      <c r="H1575" s="42"/>
      <c r="I1575" s="42"/>
      <c r="J1575" s="42"/>
      <c r="K1575" s="42"/>
      <c r="L1575" s="42"/>
      <c r="M1575" s="42"/>
      <c r="N1575" s="42"/>
      <c r="O1575" s="42"/>
      <c r="P1575" s="42"/>
    </row>
    <row r="1576" spans="1:16">
      <c r="A1576" s="42"/>
      <c r="B1576" s="43"/>
      <c r="C1576" s="42"/>
      <c r="D1576" s="42"/>
      <c r="E1576" s="42"/>
      <c r="F1576" s="42"/>
      <c r="G1576" s="42"/>
      <c r="H1576" s="42"/>
      <c r="I1576" s="42"/>
      <c r="J1576" s="42"/>
      <c r="K1576" s="42"/>
      <c r="L1576" s="42"/>
      <c r="M1576" s="42"/>
      <c r="N1576" s="42"/>
      <c r="O1576" s="42"/>
      <c r="P1576" s="42"/>
    </row>
    <row r="1577" spans="1:16">
      <c r="A1577" s="42"/>
      <c r="B1577" s="43"/>
      <c r="C1577" s="42"/>
      <c r="D1577" s="42"/>
      <c r="E1577" s="42"/>
      <c r="F1577" s="42"/>
      <c r="G1577" s="42"/>
      <c r="H1577" s="42"/>
      <c r="I1577" s="42"/>
      <c r="J1577" s="42"/>
      <c r="K1577" s="42"/>
      <c r="L1577" s="42"/>
      <c r="M1577" s="42"/>
      <c r="N1577" s="42"/>
      <c r="O1577" s="42"/>
      <c r="P1577" s="42"/>
    </row>
    <row r="1578" spans="1:16">
      <c r="A1578" s="42"/>
      <c r="B1578" s="43"/>
      <c r="C1578" s="42"/>
      <c r="D1578" s="42"/>
      <c r="E1578" s="42"/>
      <c r="F1578" s="42"/>
      <c r="G1578" s="42"/>
      <c r="H1578" s="42"/>
      <c r="I1578" s="42"/>
      <c r="J1578" s="42"/>
      <c r="K1578" s="42"/>
      <c r="L1578" s="42"/>
      <c r="M1578" s="42"/>
      <c r="N1578" s="42"/>
      <c r="O1578" s="42"/>
      <c r="P1578" s="42"/>
    </row>
    <row r="1579" spans="1:16">
      <c r="A1579" s="42"/>
      <c r="B1579" s="43"/>
      <c r="C1579" s="42"/>
      <c r="D1579" s="42"/>
      <c r="E1579" s="42"/>
      <c r="F1579" s="42"/>
      <c r="G1579" s="42"/>
      <c r="H1579" s="42"/>
      <c r="I1579" s="42"/>
      <c r="J1579" s="42"/>
      <c r="K1579" s="42"/>
      <c r="L1579" s="42"/>
      <c r="M1579" s="42"/>
      <c r="N1579" s="42"/>
      <c r="O1579" s="42"/>
      <c r="P1579" s="42"/>
    </row>
    <row r="1580" spans="1:16">
      <c r="A1580" s="42"/>
      <c r="B1580" s="43"/>
      <c r="C1580" s="42"/>
      <c r="D1580" s="42"/>
      <c r="E1580" s="42"/>
      <c r="F1580" s="42"/>
      <c r="G1580" s="42"/>
      <c r="H1580" s="42"/>
      <c r="I1580" s="42"/>
      <c r="J1580" s="42"/>
      <c r="K1580" s="42"/>
      <c r="L1580" s="42"/>
      <c r="M1580" s="42"/>
      <c r="N1580" s="42"/>
      <c r="O1580" s="42"/>
      <c r="P1580" s="42"/>
    </row>
    <row r="1581" spans="1:16">
      <c r="A1581" s="42"/>
      <c r="B1581" s="43"/>
      <c r="C1581" s="42"/>
      <c r="D1581" s="42"/>
      <c r="E1581" s="42"/>
      <c r="F1581" s="42"/>
      <c r="G1581" s="42"/>
      <c r="H1581" s="42"/>
      <c r="I1581" s="42"/>
      <c r="J1581" s="42"/>
      <c r="K1581" s="42"/>
      <c r="L1581" s="42"/>
      <c r="M1581" s="42"/>
      <c r="N1581" s="42"/>
      <c r="O1581" s="42"/>
      <c r="P1581" s="42"/>
    </row>
    <row r="1582" spans="1:16">
      <c r="A1582" s="42"/>
      <c r="B1582" s="43"/>
      <c r="C1582" s="42"/>
      <c r="D1582" s="42"/>
      <c r="E1582" s="42"/>
      <c r="F1582" s="42"/>
      <c r="G1582" s="42"/>
      <c r="H1582" s="42"/>
      <c r="I1582" s="42"/>
      <c r="J1582" s="42"/>
      <c r="K1582" s="42"/>
      <c r="L1582" s="42"/>
      <c r="M1582" s="42"/>
      <c r="N1582" s="42"/>
      <c r="O1582" s="42"/>
      <c r="P1582" s="42"/>
    </row>
    <row r="1583" spans="1:16">
      <c r="A1583" s="42"/>
      <c r="B1583" s="43"/>
      <c r="C1583" s="42"/>
      <c r="D1583" s="42"/>
      <c r="E1583" s="42"/>
      <c r="F1583" s="42"/>
      <c r="G1583" s="42"/>
      <c r="H1583" s="42"/>
      <c r="I1583" s="42"/>
      <c r="J1583" s="42"/>
      <c r="K1583" s="42"/>
      <c r="L1583" s="42"/>
      <c r="M1583" s="42"/>
      <c r="N1583" s="42"/>
      <c r="O1583" s="42"/>
      <c r="P1583" s="42"/>
    </row>
    <row r="1584" spans="1:16">
      <c r="A1584" s="42"/>
      <c r="B1584" s="43"/>
      <c r="C1584" s="42"/>
      <c r="D1584" s="42"/>
      <c r="E1584" s="42"/>
      <c r="F1584" s="42"/>
      <c r="G1584" s="42"/>
      <c r="H1584" s="42"/>
      <c r="I1584" s="42"/>
      <c r="J1584" s="42"/>
      <c r="K1584" s="42"/>
      <c r="L1584" s="42"/>
      <c r="M1584" s="42"/>
      <c r="N1584" s="42"/>
      <c r="O1584" s="42"/>
      <c r="P1584" s="42"/>
    </row>
    <row r="1585" spans="1:16">
      <c r="A1585" s="42"/>
      <c r="B1585" s="43"/>
      <c r="C1585" s="42"/>
      <c r="D1585" s="42"/>
      <c r="E1585" s="42"/>
      <c r="F1585" s="42"/>
      <c r="G1585" s="42"/>
      <c r="H1585" s="42"/>
      <c r="I1585" s="42"/>
      <c r="J1585" s="42"/>
      <c r="K1585" s="42"/>
      <c r="L1585" s="42"/>
      <c r="M1585" s="42"/>
      <c r="N1585" s="42"/>
      <c r="O1585" s="42"/>
      <c r="P1585" s="42"/>
    </row>
    <row r="1586" spans="1:16">
      <c r="A1586" s="42"/>
      <c r="B1586" s="43"/>
      <c r="C1586" s="42"/>
      <c r="D1586" s="42"/>
      <c r="E1586" s="42"/>
      <c r="F1586" s="42"/>
      <c r="G1586" s="42"/>
      <c r="H1586" s="42"/>
      <c r="I1586" s="42"/>
      <c r="J1586" s="42"/>
      <c r="K1586" s="42"/>
      <c r="L1586" s="42"/>
      <c r="M1586" s="42"/>
      <c r="N1586" s="42"/>
      <c r="O1586" s="42"/>
      <c r="P1586" s="42"/>
    </row>
    <row r="1587" spans="1:16">
      <c r="A1587" s="42"/>
      <c r="B1587" s="43"/>
      <c r="C1587" s="42"/>
      <c r="D1587" s="42"/>
      <c r="E1587" s="42"/>
      <c r="F1587" s="42"/>
      <c r="G1587" s="42"/>
      <c r="H1587" s="42"/>
      <c r="I1587" s="42"/>
      <c r="J1587" s="42"/>
      <c r="K1587" s="42"/>
      <c r="L1587" s="42"/>
      <c r="M1587" s="42"/>
      <c r="N1587" s="42"/>
      <c r="O1587" s="42"/>
      <c r="P1587" s="42"/>
    </row>
    <row r="1588" spans="1:16">
      <c r="A1588" s="42"/>
      <c r="B1588" s="43"/>
      <c r="C1588" s="42"/>
      <c r="D1588" s="42"/>
      <c r="E1588" s="42"/>
      <c r="F1588" s="42"/>
      <c r="G1588" s="42"/>
      <c r="H1588" s="42"/>
      <c r="I1588" s="42"/>
      <c r="J1588" s="42"/>
      <c r="K1588" s="42"/>
      <c r="L1588" s="42"/>
      <c r="M1588" s="42"/>
      <c r="N1588" s="42"/>
      <c r="O1588" s="42"/>
      <c r="P1588" s="42"/>
    </row>
    <row r="1589" spans="1:16">
      <c r="A1589" s="42"/>
      <c r="B1589" s="43"/>
      <c r="C1589" s="42"/>
      <c r="D1589" s="42"/>
      <c r="E1589" s="42"/>
      <c r="F1589" s="42"/>
      <c r="G1589" s="42"/>
      <c r="H1589" s="42"/>
      <c r="I1589" s="42"/>
      <c r="J1589" s="42"/>
      <c r="K1589" s="42"/>
      <c r="L1589" s="42"/>
      <c r="M1589" s="42"/>
      <c r="N1589" s="42"/>
      <c r="O1589" s="42"/>
      <c r="P1589" s="42"/>
    </row>
    <row r="1590" spans="1:16">
      <c r="A1590" s="42"/>
      <c r="B1590" s="43"/>
      <c r="C1590" s="42"/>
      <c r="D1590" s="42"/>
      <c r="E1590" s="42"/>
      <c r="F1590" s="42"/>
      <c r="G1590" s="42"/>
      <c r="H1590" s="42"/>
      <c r="I1590" s="42"/>
      <c r="J1590" s="42"/>
      <c r="K1590" s="42"/>
      <c r="L1590" s="42"/>
      <c r="M1590" s="42"/>
      <c r="N1590" s="42"/>
      <c r="O1590" s="42"/>
      <c r="P1590" s="42"/>
    </row>
    <row r="1591" spans="1:16">
      <c r="A1591" s="42"/>
      <c r="B1591" s="43"/>
      <c r="C1591" s="42"/>
      <c r="D1591" s="42"/>
      <c r="E1591" s="42"/>
      <c r="F1591" s="42"/>
      <c r="G1591" s="42"/>
      <c r="H1591" s="42"/>
      <c r="I1591" s="42"/>
      <c r="J1591" s="42"/>
      <c r="K1591" s="42"/>
      <c r="L1591" s="42"/>
      <c r="M1591" s="42"/>
      <c r="N1591" s="42"/>
      <c r="O1591" s="42"/>
      <c r="P1591" s="42"/>
    </row>
    <row r="1592" spans="1:16">
      <c r="A1592" s="42"/>
      <c r="B1592" s="43"/>
      <c r="C1592" s="42"/>
      <c r="D1592" s="42"/>
      <c r="E1592" s="42"/>
      <c r="F1592" s="42"/>
      <c r="G1592" s="42"/>
      <c r="H1592" s="42"/>
      <c r="I1592" s="42"/>
      <c r="J1592" s="42"/>
      <c r="K1592" s="42"/>
      <c r="L1592" s="42"/>
      <c r="M1592" s="42"/>
      <c r="N1592" s="42"/>
      <c r="O1592" s="42"/>
      <c r="P1592" s="42"/>
    </row>
    <row r="1593" spans="1:16">
      <c r="A1593" s="42"/>
      <c r="B1593" s="43"/>
      <c r="C1593" s="42"/>
      <c r="D1593" s="42"/>
      <c r="E1593" s="42"/>
      <c r="F1593" s="42"/>
      <c r="G1593" s="42"/>
      <c r="H1593" s="42"/>
      <c r="I1593" s="42"/>
      <c r="J1593" s="42"/>
      <c r="K1593" s="42"/>
      <c r="L1593" s="42"/>
      <c r="M1593" s="42"/>
      <c r="N1593" s="42"/>
      <c r="O1593" s="42"/>
      <c r="P1593" s="42"/>
    </row>
    <row r="1594" spans="1:16">
      <c r="A1594" s="42"/>
      <c r="B1594" s="43"/>
      <c r="C1594" s="42"/>
      <c r="D1594" s="42"/>
      <c r="E1594" s="42"/>
      <c r="F1594" s="42"/>
      <c r="G1594" s="42"/>
      <c r="H1594" s="42"/>
      <c r="I1594" s="42"/>
      <c r="J1594" s="42"/>
      <c r="K1594" s="42"/>
      <c r="L1594" s="42"/>
      <c r="M1594" s="42"/>
      <c r="N1594" s="42"/>
      <c r="O1594" s="42"/>
      <c r="P1594" s="42"/>
    </row>
    <row r="1595" spans="1:16">
      <c r="A1595" s="42"/>
      <c r="B1595" s="43"/>
      <c r="C1595" s="42"/>
      <c r="D1595" s="42"/>
      <c r="E1595" s="42"/>
      <c r="F1595" s="42"/>
      <c r="G1595" s="42"/>
      <c r="H1595" s="42"/>
      <c r="I1595" s="42"/>
      <c r="J1595" s="42"/>
      <c r="K1595" s="42"/>
      <c r="L1595" s="42"/>
      <c r="M1595" s="42"/>
      <c r="N1595" s="42"/>
      <c r="O1595" s="42"/>
      <c r="P1595" s="42"/>
    </row>
    <row r="1596" spans="1:16">
      <c r="A1596" s="42"/>
      <c r="B1596" s="43"/>
      <c r="C1596" s="42"/>
      <c r="D1596" s="42"/>
      <c r="E1596" s="42"/>
      <c r="F1596" s="42"/>
      <c r="G1596" s="42"/>
      <c r="H1596" s="42"/>
      <c r="I1596" s="42"/>
      <c r="J1596" s="42"/>
      <c r="K1596" s="42"/>
      <c r="L1596" s="42"/>
      <c r="M1596" s="42"/>
      <c r="N1596" s="42"/>
      <c r="O1596" s="42"/>
      <c r="P1596" s="42"/>
    </row>
    <row r="1597" spans="1:16">
      <c r="A1597" s="42"/>
      <c r="B1597" s="43"/>
      <c r="C1597" s="42"/>
      <c r="D1597" s="42"/>
      <c r="E1597" s="42"/>
      <c r="F1597" s="42"/>
      <c r="G1597" s="42"/>
      <c r="H1597" s="42"/>
      <c r="I1597" s="42"/>
      <c r="J1597" s="42"/>
      <c r="K1597" s="42"/>
      <c r="L1597" s="42"/>
      <c r="M1597" s="42"/>
      <c r="N1597" s="42"/>
      <c r="O1597" s="42"/>
      <c r="P1597" s="42"/>
    </row>
    <row r="1598" spans="1:16">
      <c r="A1598" s="42"/>
      <c r="B1598" s="43"/>
      <c r="C1598" s="42"/>
      <c r="D1598" s="42"/>
      <c r="E1598" s="42"/>
      <c r="F1598" s="42"/>
      <c r="G1598" s="42"/>
      <c r="H1598" s="42"/>
      <c r="I1598" s="42"/>
      <c r="J1598" s="42"/>
      <c r="K1598" s="42"/>
      <c r="L1598" s="42"/>
      <c r="M1598" s="42"/>
      <c r="N1598" s="42"/>
      <c r="O1598" s="42"/>
      <c r="P1598" s="42"/>
    </row>
    <row r="1599" spans="1:16">
      <c r="A1599" s="42"/>
      <c r="B1599" s="43"/>
      <c r="C1599" s="42"/>
      <c r="D1599" s="42"/>
      <c r="E1599" s="42"/>
      <c r="F1599" s="42"/>
      <c r="G1599" s="42"/>
      <c r="H1599" s="42"/>
      <c r="I1599" s="42"/>
      <c r="J1599" s="42"/>
      <c r="K1599" s="42"/>
      <c r="L1599" s="42"/>
      <c r="M1599" s="42"/>
      <c r="N1599" s="42"/>
      <c r="O1599" s="42"/>
      <c r="P1599" s="42"/>
    </row>
    <row r="1600" spans="1:16">
      <c r="A1600" s="42"/>
      <c r="B1600" s="43"/>
      <c r="C1600" s="42"/>
      <c r="D1600" s="42"/>
      <c r="E1600" s="42"/>
      <c r="F1600" s="42"/>
      <c r="G1600" s="42"/>
      <c r="H1600" s="42"/>
      <c r="I1600" s="42"/>
      <c r="J1600" s="42"/>
      <c r="K1600" s="42"/>
      <c r="L1600" s="42"/>
      <c r="M1600" s="42"/>
      <c r="N1600" s="42"/>
      <c r="O1600" s="42"/>
      <c r="P1600" s="42"/>
    </row>
    <row r="1601" spans="1:16">
      <c r="A1601" s="42"/>
      <c r="B1601" s="43"/>
      <c r="C1601" s="42"/>
      <c r="D1601" s="42"/>
      <c r="E1601" s="42"/>
      <c r="F1601" s="42"/>
      <c r="G1601" s="42"/>
      <c r="H1601" s="42"/>
      <c r="I1601" s="42"/>
      <c r="J1601" s="42"/>
      <c r="K1601" s="42"/>
      <c r="L1601" s="42"/>
      <c r="M1601" s="42"/>
      <c r="N1601" s="42"/>
      <c r="O1601" s="42"/>
      <c r="P1601" s="42"/>
    </row>
    <row r="1602" spans="1:16">
      <c r="A1602" s="42"/>
      <c r="B1602" s="43"/>
      <c r="C1602" s="42"/>
      <c r="D1602" s="42"/>
      <c r="E1602" s="42"/>
      <c r="F1602" s="42"/>
      <c r="G1602" s="42"/>
      <c r="H1602" s="42"/>
      <c r="I1602" s="42"/>
      <c r="J1602" s="42"/>
      <c r="K1602" s="42"/>
      <c r="L1602" s="42"/>
      <c r="M1602" s="42"/>
      <c r="N1602" s="42"/>
      <c r="O1602" s="42"/>
      <c r="P1602" s="42"/>
    </row>
    <row r="1603" spans="1:16">
      <c r="A1603" s="42"/>
      <c r="B1603" s="43"/>
      <c r="C1603" s="42"/>
      <c r="D1603" s="42"/>
      <c r="E1603" s="42"/>
      <c r="F1603" s="42"/>
      <c r="G1603" s="42"/>
      <c r="H1603" s="42"/>
      <c r="I1603" s="42"/>
      <c r="J1603" s="42"/>
      <c r="K1603" s="42"/>
      <c r="L1603" s="42"/>
      <c r="M1603" s="42"/>
      <c r="N1603" s="42"/>
      <c r="O1603" s="42"/>
      <c r="P1603" s="42"/>
    </row>
    <row r="1604" spans="1:16">
      <c r="A1604" s="42"/>
      <c r="B1604" s="43"/>
      <c r="C1604" s="42"/>
      <c r="D1604" s="42"/>
      <c r="E1604" s="42"/>
      <c r="F1604" s="42"/>
      <c r="G1604" s="42"/>
      <c r="H1604" s="42"/>
      <c r="I1604" s="42"/>
      <c r="J1604" s="42"/>
      <c r="K1604" s="42"/>
      <c r="L1604" s="42"/>
      <c r="M1604" s="42"/>
      <c r="N1604" s="42"/>
      <c r="O1604" s="42"/>
      <c r="P1604" s="42"/>
    </row>
    <row r="1605" spans="1:16">
      <c r="A1605" s="42"/>
      <c r="B1605" s="43"/>
      <c r="C1605" s="42"/>
      <c r="D1605" s="42"/>
      <c r="E1605" s="42"/>
      <c r="F1605" s="42"/>
      <c r="G1605" s="42"/>
      <c r="H1605" s="42"/>
      <c r="I1605" s="42"/>
      <c r="J1605" s="42"/>
      <c r="K1605" s="42"/>
      <c r="L1605" s="42"/>
      <c r="M1605" s="42"/>
      <c r="N1605" s="42"/>
      <c r="O1605" s="42"/>
      <c r="P1605" s="42"/>
    </row>
    <row r="1606" spans="1:16">
      <c r="A1606" s="42"/>
      <c r="B1606" s="43"/>
      <c r="C1606" s="42"/>
      <c r="D1606" s="42"/>
      <c r="E1606" s="42"/>
      <c r="F1606" s="42"/>
      <c r="G1606" s="42"/>
      <c r="H1606" s="42"/>
      <c r="I1606" s="42"/>
      <c r="J1606" s="42"/>
      <c r="K1606" s="42"/>
      <c r="L1606" s="42"/>
      <c r="M1606" s="42"/>
      <c r="N1606" s="42"/>
      <c r="O1606" s="42"/>
      <c r="P1606" s="42"/>
    </row>
    <row r="1607" spans="1:16">
      <c r="A1607" s="42"/>
      <c r="B1607" s="43"/>
      <c r="C1607" s="42"/>
      <c r="D1607" s="42"/>
      <c r="E1607" s="42"/>
      <c r="F1607" s="42"/>
      <c r="G1607" s="42"/>
      <c r="H1607" s="42"/>
      <c r="I1607" s="42"/>
      <c r="J1607" s="42"/>
      <c r="K1607" s="42"/>
      <c r="L1607" s="42"/>
      <c r="M1607" s="42"/>
      <c r="N1607" s="42"/>
      <c r="O1607" s="42"/>
      <c r="P1607" s="42"/>
    </row>
    <row r="1608" spans="1:16">
      <c r="A1608" s="42"/>
      <c r="B1608" s="43"/>
      <c r="C1608" s="42"/>
      <c r="D1608" s="42"/>
      <c r="E1608" s="42"/>
      <c r="F1608" s="42"/>
      <c r="G1608" s="42"/>
      <c r="H1608" s="42"/>
      <c r="I1608" s="42"/>
      <c r="J1608" s="42"/>
      <c r="K1608" s="42"/>
      <c r="L1608" s="42"/>
      <c r="M1608" s="42"/>
      <c r="N1608" s="42"/>
      <c r="O1608" s="42"/>
      <c r="P1608" s="42"/>
    </row>
    <row r="1609" spans="1:16">
      <c r="A1609" s="42"/>
      <c r="B1609" s="43"/>
      <c r="C1609" s="42"/>
      <c r="D1609" s="42"/>
      <c r="E1609" s="42"/>
      <c r="F1609" s="42"/>
      <c r="G1609" s="42"/>
      <c r="H1609" s="42"/>
      <c r="I1609" s="42"/>
      <c r="J1609" s="42"/>
      <c r="K1609" s="42"/>
      <c r="L1609" s="42"/>
      <c r="M1609" s="42"/>
      <c r="N1609" s="42"/>
      <c r="O1609" s="42"/>
      <c r="P1609" s="42"/>
    </row>
    <row r="1610" spans="1:16">
      <c r="A1610" s="42"/>
      <c r="B1610" s="43"/>
      <c r="C1610" s="42"/>
      <c r="D1610" s="42"/>
      <c r="E1610" s="42"/>
      <c r="F1610" s="42"/>
      <c r="G1610" s="42"/>
      <c r="H1610" s="42"/>
      <c r="I1610" s="42"/>
      <c r="J1610" s="42"/>
      <c r="K1610" s="42"/>
      <c r="L1610" s="42"/>
      <c r="M1610" s="42"/>
      <c r="N1610" s="42"/>
      <c r="O1610" s="42"/>
      <c r="P1610" s="42"/>
    </row>
    <row r="1611" spans="1:16">
      <c r="A1611" s="42"/>
      <c r="B1611" s="43"/>
      <c r="C1611" s="42"/>
      <c r="D1611" s="42"/>
      <c r="E1611" s="42"/>
      <c r="F1611" s="42"/>
      <c r="G1611" s="42"/>
      <c r="H1611" s="42"/>
      <c r="I1611" s="42"/>
      <c r="J1611" s="42"/>
      <c r="K1611" s="42"/>
      <c r="L1611" s="42"/>
      <c r="M1611" s="42"/>
      <c r="N1611" s="42"/>
      <c r="O1611" s="42"/>
      <c r="P1611" s="42"/>
    </row>
    <row r="1612" spans="1:16">
      <c r="A1612" s="42"/>
      <c r="B1612" s="43"/>
      <c r="C1612" s="42"/>
      <c r="D1612" s="42"/>
      <c r="E1612" s="42"/>
      <c r="F1612" s="42"/>
      <c r="G1612" s="42"/>
      <c r="H1612" s="42"/>
      <c r="I1612" s="42"/>
      <c r="J1612" s="42"/>
      <c r="K1612" s="42"/>
      <c r="L1612" s="42"/>
      <c r="M1612" s="42"/>
      <c r="N1612" s="42"/>
      <c r="O1612" s="42"/>
      <c r="P1612" s="42"/>
    </row>
    <row r="1613" spans="1:16">
      <c r="A1613" s="42"/>
      <c r="B1613" s="43"/>
      <c r="C1613" s="42"/>
      <c r="D1613" s="42"/>
      <c r="E1613" s="42"/>
      <c r="F1613" s="42"/>
      <c r="G1613" s="42"/>
      <c r="H1613" s="42"/>
      <c r="I1613" s="42"/>
      <c r="J1613" s="42"/>
      <c r="K1613" s="42"/>
      <c r="L1613" s="42"/>
      <c r="M1613" s="42"/>
      <c r="N1613" s="42"/>
      <c r="O1613" s="42"/>
      <c r="P1613" s="42"/>
    </row>
    <row r="1614" spans="1:16">
      <c r="A1614" s="42"/>
      <c r="B1614" s="43"/>
      <c r="C1614" s="42"/>
      <c r="D1614" s="42"/>
      <c r="E1614" s="42"/>
      <c r="F1614" s="42"/>
      <c r="G1614" s="42"/>
      <c r="H1614" s="42"/>
      <c r="I1614" s="42"/>
      <c r="J1614" s="42"/>
      <c r="K1614" s="42"/>
      <c r="L1614" s="42"/>
      <c r="M1614" s="42"/>
      <c r="N1614" s="42"/>
      <c r="O1614" s="42"/>
      <c r="P1614" s="42"/>
    </row>
    <row r="1615" spans="1:16">
      <c r="A1615" s="42"/>
      <c r="B1615" s="43"/>
      <c r="C1615" s="42"/>
      <c r="D1615" s="42"/>
      <c r="E1615" s="42"/>
      <c r="F1615" s="42"/>
      <c r="G1615" s="42"/>
      <c r="H1615" s="42"/>
      <c r="I1615" s="42"/>
      <c r="J1615" s="42"/>
      <c r="K1615" s="42"/>
      <c r="L1615" s="42"/>
      <c r="M1615" s="42"/>
      <c r="N1615" s="42"/>
      <c r="O1615" s="42"/>
      <c r="P1615" s="42"/>
    </row>
    <row r="1616" spans="1:16">
      <c r="A1616" s="42"/>
      <c r="B1616" s="43"/>
      <c r="C1616" s="42"/>
      <c r="D1616" s="42"/>
      <c r="E1616" s="42"/>
      <c r="F1616" s="42"/>
      <c r="G1616" s="42"/>
      <c r="H1616" s="42"/>
      <c r="I1616" s="42"/>
      <c r="J1616" s="42"/>
      <c r="K1616" s="42"/>
      <c r="L1616" s="42"/>
      <c r="M1616" s="42"/>
      <c r="N1616" s="42"/>
      <c r="O1616" s="42"/>
      <c r="P1616" s="42"/>
    </row>
    <row r="1617" spans="1:16">
      <c r="A1617" s="42"/>
      <c r="B1617" s="43"/>
      <c r="C1617" s="42"/>
      <c r="D1617" s="42"/>
      <c r="E1617" s="42"/>
      <c r="F1617" s="42"/>
      <c r="G1617" s="42"/>
      <c r="H1617" s="42"/>
      <c r="I1617" s="42"/>
      <c r="J1617" s="42"/>
      <c r="K1617" s="42"/>
      <c r="L1617" s="42"/>
      <c r="M1617" s="42"/>
      <c r="N1617" s="42"/>
      <c r="O1617" s="42"/>
      <c r="P1617" s="42"/>
    </row>
    <row r="1618" spans="1:16">
      <c r="A1618" s="42"/>
      <c r="B1618" s="43"/>
      <c r="C1618" s="42"/>
      <c r="D1618" s="42"/>
      <c r="E1618" s="42"/>
      <c r="F1618" s="42"/>
      <c r="G1618" s="42"/>
      <c r="H1618" s="42"/>
      <c r="I1618" s="42"/>
      <c r="J1618" s="42"/>
      <c r="K1618" s="42"/>
      <c r="L1618" s="42"/>
      <c r="M1618" s="42"/>
      <c r="N1618" s="42"/>
      <c r="O1618" s="42"/>
      <c r="P1618" s="42"/>
    </row>
    <row r="1619" spans="1:16">
      <c r="A1619" s="42"/>
      <c r="B1619" s="43"/>
      <c r="C1619" s="42"/>
      <c r="D1619" s="42"/>
      <c r="E1619" s="42"/>
      <c r="F1619" s="42"/>
      <c r="G1619" s="42"/>
      <c r="H1619" s="42"/>
      <c r="I1619" s="42"/>
      <c r="J1619" s="42"/>
      <c r="K1619" s="42"/>
      <c r="L1619" s="42"/>
      <c r="M1619" s="42"/>
      <c r="N1619" s="42"/>
      <c r="O1619" s="42"/>
      <c r="P1619" s="42"/>
    </row>
    <row r="1620" spans="1:16">
      <c r="A1620" s="42"/>
      <c r="B1620" s="43"/>
      <c r="C1620" s="42"/>
      <c r="D1620" s="42"/>
      <c r="E1620" s="42"/>
      <c r="F1620" s="42"/>
      <c r="G1620" s="42"/>
      <c r="H1620" s="42"/>
      <c r="I1620" s="42"/>
      <c r="J1620" s="42"/>
      <c r="K1620" s="42"/>
      <c r="L1620" s="42"/>
      <c r="M1620" s="42"/>
      <c r="N1620" s="42"/>
      <c r="O1620" s="42"/>
      <c r="P1620" s="42"/>
    </row>
    <row r="1621" spans="1:16">
      <c r="A1621" s="42"/>
      <c r="B1621" s="43"/>
      <c r="C1621" s="42"/>
      <c r="D1621" s="42"/>
      <c r="E1621" s="42"/>
      <c r="F1621" s="42"/>
      <c r="G1621" s="42"/>
      <c r="H1621" s="42"/>
      <c r="I1621" s="42"/>
      <c r="J1621" s="42"/>
      <c r="K1621" s="42"/>
      <c r="L1621" s="42"/>
      <c r="M1621" s="42"/>
      <c r="N1621" s="42"/>
      <c r="O1621" s="42"/>
      <c r="P1621" s="42"/>
    </row>
    <row r="1622" spans="1:16">
      <c r="A1622" s="42"/>
      <c r="B1622" s="43"/>
      <c r="C1622" s="42"/>
      <c r="D1622" s="42"/>
      <c r="E1622" s="42"/>
      <c r="F1622" s="42"/>
      <c r="G1622" s="42"/>
      <c r="H1622" s="42"/>
      <c r="I1622" s="42"/>
      <c r="J1622" s="42"/>
      <c r="K1622" s="42"/>
      <c r="L1622" s="42"/>
      <c r="M1622" s="42"/>
      <c r="N1622" s="42"/>
      <c r="O1622" s="42"/>
      <c r="P1622" s="42"/>
    </row>
    <row r="1623" spans="1:16">
      <c r="A1623" s="42"/>
      <c r="B1623" s="43"/>
      <c r="C1623" s="42"/>
      <c r="D1623" s="42"/>
      <c r="E1623" s="42"/>
      <c r="F1623" s="42"/>
      <c r="G1623" s="42"/>
      <c r="H1623" s="42"/>
      <c r="I1623" s="42"/>
      <c r="J1623" s="42"/>
      <c r="K1623" s="42"/>
      <c r="L1623" s="42"/>
      <c r="M1623" s="42"/>
      <c r="N1623" s="42"/>
      <c r="O1623" s="42"/>
      <c r="P1623" s="42"/>
    </row>
    <row r="1624" spans="1:16">
      <c r="A1624" s="42"/>
      <c r="B1624" s="43"/>
      <c r="C1624" s="42"/>
      <c r="D1624" s="42"/>
      <c r="E1624" s="42"/>
      <c r="F1624" s="42"/>
      <c r="G1624" s="42"/>
      <c r="H1624" s="42"/>
      <c r="I1624" s="42"/>
      <c r="J1624" s="42"/>
      <c r="K1624" s="42"/>
      <c r="L1624" s="42"/>
      <c r="M1624" s="42"/>
      <c r="N1624" s="42"/>
      <c r="O1624" s="42"/>
      <c r="P1624" s="42"/>
    </row>
    <row r="1625" spans="1:16">
      <c r="A1625" s="42"/>
      <c r="B1625" s="43"/>
      <c r="C1625" s="42"/>
      <c r="D1625" s="42"/>
      <c r="E1625" s="42"/>
      <c r="F1625" s="42"/>
      <c r="G1625" s="42"/>
      <c r="H1625" s="42"/>
      <c r="I1625" s="42"/>
      <c r="J1625" s="42"/>
      <c r="K1625" s="42"/>
      <c r="L1625" s="42"/>
      <c r="M1625" s="42"/>
      <c r="N1625" s="42"/>
      <c r="O1625" s="42"/>
      <c r="P1625" s="42"/>
    </row>
    <row r="1626" spans="1:16">
      <c r="A1626" s="42"/>
      <c r="B1626" s="43"/>
      <c r="C1626" s="42"/>
      <c r="D1626" s="42"/>
      <c r="E1626" s="42"/>
      <c r="F1626" s="42"/>
      <c r="G1626" s="42"/>
      <c r="H1626" s="42"/>
      <c r="I1626" s="42"/>
      <c r="J1626" s="42"/>
      <c r="K1626" s="42"/>
      <c r="L1626" s="42"/>
      <c r="M1626" s="42"/>
      <c r="N1626" s="42"/>
      <c r="O1626" s="42"/>
      <c r="P1626" s="42"/>
    </row>
    <row r="1627" spans="1:16">
      <c r="A1627" s="42"/>
      <c r="B1627" s="43"/>
      <c r="C1627" s="42"/>
      <c r="D1627" s="42"/>
      <c r="E1627" s="42"/>
      <c r="F1627" s="42"/>
      <c r="G1627" s="42"/>
      <c r="H1627" s="42"/>
      <c r="I1627" s="42"/>
      <c r="J1627" s="42"/>
      <c r="K1627" s="42"/>
      <c r="L1627" s="42"/>
      <c r="M1627" s="42"/>
      <c r="N1627" s="42"/>
      <c r="O1627" s="42"/>
      <c r="P1627" s="42"/>
    </row>
    <row r="1628" spans="1:16">
      <c r="A1628" s="42"/>
      <c r="B1628" s="43"/>
      <c r="C1628" s="42"/>
      <c r="D1628" s="42"/>
      <c r="E1628" s="42"/>
      <c r="F1628" s="42"/>
      <c r="G1628" s="42"/>
      <c r="H1628" s="42"/>
      <c r="I1628" s="42"/>
      <c r="J1628" s="42"/>
      <c r="K1628" s="42"/>
      <c r="L1628" s="42"/>
      <c r="M1628" s="42"/>
      <c r="N1628" s="42"/>
      <c r="O1628" s="42"/>
      <c r="P1628" s="42"/>
    </row>
    <row r="1629" spans="1:16">
      <c r="A1629" s="42"/>
      <c r="B1629" s="43"/>
      <c r="C1629" s="42"/>
      <c r="D1629" s="42"/>
      <c r="E1629" s="42"/>
      <c r="F1629" s="42"/>
      <c r="G1629" s="42"/>
      <c r="H1629" s="42"/>
      <c r="I1629" s="42"/>
      <c r="J1629" s="42"/>
      <c r="K1629" s="42"/>
      <c r="L1629" s="42"/>
      <c r="M1629" s="42"/>
      <c r="N1629" s="42"/>
      <c r="O1629" s="42"/>
      <c r="P1629" s="42"/>
    </row>
    <row r="1630" spans="1:16">
      <c r="A1630" s="42"/>
      <c r="B1630" s="43"/>
      <c r="C1630" s="42"/>
      <c r="D1630" s="42"/>
      <c r="E1630" s="42"/>
      <c r="F1630" s="42"/>
      <c r="G1630" s="42"/>
      <c r="H1630" s="42"/>
      <c r="I1630" s="42"/>
      <c r="J1630" s="42"/>
      <c r="K1630" s="42"/>
      <c r="L1630" s="42"/>
      <c r="M1630" s="42"/>
      <c r="N1630" s="42"/>
      <c r="O1630" s="42"/>
      <c r="P1630" s="42"/>
    </row>
    <row r="1631" spans="1:16">
      <c r="A1631" s="42"/>
      <c r="B1631" s="43"/>
      <c r="C1631" s="42"/>
      <c r="D1631" s="42"/>
      <c r="E1631" s="42"/>
      <c r="F1631" s="42"/>
      <c r="G1631" s="42"/>
      <c r="H1631" s="42"/>
      <c r="I1631" s="42"/>
      <c r="J1631" s="42"/>
      <c r="K1631" s="42"/>
      <c r="L1631" s="42"/>
      <c r="M1631" s="42"/>
      <c r="N1631" s="42"/>
      <c r="O1631" s="42"/>
      <c r="P1631" s="42"/>
    </row>
    <row r="1632" spans="1:16">
      <c r="A1632" s="42"/>
      <c r="B1632" s="43"/>
      <c r="C1632" s="42"/>
      <c r="D1632" s="42"/>
      <c r="E1632" s="42"/>
      <c r="F1632" s="42"/>
      <c r="G1632" s="42"/>
      <c r="H1632" s="42"/>
      <c r="I1632" s="42"/>
      <c r="J1632" s="42"/>
      <c r="K1632" s="42"/>
      <c r="L1632" s="42"/>
      <c r="M1632" s="42"/>
      <c r="N1632" s="42"/>
      <c r="O1632" s="42"/>
      <c r="P1632" s="42"/>
    </row>
    <row r="1633" spans="1:16">
      <c r="A1633" s="42"/>
      <c r="B1633" s="43"/>
      <c r="C1633" s="42"/>
      <c r="D1633" s="42"/>
      <c r="E1633" s="42"/>
      <c r="F1633" s="42"/>
      <c r="G1633" s="42"/>
      <c r="H1633" s="42"/>
      <c r="I1633" s="42"/>
      <c r="J1633" s="42"/>
      <c r="K1633" s="42"/>
      <c r="L1633" s="42"/>
      <c r="M1633" s="42"/>
      <c r="N1633" s="42"/>
      <c r="O1633" s="42"/>
      <c r="P1633" s="42"/>
    </row>
    <row r="1634" spans="1:16">
      <c r="A1634" s="42"/>
      <c r="B1634" s="43"/>
      <c r="C1634" s="42"/>
      <c r="D1634" s="42"/>
      <c r="E1634" s="42"/>
      <c r="F1634" s="42"/>
      <c r="G1634" s="42"/>
      <c r="H1634" s="42"/>
      <c r="I1634" s="42"/>
      <c r="J1634" s="42"/>
      <c r="K1634" s="42"/>
      <c r="L1634" s="42"/>
      <c r="M1634" s="42"/>
      <c r="N1634" s="42"/>
      <c r="O1634" s="42"/>
      <c r="P1634" s="42"/>
    </row>
    <row r="1635" spans="1:16">
      <c r="A1635" s="42"/>
      <c r="B1635" s="43"/>
      <c r="C1635" s="42"/>
      <c r="D1635" s="42"/>
      <c r="E1635" s="42"/>
      <c r="F1635" s="42"/>
      <c r="G1635" s="42"/>
      <c r="H1635" s="42"/>
      <c r="I1635" s="42"/>
      <c r="J1635" s="42"/>
      <c r="K1635" s="42"/>
      <c r="L1635" s="42"/>
      <c r="M1635" s="42"/>
      <c r="N1635" s="42"/>
      <c r="O1635" s="42"/>
      <c r="P1635" s="42"/>
    </row>
    <row r="1636" spans="1:16">
      <c r="A1636" s="42"/>
      <c r="B1636" s="43"/>
      <c r="C1636" s="42"/>
      <c r="D1636" s="42"/>
      <c r="E1636" s="42"/>
      <c r="F1636" s="42"/>
      <c r="G1636" s="42"/>
      <c r="H1636" s="42"/>
      <c r="I1636" s="42"/>
      <c r="J1636" s="42"/>
      <c r="K1636" s="42"/>
      <c r="L1636" s="42"/>
      <c r="M1636" s="42"/>
      <c r="N1636" s="42"/>
      <c r="O1636" s="42"/>
      <c r="P1636" s="42"/>
    </row>
    <row r="1637" spans="1:16">
      <c r="A1637" s="42"/>
      <c r="B1637" s="43"/>
      <c r="C1637" s="42"/>
      <c r="D1637" s="42"/>
      <c r="E1637" s="42"/>
      <c r="F1637" s="42"/>
      <c r="G1637" s="42"/>
      <c r="H1637" s="42"/>
      <c r="I1637" s="42"/>
      <c r="J1637" s="42"/>
      <c r="K1637" s="42"/>
      <c r="L1637" s="42"/>
      <c r="M1637" s="42"/>
      <c r="N1637" s="42"/>
      <c r="O1637" s="42"/>
      <c r="P1637" s="42"/>
    </row>
    <row r="1638" spans="1:16">
      <c r="A1638" s="42"/>
      <c r="B1638" s="43"/>
      <c r="C1638" s="42"/>
      <c r="D1638" s="42"/>
      <c r="E1638" s="42"/>
      <c r="F1638" s="42"/>
      <c r="G1638" s="42"/>
      <c r="H1638" s="42"/>
      <c r="I1638" s="42"/>
      <c r="J1638" s="42"/>
      <c r="K1638" s="42"/>
      <c r="L1638" s="42"/>
      <c r="M1638" s="42"/>
      <c r="N1638" s="42"/>
      <c r="O1638" s="42"/>
      <c r="P1638" s="42"/>
    </row>
    <row r="1639" spans="1:16">
      <c r="A1639" s="42"/>
      <c r="B1639" s="43"/>
      <c r="C1639" s="42"/>
      <c r="D1639" s="42"/>
      <c r="E1639" s="42"/>
      <c r="F1639" s="42"/>
      <c r="G1639" s="42"/>
      <c r="H1639" s="42"/>
      <c r="I1639" s="42"/>
      <c r="J1639" s="42"/>
      <c r="K1639" s="42"/>
      <c r="L1639" s="42"/>
      <c r="M1639" s="42"/>
      <c r="N1639" s="42"/>
      <c r="O1639" s="42"/>
      <c r="P1639" s="42"/>
    </row>
    <row r="1640" spans="1:16">
      <c r="A1640" s="42"/>
      <c r="B1640" s="43"/>
      <c r="C1640" s="42"/>
      <c r="D1640" s="42"/>
      <c r="E1640" s="42"/>
      <c r="F1640" s="42"/>
      <c r="G1640" s="42"/>
      <c r="H1640" s="42"/>
      <c r="I1640" s="42"/>
      <c r="J1640" s="42"/>
      <c r="K1640" s="42"/>
      <c r="L1640" s="42"/>
      <c r="M1640" s="42"/>
      <c r="N1640" s="42"/>
      <c r="O1640" s="42"/>
      <c r="P1640" s="42"/>
    </row>
    <row r="1641" spans="1:16">
      <c r="A1641" s="42"/>
      <c r="B1641" s="43"/>
      <c r="C1641" s="42"/>
      <c r="D1641" s="42"/>
      <c r="E1641" s="42"/>
      <c r="F1641" s="42"/>
      <c r="G1641" s="42"/>
      <c r="H1641" s="42"/>
      <c r="I1641" s="42"/>
      <c r="J1641" s="42"/>
      <c r="K1641" s="42"/>
      <c r="L1641" s="42"/>
      <c r="M1641" s="42"/>
      <c r="N1641" s="42"/>
      <c r="O1641" s="42"/>
      <c r="P1641" s="42"/>
    </row>
    <row r="1642" spans="1:16">
      <c r="A1642" s="42"/>
      <c r="B1642" s="43"/>
      <c r="C1642" s="42"/>
      <c r="D1642" s="42"/>
      <c r="E1642" s="42"/>
      <c r="F1642" s="42"/>
      <c r="G1642" s="42"/>
      <c r="H1642" s="42"/>
      <c r="I1642" s="42"/>
      <c r="J1642" s="42"/>
      <c r="K1642" s="42"/>
      <c r="L1642" s="42"/>
      <c r="M1642" s="42"/>
      <c r="N1642" s="42"/>
      <c r="O1642" s="42"/>
      <c r="P1642" s="42"/>
    </row>
    <row r="1643" spans="1:16">
      <c r="A1643" s="42"/>
      <c r="B1643" s="43"/>
      <c r="C1643" s="42"/>
      <c r="D1643" s="42"/>
      <c r="E1643" s="42"/>
      <c r="F1643" s="42"/>
      <c r="G1643" s="42"/>
      <c r="H1643" s="42"/>
      <c r="I1643" s="42"/>
      <c r="J1643" s="42"/>
      <c r="K1643" s="42"/>
      <c r="L1643" s="42"/>
      <c r="M1643" s="42"/>
      <c r="N1643" s="42"/>
      <c r="O1643" s="42"/>
      <c r="P1643" s="42"/>
    </row>
    <row r="1644" spans="1:16">
      <c r="A1644" s="42"/>
      <c r="B1644" s="43"/>
      <c r="C1644" s="42"/>
      <c r="D1644" s="42"/>
      <c r="E1644" s="42"/>
      <c r="F1644" s="42"/>
      <c r="G1644" s="42"/>
      <c r="H1644" s="42"/>
      <c r="I1644" s="42"/>
      <c r="J1644" s="42"/>
      <c r="K1644" s="42"/>
      <c r="L1644" s="42"/>
      <c r="M1644" s="42"/>
      <c r="N1644" s="42"/>
      <c r="O1644" s="42"/>
      <c r="P1644" s="42"/>
    </row>
    <row r="1645" spans="1:16">
      <c r="A1645" s="42"/>
      <c r="B1645" s="43"/>
      <c r="C1645" s="42"/>
      <c r="D1645" s="42"/>
      <c r="E1645" s="42"/>
      <c r="F1645" s="42"/>
      <c r="G1645" s="42"/>
      <c r="H1645" s="42"/>
      <c r="I1645" s="42"/>
      <c r="J1645" s="42"/>
      <c r="K1645" s="42"/>
      <c r="L1645" s="42"/>
      <c r="M1645" s="42"/>
      <c r="N1645" s="42"/>
      <c r="O1645" s="42"/>
      <c r="P1645" s="42"/>
    </row>
    <row r="1646" spans="1:16">
      <c r="A1646" s="42"/>
      <c r="B1646" s="43"/>
      <c r="C1646" s="42"/>
      <c r="D1646" s="42"/>
      <c r="E1646" s="42"/>
      <c r="F1646" s="42"/>
      <c r="G1646" s="42"/>
      <c r="H1646" s="42"/>
      <c r="I1646" s="42"/>
      <c r="J1646" s="42"/>
      <c r="K1646" s="42"/>
      <c r="L1646" s="42"/>
      <c r="M1646" s="42"/>
      <c r="N1646" s="42"/>
      <c r="O1646" s="42"/>
      <c r="P1646" s="42"/>
    </row>
    <row r="1647" spans="1:16">
      <c r="A1647" s="42"/>
      <c r="B1647" s="43"/>
      <c r="C1647" s="42"/>
      <c r="D1647" s="42"/>
      <c r="E1647" s="42"/>
      <c r="F1647" s="42"/>
      <c r="G1647" s="42"/>
      <c r="H1647" s="42"/>
      <c r="I1647" s="42"/>
      <c r="J1647" s="42"/>
      <c r="K1647" s="42"/>
      <c r="L1647" s="42"/>
      <c r="M1647" s="42"/>
      <c r="N1647" s="42"/>
      <c r="O1647" s="42"/>
      <c r="P1647" s="42"/>
    </row>
    <row r="1648" spans="1:16">
      <c r="A1648" s="42"/>
      <c r="B1648" s="43"/>
      <c r="C1648" s="42"/>
      <c r="D1648" s="42"/>
      <c r="E1648" s="42"/>
      <c r="F1648" s="42"/>
      <c r="G1648" s="42"/>
      <c r="H1648" s="42"/>
      <c r="I1648" s="42"/>
      <c r="J1648" s="42"/>
      <c r="K1648" s="42"/>
      <c r="L1648" s="42"/>
      <c r="M1648" s="42"/>
      <c r="N1648" s="42"/>
      <c r="O1648" s="42"/>
      <c r="P1648" s="42"/>
    </row>
    <row r="1649" spans="1:16">
      <c r="A1649" s="42"/>
      <c r="B1649" s="43"/>
      <c r="C1649" s="42"/>
      <c r="D1649" s="42"/>
      <c r="E1649" s="42"/>
      <c r="F1649" s="42"/>
      <c r="G1649" s="42"/>
      <c r="H1649" s="42"/>
      <c r="I1649" s="42"/>
      <c r="J1649" s="42"/>
      <c r="K1649" s="42"/>
      <c r="L1649" s="42"/>
      <c r="M1649" s="42"/>
      <c r="N1649" s="42"/>
      <c r="O1649" s="42"/>
      <c r="P1649" s="42"/>
    </row>
    <row r="1650" spans="1:16">
      <c r="A1650" s="42"/>
      <c r="B1650" s="43"/>
      <c r="C1650" s="42"/>
      <c r="D1650" s="42"/>
      <c r="E1650" s="42"/>
      <c r="F1650" s="42"/>
      <c r="G1650" s="42"/>
      <c r="H1650" s="42"/>
      <c r="I1650" s="42"/>
      <c r="J1650" s="42"/>
      <c r="K1650" s="42"/>
      <c r="L1650" s="42"/>
      <c r="M1650" s="42"/>
      <c r="N1650" s="42"/>
      <c r="O1650" s="42"/>
      <c r="P1650" s="42"/>
    </row>
    <row r="1651" spans="1:16">
      <c r="A1651" s="42"/>
      <c r="B1651" s="43"/>
      <c r="C1651" s="42"/>
      <c r="D1651" s="42"/>
      <c r="E1651" s="42"/>
      <c r="F1651" s="42"/>
      <c r="G1651" s="42"/>
      <c r="H1651" s="42"/>
      <c r="I1651" s="42"/>
      <c r="J1651" s="42"/>
      <c r="K1651" s="42"/>
      <c r="L1651" s="42"/>
      <c r="M1651" s="42"/>
      <c r="N1651" s="42"/>
      <c r="O1651" s="42"/>
      <c r="P1651" s="42"/>
    </row>
    <row r="1652" spans="1:16">
      <c r="A1652" s="42"/>
      <c r="B1652" s="43"/>
      <c r="C1652" s="42"/>
      <c r="D1652" s="42"/>
      <c r="E1652" s="42"/>
      <c r="F1652" s="42"/>
      <c r="G1652" s="42"/>
      <c r="H1652" s="42"/>
      <c r="I1652" s="42"/>
      <c r="J1652" s="42"/>
      <c r="K1652" s="42"/>
      <c r="L1652" s="42"/>
      <c r="M1652" s="42"/>
      <c r="N1652" s="42"/>
      <c r="O1652" s="42"/>
      <c r="P1652" s="42"/>
    </row>
    <row r="1653" spans="1:16">
      <c r="A1653" s="42"/>
      <c r="B1653" s="43"/>
      <c r="C1653" s="42"/>
      <c r="D1653" s="42"/>
      <c r="E1653" s="42"/>
      <c r="F1653" s="42"/>
      <c r="G1653" s="42"/>
      <c r="H1653" s="42"/>
      <c r="I1653" s="42"/>
      <c r="J1653" s="42"/>
      <c r="K1653" s="42"/>
      <c r="L1653" s="42"/>
      <c r="M1653" s="42"/>
      <c r="N1653" s="42"/>
      <c r="O1653" s="42"/>
      <c r="P1653" s="42"/>
    </row>
    <row r="1654" spans="1:16">
      <c r="A1654" s="42"/>
      <c r="B1654" s="43"/>
      <c r="C1654" s="42"/>
      <c r="D1654" s="42"/>
      <c r="E1654" s="42"/>
      <c r="F1654" s="42"/>
      <c r="G1654" s="42"/>
      <c r="H1654" s="42"/>
      <c r="I1654" s="42"/>
      <c r="J1654" s="42"/>
      <c r="K1654" s="42"/>
      <c r="L1654" s="42"/>
      <c r="M1654" s="42"/>
      <c r="N1654" s="42"/>
      <c r="O1654" s="42"/>
      <c r="P1654" s="42"/>
    </row>
    <row r="1655" spans="1:16">
      <c r="A1655" s="42"/>
      <c r="B1655" s="43"/>
      <c r="C1655" s="42"/>
      <c r="D1655" s="42"/>
      <c r="E1655" s="42"/>
      <c r="F1655" s="42"/>
      <c r="G1655" s="42"/>
      <c r="H1655" s="42"/>
      <c r="I1655" s="42"/>
      <c r="J1655" s="42"/>
      <c r="K1655" s="42"/>
      <c r="L1655" s="42"/>
      <c r="M1655" s="42"/>
      <c r="N1655" s="42"/>
      <c r="O1655" s="42"/>
      <c r="P1655" s="42"/>
    </row>
    <row r="1656" spans="1:16">
      <c r="A1656" s="42"/>
      <c r="B1656" s="43"/>
      <c r="C1656" s="42"/>
      <c r="D1656" s="42"/>
      <c r="E1656" s="42"/>
      <c r="F1656" s="42"/>
      <c r="G1656" s="42"/>
      <c r="H1656" s="42"/>
      <c r="I1656" s="42"/>
      <c r="J1656" s="42"/>
      <c r="K1656" s="42"/>
      <c r="L1656" s="42"/>
      <c r="M1656" s="42"/>
      <c r="N1656" s="42"/>
      <c r="O1656" s="42"/>
      <c r="P1656" s="42"/>
    </row>
    <row r="1657" spans="1:16">
      <c r="A1657" s="42"/>
      <c r="B1657" s="43"/>
      <c r="C1657" s="42"/>
      <c r="D1657" s="42"/>
      <c r="E1657" s="42"/>
      <c r="F1657" s="42"/>
      <c r="G1657" s="42"/>
      <c r="H1657" s="42"/>
      <c r="I1657" s="42"/>
      <c r="J1657" s="42"/>
      <c r="K1657" s="42"/>
      <c r="L1657" s="42"/>
      <c r="M1657" s="42"/>
      <c r="N1657" s="42"/>
      <c r="O1657" s="42"/>
      <c r="P1657" s="42"/>
    </row>
    <row r="1658" spans="1:16">
      <c r="A1658" s="42"/>
      <c r="B1658" s="43"/>
      <c r="C1658" s="42"/>
      <c r="D1658" s="42"/>
      <c r="E1658" s="42"/>
      <c r="F1658" s="42"/>
      <c r="G1658" s="42"/>
      <c r="H1658" s="42"/>
      <c r="I1658" s="42"/>
      <c r="J1658" s="42"/>
      <c r="K1658" s="42"/>
      <c r="L1658" s="42"/>
      <c r="M1658" s="42"/>
      <c r="N1658" s="42"/>
      <c r="O1658" s="42"/>
      <c r="P1658" s="42"/>
    </row>
    <row r="1659" spans="1:16">
      <c r="A1659" s="42"/>
      <c r="B1659" s="43"/>
      <c r="C1659" s="42"/>
      <c r="D1659" s="42"/>
      <c r="E1659" s="42"/>
      <c r="F1659" s="42"/>
      <c r="G1659" s="42"/>
      <c r="H1659" s="42"/>
      <c r="I1659" s="42"/>
      <c r="J1659" s="42"/>
      <c r="K1659" s="42"/>
      <c r="L1659" s="42"/>
      <c r="M1659" s="42"/>
      <c r="N1659" s="42"/>
      <c r="O1659" s="42"/>
      <c r="P1659" s="42"/>
    </row>
    <row r="1660" spans="1:16">
      <c r="A1660" s="42"/>
      <c r="B1660" s="43"/>
      <c r="C1660" s="42"/>
      <c r="D1660" s="42"/>
      <c r="E1660" s="42"/>
      <c r="F1660" s="42"/>
      <c r="G1660" s="42"/>
      <c r="H1660" s="42"/>
      <c r="I1660" s="42"/>
      <c r="J1660" s="42"/>
      <c r="K1660" s="42"/>
      <c r="L1660" s="42"/>
      <c r="M1660" s="42"/>
      <c r="N1660" s="42"/>
      <c r="O1660" s="42"/>
      <c r="P1660" s="42"/>
    </row>
    <row r="1661" spans="1:16">
      <c r="A1661" s="42"/>
      <c r="B1661" s="43"/>
      <c r="C1661" s="42"/>
      <c r="D1661" s="42"/>
      <c r="E1661" s="42"/>
      <c r="F1661" s="42"/>
      <c r="G1661" s="42"/>
      <c r="H1661" s="42"/>
      <c r="I1661" s="42"/>
      <c r="J1661" s="42"/>
      <c r="K1661" s="42"/>
      <c r="L1661" s="42"/>
      <c r="M1661" s="42"/>
      <c r="N1661" s="42"/>
      <c r="O1661" s="42"/>
      <c r="P1661" s="42"/>
    </row>
    <row r="1662" spans="1:16">
      <c r="A1662" s="42"/>
      <c r="B1662" s="43"/>
      <c r="C1662" s="42"/>
      <c r="D1662" s="42"/>
      <c r="E1662" s="42"/>
      <c r="F1662" s="42"/>
      <c r="G1662" s="42"/>
      <c r="H1662" s="42"/>
      <c r="I1662" s="42"/>
      <c r="J1662" s="42"/>
      <c r="K1662" s="42"/>
      <c r="L1662" s="42"/>
      <c r="M1662" s="42"/>
      <c r="N1662" s="42"/>
      <c r="O1662" s="42"/>
      <c r="P1662" s="42"/>
    </row>
    <row r="1663" spans="1:16">
      <c r="A1663" s="42"/>
      <c r="B1663" s="43"/>
      <c r="C1663" s="42"/>
      <c r="D1663" s="42"/>
      <c r="E1663" s="42"/>
      <c r="F1663" s="42"/>
      <c r="G1663" s="42"/>
      <c r="H1663" s="42"/>
      <c r="I1663" s="42"/>
      <c r="J1663" s="42"/>
      <c r="K1663" s="42"/>
      <c r="L1663" s="42"/>
      <c r="M1663" s="42"/>
      <c r="N1663" s="42"/>
      <c r="O1663" s="42"/>
      <c r="P1663" s="42"/>
    </row>
    <row r="1664" spans="1:16">
      <c r="A1664" s="42"/>
      <c r="B1664" s="43"/>
      <c r="C1664" s="42"/>
      <c r="D1664" s="42"/>
      <c r="E1664" s="42"/>
      <c r="F1664" s="42"/>
      <c r="G1664" s="42"/>
      <c r="H1664" s="42"/>
      <c r="I1664" s="42"/>
      <c r="J1664" s="42"/>
      <c r="K1664" s="42"/>
      <c r="L1664" s="42"/>
      <c r="M1664" s="42"/>
      <c r="N1664" s="42"/>
      <c r="O1664" s="42"/>
      <c r="P1664" s="42"/>
    </row>
    <row r="1665" spans="1:16">
      <c r="A1665" s="42"/>
      <c r="B1665" s="43"/>
      <c r="C1665" s="42"/>
      <c r="D1665" s="42"/>
      <c r="E1665" s="42"/>
      <c r="F1665" s="42"/>
      <c r="G1665" s="42"/>
      <c r="H1665" s="42"/>
      <c r="I1665" s="42"/>
      <c r="J1665" s="42"/>
      <c r="K1665" s="42"/>
      <c r="L1665" s="42"/>
      <c r="M1665" s="42"/>
      <c r="N1665" s="42"/>
      <c r="O1665" s="42"/>
      <c r="P1665" s="42"/>
    </row>
    <row r="1666" spans="1:16">
      <c r="A1666" s="42"/>
      <c r="B1666" s="43"/>
      <c r="C1666" s="42"/>
      <c r="D1666" s="42"/>
      <c r="E1666" s="42"/>
      <c r="F1666" s="42"/>
      <c r="G1666" s="42"/>
      <c r="H1666" s="42"/>
      <c r="I1666" s="42"/>
      <c r="J1666" s="42"/>
      <c r="K1666" s="42"/>
      <c r="L1666" s="42"/>
      <c r="M1666" s="42"/>
      <c r="N1666" s="42"/>
      <c r="O1666" s="42"/>
      <c r="P1666" s="42"/>
    </row>
    <row r="1667" spans="1:16">
      <c r="A1667" s="42"/>
      <c r="B1667" s="43"/>
      <c r="C1667" s="42"/>
      <c r="D1667" s="42"/>
      <c r="E1667" s="42"/>
      <c r="F1667" s="42"/>
      <c r="G1667" s="42"/>
      <c r="H1667" s="42"/>
      <c r="I1667" s="42"/>
      <c r="J1667" s="42"/>
      <c r="K1667" s="42"/>
      <c r="L1667" s="42"/>
      <c r="M1667" s="42"/>
      <c r="N1667" s="42"/>
      <c r="O1667" s="42"/>
      <c r="P1667" s="42"/>
    </row>
    <row r="1668" spans="1:16">
      <c r="A1668" s="42"/>
      <c r="B1668" s="43"/>
      <c r="C1668" s="42"/>
      <c r="D1668" s="42"/>
      <c r="E1668" s="42"/>
      <c r="F1668" s="42"/>
      <c r="G1668" s="42"/>
      <c r="H1668" s="42"/>
      <c r="I1668" s="42"/>
      <c r="J1668" s="42"/>
      <c r="K1668" s="42"/>
      <c r="L1668" s="42"/>
      <c r="M1668" s="42"/>
      <c r="N1668" s="42"/>
      <c r="O1668" s="42"/>
      <c r="P1668" s="42"/>
    </row>
    <row r="1669" spans="1:16">
      <c r="A1669" s="42"/>
      <c r="B1669" s="43"/>
      <c r="C1669" s="42"/>
      <c r="D1669" s="42"/>
      <c r="E1669" s="42"/>
      <c r="F1669" s="42"/>
      <c r="G1669" s="42"/>
      <c r="H1669" s="42"/>
      <c r="I1669" s="42"/>
      <c r="J1669" s="42"/>
      <c r="K1669" s="42"/>
      <c r="L1669" s="42"/>
      <c r="M1669" s="42"/>
      <c r="N1669" s="42"/>
      <c r="O1669" s="42"/>
      <c r="P1669" s="42"/>
    </row>
    <row r="1670" spans="1:16">
      <c r="A1670" s="42"/>
      <c r="B1670" s="43"/>
      <c r="C1670" s="42"/>
      <c r="D1670" s="42"/>
      <c r="E1670" s="42"/>
      <c r="F1670" s="42"/>
      <c r="G1670" s="42"/>
      <c r="H1670" s="42"/>
      <c r="I1670" s="42"/>
      <c r="J1670" s="42"/>
      <c r="K1670" s="42"/>
      <c r="L1670" s="42"/>
      <c r="M1670" s="42"/>
      <c r="N1670" s="42"/>
      <c r="O1670" s="42"/>
      <c r="P1670" s="42"/>
    </row>
    <row r="1671" spans="1:16">
      <c r="A1671" s="42"/>
      <c r="B1671" s="43"/>
      <c r="C1671" s="42"/>
      <c r="D1671" s="42"/>
      <c r="E1671" s="42"/>
      <c r="F1671" s="42"/>
      <c r="G1671" s="42"/>
      <c r="H1671" s="42"/>
      <c r="I1671" s="42"/>
      <c r="J1671" s="42"/>
      <c r="K1671" s="42"/>
      <c r="L1671" s="42"/>
      <c r="M1671" s="42"/>
      <c r="N1671" s="42"/>
      <c r="O1671" s="42"/>
      <c r="P1671" s="42"/>
    </row>
    <row r="1672" spans="1:16">
      <c r="A1672" s="42"/>
      <c r="B1672" s="43"/>
      <c r="C1672" s="42"/>
      <c r="D1672" s="42"/>
      <c r="E1672" s="42"/>
      <c r="F1672" s="42"/>
      <c r="G1672" s="42"/>
      <c r="H1672" s="42"/>
      <c r="I1672" s="42"/>
      <c r="J1672" s="42"/>
      <c r="K1672" s="42"/>
      <c r="L1672" s="42"/>
      <c r="M1672" s="42"/>
      <c r="N1672" s="42"/>
      <c r="O1672" s="42"/>
      <c r="P1672" s="42"/>
    </row>
    <row r="1673" spans="1:16">
      <c r="A1673" s="42"/>
      <c r="B1673" s="43"/>
      <c r="C1673" s="42"/>
      <c r="D1673" s="42"/>
      <c r="E1673" s="42"/>
      <c r="F1673" s="42"/>
      <c r="G1673" s="42"/>
      <c r="H1673" s="42"/>
      <c r="I1673" s="42"/>
      <c r="J1673" s="42"/>
      <c r="K1673" s="42"/>
      <c r="L1673" s="42"/>
      <c r="M1673" s="42"/>
      <c r="N1673" s="42"/>
      <c r="O1673" s="42"/>
      <c r="P1673" s="42"/>
    </row>
    <row r="1674" spans="1:16">
      <c r="A1674" s="42"/>
      <c r="B1674" s="43"/>
      <c r="C1674" s="42"/>
      <c r="D1674" s="42"/>
      <c r="E1674" s="42"/>
      <c r="F1674" s="42"/>
      <c r="G1674" s="42"/>
      <c r="H1674" s="42"/>
      <c r="I1674" s="42"/>
      <c r="J1674" s="42"/>
      <c r="K1674" s="42"/>
      <c r="L1674" s="42"/>
      <c r="M1674" s="42"/>
      <c r="N1674" s="42"/>
      <c r="O1674" s="42"/>
      <c r="P1674" s="42"/>
    </row>
    <row r="1675" spans="1:16">
      <c r="A1675" s="42"/>
      <c r="B1675" s="43"/>
      <c r="C1675" s="42"/>
      <c r="D1675" s="42"/>
      <c r="E1675" s="42"/>
      <c r="F1675" s="42"/>
      <c r="G1675" s="42"/>
      <c r="H1675" s="42"/>
      <c r="I1675" s="42"/>
      <c r="J1675" s="42"/>
      <c r="K1675" s="42"/>
      <c r="L1675" s="42"/>
      <c r="M1675" s="42"/>
      <c r="N1675" s="42"/>
      <c r="O1675" s="42"/>
      <c r="P1675" s="42"/>
    </row>
    <row r="1676" spans="1:16">
      <c r="A1676" s="42"/>
      <c r="B1676" s="43"/>
      <c r="C1676" s="42"/>
      <c r="D1676" s="42"/>
      <c r="E1676" s="42"/>
      <c r="F1676" s="42"/>
      <c r="G1676" s="42"/>
      <c r="H1676" s="42"/>
      <c r="I1676" s="42"/>
      <c r="J1676" s="42"/>
      <c r="K1676" s="42"/>
      <c r="L1676" s="42"/>
      <c r="M1676" s="42"/>
      <c r="N1676" s="42"/>
      <c r="O1676" s="42"/>
      <c r="P1676" s="42"/>
    </row>
    <row r="1677" spans="1:16">
      <c r="A1677" s="42"/>
      <c r="B1677" s="43"/>
      <c r="C1677" s="42"/>
      <c r="D1677" s="42"/>
      <c r="E1677" s="42"/>
      <c r="F1677" s="42"/>
      <c r="G1677" s="42"/>
      <c r="H1677" s="42"/>
      <c r="I1677" s="42"/>
      <c r="J1677" s="42"/>
      <c r="K1677" s="42"/>
      <c r="L1677" s="42"/>
      <c r="M1677" s="42"/>
      <c r="N1677" s="42"/>
      <c r="O1677" s="42"/>
      <c r="P1677" s="42"/>
    </row>
    <row r="1678" spans="1:16">
      <c r="A1678" s="42"/>
      <c r="B1678" s="43"/>
      <c r="C1678" s="42"/>
      <c r="D1678" s="42"/>
      <c r="E1678" s="42"/>
      <c r="F1678" s="42"/>
      <c r="G1678" s="42"/>
      <c r="H1678" s="42"/>
      <c r="I1678" s="42"/>
      <c r="J1678" s="42"/>
      <c r="K1678" s="42"/>
      <c r="L1678" s="42"/>
      <c r="M1678" s="42"/>
      <c r="N1678" s="42"/>
      <c r="O1678" s="42"/>
      <c r="P1678" s="42"/>
    </row>
    <row r="1679" spans="1:16">
      <c r="A1679" s="42"/>
      <c r="B1679" s="43"/>
      <c r="C1679" s="42"/>
      <c r="D1679" s="42"/>
      <c r="E1679" s="42"/>
      <c r="F1679" s="42"/>
      <c r="G1679" s="42"/>
      <c r="H1679" s="42"/>
      <c r="I1679" s="42"/>
      <c r="J1679" s="42"/>
      <c r="K1679" s="42"/>
      <c r="L1679" s="42"/>
      <c r="M1679" s="42"/>
      <c r="N1679" s="42"/>
      <c r="O1679" s="42"/>
      <c r="P1679" s="42"/>
    </row>
    <row r="1680" spans="1:16">
      <c r="A1680" s="42"/>
      <c r="B1680" s="43"/>
      <c r="C1680" s="42"/>
      <c r="D1680" s="42"/>
      <c r="E1680" s="42"/>
      <c r="F1680" s="42"/>
      <c r="G1680" s="42"/>
      <c r="H1680" s="42"/>
      <c r="I1680" s="42"/>
      <c r="J1680" s="42"/>
      <c r="K1680" s="42"/>
      <c r="L1680" s="42"/>
      <c r="M1680" s="42"/>
      <c r="N1680" s="42"/>
      <c r="O1680" s="42"/>
      <c r="P1680" s="42"/>
    </row>
    <row r="1681" spans="1:16">
      <c r="A1681" s="42"/>
      <c r="B1681" s="43"/>
      <c r="C1681" s="42"/>
      <c r="D1681" s="42"/>
      <c r="E1681" s="42"/>
      <c r="F1681" s="42"/>
      <c r="G1681" s="42"/>
      <c r="H1681" s="42"/>
      <c r="I1681" s="42"/>
      <c r="J1681" s="42"/>
      <c r="K1681" s="42"/>
      <c r="L1681" s="42"/>
      <c r="M1681" s="42"/>
      <c r="N1681" s="42"/>
      <c r="O1681" s="42"/>
      <c r="P1681" s="42"/>
    </row>
    <row r="1682" spans="1:16">
      <c r="A1682" s="42"/>
      <c r="B1682" s="43"/>
      <c r="C1682" s="42"/>
      <c r="D1682" s="42"/>
      <c r="E1682" s="42"/>
      <c r="F1682" s="42"/>
      <c r="G1682" s="42"/>
      <c r="H1682" s="42"/>
      <c r="I1682" s="42"/>
      <c r="J1682" s="42"/>
      <c r="K1682" s="42"/>
      <c r="L1682" s="42"/>
      <c r="M1682" s="42"/>
      <c r="N1682" s="42"/>
      <c r="O1682" s="42"/>
      <c r="P1682" s="42"/>
    </row>
    <row r="1683" spans="1:16">
      <c r="A1683" s="42"/>
      <c r="B1683" s="43"/>
      <c r="C1683" s="42"/>
      <c r="D1683" s="42"/>
      <c r="E1683" s="42"/>
      <c r="F1683" s="42"/>
      <c r="G1683" s="42"/>
      <c r="H1683" s="42"/>
      <c r="I1683" s="42"/>
      <c r="J1683" s="42"/>
      <c r="K1683" s="42"/>
      <c r="L1683" s="42"/>
      <c r="M1683" s="42"/>
      <c r="N1683" s="42"/>
      <c r="O1683" s="42"/>
      <c r="P1683" s="42"/>
    </row>
    <row r="1684" spans="1:16">
      <c r="A1684" s="42"/>
      <c r="B1684" s="43"/>
      <c r="C1684" s="42"/>
      <c r="D1684" s="42"/>
      <c r="E1684" s="42"/>
      <c r="F1684" s="42"/>
      <c r="G1684" s="42"/>
      <c r="H1684" s="42"/>
      <c r="I1684" s="42"/>
      <c r="J1684" s="42"/>
      <c r="K1684" s="42"/>
      <c r="L1684" s="42"/>
      <c r="M1684" s="42"/>
      <c r="N1684" s="42"/>
      <c r="O1684" s="42"/>
      <c r="P1684" s="42"/>
    </row>
    <row r="1685" spans="1:16">
      <c r="A1685" s="42"/>
      <c r="B1685" s="43"/>
      <c r="C1685" s="42"/>
      <c r="D1685" s="42"/>
      <c r="E1685" s="42"/>
      <c r="F1685" s="42"/>
      <c r="G1685" s="42"/>
      <c r="H1685" s="42"/>
      <c r="I1685" s="42"/>
      <c r="J1685" s="42"/>
      <c r="K1685" s="42"/>
      <c r="L1685" s="42"/>
      <c r="M1685" s="42"/>
      <c r="N1685" s="42"/>
      <c r="O1685" s="42"/>
      <c r="P1685" s="42"/>
    </row>
    <row r="1686" spans="1:16">
      <c r="A1686" s="42"/>
      <c r="B1686" s="43"/>
      <c r="C1686" s="42"/>
      <c r="D1686" s="42"/>
      <c r="E1686" s="42"/>
      <c r="F1686" s="42"/>
      <c r="G1686" s="42"/>
      <c r="H1686" s="42"/>
      <c r="I1686" s="42"/>
      <c r="J1686" s="42"/>
      <c r="K1686" s="42"/>
      <c r="L1686" s="42"/>
      <c r="M1686" s="42"/>
      <c r="N1686" s="42"/>
      <c r="O1686" s="42"/>
      <c r="P1686" s="42"/>
    </row>
    <row r="1687" spans="1:16">
      <c r="A1687" s="42"/>
      <c r="B1687" s="43"/>
      <c r="C1687" s="42"/>
      <c r="D1687" s="42"/>
      <c r="E1687" s="42"/>
      <c r="F1687" s="42"/>
      <c r="G1687" s="42"/>
      <c r="H1687" s="42"/>
      <c r="I1687" s="42"/>
      <c r="J1687" s="42"/>
      <c r="K1687" s="42"/>
      <c r="L1687" s="42"/>
      <c r="M1687" s="42"/>
      <c r="N1687" s="42"/>
      <c r="O1687" s="42"/>
      <c r="P1687" s="42"/>
    </row>
    <row r="1688" spans="1:16">
      <c r="A1688" s="42"/>
      <c r="B1688" s="43"/>
      <c r="C1688" s="42"/>
      <c r="D1688" s="42"/>
      <c r="E1688" s="42"/>
      <c r="F1688" s="42"/>
      <c r="G1688" s="42"/>
      <c r="H1688" s="42"/>
      <c r="I1688" s="42"/>
      <c r="J1688" s="42"/>
      <c r="K1688" s="42"/>
      <c r="L1688" s="42"/>
      <c r="M1688" s="42"/>
      <c r="N1688" s="42"/>
      <c r="O1688" s="42"/>
      <c r="P1688" s="42"/>
    </row>
    <row r="1689" spans="1:16">
      <c r="A1689" s="42"/>
      <c r="B1689" s="43"/>
      <c r="C1689" s="42"/>
      <c r="D1689" s="42"/>
      <c r="E1689" s="42"/>
      <c r="F1689" s="42"/>
      <c r="G1689" s="42"/>
      <c r="H1689" s="42"/>
      <c r="I1689" s="42"/>
      <c r="J1689" s="42"/>
      <c r="K1689" s="42"/>
      <c r="L1689" s="42"/>
      <c r="M1689" s="42"/>
      <c r="N1689" s="42"/>
      <c r="O1689" s="42"/>
      <c r="P1689" s="42"/>
    </row>
    <row r="1690" spans="1:16">
      <c r="A1690" s="42"/>
      <c r="B1690" s="43"/>
      <c r="C1690" s="42"/>
      <c r="D1690" s="42"/>
      <c r="E1690" s="42"/>
      <c r="F1690" s="42"/>
      <c r="G1690" s="42"/>
      <c r="H1690" s="42"/>
      <c r="I1690" s="42"/>
      <c r="J1690" s="42"/>
      <c r="K1690" s="42"/>
      <c r="L1690" s="42"/>
      <c r="M1690" s="42"/>
      <c r="N1690" s="42"/>
      <c r="O1690" s="42"/>
      <c r="P1690" s="42"/>
    </row>
    <row r="1691" spans="1:16">
      <c r="A1691" s="42"/>
      <c r="B1691" s="43"/>
      <c r="C1691" s="42"/>
      <c r="D1691" s="42"/>
      <c r="E1691" s="42"/>
      <c r="F1691" s="42"/>
      <c r="G1691" s="42"/>
      <c r="H1691" s="42"/>
      <c r="I1691" s="42"/>
      <c r="J1691" s="42"/>
      <c r="K1691" s="42"/>
      <c r="L1691" s="42"/>
      <c r="M1691" s="42"/>
      <c r="N1691" s="42"/>
      <c r="O1691" s="42"/>
      <c r="P1691" s="42"/>
    </row>
    <row r="1692" spans="1:16">
      <c r="A1692" s="42"/>
      <c r="B1692" s="43"/>
      <c r="C1692" s="42"/>
      <c r="D1692" s="42"/>
      <c r="E1692" s="42"/>
      <c r="F1692" s="42"/>
      <c r="G1692" s="42"/>
      <c r="H1692" s="42"/>
      <c r="I1692" s="42"/>
      <c r="J1692" s="42"/>
      <c r="K1692" s="42"/>
      <c r="L1692" s="42"/>
      <c r="M1692" s="42"/>
      <c r="N1692" s="42"/>
      <c r="O1692" s="42"/>
      <c r="P1692" s="42"/>
    </row>
    <row r="1693" spans="1:16">
      <c r="A1693" s="42"/>
      <c r="B1693" s="43"/>
      <c r="C1693" s="42"/>
      <c r="D1693" s="42"/>
      <c r="E1693" s="42"/>
      <c r="F1693" s="42"/>
      <c r="G1693" s="42"/>
      <c r="H1693" s="42"/>
      <c r="I1693" s="42"/>
      <c r="J1693" s="42"/>
      <c r="K1693" s="42"/>
      <c r="L1693" s="42"/>
      <c r="M1693" s="42"/>
      <c r="N1693" s="42"/>
      <c r="O1693" s="42"/>
      <c r="P1693" s="42"/>
    </row>
    <row r="1694" spans="1:16">
      <c r="A1694" s="42"/>
      <c r="B1694" s="43"/>
      <c r="C1694" s="42"/>
      <c r="D1694" s="42"/>
      <c r="E1694" s="42"/>
      <c r="F1694" s="42"/>
      <c r="G1694" s="42"/>
      <c r="H1694" s="42"/>
      <c r="I1694" s="42"/>
      <c r="J1694" s="42"/>
      <c r="K1694" s="42"/>
      <c r="L1694" s="42"/>
      <c r="M1694" s="42"/>
      <c r="N1694" s="42"/>
      <c r="O1694" s="42"/>
      <c r="P1694" s="42"/>
    </row>
    <row r="1695" spans="1:16">
      <c r="A1695" s="42"/>
      <c r="B1695" s="43"/>
      <c r="C1695" s="42"/>
      <c r="D1695" s="42"/>
      <c r="E1695" s="42"/>
      <c r="F1695" s="42"/>
      <c r="G1695" s="42"/>
      <c r="H1695" s="42"/>
      <c r="I1695" s="42"/>
      <c r="J1695" s="42"/>
      <c r="K1695" s="42"/>
      <c r="L1695" s="42"/>
      <c r="M1695" s="42"/>
      <c r="N1695" s="42"/>
      <c r="O1695" s="42"/>
      <c r="P1695" s="42"/>
    </row>
    <row r="1696" spans="1:16">
      <c r="A1696" s="42"/>
      <c r="B1696" s="43"/>
      <c r="C1696" s="42"/>
      <c r="D1696" s="42"/>
      <c r="E1696" s="42"/>
      <c r="F1696" s="42"/>
      <c r="G1696" s="42"/>
      <c r="H1696" s="42"/>
      <c r="I1696" s="42"/>
      <c r="J1696" s="42"/>
      <c r="K1696" s="42"/>
      <c r="L1696" s="42"/>
      <c r="M1696" s="42"/>
      <c r="N1696" s="42"/>
      <c r="O1696" s="42"/>
      <c r="P1696" s="42"/>
    </row>
    <row r="1697" spans="1:16">
      <c r="A1697" s="42"/>
      <c r="B1697" s="43"/>
      <c r="C1697" s="42"/>
      <c r="D1697" s="42"/>
      <c r="E1697" s="42"/>
      <c r="F1697" s="42"/>
      <c r="G1697" s="42"/>
      <c r="H1697" s="42"/>
      <c r="I1697" s="42"/>
      <c r="J1697" s="42"/>
      <c r="K1697" s="42"/>
      <c r="L1697" s="42"/>
      <c r="M1697" s="42"/>
      <c r="N1697" s="42"/>
      <c r="O1697" s="42"/>
      <c r="P1697" s="42"/>
    </row>
    <row r="1698" spans="1:16">
      <c r="A1698" s="42"/>
      <c r="B1698" s="43"/>
      <c r="C1698" s="42"/>
      <c r="D1698" s="42"/>
      <c r="E1698" s="42"/>
      <c r="F1698" s="42"/>
      <c r="G1698" s="42"/>
      <c r="H1698" s="42"/>
      <c r="I1698" s="42"/>
      <c r="J1698" s="42"/>
      <c r="K1698" s="42"/>
      <c r="L1698" s="42"/>
      <c r="M1698" s="42"/>
      <c r="N1698" s="42"/>
      <c r="O1698" s="42"/>
      <c r="P1698" s="42"/>
    </row>
    <row r="1699" spans="1:16">
      <c r="A1699" s="42"/>
      <c r="B1699" s="43"/>
      <c r="C1699" s="42"/>
      <c r="D1699" s="42"/>
      <c r="E1699" s="42"/>
      <c r="F1699" s="42"/>
      <c r="G1699" s="42"/>
      <c r="H1699" s="42"/>
      <c r="I1699" s="42"/>
      <c r="J1699" s="42"/>
      <c r="K1699" s="42"/>
      <c r="L1699" s="42"/>
      <c r="M1699" s="42"/>
      <c r="N1699" s="42"/>
      <c r="O1699" s="42"/>
      <c r="P1699" s="42"/>
    </row>
    <row r="1700" spans="1:16">
      <c r="A1700" s="42"/>
      <c r="B1700" s="43"/>
      <c r="C1700" s="42"/>
      <c r="D1700" s="42"/>
      <c r="E1700" s="42"/>
      <c r="F1700" s="42"/>
      <c r="G1700" s="42"/>
      <c r="H1700" s="42"/>
      <c r="I1700" s="42"/>
      <c r="J1700" s="42"/>
      <c r="K1700" s="42"/>
      <c r="L1700" s="42"/>
      <c r="M1700" s="42"/>
      <c r="N1700" s="42"/>
      <c r="O1700" s="42"/>
      <c r="P1700" s="42"/>
    </row>
    <row r="1701" spans="1:16">
      <c r="A1701" s="42"/>
      <c r="B1701" s="43"/>
      <c r="C1701" s="42"/>
      <c r="D1701" s="42"/>
      <c r="E1701" s="42"/>
      <c r="F1701" s="42"/>
      <c r="G1701" s="42"/>
      <c r="H1701" s="42"/>
      <c r="I1701" s="42"/>
      <c r="J1701" s="42"/>
      <c r="K1701" s="42"/>
      <c r="L1701" s="42"/>
      <c r="M1701" s="42"/>
      <c r="N1701" s="42"/>
      <c r="O1701" s="42"/>
      <c r="P1701" s="42"/>
    </row>
    <row r="1702" spans="1:16">
      <c r="A1702" s="42"/>
      <c r="B1702" s="43"/>
      <c r="C1702" s="42"/>
      <c r="D1702" s="42"/>
      <c r="E1702" s="42"/>
      <c r="F1702" s="42"/>
      <c r="G1702" s="42"/>
      <c r="H1702" s="42"/>
      <c r="I1702" s="42"/>
      <c r="J1702" s="42"/>
      <c r="K1702" s="42"/>
      <c r="L1702" s="42"/>
      <c r="M1702" s="42"/>
      <c r="N1702" s="42"/>
      <c r="O1702" s="42"/>
      <c r="P1702" s="42"/>
    </row>
    <row r="1703" spans="1:16">
      <c r="A1703" s="42"/>
      <c r="B1703" s="43"/>
      <c r="C1703" s="42"/>
      <c r="D1703" s="42"/>
      <c r="E1703" s="42"/>
      <c r="F1703" s="42"/>
      <c r="G1703" s="42"/>
      <c r="H1703" s="42"/>
      <c r="I1703" s="42"/>
      <c r="J1703" s="42"/>
      <c r="K1703" s="42"/>
      <c r="L1703" s="42"/>
      <c r="M1703" s="42"/>
      <c r="N1703" s="42"/>
      <c r="O1703" s="42"/>
      <c r="P1703" s="42"/>
    </row>
    <row r="1704" spans="1:16">
      <c r="A1704" s="42"/>
      <c r="B1704" s="43"/>
      <c r="C1704" s="42"/>
      <c r="D1704" s="42"/>
      <c r="E1704" s="42"/>
      <c r="F1704" s="42"/>
      <c r="G1704" s="42"/>
      <c r="H1704" s="42"/>
      <c r="I1704" s="42"/>
      <c r="J1704" s="42"/>
      <c r="K1704" s="42"/>
      <c r="L1704" s="42"/>
      <c r="M1704" s="42"/>
      <c r="N1704" s="42"/>
      <c r="O1704" s="42"/>
      <c r="P1704" s="42"/>
    </row>
    <row r="1705" spans="1:16">
      <c r="A1705" s="42"/>
      <c r="B1705" s="43"/>
      <c r="C1705" s="42"/>
      <c r="D1705" s="42"/>
      <c r="E1705" s="42"/>
      <c r="F1705" s="42"/>
      <c r="G1705" s="42"/>
      <c r="H1705" s="42"/>
      <c r="I1705" s="42"/>
      <c r="J1705" s="42"/>
      <c r="K1705" s="42"/>
      <c r="L1705" s="42"/>
      <c r="M1705" s="42"/>
      <c r="N1705" s="42"/>
      <c r="O1705" s="42"/>
      <c r="P1705" s="42"/>
    </row>
    <row r="1706" spans="1:16">
      <c r="A1706" s="42"/>
      <c r="B1706" s="43"/>
      <c r="C1706" s="42"/>
      <c r="D1706" s="42"/>
      <c r="E1706" s="42"/>
      <c r="F1706" s="42"/>
      <c r="G1706" s="42"/>
      <c r="H1706" s="42"/>
      <c r="I1706" s="42"/>
      <c r="J1706" s="42"/>
      <c r="K1706" s="42"/>
      <c r="L1706" s="42"/>
      <c r="M1706" s="42"/>
      <c r="N1706" s="42"/>
      <c r="O1706" s="42"/>
      <c r="P1706" s="42"/>
    </row>
    <row r="1707" spans="1:16">
      <c r="A1707" s="42"/>
      <c r="B1707" s="43"/>
      <c r="C1707" s="42"/>
      <c r="D1707" s="42"/>
      <c r="E1707" s="42"/>
      <c r="F1707" s="42"/>
      <c r="G1707" s="42"/>
      <c r="H1707" s="42"/>
      <c r="I1707" s="42"/>
      <c r="J1707" s="42"/>
      <c r="K1707" s="42"/>
      <c r="L1707" s="42"/>
      <c r="M1707" s="42"/>
      <c r="N1707" s="42"/>
      <c r="O1707" s="42"/>
      <c r="P1707" s="42"/>
    </row>
    <row r="1708" spans="1:16">
      <c r="A1708" s="42"/>
      <c r="B1708" s="43"/>
      <c r="C1708" s="42"/>
      <c r="D1708" s="42"/>
      <c r="E1708" s="42"/>
      <c r="F1708" s="42"/>
      <c r="G1708" s="42"/>
      <c r="H1708" s="42"/>
      <c r="I1708" s="42"/>
      <c r="J1708" s="42"/>
      <c r="K1708" s="42"/>
      <c r="L1708" s="42"/>
      <c r="M1708" s="42"/>
      <c r="N1708" s="42"/>
      <c r="O1708" s="42"/>
      <c r="P1708" s="42"/>
    </row>
    <row r="1709" spans="1:16">
      <c r="A1709" s="42"/>
      <c r="B1709" s="43"/>
      <c r="C1709" s="42"/>
      <c r="D1709" s="42"/>
      <c r="E1709" s="42"/>
      <c r="F1709" s="42"/>
      <c r="G1709" s="42"/>
      <c r="H1709" s="42"/>
      <c r="I1709" s="42"/>
      <c r="J1709" s="42"/>
      <c r="K1709" s="42"/>
      <c r="L1709" s="42"/>
      <c r="M1709" s="42"/>
      <c r="N1709" s="42"/>
      <c r="O1709" s="42"/>
      <c r="P1709" s="42"/>
    </row>
    <row r="1710" spans="1:16">
      <c r="A1710" s="42"/>
      <c r="B1710" s="43"/>
      <c r="C1710" s="42"/>
      <c r="D1710" s="42"/>
      <c r="E1710" s="42"/>
      <c r="F1710" s="42"/>
      <c r="G1710" s="42"/>
      <c r="H1710" s="42"/>
      <c r="I1710" s="42"/>
      <c r="J1710" s="42"/>
      <c r="K1710" s="42"/>
      <c r="L1710" s="42"/>
      <c r="M1710" s="42"/>
      <c r="N1710" s="42"/>
      <c r="O1710" s="42"/>
      <c r="P1710" s="42"/>
    </row>
    <row r="1711" spans="1:16">
      <c r="A1711" s="42"/>
      <c r="B1711" s="43"/>
      <c r="C1711" s="42"/>
      <c r="D1711" s="42"/>
      <c r="E1711" s="42"/>
      <c r="F1711" s="42"/>
      <c r="G1711" s="42"/>
      <c r="H1711" s="42"/>
      <c r="I1711" s="42"/>
      <c r="J1711" s="42"/>
      <c r="K1711" s="42"/>
      <c r="L1711" s="42"/>
      <c r="M1711" s="42"/>
      <c r="N1711" s="42"/>
      <c r="O1711" s="42"/>
      <c r="P1711" s="42"/>
    </row>
    <row r="1712" spans="1:16">
      <c r="A1712" s="42"/>
      <c r="B1712" s="43"/>
      <c r="C1712" s="42"/>
      <c r="D1712" s="42"/>
      <c r="E1712" s="42"/>
      <c r="F1712" s="42"/>
      <c r="G1712" s="42"/>
      <c r="H1712" s="42"/>
      <c r="I1712" s="42"/>
      <c r="J1712" s="42"/>
      <c r="K1712" s="42"/>
      <c r="L1712" s="42"/>
      <c r="M1712" s="42"/>
      <c r="N1712" s="42"/>
      <c r="O1712" s="42"/>
      <c r="P1712" s="42"/>
    </row>
    <row r="1713" spans="1:16">
      <c r="A1713" s="42"/>
      <c r="B1713" s="43"/>
      <c r="C1713" s="42"/>
      <c r="D1713" s="42"/>
      <c r="E1713" s="42"/>
      <c r="F1713" s="42"/>
      <c r="G1713" s="42"/>
      <c r="H1713" s="42"/>
      <c r="I1713" s="42"/>
      <c r="J1713" s="42"/>
      <c r="K1713" s="42"/>
      <c r="L1713" s="42"/>
      <c r="M1713" s="42"/>
      <c r="N1713" s="42"/>
      <c r="O1713" s="42"/>
      <c r="P1713" s="42"/>
    </row>
    <row r="1714" spans="1:16">
      <c r="A1714" s="42"/>
      <c r="B1714" s="43"/>
      <c r="C1714" s="42"/>
      <c r="D1714" s="42"/>
      <c r="E1714" s="42"/>
      <c r="F1714" s="42"/>
      <c r="G1714" s="42"/>
      <c r="H1714" s="42"/>
      <c r="I1714" s="42"/>
      <c r="J1714" s="42"/>
      <c r="K1714" s="42"/>
      <c r="L1714" s="42"/>
      <c r="M1714" s="42"/>
      <c r="N1714" s="42"/>
      <c r="O1714" s="42"/>
      <c r="P1714" s="42"/>
    </row>
    <row r="1715" spans="1:16">
      <c r="A1715" s="42"/>
      <c r="B1715" s="43"/>
      <c r="C1715" s="42"/>
      <c r="D1715" s="42"/>
      <c r="E1715" s="42"/>
      <c r="F1715" s="42"/>
      <c r="G1715" s="42"/>
      <c r="H1715" s="42"/>
      <c r="I1715" s="42"/>
      <c r="J1715" s="42"/>
      <c r="K1715" s="42"/>
      <c r="L1715" s="42"/>
      <c r="M1715" s="42"/>
      <c r="N1715" s="42"/>
      <c r="O1715" s="42"/>
      <c r="P1715" s="42"/>
    </row>
    <row r="1716" spans="1:16">
      <c r="A1716" s="42"/>
      <c r="B1716" s="43"/>
      <c r="C1716" s="42"/>
      <c r="D1716" s="42"/>
      <c r="E1716" s="42"/>
      <c r="F1716" s="42"/>
      <c r="G1716" s="42"/>
      <c r="H1716" s="42"/>
      <c r="I1716" s="42"/>
      <c r="J1716" s="42"/>
      <c r="K1716" s="42"/>
      <c r="L1716" s="42"/>
      <c r="M1716" s="42"/>
      <c r="N1716" s="42"/>
      <c r="O1716" s="42"/>
      <c r="P1716" s="42"/>
    </row>
    <row r="1717" spans="1:16">
      <c r="A1717" s="42"/>
      <c r="B1717" s="43"/>
      <c r="C1717" s="42"/>
      <c r="D1717" s="42"/>
      <c r="E1717" s="42"/>
      <c r="F1717" s="42"/>
      <c r="G1717" s="42"/>
      <c r="H1717" s="42"/>
      <c r="I1717" s="42"/>
      <c r="J1717" s="42"/>
      <c r="K1717" s="42"/>
      <c r="L1717" s="42"/>
      <c r="M1717" s="42"/>
      <c r="N1717" s="42"/>
      <c r="O1717" s="42"/>
      <c r="P1717" s="42"/>
    </row>
    <row r="1718" spans="1:16">
      <c r="A1718" s="42"/>
      <c r="B1718" s="43"/>
      <c r="C1718" s="42"/>
      <c r="D1718" s="42"/>
      <c r="E1718" s="42"/>
      <c r="F1718" s="42"/>
      <c r="G1718" s="42"/>
      <c r="H1718" s="42"/>
      <c r="I1718" s="42"/>
      <c r="J1718" s="42"/>
      <c r="K1718" s="42"/>
      <c r="L1718" s="42"/>
      <c r="M1718" s="42"/>
      <c r="N1718" s="42"/>
      <c r="O1718" s="42"/>
      <c r="P1718" s="42"/>
    </row>
    <row r="1719" spans="1:16">
      <c r="A1719" s="42"/>
      <c r="B1719" s="43"/>
      <c r="C1719" s="42"/>
      <c r="D1719" s="42"/>
      <c r="E1719" s="42"/>
      <c r="F1719" s="42"/>
      <c r="G1719" s="42"/>
      <c r="H1719" s="42"/>
      <c r="I1719" s="42"/>
      <c r="J1719" s="42"/>
      <c r="K1719" s="42"/>
      <c r="L1719" s="42"/>
      <c r="M1719" s="42"/>
      <c r="N1719" s="42"/>
      <c r="O1719" s="42"/>
      <c r="P1719" s="42"/>
    </row>
    <row r="1720" spans="1:16">
      <c r="A1720" s="42"/>
      <c r="B1720" s="43"/>
      <c r="C1720" s="42"/>
      <c r="D1720" s="42"/>
      <c r="E1720" s="42"/>
      <c r="F1720" s="42"/>
      <c r="G1720" s="42"/>
      <c r="H1720" s="42"/>
      <c r="I1720" s="42"/>
      <c r="J1720" s="42"/>
      <c r="K1720" s="42"/>
      <c r="L1720" s="42"/>
      <c r="M1720" s="42"/>
      <c r="N1720" s="42"/>
      <c r="O1720" s="42"/>
      <c r="P1720" s="42"/>
    </row>
    <row r="1721" spans="1:16">
      <c r="A1721" s="42"/>
      <c r="B1721" s="43"/>
      <c r="C1721" s="42"/>
      <c r="D1721" s="42"/>
      <c r="E1721" s="42"/>
      <c r="F1721" s="42"/>
      <c r="G1721" s="42"/>
      <c r="H1721" s="42"/>
      <c r="I1721" s="42"/>
      <c r="J1721" s="42"/>
      <c r="K1721" s="42"/>
      <c r="L1721" s="42"/>
      <c r="M1721" s="42"/>
      <c r="N1721" s="42"/>
      <c r="O1721" s="42"/>
      <c r="P1721" s="42"/>
    </row>
    <row r="1722" spans="1:16">
      <c r="A1722" s="42"/>
      <c r="B1722" s="43"/>
      <c r="C1722" s="42"/>
      <c r="D1722" s="42"/>
      <c r="E1722" s="42"/>
      <c r="F1722" s="42"/>
      <c r="G1722" s="42"/>
      <c r="H1722" s="42"/>
      <c r="I1722" s="42"/>
      <c r="J1722" s="42"/>
      <c r="K1722" s="42"/>
      <c r="L1722" s="42"/>
      <c r="M1722" s="42"/>
      <c r="N1722" s="42"/>
      <c r="O1722" s="42"/>
      <c r="P1722" s="42"/>
    </row>
    <row r="1723" spans="1:16">
      <c r="A1723" s="42"/>
      <c r="B1723" s="43"/>
      <c r="C1723" s="42"/>
      <c r="D1723" s="42"/>
      <c r="E1723" s="42"/>
      <c r="F1723" s="42"/>
      <c r="G1723" s="42"/>
      <c r="H1723" s="42"/>
      <c r="I1723" s="42"/>
      <c r="J1723" s="42"/>
      <c r="K1723" s="42"/>
      <c r="L1723" s="42"/>
      <c r="M1723" s="42"/>
      <c r="N1723" s="42"/>
      <c r="O1723" s="42"/>
      <c r="P1723" s="42"/>
    </row>
    <row r="1724" spans="1:16">
      <c r="A1724" s="42"/>
      <c r="B1724" s="43"/>
      <c r="C1724" s="42"/>
      <c r="D1724" s="42"/>
      <c r="E1724" s="42"/>
      <c r="F1724" s="42"/>
      <c r="G1724" s="42"/>
      <c r="H1724" s="42"/>
      <c r="I1724" s="42"/>
      <c r="J1724" s="42"/>
      <c r="K1724" s="42"/>
      <c r="L1724" s="42"/>
      <c r="M1724" s="42"/>
      <c r="N1724" s="42"/>
      <c r="O1724" s="42"/>
      <c r="P1724" s="42"/>
    </row>
    <row r="1725" spans="1:16">
      <c r="A1725" s="42"/>
      <c r="B1725" s="43"/>
      <c r="C1725" s="42"/>
      <c r="D1725" s="42"/>
      <c r="E1725" s="42"/>
      <c r="F1725" s="42"/>
      <c r="G1725" s="42"/>
      <c r="H1725" s="42"/>
      <c r="I1725" s="42"/>
      <c r="J1725" s="42"/>
      <c r="K1725" s="42"/>
      <c r="L1725" s="42"/>
      <c r="M1725" s="42"/>
      <c r="N1725" s="42"/>
      <c r="O1725" s="42"/>
      <c r="P1725" s="42"/>
    </row>
    <row r="1726" spans="1:16">
      <c r="A1726" s="42"/>
      <c r="B1726" s="43"/>
      <c r="C1726" s="42"/>
      <c r="D1726" s="42"/>
      <c r="E1726" s="42"/>
      <c r="F1726" s="42"/>
      <c r="G1726" s="42"/>
      <c r="H1726" s="42"/>
      <c r="I1726" s="42"/>
      <c r="J1726" s="42"/>
      <c r="K1726" s="42"/>
      <c r="L1726" s="42"/>
      <c r="M1726" s="42"/>
      <c r="N1726" s="42"/>
      <c r="O1726" s="42"/>
      <c r="P1726" s="42"/>
    </row>
    <row r="1727" spans="1:16">
      <c r="A1727" s="42"/>
      <c r="B1727" s="43"/>
      <c r="C1727" s="42"/>
      <c r="D1727" s="42"/>
      <c r="E1727" s="42"/>
      <c r="F1727" s="42"/>
      <c r="G1727" s="42"/>
      <c r="H1727" s="42"/>
      <c r="I1727" s="42"/>
      <c r="J1727" s="42"/>
      <c r="K1727" s="42"/>
      <c r="L1727" s="42"/>
      <c r="M1727" s="42"/>
      <c r="N1727" s="42"/>
      <c r="O1727" s="42"/>
      <c r="P1727" s="42"/>
    </row>
    <row r="1728" spans="1:16">
      <c r="A1728" s="42"/>
      <c r="B1728" s="43"/>
      <c r="C1728" s="42"/>
      <c r="D1728" s="42"/>
      <c r="E1728" s="42"/>
      <c r="F1728" s="42"/>
      <c r="G1728" s="42"/>
      <c r="H1728" s="42"/>
      <c r="I1728" s="42"/>
      <c r="J1728" s="42"/>
      <c r="K1728" s="42"/>
      <c r="L1728" s="42"/>
      <c r="M1728" s="42"/>
      <c r="N1728" s="42"/>
      <c r="O1728" s="42"/>
      <c r="P1728" s="42"/>
    </row>
    <row r="1729" spans="1:16">
      <c r="A1729" s="42"/>
      <c r="B1729" s="43"/>
      <c r="C1729" s="42"/>
      <c r="D1729" s="42"/>
      <c r="E1729" s="42"/>
      <c r="F1729" s="42"/>
      <c r="G1729" s="42"/>
      <c r="H1729" s="42"/>
      <c r="I1729" s="42"/>
      <c r="J1729" s="42"/>
      <c r="K1729" s="42"/>
      <c r="L1729" s="42"/>
      <c r="M1729" s="42"/>
      <c r="N1729" s="42"/>
      <c r="O1729" s="42"/>
      <c r="P1729" s="42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27"/>
  <sheetViews>
    <sheetView workbookViewId="0">
      <selection activeCell="Q231" sqref="Q231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2" style="4" customWidth="1"/>
    <col min="5" max="5" width="9.140625" style="4"/>
    <col min="6" max="6" width="8" style="4" customWidth="1"/>
    <col min="7" max="8" width="9.140625" style="4"/>
    <col min="9" max="10" width="8.42578125" style="4" customWidth="1"/>
    <col min="11" max="11" width="9.42578125" style="4" customWidth="1"/>
    <col min="12" max="16" width="9.140625" style="4"/>
    <col min="17" max="17" width="14.5703125" style="4" customWidth="1"/>
    <col min="18" max="16384" width="9.140625" style="4"/>
  </cols>
  <sheetData>
    <row r="1" spans="1:17" ht="20.25">
      <c r="A1" s="72" t="s">
        <v>27</v>
      </c>
      <c r="B1" s="82" t="s">
        <v>194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>
      <c r="A2" s="23" t="s">
        <v>29</v>
      </c>
      <c r="B2" s="82" t="s">
        <v>195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3.5" thickBot="1">
      <c r="A3" s="23"/>
      <c r="B3" s="82" t="s">
        <v>196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>
      <c r="A4" s="24" t="s">
        <v>30</v>
      </c>
      <c r="B4" s="23"/>
      <c r="C4" s="19">
        <v>35216.501100000001</v>
      </c>
      <c r="D4" s="20">
        <v>0.47899458700000003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>
      <c r="A6" s="24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>
      <c r="A7" s="23" t="s">
        <v>7</v>
      </c>
      <c r="B7" s="23"/>
      <c r="C7" s="23">
        <f>+C4</f>
        <v>35216.501100000001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>
      <c r="A8" s="23" t="s">
        <v>21</v>
      </c>
      <c r="B8" s="23"/>
      <c r="C8" s="23">
        <v>0.488925</v>
      </c>
      <c r="D8" s="23">
        <v>0.488925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3.5" thickBot="1">
      <c r="A10" s="23"/>
      <c r="B10" s="23"/>
      <c r="C10" s="26" t="s">
        <v>37</v>
      </c>
      <c r="D10" s="26" t="s">
        <v>38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>
      <c r="A11" s="23" t="s">
        <v>32</v>
      </c>
      <c r="B11" s="23"/>
      <c r="C11" s="23">
        <f>INTERCEPT(G21:G997,$F21:$F997)</f>
        <v>-2.1283106765132183E-3</v>
      </c>
      <c r="D11" s="27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>
      <c r="A12" s="23" t="s">
        <v>33</v>
      </c>
      <c r="B12" s="23"/>
      <c r="C12" s="23">
        <f>SLOPE(G21:G997,$F21:$F997)</f>
        <v>4.1840678019993161E-7</v>
      </c>
      <c r="D12" s="27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>
      <c r="A13" s="23" t="s">
        <v>34</v>
      </c>
      <c r="B13" s="23"/>
      <c r="C13" s="27" t="s">
        <v>189</v>
      </c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>
      <c r="A15" s="25" t="s">
        <v>36</v>
      </c>
      <c r="B15" s="23"/>
      <c r="C15" s="23">
        <f>+C7+C11</f>
        <v>35216.498971689325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>
      <c r="A16" s="24" t="s">
        <v>19</v>
      </c>
      <c r="B16" s="23"/>
      <c r="C16" s="23">
        <f>+C8+C12</f>
        <v>0.48892541840678022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34" ht="13.5" thickBo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34" ht="14.25" thickTop="1" thickBot="1">
      <c r="A18" s="24" t="s">
        <v>18</v>
      </c>
      <c r="B18" s="23"/>
      <c r="C18" s="73">
        <f>+C15</f>
        <v>35216.498971689325</v>
      </c>
      <c r="D18" s="74">
        <f>+C16</f>
        <v>0.48892541840678022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34" ht="13.5" thickTop="1">
      <c r="A19" s="23"/>
      <c r="B19" s="23"/>
      <c r="C19" s="23">
        <f>COUNT(C21:C2189)</f>
        <v>291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34" ht="13.5" thickBot="1">
      <c r="A20" s="26" t="s">
        <v>24</v>
      </c>
      <c r="B20" s="26" t="s">
        <v>190</v>
      </c>
      <c r="C20" s="26" t="s">
        <v>25</v>
      </c>
      <c r="D20" s="26" t="s">
        <v>8</v>
      </c>
      <c r="E20" s="26" t="s">
        <v>17</v>
      </c>
      <c r="F20" s="26" t="s">
        <v>16</v>
      </c>
      <c r="G20" s="26" t="s">
        <v>20</v>
      </c>
      <c r="H20" s="75" t="s">
        <v>9</v>
      </c>
      <c r="I20" s="75" t="s">
        <v>14</v>
      </c>
      <c r="J20" s="75" t="s">
        <v>162</v>
      </c>
      <c r="K20" s="75" t="s">
        <v>161</v>
      </c>
      <c r="L20" s="75" t="s">
        <v>191</v>
      </c>
      <c r="M20" s="75" t="s">
        <v>46</v>
      </c>
      <c r="N20" s="75" t="s">
        <v>45</v>
      </c>
      <c r="O20" s="75" t="s">
        <v>192</v>
      </c>
      <c r="P20" s="76" t="s">
        <v>193</v>
      </c>
      <c r="Q20" s="26" t="s">
        <v>41</v>
      </c>
    </row>
    <row r="21" spans="1:34">
      <c r="A21" s="36" t="s">
        <v>68</v>
      </c>
      <c r="B21" s="37"/>
      <c r="C21" s="36">
        <v>42815.614999999998</v>
      </c>
      <c r="D21" s="87"/>
      <c r="E21" s="36">
        <f t="shared" ref="E21:E84" si="0">(C21-C$7)/C$8</f>
        <v>15542.494043053632</v>
      </c>
      <c r="F21" s="36">
        <f t="shared" ref="F21:F84" si="1">ROUND(2*E21,0)/2</f>
        <v>15542.5</v>
      </c>
      <c r="G21" s="36">
        <f t="shared" ref="G21:G84" si="2">C21-(C$7+C$8*F21)</f>
        <v>-2.9125000073690899E-3</v>
      </c>
      <c r="H21" s="36"/>
      <c r="I21" s="42"/>
      <c r="J21" s="36">
        <f t="shared" ref="J21:J66" si="3">G21</f>
        <v>-2.9125000073690899E-3</v>
      </c>
      <c r="K21" s="36"/>
      <c r="L21" s="36"/>
      <c r="M21" s="36"/>
      <c r="N21" s="80"/>
      <c r="O21" s="23">
        <f t="shared" ref="O21:O84" si="4">C$11+C$12*F21</f>
        <v>4.3747767047442191E-3</v>
      </c>
      <c r="P21" s="80"/>
      <c r="Q21" s="77">
        <f t="shared" ref="Q21:Q84" si="5">+C21-15018.5</f>
        <v>27797.114999999998</v>
      </c>
      <c r="AD21" s="4">
        <v>16</v>
      </c>
      <c r="AF21" s="4" t="s">
        <v>67</v>
      </c>
      <c r="AH21" s="4" t="s">
        <v>69</v>
      </c>
    </row>
    <row r="22" spans="1:34">
      <c r="A22" s="42" t="s">
        <v>68</v>
      </c>
      <c r="B22" s="43"/>
      <c r="C22" s="42">
        <v>42832.728999999999</v>
      </c>
      <c r="D22" s="62"/>
      <c r="E22" s="42">
        <f t="shared" si="0"/>
        <v>15577.497366671776</v>
      </c>
      <c r="F22" s="36">
        <f t="shared" si="1"/>
        <v>15577.5</v>
      </c>
      <c r="G22" s="36">
        <f t="shared" si="2"/>
        <v>-1.2875000029453076E-3</v>
      </c>
      <c r="H22" s="42"/>
      <c r="I22" s="36"/>
      <c r="J22" s="36">
        <f t="shared" si="3"/>
        <v>-1.2875000029453076E-3</v>
      </c>
      <c r="K22" s="42"/>
      <c r="L22" s="42"/>
      <c r="M22" s="42"/>
      <c r="N22" s="80"/>
      <c r="O22" s="23">
        <f t="shared" si="4"/>
        <v>4.3894209420512163E-3</v>
      </c>
      <c r="P22" s="80"/>
      <c r="Q22" s="77">
        <f t="shared" si="5"/>
        <v>27814.228999999999</v>
      </c>
      <c r="AC22" s="4" t="s">
        <v>72</v>
      </c>
      <c r="AD22" s="4">
        <v>15</v>
      </c>
      <c r="AF22" s="4" t="s">
        <v>67</v>
      </c>
      <c r="AH22" s="4" t="s">
        <v>69</v>
      </c>
    </row>
    <row r="23" spans="1:34">
      <c r="A23" s="42" t="s">
        <v>68</v>
      </c>
      <c r="B23" s="43"/>
      <c r="C23" s="42">
        <v>42832.735000000001</v>
      </c>
      <c r="D23" s="62"/>
      <c r="E23" s="42">
        <f t="shared" si="0"/>
        <v>15577.509638492609</v>
      </c>
      <c r="F23" s="36">
        <f t="shared" si="1"/>
        <v>15577.5</v>
      </c>
      <c r="G23" s="36">
        <f t="shared" si="2"/>
        <v>4.7124999982770532E-3</v>
      </c>
      <c r="H23" s="36"/>
      <c r="I23" s="42"/>
      <c r="J23" s="36">
        <f t="shared" si="3"/>
        <v>4.7124999982770532E-3</v>
      </c>
      <c r="K23" s="42"/>
      <c r="L23" s="42"/>
      <c r="M23" s="42"/>
      <c r="N23" s="42"/>
      <c r="O23" s="23">
        <f t="shared" si="4"/>
        <v>4.3894209420512163E-3</v>
      </c>
      <c r="P23" s="42"/>
      <c r="Q23" s="77">
        <f t="shared" si="5"/>
        <v>27814.235000000001</v>
      </c>
      <c r="AC23" s="4" t="s">
        <v>72</v>
      </c>
      <c r="AD23" s="4">
        <v>12</v>
      </c>
      <c r="AF23" s="4" t="s">
        <v>73</v>
      </c>
      <c r="AH23" s="4" t="s">
        <v>69</v>
      </c>
    </row>
    <row r="24" spans="1:34">
      <c r="A24" s="42" t="s">
        <v>68</v>
      </c>
      <c r="B24" s="43"/>
      <c r="C24" s="42">
        <v>42859.612999999998</v>
      </c>
      <c r="D24" s="62"/>
      <c r="E24" s="42">
        <f t="shared" si="0"/>
        <v>15632.483305210402</v>
      </c>
      <c r="F24" s="36">
        <f t="shared" si="1"/>
        <v>15632.5</v>
      </c>
      <c r="G24" s="36">
        <f t="shared" si="2"/>
        <v>-8.1625000020721927E-3</v>
      </c>
      <c r="H24" s="36"/>
      <c r="I24" s="42"/>
      <c r="J24" s="36">
        <f t="shared" si="3"/>
        <v>-8.1625000020721927E-3</v>
      </c>
      <c r="K24" s="42"/>
      <c r="L24" s="42"/>
      <c r="M24" s="42"/>
      <c r="N24" s="42"/>
      <c r="O24" s="23">
        <f t="shared" si="4"/>
        <v>4.4124333149622129E-3</v>
      </c>
      <c r="P24" s="42"/>
      <c r="Q24" s="77">
        <f t="shared" si="5"/>
        <v>27841.112999999998</v>
      </c>
      <c r="AC24" s="4" t="s">
        <v>72</v>
      </c>
      <c r="AD24" s="4">
        <v>11</v>
      </c>
      <c r="AF24" s="4" t="s">
        <v>75</v>
      </c>
      <c r="AH24" s="4" t="s">
        <v>69</v>
      </c>
    </row>
    <row r="25" spans="1:34">
      <c r="A25" s="42" t="s">
        <v>68</v>
      </c>
      <c r="B25" s="43"/>
      <c r="C25" s="42">
        <v>42881.625999999997</v>
      </c>
      <c r="D25" s="62"/>
      <c r="E25" s="42">
        <f t="shared" si="0"/>
        <v>15677.506570537395</v>
      </c>
      <c r="F25" s="36">
        <f t="shared" si="1"/>
        <v>15677.5</v>
      </c>
      <c r="G25" s="36">
        <f t="shared" si="2"/>
        <v>3.2124999925144948E-3</v>
      </c>
      <c r="H25" s="36"/>
      <c r="I25" s="42"/>
      <c r="J25" s="36">
        <f t="shared" si="3"/>
        <v>3.2124999925144948E-3</v>
      </c>
      <c r="K25" s="42"/>
      <c r="L25" s="42"/>
      <c r="M25" s="42"/>
      <c r="N25" s="42"/>
      <c r="O25" s="23">
        <f t="shared" si="4"/>
        <v>4.4312616200712094E-3</v>
      </c>
      <c r="P25" s="42"/>
      <c r="Q25" s="77">
        <f t="shared" si="5"/>
        <v>27863.125999999997</v>
      </c>
      <c r="AC25" s="4" t="s">
        <v>72</v>
      </c>
      <c r="AD25" s="4">
        <v>11</v>
      </c>
      <c r="AF25" s="4" t="s">
        <v>67</v>
      </c>
      <c r="AH25" s="4" t="s">
        <v>69</v>
      </c>
    </row>
    <row r="26" spans="1:34">
      <c r="A26" s="42" t="s">
        <v>68</v>
      </c>
      <c r="B26" s="43"/>
      <c r="C26" s="42">
        <v>42881.627</v>
      </c>
      <c r="D26" s="62"/>
      <c r="E26" s="42">
        <f t="shared" si="0"/>
        <v>15677.508615840874</v>
      </c>
      <c r="F26" s="36">
        <f t="shared" si="1"/>
        <v>15677.5</v>
      </c>
      <c r="G26" s="36">
        <f t="shared" si="2"/>
        <v>4.2124999963562004E-3</v>
      </c>
      <c r="H26" s="36"/>
      <c r="I26" s="42"/>
      <c r="J26" s="36">
        <f t="shared" si="3"/>
        <v>4.2124999963562004E-3</v>
      </c>
      <c r="K26" s="42"/>
      <c r="L26" s="42"/>
      <c r="M26" s="42"/>
      <c r="N26" s="42"/>
      <c r="O26" s="23">
        <f t="shared" si="4"/>
        <v>4.4312616200712094E-3</v>
      </c>
      <c r="P26" s="42"/>
      <c r="Q26" s="77">
        <f t="shared" si="5"/>
        <v>27863.127</v>
      </c>
      <c r="AC26" s="4" t="s">
        <v>72</v>
      </c>
      <c r="AD26" s="4">
        <v>10</v>
      </c>
      <c r="AF26" s="4" t="s">
        <v>73</v>
      </c>
      <c r="AH26" s="4" t="s">
        <v>69</v>
      </c>
    </row>
    <row r="27" spans="1:34">
      <c r="A27" s="42" t="s">
        <v>68</v>
      </c>
      <c r="B27" s="43"/>
      <c r="C27" s="42">
        <v>42909.74</v>
      </c>
      <c r="D27" s="62"/>
      <c r="E27" s="42">
        <f t="shared" si="0"/>
        <v>15735.008232346469</v>
      </c>
      <c r="F27" s="36">
        <f t="shared" si="1"/>
        <v>15735</v>
      </c>
      <c r="G27" s="36">
        <f t="shared" si="2"/>
        <v>4.0249999947263859E-3</v>
      </c>
      <c r="H27" s="36"/>
      <c r="I27" s="42"/>
      <c r="J27" s="36">
        <f t="shared" si="3"/>
        <v>4.0249999947263859E-3</v>
      </c>
      <c r="K27" s="42"/>
      <c r="L27" s="42"/>
      <c r="M27" s="42"/>
      <c r="N27" s="42"/>
      <c r="O27" s="23">
        <f t="shared" si="4"/>
        <v>4.4553200099327053E-3</v>
      </c>
      <c r="P27" s="42"/>
      <c r="Q27" s="77">
        <f t="shared" si="5"/>
        <v>27891.239999999998</v>
      </c>
      <c r="AC27" s="4" t="s">
        <v>72</v>
      </c>
      <c r="AD27" s="4">
        <v>12</v>
      </c>
      <c r="AF27" s="4" t="s">
        <v>67</v>
      </c>
      <c r="AH27" s="4" t="s">
        <v>69</v>
      </c>
    </row>
    <row r="28" spans="1:34">
      <c r="A28" s="42" t="s">
        <v>68</v>
      </c>
      <c r="B28" s="43"/>
      <c r="C28" s="42">
        <v>42931.737000000001</v>
      </c>
      <c r="D28" s="62"/>
      <c r="E28" s="42">
        <f t="shared" si="0"/>
        <v>15779.998772817917</v>
      </c>
      <c r="F28" s="36">
        <f t="shared" si="1"/>
        <v>15780</v>
      </c>
      <c r="G28" s="36">
        <f t="shared" si="2"/>
        <v>-5.9999999939464033E-4</v>
      </c>
      <c r="H28" s="36"/>
      <c r="I28" s="42"/>
      <c r="J28" s="36">
        <f t="shared" si="3"/>
        <v>-5.9999999939464033E-4</v>
      </c>
      <c r="K28" s="42"/>
      <c r="L28" s="42"/>
      <c r="M28" s="42"/>
      <c r="N28" s="42"/>
      <c r="O28" s="23">
        <f t="shared" si="4"/>
        <v>4.4741483150417026E-3</v>
      </c>
      <c r="P28" s="42"/>
      <c r="Q28" s="77">
        <f t="shared" si="5"/>
        <v>27913.237000000001</v>
      </c>
      <c r="AC28" s="4" t="s">
        <v>72</v>
      </c>
      <c r="AD28" s="4">
        <v>11</v>
      </c>
      <c r="AF28" s="4" t="s">
        <v>67</v>
      </c>
      <c r="AH28" s="4" t="s">
        <v>69</v>
      </c>
    </row>
    <row r="29" spans="1:34">
      <c r="A29" s="42" t="s">
        <v>68</v>
      </c>
      <c r="B29" s="43"/>
      <c r="C29" s="42">
        <v>42931.739000000001</v>
      </c>
      <c r="D29" s="62"/>
      <c r="E29" s="42">
        <f t="shared" si="0"/>
        <v>15780.002863424861</v>
      </c>
      <c r="F29" s="36">
        <f t="shared" si="1"/>
        <v>15780</v>
      </c>
      <c r="G29" s="36">
        <f t="shared" si="2"/>
        <v>1.4000000010128133E-3</v>
      </c>
      <c r="H29" s="36"/>
      <c r="I29" s="42"/>
      <c r="J29" s="36">
        <f t="shared" si="3"/>
        <v>1.4000000010128133E-3</v>
      </c>
      <c r="K29" s="42"/>
      <c r="L29" s="42"/>
      <c r="M29" s="42"/>
      <c r="N29" s="42"/>
      <c r="O29" s="23">
        <f t="shared" si="4"/>
        <v>4.4741483150417026E-3</v>
      </c>
      <c r="P29" s="42"/>
      <c r="Q29" s="77">
        <f t="shared" si="5"/>
        <v>27913.239000000001</v>
      </c>
      <c r="AC29" s="4" t="s">
        <v>72</v>
      </c>
      <c r="AD29" s="4">
        <v>10</v>
      </c>
      <c r="AF29" s="4" t="s">
        <v>77</v>
      </c>
      <c r="AH29" s="4" t="s">
        <v>69</v>
      </c>
    </row>
    <row r="30" spans="1:34">
      <c r="A30" s="42" t="s">
        <v>68</v>
      </c>
      <c r="B30" s="43"/>
      <c r="C30" s="42">
        <v>43069.855000000003</v>
      </c>
      <c r="D30" s="62"/>
      <c r="E30" s="42">
        <f t="shared" si="0"/>
        <v>16062.49199775017</v>
      </c>
      <c r="F30" s="36">
        <f t="shared" si="1"/>
        <v>16062.5</v>
      </c>
      <c r="G30" s="36">
        <f t="shared" si="2"/>
        <v>-3.9124999966588803E-3</v>
      </c>
      <c r="H30" s="36"/>
      <c r="I30" s="42"/>
      <c r="J30" s="36">
        <f t="shared" si="3"/>
        <v>-3.9124999966588803E-3</v>
      </c>
      <c r="K30" s="42"/>
      <c r="L30" s="42"/>
      <c r="M30" s="42"/>
      <c r="N30" s="42"/>
      <c r="O30" s="23">
        <f t="shared" si="4"/>
        <v>4.5923482304481835E-3</v>
      </c>
      <c r="P30" s="42"/>
      <c r="Q30" s="77">
        <f t="shared" si="5"/>
        <v>28051.355000000003</v>
      </c>
      <c r="AC30" s="4" t="s">
        <v>72</v>
      </c>
      <c r="AD30" s="4">
        <v>8</v>
      </c>
      <c r="AF30" s="4" t="s">
        <v>77</v>
      </c>
      <c r="AH30" s="4" t="s">
        <v>69</v>
      </c>
    </row>
    <row r="31" spans="1:34">
      <c r="A31" s="42" t="s">
        <v>68</v>
      </c>
      <c r="B31" s="43"/>
      <c r="C31" s="42">
        <v>43069.858999999997</v>
      </c>
      <c r="D31" s="62"/>
      <c r="E31" s="42">
        <f t="shared" si="0"/>
        <v>16062.500178964045</v>
      </c>
      <c r="F31" s="36">
        <f t="shared" si="1"/>
        <v>16062.5</v>
      </c>
      <c r="G31" s="36">
        <f t="shared" si="2"/>
        <v>8.7499996880069375E-5</v>
      </c>
      <c r="H31" s="36"/>
      <c r="I31" s="42"/>
      <c r="J31" s="36">
        <f t="shared" si="3"/>
        <v>8.7499996880069375E-5</v>
      </c>
      <c r="K31" s="42"/>
      <c r="L31" s="42"/>
      <c r="M31" s="42"/>
      <c r="N31" s="42"/>
      <c r="O31" s="23">
        <f t="shared" si="4"/>
        <v>4.5923482304481835E-3</v>
      </c>
      <c r="P31" s="42"/>
      <c r="Q31" s="77">
        <f t="shared" si="5"/>
        <v>28051.358999999997</v>
      </c>
      <c r="AC31" s="4" t="s">
        <v>72</v>
      </c>
      <c r="AD31" s="4">
        <v>12</v>
      </c>
      <c r="AF31" s="4" t="s">
        <v>67</v>
      </c>
      <c r="AH31" s="4" t="s">
        <v>69</v>
      </c>
    </row>
    <row r="32" spans="1:34">
      <c r="A32" s="42" t="s">
        <v>68</v>
      </c>
      <c r="B32" s="43"/>
      <c r="C32" s="42">
        <v>43211.646999999997</v>
      </c>
      <c r="D32" s="62"/>
      <c r="E32" s="42">
        <f t="shared" si="0"/>
        <v>16352.499667638178</v>
      </c>
      <c r="F32" s="36">
        <f t="shared" si="1"/>
        <v>16352.5</v>
      </c>
      <c r="G32" s="36">
        <f t="shared" si="2"/>
        <v>-1.6250000044237822E-4</v>
      </c>
      <c r="H32" s="36"/>
      <c r="I32" s="42"/>
      <c r="J32" s="36">
        <f t="shared" si="3"/>
        <v>-1.6250000044237822E-4</v>
      </c>
      <c r="K32" s="42"/>
      <c r="L32" s="42"/>
      <c r="M32" s="42"/>
      <c r="N32" s="42"/>
      <c r="O32" s="23">
        <f t="shared" si="4"/>
        <v>4.7136861967061634E-3</v>
      </c>
      <c r="P32" s="42"/>
      <c r="Q32" s="77">
        <f t="shared" si="5"/>
        <v>28193.146999999997</v>
      </c>
      <c r="AC32" s="4" t="s">
        <v>72</v>
      </c>
      <c r="AD32" s="4">
        <v>16</v>
      </c>
      <c r="AF32" s="4" t="s">
        <v>81</v>
      </c>
      <c r="AH32" s="4" t="s">
        <v>69</v>
      </c>
    </row>
    <row r="33" spans="1:34">
      <c r="A33" s="42" t="s">
        <v>68</v>
      </c>
      <c r="B33" s="43"/>
      <c r="C33" s="42">
        <v>43228.760999999999</v>
      </c>
      <c r="D33" s="62"/>
      <c r="E33" s="42">
        <f t="shared" si="0"/>
        <v>16387.502991256322</v>
      </c>
      <c r="F33" s="36">
        <f t="shared" si="1"/>
        <v>16387.5</v>
      </c>
      <c r="G33" s="36">
        <f t="shared" si="2"/>
        <v>1.4624999967054464E-3</v>
      </c>
      <c r="H33" s="36"/>
      <c r="I33" s="42"/>
      <c r="J33" s="36">
        <f t="shared" si="3"/>
        <v>1.4624999967054464E-3</v>
      </c>
      <c r="K33" s="42"/>
      <c r="L33" s="42"/>
      <c r="M33" s="42"/>
      <c r="N33" s="42"/>
      <c r="O33" s="23">
        <f t="shared" si="4"/>
        <v>4.7283304340131607E-3</v>
      </c>
      <c r="P33" s="42"/>
      <c r="Q33" s="77">
        <f t="shared" si="5"/>
        <v>28210.260999999999</v>
      </c>
      <c r="AC33" s="4" t="s">
        <v>72</v>
      </c>
      <c r="AD33" s="4">
        <v>12</v>
      </c>
      <c r="AF33" s="4" t="s">
        <v>82</v>
      </c>
      <c r="AH33" s="4" t="s">
        <v>69</v>
      </c>
    </row>
    <row r="34" spans="1:34">
      <c r="A34" s="42" t="s">
        <v>68</v>
      </c>
      <c r="B34" s="43"/>
      <c r="C34" s="42">
        <v>43244.646999999997</v>
      </c>
      <c r="D34" s="62"/>
      <c r="E34" s="42">
        <f t="shared" si="0"/>
        <v>16419.994682210963</v>
      </c>
      <c r="F34" s="36">
        <f t="shared" si="1"/>
        <v>16420</v>
      </c>
      <c r="G34" s="36">
        <f t="shared" si="2"/>
        <v>-2.6000000070780516E-3</v>
      </c>
      <c r="H34" s="36"/>
      <c r="I34" s="42"/>
      <c r="J34" s="36">
        <f t="shared" si="3"/>
        <v>-2.6000000070780516E-3</v>
      </c>
      <c r="K34" s="42"/>
      <c r="L34" s="42"/>
      <c r="M34" s="42"/>
      <c r="N34" s="42"/>
      <c r="O34" s="23">
        <f t="shared" si="4"/>
        <v>4.7419286543696586E-3</v>
      </c>
      <c r="P34" s="42"/>
      <c r="Q34" s="77">
        <f t="shared" si="5"/>
        <v>28226.146999999997</v>
      </c>
      <c r="AC34" s="4" t="s">
        <v>72</v>
      </c>
      <c r="AD34" s="4">
        <v>10</v>
      </c>
      <c r="AF34" s="4" t="s">
        <v>67</v>
      </c>
      <c r="AH34" s="4" t="s">
        <v>69</v>
      </c>
    </row>
    <row r="35" spans="1:34">
      <c r="A35" s="42" t="s">
        <v>68</v>
      </c>
      <c r="B35" s="43"/>
      <c r="C35" s="42">
        <v>43503.781000000003</v>
      </c>
      <c r="D35" s="62"/>
      <c r="E35" s="42">
        <f t="shared" si="0"/>
        <v>16950.002352098996</v>
      </c>
      <c r="F35" s="36">
        <f t="shared" si="1"/>
        <v>16950</v>
      </c>
      <c r="G35" s="36">
        <f t="shared" si="2"/>
        <v>1.1500000036903657E-3</v>
      </c>
      <c r="H35" s="36"/>
      <c r="I35" s="42"/>
      <c r="J35" s="36">
        <f t="shared" si="3"/>
        <v>1.1500000036903657E-3</v>
      </c>
      <c r="K35" s="42"/>
      <c r="L35" s="42"/>
      <c r="M35" s="42"/>
      <c r="N35" s="42"/>
      <c r="O35" s="23">
        <f t="shared" si="4"/>
        <v>4.9636842478756223E-3</v>
      </c>
      <c r="P35" s="42"/>
      <c r="Q35" s="77">
        <f t="shared" si="5"/>
        <v>28485.281000000003</v>
      </c>
      <c r="AC35" s="4" t="s">
        <v>72</v>
      </c>
      <c r="AD35" s="4">
        <v>14</v>
      </c>
      <c r="AF35" s="4" t="s">
        <v>67</v>
      </c>
      <c r="AH35" s="4" t="s">
        <v>69</v>
      </c>
    </row>
    <row r="36" spans="1:34">
      <c r="A36" s="42" t="s">
        <v>68</v>
      </c>
      <c r="B36" s="43"/>
      <c r="C36" s="42">
        <v>43629.673999999999</v>
      </c>
      <c r="D36" s="62"/>
      <c r="E36" s="42">
        <f t="shared" si="0"/>
        <v>17207.491742087226</v>
      </c>
      <c r="F36" s="36">
        <f t="shared" si="1"/>
        <v>17207.5</v>
      </c>
      <c r="G36" s="36">
        <f t="shared" si="2"/>
        <v>-4.0375000025960617E-3</v>
      </c>
      <c r="H36" s="36"/>
      <c r="I36" s="42"/>
      <c r="J36" s="36">
        <f t="shared" si="3"/>
        <v>-4.0375000025960617E-3</v>
      </c>
      <c r="K36" s="42"/>
      <c r="L36" s="42"/>
      <c r="M36" s="42"/>
      <c r="N36" s="42"/>
      <c r="O36" s="23">
        <f t="shared" si="4"/>
        <v>5.0714239937771051E-3</v>
      </c>
      <c r="P36" s="42"/>
      <c r="Q36" s="77">
        <f t="shared" si="5"/>
        <v>28611.173999999999</v>
      </c>
      <c r="AC36" s="4" t="s">
        <v>72</v>
      </c>
      <c r="AD36" s="4">
        <v>13</v>
      </c>
      <c r="AF36" s="4" t="s">
        <v>81</v>
      </c>
      <c r="AH36" s="4" t="s">
        <v>69</v>
      </c>
    </row>
    <row r="37" spans="1:34">
      <c r="A37" s="42" t="s">
        <v>68</v>
      </c>
      <c r="B37" s="43"/>
      <c r="C37" s="42">
        <v>43662.678999999996</v>
      </c>
      <c r="D37" s="62"/>
      <c r="E37" s="42">
        <f t="shared" si="0"/>
        <v>17274.996983177371</v>
      </c>
      <c r="F37" s="36">
        <f t="shared" si="1"/>
        <v>17275</v>
      </c>
      <c r="G37" s="36">
        <f t="shared" si="2"/>
        <v>-1.4750000045751221E-3</v>
      </c>
      <c r="H37" s="36"/>
      <c r="I37" s="42"/>
      <c r="J37" s="36">
        <f t="shared" si="3"/>
        <v>-1.4750000045751221E-3</v>
      </c>
      <c r="K37" s="42"/>
      <c r="L37" s="42"/>
      <c r="M37" s="42"/>
      <c r="N37" s="42"/>
      <c r="O37" s="23">
        <f t="shared" si="4"/>
        <v>5.0996664514406003E-3</v>
      </c>
      <c r="P37" s="42"/>
      <c r="Q37" s="77">
        <f t="shared" si="5"/>
        <v>28644.178999999996</v>
      </c>
      <c r="AC37" s="4" t="s">
        <v>72</v>
      </c>
      <c r="AD37" s="4">
        <v>10</v>
      </c>
      <c r="AF37" s="4" t="s">
        <v>86</v>
      </c>
      <c r="AH37" s="4" t="s">
        <v>69</v>
      </c>
    </row>
    <row r="38" spans="1:34">
      <c r="A38" s="42" t="s">
        <v>68</v>
      </c>
      <c r="B38" s="43"/>
      <c r="C38" s="42">
        <v>43948.7</v>
      </c>
      <c r="D38" s="62"/>
      <c r="E38" s="42">
        <f t="shared" si="0"/>
        <v>17859.996727514437</v>
      </c>
      <c r="F38" s="36">
        <f t="shared" si="1"/>
        <v>17860</v>
      </c>
      <c r="G38" s="36">
        <f t="shared" si="2"/>
        <v>-1.6000000032363459E-3</v>
      </c>
      <c r="H38" s="36"/>
      <c r="I38" s="42"/>
      <c r="J38" s="36">
        <f t="shared" si="3"/>
        <v>-1.6000000032363459E-3</v>
      </c>
      <c r="K38" s="42"/>
      <c r="L38" s="42"/>
      <c r="M38" s="42"/>
      <c r="N38" s="42"/>
      <c r="O38" s="23">
        <f t="shared" si="4"/>
        <v>5.3444344178575605E-3</v>
      </c>
      <c r="P38" s="42"/>
      <c r="Q38" s="77">
        <f t="shared" si="5"/>
        <v>28930.199999999997</v>
      </c>
      <c r="AC38" s="4" t="s">
        <v>72</v>
      </c>
      <c r="AD38" s="4">
        <v>15</v>
      </c>
      <c r="AF38" s="4" t="s">
        <v>67</v>
      </c>
      <c r="AH38" s="4" t="s">
        <v>69</v>
      </c>
    </row>
    <row r="39" spans="1:34">
      <c r="A39" s="42" t="s">
        <v>68</v>
      </c>
      <c r="B39" s="43"/>
      <c r="C39" s="42">
        <v>44410.737000000001</v>
      </c>
      <c r="D39" s="62"/>
      <c r="E39" s="42">
        <f t="shared" si="0"/>
        <v>18805.002607761926</v>
      </c>
      <c r="F39" s="36">
        <f t="shared" si="1"/>
        <v>18805</v>
      </c>
      <c r="G39" s="36">
        <f t="shared" si="2"/>
        <v>1.2750000023515895E-3</v>
      </c>
      <c r="H39" s="36"/>
      <c r="I39" s="42"/>
      <c r="J39" s="36">
        <f t="shared" si="3"/>
        <v>1.2750000023515895E-3</v>
      </c>
      <c r="K39" s="42"/>
      <c r="L39" s="42"/>
      <c r="M39" s="42"/>
      <c r="N39" s="42"/>
      <c r="O39" s="23">
        <f t="shared" si="4"/>
        <v>5.7398288251464952E-3</v>
      </c>
      <c r="P39" s="42"/>
      <c r="Q39" s="77">
        <f t="shared" si="5"/>
        <v>29392.237000000001</v>
      </c>
      <c r="AC39" s="4" t="s">
        <v>72</v>
      </c>
      <c r="AD39" s="4">
        <v>12</v>
      </c>
      <c r="AF39" s="4" t="s">
        <v>95</v>
      </c>
      <c r="AH39" s="4" t="s">
        <v>69</v>
      </c>
    </row>
    <row r="40" spans="1:34">
      <c r="A40" s="42" t="s">
        <v>68</v>
      </c>
      <c r="B40" s="43"/>
      <c r="C40" s="42">
        <v>44608.754999999997</v>
      </c>
      <c r="D40" s="62"/>
      <c r="E40" s="42">
        <f t="shared" si="0"/>
        <v>19210.009510661137</v>
      </c>
      <c r="F40" s="36">
        <f t="shared" si="1"/>
        <v>19210</v>
      </c>
      <c r="G40" s="36">
        <f t="shared" si="2"/>
        <v>4.6499999953084625E-3</v>
      </c>
      <c r="H40" s="36"/>
      <c r="I40" s="42"/>
      <c r="J40" s="36">
        <f t="shared" si="3"/>
        <v>4.6499999953084625E-3</v>
      </c>
      <c r="K40" s="42"/>
      <c r="L40" s="42"/>
      <c r="M40" s="42"/>
      <c r="N40" s="42"/>
      <c r="O40" s="23">
        <f t="shared" si="4"/>
        <v>5.9092835711274678E-3</v>
      </c>
      <c r="P40" s="42"/>
      <c r="Q40" s="77">
        <f t="shared" si="5"/>
        <v>29590.254999999997</v>
      </c>
      <c r="AC40" s="4" t="s">
        <v>72</v>
      </c>
      <c r="AD40" s="4">
        <v>14</v>
      </c>
      <c r="AF40" s="4" t="s">
        <v>67</v>
      </c>
      <c r="AH40" s="4" t="s">
        <v>69</v>
      </c>
    </row>
    <row r="41" spans="1:34">
      <c r="A41" s="42" t="s">
        <v>68</v>
      </c>
      <c r="B41" s="43"/>
      <c r="C41" s="42">
        <v>44635.644999999997</v>
      </c>
      <c r="D41" s="62"/>
      <c r="E41" s="42">
        <f t="shared" si="0"/>
        <v>19265.007721020596</v>
      </c>
      <c r="F41" s="36">
        <f t="shared" si="1"/>
        <v>19265</v>
      </c>
      <c r="G41" s="36">
        <f t="shared" si="2"/>
        <v>3.7749999974039383E-3</v>
      </c>
      <c r="H41" s="36"/>
      <c r="I41" s="42"/>
      <c r="J41" s="36">
        <f t="shared" si="3"/>
        <v>3.7749999974039383E-3</v>
      </c>
      <c r="K41" s="42"/>
      <c r="L41" s="42"/>
      <c r="M41" s="42"/>
      <c r="N41" s="42"/>
      <c r="O41" s="23">
        <f t="shared" si="4"/>
        <v>5.9322959440384643E-3</v>
      </c>
      <c r="P41" s="42"/>
      <c r="Q41" s="77">
        <f t="shared" si="5"/>
        <v>29617.144999999997</v>
      </c>
      <c r="AC41" s="4" t="s">
        <v>72</v>
      </c>
      <c r="AD41" s="4">
        <v>11</v>
      </c>
      <c r="AF41" s="4" t="s">
        <v>67</v>
      </c>
      <c r="AH41" s="4" t="s">
        <v>69</v>
      </c>
    </row>
    <row r="42" spans="1:34">
      <c r="A42" s="42" t="s">
        <v>68</v>
      </c>
      <c r="B42" s="43"/>
      <c r="C42" s="42">
        <v>44679.648000000001</v>
      </c>
      <c r="D42" s="62"/>
      <c r="E42" s="42">
        <f t="shared" si="0"/>
        <v>19355.007209694737</v>
      </c>
      <c r="F42" s="36">
        <f t="shared" si="1"/>
        <v>19355</v>
      </c>
      <c r="G42" s="36">
        <f t="shared" si="2"/>
        <v>3.5250000000814907E-3</v>
      </c>
      <c r="H42" s="36"/>
      <c r="I42" s="42"/>
      <c r="J42" s="36">
        <f t="shared" si="3"/>
        <v>3.5250000000814907E-3</v>
      </c>
      <c r="K42" s="42"/>
      <c r="L42" s="42"/>
      <c r="M42" s="42"/>
      <c r="N42" s="42"/>
      <c r="O42" s="23">
        <f t="shared" si="4"/>
        <v>5.9699525542564573E-3</v>
      </c>
      <c r="P42" s="42"/>
      <c r="Q42" s="77">
        <f t="shared" si="5"/>
        <v>29661.148000000001</v>
      </c>
      <c r="AC42" s="4" t="s">
        <v>72</v>
      </c>
      <c r="AD42" s="4">
        <v>21</v>
      </c>
      <c r="AF42" s="4" t="s">
        <v>96</v>
      </c>
      <c r="AH42" s="4" t="s">
        <v>69</v>
      </c>
    </row>
    <row r="43" spans="1:34">
      <c r="A43" s="42" t="s">
        <v>68</v>
      </c>
      <c r="B43" s="43"/>
      <c r="C43" s="42">
        <v>45086.680999999997</v>
      </c>
      <c r="D43" s="62"/>
      <c r="E43" s="42">
        <f t="shared" si="0"/>
        <v>20187.513217773678</v>
      </c>
      <c r="F43" s="36">
        <f t="shared" si="1"/>
        <v>20187.5</v>
      </c>
      <c r="G43" s="36">
        <f t="shared" si="2"/>
        <v>6.4624999940861017E-3</v>
      </c>
      <c r="H43" s="36"/>
      <c r="I43" s="42"/>
      <c r="J43" s="36">
        <f t="shared" si="3"/>
        <v>6.4624999940861017E-3</v>
      </c>
      <c r="K43" s="42"/>
      <c r="L43" s="42"/>
      <c r="M43" s="42"/>
      <c r="N43" s="42"/>
      <c r="O43" s="23">
        <f t="shared" si="4"/>
        <v>6.3182761987729003E-3</v>
      </c>
      <c r="P43" s="42"/>
      <c r="Q43" s="77">
        <f t="shared" si="5"/>
        <v>30068.180999999997</v>
      </c>
      <c r="AC43" s="4" t="s">
        <v>72</v>
      </c>
      <c r="AD43" s="4">
        <v>11</v>
      </c>
      <c r="AF43" s="4" t="s">
        <v>104</v>
      </c>
      <c r="AH43" s="4" t="s">
        <v>69</v>
      </c>
    </row>
    <row r="44" spans="1:34">
      <c r="A44" s="42" t="s">
        <v>68</v>
      </c>
      <c r="B44" s="43"/>
      <c r="C44" s="42">
        <v>45097.680999999997</v>
      </c>
      <c r="D44" s="62"/>
      <c r="E44" s="42">
        <f t="shared" si="0"/>
        <v>20210.011555964607</v>
      </c>
      <c r="F44" s="36">
        <f t="shared" si="1"/>
        <v>20210</v>
      </c>
      <c r="G44" s="36">
        <f t="shared" si="2"/>
        <v>5.6499999918742105E-3</v>
      </c>
      <c r="H44" s="36"/>
      <c r="I44" s="42"/>
      <c r="J44" s="36">
        <f t="shared" si="3"/>
        <v>5.6499999918742105E-3</v>
      </c>
      <c r="K44" s="42"/>
      <c r="L44" s="42"/>
      <c r="M44" s="42"/>
      <c r="N44" s="42"/>
      <c r="O44" s="23">
        <f t="shared" si="4"/>
        <v>6.3276903513273999E-3</v>
      </c>
      <c r="P44" s="42"/>
      <c r="Q44" s="77">
        <f t="shared" si="5"/>
        <v>30079.180999999997</v>
      </c>
      <c r="AC44" s="4" t="s">
        <v>72</v>
      </c>
      <c r="AD44" s="4">
        <v>15</v>
      </c>
      <c r="AF44" s="4" t="s">
        <v>96</v>
      </c>
      <c r="AH44" s="4" t="s">
        <v>69</v>
      </c>
    </row>
    <row r="45" spans="1:34">
      <c r="A45" s="42" t="s">
        <v>68</v>
      </c>
      <c r="B45" s="43"/>
      <c r="C45" s="42">
        <v>45399.593999999997</v>
      </c>
      <c r="D45" s="62"/>
      <c r="E45" s="42">
        <f t="shared" si="0"/>
        <v>20827.515263077152</v>
      </c>
      <c r="F45" s="36">
        <f t="shared" si="1"/>
        <v>20827.5</v>
      </c>
      <c r="G45" s="36">
        <f t="shared" si="2"/>
        <v>7.4624999979278073E-3</v>
      </c>
      <c r="H45" s="36"/>
      <c r="I45" s="42"/>
      <c r="J45" s="36">
        <f t="shared" si="3"/>
        <v>7.4624999979278073E-3</v>
      </c>
      <c r="K45" s="42"/>
      <c r="L45" s="42"/>
      <c r="M45" s="42"/>
      <c r="N45" s="42"/>
      <c r="O45" s="23">
        <f t="shared" si="4"/>
        <v>6.5860565381008571E-3</v>
      </c>
      <c r="P45" s="42"/>
      <c r="Q45" s="77">
        <f t="shared" si="5"/>
        <v>30381.093999999997</v>
      </c>
      <c r="AC45" s="4" t="s">
        <v>72</v>
      </c>
      <c r="AD45" s="4">
        <v>24</v>
      </c>
      <c r="AF45" s="4" t="s">
        <v>112</v>
      </c>
      <c r="AH45" s="4" t="s">
        <v>69</v>
      </c>
    </row>
    <row r="46" spans="1:34">
      <c r="A46" s="42" t="s">
        <v>68</v>
      </c>
      <c r="B46" s="43"/>
      <c r="C46" s="42">
        <v>45405.703000000001</v>
      </c>
      <c r="D46" s="62"/>
      <c r="E46" s="42">
        <f t="shared" si="0"/>
        <v>20840.010021987011</v>
      </c>
      <c r="F46" s="36">
        <f t="shared" si="1"/>
        <v>20840</v>
      </c>
      <c r="G46" s="36">
        <f t="shared" si="2"/>
        <v>4.8999999999068677E-3</v>
      </c>
      <c r="H46" s="36"/>
      <c r="I46" s="42"/>
      <c r="J46" s="36">
        <f t="shared" si="3"/>
        <v>4.8999999999068677E-3</v>
      </c>
      <c r="K46" s="42"/>
      <c r="L46" s="42"/>
      <c r="M46" s="42"/>
      <c r="N46" s="42"/>
      <c r="O46" s="23">
        <f t="shared" si="4"/>
        <v>6.5912866228533557E-3</v>
      </c>
      <c r="P46" s="42"/>
      <c r="Q46" s="77">
        <f t="shared" si="5"/>
        <v>30387.203000000001</v>
      </c>
      <c r="AC46" s="4" t="s">
        <v>72</v>
      </c>
      <c r="AD46" s="4">
        <v>14</v>
      </c>
      <c r="AF46" s="4" t="s">
        <v>67</v>
      </c>
      <c r="AH46" s="4" t="s">
        <v>69</v>
      </c>
    </row>
    <row r="47" spans="1:34">
      <c r="A47" s="42" t="s">
        <v>68</v>
      </c>
      <c r="B47" s="43"/>
      <c r="C47" s="42">
        <v>45416.697999999997</v>
      </c>
      <c r="D47" s="62"/>
      <c r="E47" s="42">
        <f t="shared" si="0"/>
        <v>20862.498133660574</v>
      </c>
      <c r="F47" s="36">
        <f t="shared" si="1"/>
        <v>20862.5</v>
      </c>
      <c r="G47" s="36">
        <f t="shared" si="2"/>
        <v>-9.1250000696163625E-4</v>
      </c>
      <c r="H47" s="36"/>
      <c r="I47" s="42"/>
      <c r="J47" s="36">
        <f t="shared" si="3"/>
        <v>-9.1250000696163625E-4</v>
      </c>
      <c r="K47" s="42"/>
      <c r="L47" s="42"/>
      <c r="M47" s="42"/>
      <c r="N47" s="42"/>
      <c r="O47" s="23">
        <f t="shared" si="4"/>
        <v>6.6007007754078553E-3</v>
      </c>
      <c r="P47" s="42"/>
      <c r="Q47" s="77">
        <f t="shared" si="5"/>
        <v>30398.197999999997</v>
      </c>
      <c r="AC47" s="4" t="s">
        <v>72</v>
      </c>
      <c r="AD47" s="4">
        <v>15</v>
      </c>
      <c r="AF47" s="4" t="s">
        <v>67</v>
      </c>
      <c r="AH47" s="4" t="s">
        <v>69</v>
      </c>
    </row>
    <row r="48" spans="1:34">
      <c r="A48" s="42" t="s">
        <v>68</v>
      </c>
      <c r="B48" s="43"/>
      <c r="C48" s="42">
        <v>45762.618000000002</v>
      </c>
      <c r="D48" s="62"/>
      <c r="E48" s="42">
        <f t="shared" si="0"/>
        <v>21570.009510661148</v>
      </c>
      <c r="F48" s="36">
        <f t="shared" si="1"/>
        <v>21570</v>
      </c>
      <c r="G48" s="36">
        <f t="shared" si="2"/>
        <v>4.6500000025844201E-3</v>
      </c>
      <c r="H48" s="36"/>
      <c r="I48" s="42"/>
      <c r="J48" s="36">
        <f t="shared" si="3"/>
        <v>4.6500000025844201E-3</v>
      </c>
      <c r="K48" s="42"/>
      <c r="L48" s="42"/>
      <c r="M48" s="42"/>
      <c r="N48" s="42"/>
      <c r="O48" s="23">
        <f t="shared" si="4"/>
        <v>6.8967235723993072E-3</v>
      </c>
      <c r="P48" s="42"/>
      <c r="Q48" s="77">
        <f t="shared" si="5"/>
        <v>30744.118000000002</v>
      </c>
      <c r="AC48" s="4" t="s">
        <v>72</v>
      </c>
      <c r="AD48" s="4">
        <v>14</v>
      </c>
      <c r="AF48" s="4" t="s">
        <v>104</v>
      </c>
      <c r="AH48" s="4" t="s">
        <v>69</v>
      </c>
    </row>
    <row r="49" spans="1:34">
      <c r="A49" s="42" t="s">
        <v>68</v>
      </c>
      <c r="B49" s="43"/>
      <c r="C49" s="42">
        <v>45762.625</v>
      </c>
      <c r="D49" s="62"/>
      <c r="E49" s="42">
        <f t="shared" si="0"/>
        <v>21570.023827785444</v>
      </c>
      <c r="F49" s="36">
        <f t="shared" si="1"/>
        <v>21570</v>
      </c>
      <c r="G49" s="36">
        <f t="shared" si="2"/>
        <v>1.1650000000372529E-2</v>
      </c>
      <c r="H49" s="36"/>
      <c r="I49" s="42"/>
      <c r="J49" s="36">
        <f t="shared" si="3"/>
        <v>1.1650000000372529E-2</v>
      </c>
      <c r="K49" s="42"/>
      <c r="L49" s="42"/>
      <c r="M49" s="42"/>
      <c r="N49" s="42"/>
      <c r="O49" s="23">
        <f t="shared" si="4"/>
        <v>6.8967235723993072E-3</v>
      </c>
      <c r="P49" s="42"/>
      <c r="Q49" s="77">
        <f t="shared" si="5"/>
        <v>30744.125</v>
      </c>
      <c r="AC49" s="4" t="s">
        <v>72</v>
      </c>
      <c r="AD49" s="4">
        <v>15</v>
      </c>
      <c r="AF49" s="4" t="s">
        <v>67</v>
      </c>
      <c r="AH49" s="4" t="s">
        <v>69</v>
      </c>
    </row>
    <row r="50" spans="1:34">
      <c r="A50" s="42" t="s">
        <v>68</v>
      </c>
      <c r="B50" s="43"/>
      <c r="C50" s="42">
        <v>45817.618000000002</v>
      </c>
      <c r="D50" s="62"/>
      <c r="E50" s="42">
        <f t="shared" si="0"/>
        <v>21682.501201615793</v>
      </c>
      <c r="F50" s="36">
        <f t="shared" si="1"/>
        <v>21682.5</v>
      </c>
      <c r="G50" s="36">
        <f t="shared" si="2"/>
        <v>5.8749999880092219E-4</v>
      </c>
      <c r="H50" s="36"/>
      <c r="I50" s="42"/>
      <c r="J50" s="36">
        <f t="shared" si="3"/>
        <v>5.8749999880092219E-4</v>
      </c>
      <c r="K50" s="42"/>
      <c r="L50" s="42"/>
      <c r="M50" s="42"/>
      <c r="N50" s="42"/>
      <c r="O50" s="23">
        <f t="shared" si="4"/>
        <v>6.9437943351717997E-3</v>
      </c>
      <c r="P50" s="42"/>
      <c r="Q50" s="77">
        <f t="shared" si="5"/>
        <v>30799.118000000002</v>
      </c>
      <c r="AC50" s="4" t="s">
        <v>72</v>
      </c>
      <c r="AD50" s="4">
        <v>8</v>
      </c>
      <c r="AF50" s="4" t="s">
        <v>81</v>
      </c>
      <c r="AH50" s="4" t="s">
        <v>69</v>
      </c>
    </row>
    <row r="51" spans="1:34">
      <c r="A51" s="42" t="s">
        <v>68</v>
      </c>
      <c r="B51" s="43"/>
      <c r="C51" s="42">
        <v>45839.627999999997</v>
      </c>
      <c r="D51" s="62"/>
      <c r="E51" s="42">
        <f t="shared" si="0"/>
        <v>21727.518331032359</v>
      </c>
      <c r="F51" s="36">
        <f t="shared" si="1"/>
        <v>21727.5</v>
      </c>
      <c r="G51" s="36">
        <f t="shared" si="2"/>
        <v>8.9624999964144081E-3</v>
      </c>
      <c r="H51" s="36"/>
      <c r="I51" s="42"/>
      <c r="J51" s="36">
        <f t="shared" si="3"/>
        <v>8.9624999964144081E-3</v>
      </c>
      <c r="K51" s="42"/>
      <c r="L51" s="42"/>
      <c r="M51" s="42"/>
      <c r="N51" s="42"/>
      <c r="O51" s="23">
        <f t="shared" si="4"/>
        <v>6.9626226402807953E-3</v>
      </c>
      <c r="P51" s="42"/>
      <c r="Q51" s="77">
        <f t="shared" si="5"/>
        <v>30821.127999999997</v>
      </c>
      <c r="AC51" s="4" t="s">
        <v>72</v>
      </c>
      <c r="AD51" s="4">
        <v>10</v>
      </c>
      <c r="AF51" s="4" t="s">
        <v>104</v>
      </c>
      <c r="AH51" s="4" t="s">
        <v>69</v>
      </c>
    </row>
    <row r="52" spans="1:34">
      <c r="A52" s="42" t="s">
        <v>68</v>
      </c>
      <c r="B52" s="43"/>
      <c r="C52" s="42">
        <v>46120.754999999997</v>
      </c>
      <c r="D52" s="62"/>
      <c r="E52" s="42">
        <f t="shared" si="0"/>
        <v>22302.508360177933</v>
      </c>
      <c r="F52" s="36">
        <f t="shared" si="1"/>
        <v>22302.5</v>
      </c>
      <c r="G52" s="36">
        <f t="shared" si="2"/>
        <v>4.0874999976949766E-3</v>
      </c>
      <c r="H52" s="36"/>
      <c r="I52" s="42"/>
      <c r="J52" s="36">
        <f t="shared" si="3"/>
        <v>4.0874999976949766E-3</v>
      </c>
      <c r="K52" s="42"/>
      <c r="L52" s="42"/>
      <c r="M52" s="42"/>
      <c r="N52" s="42"/>
      <c r="O52" s="23">
        <f t="shared" si="4"/>
        <v>7.2032065388957563E-3</v>
      </c>
      <c r="P52" s="42"/>
      <c r="Q52" s="77">
        <f t="shared" si="5"/>
        <v>31102.254999999997</v>
      </c>
      <c r="AC52" s="4" t="s">
        <v>72</v>
      </c>
      <c r="AD52" s="4">
        <v>14</v>
      </c>
      <c r="AF52" s="4" t="s">
        <v>126</v>
      </c>
      <c r="AH52" s="4" t="s">
        <v>69</v>
      </c>
    </row>
    <row r="53" spans="1:34">
      <c r="A53" s="42" t="s">
        <v>68</v>
      </c>
      <c r="B53" s="43"/>
      <c r="C53" s="42">
        <v>46125.648000000001</v>
      </c>
      <c r="D53" s="62"/>
      <c r="E53" s="42">
        <f t="shared" si="0"/>
        <v>22312.516030065959</v>
      </c>
      <c r="F53" s="36">
        <f t="shared" si="1"/>
        <v>22312.5</v>
      </c>
      <c r="G53" s="36">
        <f t="shared" si="2"/>
        <v>7.8375000011874363E-3</v>
      </c>
      <c r="H53" s="36"/>
      <c r="I53" s="42"/>
      <c r="J53" s="36">
        <f t="shared" si="3"/>
        <v>7.8375000011874363E-3</v>
      </c>
      <c r="K53" s="42"/>
      <c r="L53" s="42"/>
      <c r="M53" s="42"/>
      <c r="N53" s="42"/>
      <c r="O53" s="23">
        <f t="shared" si="4"/>
        <v>7.2073906066977556E-3</v>
      </c>
      <c r="P53" s="42"/>
      <c r="Q53" s="77">
        <f t="shared" si="5"/>
        <v>31107.148000000001</v>
      </c>
      <c r="AC53" s="4" t="s">
        <v>72</v>
      </c>
      <c r="AD53" s="4">
        <v>12</v>
      </c>
      <c r="AF53" s="4" t="s">
        <v>82</v>
      </c>
      <c r="AH53" s="4" t="s">
        <v>69</v>
      </c>
    </row>
    <row r="54" spans="1:34">
      <c r="A54" s="42" t="s">
        <v>68</v>
      </c>
      <c r="B54" s="43"/>
      <c r="C54" s="42">
        <v>46494.788</v>
      </c>
      <c r="D54" s="62"/>
      <c r="E54" s="42">
        <f t="shared" si="0"/>
        <v>23067.5193536841</v>
      </c>
      <c r="F54" s="36">
        <f t="shared" si="1"/>
        <v>23067.5</v>
      </c>
      <c r="G54" s="36">
        <f t="shared" si="2"/>
        <v>9.4624999983352609E-3</v>
      </c>
      <c r="H54" s="36"/>
      <c r="I54" s="42"/>
      <c r="J54" s="36">
        <f t="shared" si="3"/>
        <v>9.4624999983352609E-3</v>
      </c>
      <c r="K54" s="42"/>
      <c r="L54" s="42"/>
      <c r="M54" s="42"/>
      <c r="N54" s="42"/>
      <c r="O54" s="23">
        <f t="shared" si="4"/>
        <v>7.5232877257487042E-3</v>
      </c>
      <c r="P54" s="42"/>
      <c r="Q54" s="77">
        <f t="shared" si="5"/>
        <v>31476.288</v>
      </c>
      <c r="AC54" s="4" t="s">
        <v>72</v>
      </c>
      <c r="AD54" s="4">
        <v>20</v>
      </c>
      <c r="AF54" s="4" t="s">
        <v>126</v>
      </c>
      <c r="AH54" s="4" t="s">
        <v>69</v>
      </c>
    </row>
    <row r="55" spans="1:34">
      <c r="A55" s="42" t="s">
        <v>68</v>
      </c>
      <c r="B55" s="43"/>
      <c r="C55" s="42">
        <v>46560.79</v>
      </c>
      <c r="D55" s="62"/>
      <c r="E55" s="42">
        <f t="shared" si="0"/>
        <v>23202.513473436622</v>
      </c>
      <c r="F55" s="36">
        <f t="shared" si="1"/>
        <v>23202.5</v>
      </c>
      <c r="G55" s="36">
        <f t="shared" si="2"/>
        <v>6.5875000000232831E-3</v>
      </c>
      <c r="H55" s="36"/>
      <c r="I55" s="42"/>
      <c r="J55" s="36">
        <f t="shared" si="3"/>
        <v>6.5875000000232831E-3</v>
      </c>
      <c r="K55" s="42"/>
      <c r="L55" s="42"/>
      <c r="M55" s="42"/>
      <c r="N55" s="42"/>
      <c r="O55" s="23">
        <f t="shared" si="4"/>
        <v>7.5797726410756945E-3</v>
      </c>
      <c r="P55" s="42"/>
      <c r="Q55" s="77">
        <f t="shared" si="5"/>
        <v>31542.29</v>
      </c>
      <c r="AC55" s="4" t="s">
        <v>72</v>
      </c>
      <c r="AD55" s="4">
        <v>16</v>
      </c>
      <c r="AF55" s="4" t="s">
        <v>67</v>
      </c>
      <c r="AH55" s="4" t="s">
        <v>69</v>
      </c>
    </row>
    <row r="56" spans="1:34">
      <c r="A56" s="42" t="s">
        <v>68</v>
      </c>
      <c r="B56" s="43"/>
      <c r="C56" s="42">
        <v>46868.805999999997</v>
      </c>
      <c r="D56" s="62"/>
      <c r="E56" s="42">
        <f t="shared" si="0"/>
        <v>23832.499667638178</v>
      </c>
      <c r="F56" s="36">
        <f t="shared" si="1"/>
        <v>23832.5</v>
      </c>
      <c r="G56" s="36">
        <f t="shared" si="2"/>
        <v>-1.6250000044237822E-4</v>
      </c>
      <c r="H56" s="36"/>
      <c r="I56" s="42"/>
      <c r="J56" s="36">
        <f t="shared" si="3"/>
        <v>-1.6250000044237822E-4</v>
      </c>
      <c r="K56" s="42"/>
      <c r="L56" s="42"/>
      <c r="M56" s="42"/>
      <c r="N56" s="42"/>
      <c r="O56" s="23">
        <f t="shared" si="4"/>
        <v>7.8433689126016521E-3</v>
      </c>
      <c r="P56" s="42"/>
      <c r="Q56" s="77">
        <f t="shared" si="5"/>
        <v>31850.305999999997</v>
      </c>
      <c r="AC56" s="4" t="s">
        <v>72</v>
      </c>
      <c r="AD56" s="4">
        <v>10</v>
      </c>
      <c r="AF56" s="4" t="s">
        <v>129</v>
      </c>
      <c r="AH56" s="4" t="s">
        <v>69</v>
      </c>
    </row>
    <row r="57" spans="1:34">
      <c r="A57" s="42" t="s">
        <v>68</v>
      </c>
      <c r="B57" s="43"/>
      <c r="C57" s="42">
        <v>46879.817999999999</v>
      </c>
      <c r="D57" s="62"/>
      <c r="E57" s="42">
        <f t="shared" si="0"/>
        <v>23855.022549470774</v>
      </c>
      <c r="F57" s="36">
        <f t="shared" si="1"/>
        <v>23855</v>
      </c>
      <c r="G57" s="36">
        <f t="shared" si="2"/>
        <v>1.1024999999790452E-2</v>
      </c>
      <c r="H57" s="36"/>
      <c r="I57" s="42"/>
      <c r="J57" s="36">
        <f t="shared" si="3"/>
        <v>1.1024999999790452E-2</v>
      </c>
      <c r="K57" s="42"/>
      <c r="L57" s="42"/>
      <c r="M57" s="42"/>
      <c r="N57" s="42"/>
      <c r="O57" s="23">
        <f t="shared" si="4"/>
        <v>7.8527830651561499E-3</v>
      </c>
      <c r="P57" s="42"/>
      <c r="Q57" s="77">
        <f t="shared" si="5"/>
        <v>31861.317999999999</v>
      </c>
      <c r="AC57" s="4" t="s">
        <v>72</v>
      </c>
      <c r="AD57" s="4">
        <v>13</v>
      </c>
      <c r="AF57" s="4" t="s">
        <v>126</v>
      </c>
      <c r="AH57" s="4" t="s">
        <v>69</v>
      </c>
    </row>
    <row r="58" spans="1:34">
      <c r="A58" s="42" t="s">
        <v>68</v>
      </c>
      <c r="B58" s="43"/>
      <c r="C58" s="42">
        <v>46895.705999999998</v>
      </c>
      <c r="D58" s="62"/>
      <c r="E58" s="42">
        <f t="shared" si="0"/>
        <v>23887.518331032359</v>
      </c>
      <c r="F58" s="36">
        <f t="shared" si="1"/>
        <v>23887.5</v>
      </c>
      <c r="G58" s="36">
        <f t="shared" si="2"/>
        <v>8.9624999964144081E-3</v>
      </c>
      <c r="H58" s="36"/>
      <c r="I58" s="42"/>
      <c r="J58" s="36">
        <f t="shared" si="3"/>
        <v>8.9624999964144081E-3</v>
      </c>
      <c r="K58" s="42"/>
      <c r="L58" s="42"/>
      <c r="M58" s="42"/>
      <c r="N58" s="42"/>
      <c r="O58" s="23">
        <f t="shared" si="4"/>
        <v>7.8663812855126487E-3</v>
      </c>
      <c r="P58" s="42"/>
      <c r="Q58" s="77">
        <f t="shared" si="5"/>
        <v>31877.205999999998</v>
      </c>
      <c r="AC58" s="4" t="s">
        <v>72</v>
      </c>
      <c r="AD58" s="4">
        <v>12</v>
      </c>
      <c r="AF58" s="4" t="s">
        <v>129</v>
      </c>
      <c r="AH58" s="4" t="s">
        <v>69</v>
      </c>
    </row>
    <row r="59" spans="1:34">
      <c r="A59" s="42" t="s">
        <v>68</v>
      </c>
      <c r="B59" s="43"/>
      <c r="C59" s="42">
        <v>46911.595000000001</v>
      </c>
      <c r="D59" s="62"/>
      <c r="E59" s="42">
        <f t="shared" si="0"/>
        <v>23920.016157897429</v>
      </c>
      <c r="F59" s="36">
        <f t="shared" si="1"/>
        <v>23920</v>
      </c>
      <c r="G59" s="36">
        <f t="shared" si="2"/>
        <v>7.8999999968800694E-3</v>
      </c>
      <c r="H59" s="36"/>
      <c r="I59" s="42"/>
      <c r="J59" s="36">
        <f t="shared" si="3"/>
        <v>7.8999999968800694E-3</v>
      </c>
      <c r="K59" s="42"/>
      <c r="L59" s="42"/>
      <c r="M59" s="42"/>
      <c r="N59" s="42"/>
      <c r="O59" s="23">
        <f t="shared" si="4"/>
        <v>7.8799795058691457E-3</v>
      </c>
      <c r="P59" s="42"/>
      <c r="Q59" s="77">
        <f t="shared" si="5"/>
        <v>31893.095000000001</v>
      </c>
      <c r="AC59" s="4" t="s">
        <v>72</v>
      </c>
      <c r="AD59" s="4">
        <v>6</v>
      </c>
      <c r="AF59" s="4" t="s">
        <v>81</v>
      </c>
      <c r="AH59" s="4" t="s">
        <v>69</v>
      </c>
    </row>
    <row r="60" spans="1:34">
      <c r="A60" s="42" t="s">
        <v>68</v>
      </c>
      <c r="B60" s="43"/>
      <c r="C60" s="42">
        <v>47170.726999999999</v>
      </c>
      <c r="D60" s="62"/>
      <c r="E60" s="42">
        <f t="shared" si="0"/>
        <v>24450.0197371785</v>
      </c>
      <c r="F60" s="36">
        <f t="shared" si="1"/>
        <v>24450</v>
      </c>
      <c r="G60" s="36">
        <f t="shared" si="2"/>
        <v>9.6499999999650754E-3</v>
      </c>
      <c r="H60" s="36"/>
      <c r="I60" s="42"/>
      <c r="J60" s="36">
        <f t="shared" si="3"/>
        <v>9.6499999999650754E-3</v>
      </c>
      <c r="K60" s="42"/>
      <c r="L60" s="42"/>
      <c r="M60" s="42"/>
      <c r="N60" s="42"/>
      <c r="O60" s="23">
        <f t="shared" si="4"/>
        <v>8.1017350993751094E-3</v>
      </c>
      <c r="P60" s="42"/>
      <c r="Q60" s="77">
        <f t="shared" si="5"/>
        <v>32152.226999999999</v>
      </c>
      <c r="AC60" s="4" t="s">
        <v>72</v>
      </c>
      <c r="AD60" s="4">
        <v>16</v>
      </c>
      <c r="AF60" s="4" t="s">
        <v>67</v>
      </c>
      <c r="AH60" s="4" t="s">
        <v>69</v>
      </c>
    </row>
    <row r="61" spans="1:34">
      <c r="A61" s="42" t="s">
        <v>68</v>
      </c>
      <c r="B61" s="43"/>
      <c r="C61" s="42">
        <v>47197.616999999998</v>
      </c>
      <c r="D61" s="62"/>
      <c r="E61" s="42">
        <f t="shared" si="0"/>
        <v>24505.017947537959</v>
      </c>
      <c r="F61" s="36">
        <f t="shared" si="1"/>
        <v>24505</v>
      </c>
      <c r="G61" s="36">
        <f t="shared" si="2"/>
        <v>8.7749999947845936E-3</v>
      </c>
      <c r="H61" s="36"/>
      <c r="I61" s="42"/>
      <c r="J61" s="36">
        <f t="shared" si="3"/>
        <v>8.7749999947845936E-3</v>
      </c>
      <c r="K61" s="42"/>
      <c r="L61" s="42"/>
      <c r="M61" s="42"/>
      <c r="N61" s="42"/>
      <c r="O61" s="23">
        <f t="shared" si="4"/>
        <v>8.1247474722861059E-3</v>
      </c>
      <c r="P61" s="42"/>
      <c r="Q61" s="77">
        <f t="shared" si="5"/>
        <v>32179.116999999998</v>
      </c>
      <c r="AC61" s="4" t="s">
        <v>72</v>
      </c>
      <c r="AD61" s="4">
        <v>13</v>
      </c>
      <c r="AF61" s="4" t="s">
        <v>82</v>
      </c>
      <c r="AH61" s="4" t="s">
        <v>69</v>
      </c>
    </row>
    <row r="62" spans="1:34">
      <c r="A62" s="42" t="s">
        <v>68</v>
      </c>
      <c r="B62" s="43"/>
      <c r="C62" s="42">
        <v>47197.624000000003</v>
      </c>
      <c r="D62" s="62"/>
      <c r="E62" s="42">
        <f t="shared" si="0"/>
        <v>24505.032264662274</v>
      </c>
      <c r="F62" s="36">
        <f t="shared" si="1"/>
        <v>24505</v>
      </c>
      <c r="G62" s="36">
        <f t="shared" si="2"/>
        <v>1.577499999984866E-2</v>
      </c>
      <c r="H62" s="36"/>
      <c r="I62" s="42"/>
      <c r="J62" s="36">
        <f t="shared" si="3"/>
        <v>1.577499999984866E-2</v>
      </c>
      <c r="K62" s="42"/>
      <c r="L62" s="42"/>
      <c r="M62" s="42"/>
      <c r="N62" s="42"/>
      <c r="O62" s="23">
        <f t="shared" si="4"/>
        <v>8.1247474722861059E-3</v>
      </c>
      <c r="P62" s="42"/>
      <c r="Q62" s="77">
        <f t="shared" si="5"/>
        <v>32179.124000000003</v>
      </c>
      <c r="AC62" s="4" t="s">
        <v>72</v>
      </c>
      <c r="AD62" s="4">
        <v>13</v>
      </c>
      <c r="AF62" s="4" t="s">
        <v>67</v>
      </c>
      <c r="AH62" s="4" t="s">
        <v>69</v>
      </c>
    </row>
    <row r="63" spans="1:34">
      <c r="A63" s="42" t="s">
        <v>68</v>
      </c>
      <c r="B63" s="43"/>
      <c r="C63" s="42">
        <v>47203.724000000002</v>
      </c>
      <c r="D63" s="62"/>
      <c r="E63" s="42">
        <f t="shared" si="0"/>
        <v>24517.508615840878</v>
      </c>
      <c r="F63" s="36">
        <f t="shared" si="1"/>
        <v>24517.5</v>
      </c>
      <c r="G63" s="36">
        <f t="shared" si="2"/>
        <v>4.212500003632158E-3</v>
      </c>
      <c r="H63" s="36"/>
      <c r="I63" s="42"/>
      <c r="J63" s="36">
        <f t="shared" si="3"/>
        <v>4.212500003632158E-3</v>
      </c>
      <c r="K63" s="42"/>
      <c r="L63" s="42"/>
      <c r="M63" s="42"/>
      <c r="N63" s="42"/>
      <c r="O63" s="23">
        <f t="shared" si="4"/>
        <v>8.1299775570386045E-3</v>
      </c>
      <c r="P63" s="42"/>
      <c r="Q63" s="77">
        <f t="shared" si="5"/>
        <v>32185.224000000002</v>
      </c>
      <c r="AC63" s="4" t="s">
        <v>72</v>
      </c>
      <c r="AD63" s="4">
        <v>12</v>
      </c>
      <c r="AF63" s="4" t="s">
        <v>126</v>
      </c>
      <c r="AH63" s="4" t="s">
        <v>69</v>
      </c>
    </row>
    <row r="64" spans="1:34">
      <c r="A64" s="42" t="s">
        <v>68</v>
      </c>
      <c r="B64" s="43"/>
      <c r="C64" s="42">
        <v>47621.749000000003</v>
      </c>
      <c r="D64" s="62"/>
      <c r="E64" s="42">
        <f t="shared" si="0"/>
        <v>25372.496599682981</v>
      </c>
      <c r="F64" s="36">
        <f t="shared" si="1"/>
        <v>25372.5</v>
      </c>
      <c r="G64" s="36">
        <f t="shared" si="2"/>
        <v>-1.662499998928979E-3</v>
      </c>
      <c r="H64" s="36"/>
      <c r="I64" s="42"/>
      <c r="J64" s="36">
        <f t="shared" si="3"/>
        <v>-1.662499998928979E-3</v>
      </c>
      <c r="K64" s="42"/>
      <c r="L64" s="42"/>
      <c r="M64" s="42"/>
      <c r="N64" s="42"/>
      <c r="O64" s="23">
        <f t="shared" si="4"/>
        <v>8.4877153541095471E-3</v>
      </c>
      <c r="P64" s="42"/>
      <c r="Q64" s="77">
        <f t="shared" si="5"/>
        <v>32603.249000000003</v>
      </c>
      <c r="AC64" s="4" t="s">
        <v>72</v>
      </c>
      <c r="AD64" s="4">
        <v>16</v>
      </c>
      <c r="AF64" s="4" t="s">
        <v>129</v>
      </c>
      <c r="AH64" s="4" t="s">
        <v>69</v>
      </c>
    </row>
    <row r="65" spans="1:34">
      <c r="A65" s="42" t="s">
        <v>68</v>
      </c>
      <c r="B65" s="43"/>
      <c r="C65" s="42">
        <v>48033.667999999998</v>
      </c>
      <c r="D65" s="62"/>
      <c r="E65" s="42">
        <f t="shared" si="0"/>
        <v>26214.995960525637</v>
      </c>
      <c r="F65" s="36">
        <f t="shared" si="1"/>
        <v>26215</v>
      </c>
      <c r="G65" s="36">
        <f t="shared" si="2"/>
        <v>-1.9749999992200173E-3</v>
      </c>
      <c r="H65" s="36"/>
      <c r="I65" s="42"/>
      <c r="J65" s="36">
        <f t="shared" si="3"/>
        <v>-1.9749999992200173E-3</v>
      </c>
      <c r="K65" s="42"/>
      <c r="L65" s="42"/>
      <c r="M65" s="42"/>
      <c r="N65" s="42"/>
      <c r="O65" s="23">
        <f t="shared" si="4"/>
        <v>8.8402230664279893E-3</v>
      </c>
      <c r="P65" s="42"/>
      <c r="Q65" s="77">
        <f t="shared" si="5"/>
        <v>33015.167999999998</v>
      </c>
      <c r="AC65" s="4" t="s">
        <v>72</v>
      </c>
      <c r="AD65" s="4">
        <v>17</v>
      </c>
      <c r="AF65" s="4" t="s">
        <v>138</v>
      </c>
      <c r="AH65" s="4" t="s">
        <v>69</v>
      </c>
    </row>
    <row r="66" spans="1:34">
      <c r="A66" s="42" t="s">
        <v>68</v>
      </c>
      <c r="B66" s="43"/>
      <c r="C66" s="42">
        <v>48297.694000000003</v>
      </c>
      <c r="D66" s="62"/>
      <c r="E66" s="42">
        <f t="shared" si="0"/>
        <v>26755.009254998215</v>
      </c>
      <c r="F66" s="36">
        <f t="shared" si="1"/>
        <v>26755</v>
      </c>
      <c r="G66" s="36">
        <f t="shared" si="2"/>
        <v>4.5250000039231963E-3</v>
      </c>
      <c r="H66" s="36"/>
      <c r="I66" s="42"/>
      <c r="J66" s="36">
        <f t="shared" si="3"/>
        <v>4.5250000039231963E-3</v>
      </c>
      <c r="K66" s="42"/>
      <c r="L66" s="42"/>
      <c r="M66" s="42"/>
      <c r="N66" s="42"/>
      <c r="O66" s="23">
        <f t="shared" si="4"/>
        <v>9.0661627277359522E-3</v>
      </c>
      <c r="P66" s="42"/>
      <c r="Q66" s="77">
        <f t="shared" si="5"/>
        <v>33279.194000000003</v>
      </c>
      <c r="AC66" s="4" t="s">
        <v>72</v>
      </c>
      <c r="AD66" s="4">
        <v>18</v>
      </c>
      <c r="AF66" s="4" t="s">
        <v>67</v>
      </c>
      <c r="AH66" s="4" t="s">
        <v>69</v>
      </c>
    </row>
    <row r="67" spans="1:34">
      <c r="A67" s="42" t="s">
        <v>152</v>
      </c>
      <c r="B67" s="43"/>
      <c r="C67" s="42">
        <v>50517.404999999999</v>
      </c>
      <c r="D67" s="62"/>
      <c r="E67" s="42">
        <f t="shared" si="0"/>
        <v>31294.991869918693</v>
      </c>
      <c r="F67" s="36">
        <f t="shared" si="1"/>
        <v>31295</v>
      </c>
      <c r="G67" s="36">
        <f t="shared" si="2"/>
        <v>-3.974999999627471E-3</v>
      </c>
      <c r="H67" s="36"/>
      <c r="I67" s="42"/>
      <c r="J67" s="42"/>
      <c r="K67" s="42"/>
      <c r="L67" s="42"/>
      <c r="M67" s="42"/>
      <c r="N67" s="42">
        <f>G67</f>
        <v>-3.974999999627471E-3</v>
      </c>
      <c r="O67" s="23">
        <f t="shared" si="4"/>
        <v>1.0965729509843642E-2</v>
      </c>
      <c r="P67" s="42"/>
      <c r="Q67" s="77">
        <f t="shared" si="5"/>
        <v>35498.904999999999</v>
      </c>
      <c r="AC67" s="4" t="s">
        <v>72</v>
      </c>
      <c r="AH67" s="4" t="s">
        <v>123</v>
      </c>
    </row>
    <row r="68" spans="1:34">
      <c r="A68" s="42" t="s">
        <v>159</v>
      </c>
      <c r="B68" s="48"/>
      <c r="C68" s="42">
        <v>51270.34</v>
      </c>
      <c r="D68" s="62">
        <v>5.0000000000000001E-3</v>
      </c>
      <c r="E68" s="42">
        <f t="shared" si="0"/>
        <v>32834.972439535704</v>
      </c>
      <c r="F68" s="36">
        <f t="shared" si="1"/>
        <v>32835</v>
      </c>
      <c r="G68" s="36">
        <f t="shared" si="2"/>
        <v>-1.3475000007019844E-2</v>
      </c>
      <c r="H68" s="36"/>
      <c r="I68" s="42"/>
      <c r="J68" s="42"/>
      <c r="K68" s="42">
        <v>7.2575899903313257E-2</v>
      </c>
      <c r="L68" s="42"/>
      <c r="M68" s="42"/>
      <c r="O68" s="23">
        <f t="shared" si="4"/>
        <v>1.1610075951351537E-2</v>
      </c>
      <c r="P68" s="42"/>
      <c r="Q68" s="77">
        <f t="shared" si="5"/>
        <v>36251.839999999997</v>
      </c>
      <c r="AC68" s="4" t="s">
        <v>72</v>
      </c>
      <c r="AD68" s="4">
        <v>8</v>
      </c>
      <c r="AF68" s="4" t="s">
        <v>157</v>
      </c>
      <c r="AH68" s="4" t="s">
        <v>123</v>
      </c>
    </row>
    <row r="69" spans="1:34">
      <c r="A69" s="42" t="s">
        <v>50</v>
      </c>
      <c r="B69" s="43"/>
      <c r="C69" s="42">
        <v>40725.485999999997</v>
      </c>
      <c r="D69" s="62"/>
      <c r="E69" s="42">
        <f t="shared" si="0"/>
        <v>11267.545942629229</v>
      </c>
      <c r="F69" s="36">
        <f t="shared" si="1"/>
        <v>11267.5</v>
      </c>
      <c r="G69" s="36">
        <f t="shared" si="2"/>
        <v>2.2462499997345731E-2</v>
      </c>
      <c r="H69" s="36"/>
      <c r="I69" s="42"/>
      <c r="J69" s="42"/>
      <c r="K69" s="42">
        <v>6.1131670947361272E-2</v>
      </c>
      <c r="L69" s="42"/>
      <c r="M69" s="42"/>
      <c r="O69" s="23">
        <f t="shared" si="4"/>
        <v>2.5860877193895114E-3</v>
      </c>
      <c r="P69" s="42"/>
      <c r="Q69" s="77">
        <f t="shared" si="5"/>
        <v>25706.985999999997</v>
      </c>
      <c r="AD69" s="4">
        <v>9</v>
      </c>
      <c r="AF69" s="4" t="s">
        <v>49</v>
      </c>
      <c r="AH69" s="4" t="s">
        <v>51</v>
      </c>
    </row>
    <row r="70" spans="1:34">
      <c r="A70" s="42" t="s">
        <v>53</v>
      </c>
      <c r="B70" s="43"/>
      <c r="C70" s="42">
        <v>40988.273000000001</v>
      </c>
      <c r="D70" s="62"/>
      <c r="E70" s="42">
        <f t="shared" si="0"/>
        <v>11805.025106100116</v>
      </c>
      <c r="F70" s="36">
        <f t="shared" si="1"/>
        <v>11805</v>
      </c>
      <c r="G70" s="36">
        <f t="shared" si="2"/>
        <v>1.2275000000954606E-2</v>
      </c>
      <c r="H70" s="36"/>
      <c r="I70" s="42"/>
      <c r="J70" s="42"/>
      <c r="K70" s="42">
        <v>-0.11281263879936887</v>
      </c>
      <c r="L70" s="42"/>
      <c r="M70" s="42"/>
      <c r="O70" s="23">
        <f t="shared" si="4"/>
        <v>2.8109813637469741E-3</v>
      </c>
      <c r="P70" s="42"/>
      <c r="Q70" s="77">
        <f t="shared" si="5"/>
        <v>25969.773000000001</v>
      </c>
      <c r="AD70" s="4">
        <v>8</v>
      </c>
      <c r="AF70" s="4" t="s">
        <v>52</v>
      </c>
      <c r="AH70" s="4" t="s">
        <v>51</v>
      </c>
    </row>
    <row r="71" spans="1:34">
      <c r="A71" s="42" t="s">
        <v>54</v>
      </c>
      <c r="B71" s="43"/>
      <c r="C71" s="42">
        <v>41027.392999999996</v>
      </c>
      <c r="D71" s="62"/>
      <c r="E71" s="42">
        <f t="shared" si="0"/>
        <v>11885.037377920939</v>
      </c>
      <c r="F71" s="36">
        <f t="shared" si="1"/>
        <v>11885</v>
      </c>
      <c r="G71" s="36">
        <f t="shared" si="2"/>
        <v>1.8274999994901009E-2</v>
      </c>
      <c r="H71" s="36"/>
      <c r="I71" s="42"/>
      <c r="J71" s="42"/>
      <c r="K71" s="42">
        <v>-2.3893459816463292E-2</v>
      </c>
      <c r="L71" s="42"/>
      <c r="M71" s="42"/>
      <c r="O71" s="23">
        <f t="shared" si="4"/>
        <v>2.8444539061629687E-3</v>
      </c>
      <c r="P71" s="42"/>
      <c r="Q71" s="77">
        <f t="shared" si="5"/>
        <v>26008.892999999996</v>
      </c>
      <c r="AD71" s="4">
        <v>9</v>
      </c>
      <c r="AF71" s="4" t="s">
        <v>49</v>
      </c>
      <c r="AH71" s="4" t="s">
        <v>51</v>
      </c>
    </row>
    <row r="72" spans="1:34">
      <c r="A72" s="42" t="s">
        <v>54</v>
      </c>
      <c r="B72" s="43"/>
      <c r="C72" s="42">
        <v>41028.608999999997</v>
      </c>
      <c r="D72" s="62"/>
      <c r="E72" s="42">
        <f t="shared" si="0"/>
        <v>11887.524466942774</v>
      </c>
      <c r="F72" s="36">
        <f t="shared" si="1"/>
        <v>11887.5</v>
      </c>
      <c r="G72" s="36">
        <f t="shared" si="2"/>
        <v>1.196249999338761E-2</v>
      </c>
      <c r="H72" s="36"/>
      <c r="I72" s="42"/>
      <c r="J72" s="42"/>
      <c r="K72" s="42">
        <v>-5.3291820440790616E-3</v>
      </c>
      <c r="L72" s="42"/>
      <c r="M72" s="42"/>
      <c r="O72" s="23">
        <f t="shared" si="4"/>
        <v>2.8454999231134689E-3</v>
      </c>
      <c r="P72" s="42"/>
      <c r="Q72" s="77">
        <f t="shared" si="5"/>
        <v>26010.108999999997</v>
      </c>
      <c r="AD72" s="4">
        <v>7</v>
      </c>
      <c r="AF72" s="4" t="s">
        <v>49</v>
      </c>
      <c r="AH72" s="4" t="s">
        <v>51</v>
      </c>
    </row>
    <row r="73" spans="1:34">
      <c r="A73" s="42" t="s">
        <v>55</v>
      </c>
      <c r="B73" s="43"/>
      <c r="C73" s="42">
        <v>41215.610999999997</v>
      </c>
      <c r="D73" s="62"/>
      <c r="E73" s="42">
        <f t="shared" si="0"/>
        <v>12270.000306795513</v>
      </c>
      <c r="F73" s="36">
        <f t="shared" si="1"/>
        <v>12270</v>
      </c>
      <c r="G73" s="36">
        <f t="shared" si="2"/>
        <v>1.4999999984866008E-4</v>
      </c>
      <c r="H73" s="36"/>
      <c r="I73" s="42"/>
      <c r="J73" s="42"/>
      <c r="K73" s="42">
        <v>-5.1115782975102775E-2</v>
      </c>
      <c r="L73" s="42"/>
      <c r="M73" s="42"/>
      <c r="O73" s="23">
        <f t="shared" si="4"/>
        <v>3.0055405165399429E-3</v>
      </c>
      <c r="P73" s="42"/>
      <c r="Q73" s="77">
        <f t="shared" si="5"/>
        <v>26197.110999999997</v>
      </c>
      <c r="AD73" s="4">
        <v>9</v>
      </c>
      <c r="AF73" s="4" t="s">
        <v>49</v>
      </c>
      <c r="AH73" s="4" t="s">
        <v>51</v>
      </c>
    </row>
    <row r="74" spans="1:34">
      <c r="A74" s="42" t="s">
        <v>56</v>
      </c>
      <c r="B74" s="43"/>
      <c r="C74" s="42">
        <v>41302.406000000003</v>
      </c>
      <c r="D74" s="62"/>
      <c r="E74" s="42">
        <f t="shared" si="0"/>
        <v>12447.522421639314</v>
      </c>
      <c r="F74" s="36">
        <f t="shared" si="1"/>
        <v>12447.5</v>
      </c>
      <c r="G74" s="36">
        <f t="shared" si="2"/>
        <v>1.0962500004097819E-2</v>
      </c>
      <c r="H74" s="36"/>
      <c r="I74" s="42"/>
      <c r="J74" s="42"/>
      <c r="K74" s="42">
        <v>3.1597365217749029E-2</v>
      </c>
      <c r="L74" s="42"/>
      <c r="M74" s="42"/>
      <c r="O74" s="23">
        <f t="shared" si="4"/>
        <v>3.0798077200254303E-3</v>
      </c>
      <c r="P74" s="42"/>
      <c r="Q74" s="77">
        <f t="shared" si="5"/>
        <v>26283.906000000003</v>
      </c>
      <c r="AD74" s="4">
        <v>8</v>
      </c>
      <c r="AF74" s="4" t="s">
        <v>49</v>
      </c>
      <c r="AH74" s="4" t="s">
        <v>51</v>
      </c>
    </row>
    <row r="75" spans="1:34">
      <c r="A75" s="42" t="s">
        <v>140</v>
      </c>
      <c r="B75" s="43"/>
      <c r="C75" s="42">
        <v>48587.381000000001</v>
      </c>
      <c r="D75" s="62"/>
      <c r="E75" s="42">
        <f t="shared" si="0"/>
        <v>27347.50708186327</v>
      </c>
      <c r="F75" s="36">
        <f t="shared" si="1"/>
        <v>27347.5</v>
      </c>
      <c r="G75" s="36">
        <f t="shared" si="2"/>
        <v>3.4625000043888576E-3</v>
      </c>
      <c r="H75" s="36"/>
      <c r="I75" s="42"/>
      <c r="J75" s="42"/>
      <c r="K75" s="42">
        <v>-3.162825848266948E-2</v>
      </c>
      <c r="L75" s="42"/>
      <c r="M75" s="42"/>
      <c r="O75" s="23">
        <f t="shared" si="4"/>
        <v>9.3140687450044106E-3</v>
      </c>
      <c r="P75" s="42"/>
      <c r="Q75" s="77">
        <f t="shared" si="5"/>
        <v>33568.881000000001</v>
      </c>
      <c r="AC75" s="4" t="s">
        <v>72</v>
      </c>
      <c r="AD75" s="4">
        <v>6</v>
      </c>
      <c r="AF75" s="4" t="s">
        <v>103</v>
      </c>
      <c r="AH75" s="4" t="s">
        <v>51</v>
      </c>
    </row>
    <row r="76" spans="1:34">
      <c r="A76" s="42" t="s">
        <v>140</v>
      </c>
      <c r="B76" s="43"/>
      <c r="C76" s="42">
        <v>48653.385000000002</v>
      </c>
      <c r="D76" s="62">
        <v>5.0000000000000001E-3</v>
      </c>
      <c r="E76" s="42">
        <f t="shared" si="0"/>
        <v>27482.505292222737</v>
      </c>
      <c r="F76" s="36">
        <f t="shared" si="1"/>
        <v>27482.5</v>
      </c>
      <c r="G76" s="36">
        <f t="shared" si="2"/>
        <v>2.5874999992083758E-3</v>
      </c>
      <c r="H76" s="36"/>
      <c r="I76" s="42"/>
      <c r="J76" s="42"/>
      <c r="K76" s="42">
        <v>-0.12532840623316588</v>
      </c>
      <c r="L76" s="42"/>
      <c r="M76" s="42"/>
      <c r="O76" s="23">
        <f t="shared" si="4"/>
        <v>9.3705536603314026E-3</v>
      </c>
      <c r="P76" s="42"/>
      <c r="Q76" s="77">
        <f t="shared" si="5"/>
        <v>33634.885000000002</v>
      </c>
      <c r="AC76" s="4" t="s">
        <v>72</v>
      </c>
      <c r="AD76" s="4">
        <v>7</v>
      </c>
      <c r="AF76" s="4" t="s">
        <v>57</v>
      </c>
      <c r="AH76" s="4" t="s">
        <v>51</v>
      </c>
    </row>
    <row r="77" spans="1:34">
      <c r="A77" s="42" t="s">
        <v>142</v>
      </c>
      <c r="B77" s="43"/>
      <c r="C77" s="42">
        <v>48686.392999999996</v>
      </c>
      <c r="D77" s="62">
        <v>5.0000000000000001E-3</v>
      </c>
      <c r="E77" s="42">
        <f t="shared" si="0"/>
        <v>27550.016669223285</v>
      </c>
      <c r="F77" s="36">
        <f t="shared" si="1"/>
        <v>27550</v>
      </c>
      <c r="G77" s="36">
        <f t="shared" si="2"/>
        <v>8.149999994202517E-3</v>
      </c>
      <c r="H77" s="36"/>
      <c r="I77" s="42"/>
      <c r="J77" s="42"/>
      <c r="K77" s="42">
        <v>7.9255973461840767E-2</v>
      </c>
      <c r="L77" s="42"/>
      <c r="M77" s="42"/>
      <c r="O77" s="23">
        <f t="shared" si="4"/>
        <v>9.3987961179948978E-3</v>
      </c>
      <c r="P77" s="42"/>
      <c r="Q77" s="77">
        <f t="shared" si="5"/>
        <v>33667.892999999996</v>
      </c>
      <c r="AC77" s="4" t="s">
        <v>72</v>
      </c>
      <c r="AD77" s="4">
        <v>8</v>
      </c>
      <c r="AF77" s="4" t="s">
        <v>57</v>
      </c>
      <c r="AH77" s="4" t="s">
        <v>51</v>
      </c>
    </row>
    <row r="78" spans="1:34">
      <c r="A78" s="42" t="s">
        <v>142</v>
      </c>
      <c r="B78" s="43"/>
      <c r="C78" s="42">
        <v>48763.391000000003</v>
      </c>
      <c r="D78" s="62">
        <v>4.0000000000000001E-3</v>
      </c>
      <c r="E78" s="42">
        <f t="shared" si="0"/>
        <v>27707.500945952859</v>
      </c>
      <c r="F78" s="36">
        <f t="shared" si="1"/>
        <v>27707.5</v>
      </c>
      <c r="G78" s="36">
        <f t="shared" si="2"/>
        <v>4.6250000013969839E-4</v>
      </c>
      <c r="H78" s="36"/>
      <c r="I78" s="42"/>
      <c r="J78" s="42"/>
      <c r="K78" s="42">
        <v>-4.8923784663202241E-2</v>
      </c>
      <c r="L78" s="42"/>
      <c r="M78" s="42"/>
      <c r="O78" s="23">
        <f t="shared" si="4"/>
        <v>9.4646951858763876E-3</v>
      </c>
      <c r="P78" s="42"/>
      <c r="Q78" s="77">
        <f t="shared" si="5"/>
        <v>33744.891000000003</v>
      </c>
      <c r="AC78" s="4" t="s">
        <v>72</v>
      </c>
      <c r="AD78" s="4">
        <v>9</v>
      </c>
      <c r="AF78" s="4" t="s">
        <v>57</v>
      </c>
      <c r="AH78" s="4" t="s">
        <v>51</v>
      </c>
    </row>
    <row r="79" spans="1:34">
      <c r="A79" s="42" t="s">
        <v>143</v>
      </c>
      <c r="B79" s="43"/>
      <c r="C79" s="42">
        <v>48940.635000000002</v>
      </c>
      <c r="D79" s="62">
        <v>3.0000000000000001E-3</v>
      </c>
      <c r="E79" s="42">
        <f t="shared" si="0"/>
        <v>28070.01871452677</v>
      </c>
      <c r="F79" s="36">
        <f t="shared" si="1"/>
        <v>28070</v>
      </c>
      <c r="G79" s="36">
        <f t="shared" si="2"/>
        <v>9.1499999980442226E-3</v>
      </c>
      <c r="H79" s="36"/>
      <c r="I79" s="42"/>
      <c r="J79" s="42"/>
      <c r="K79" s="42">
        <v>-2.9528098479204345E-2</v>
      </c>
      <c r="L79" s="42"/>
      <c r="M79" s="42"/>
      <c r="O79" s="23">
        <f t="shared" si="4"/>
        <v>9.6163676436988622E-3</v>
      </c>
      <c r="P79" s="42"/>
      <c r="Q79" s="77">
        <f t="shared" si="5"/>
        <v>33922.135000000002</v>
      </c>
      <c r="AC79" s="4" t="s">
        <v>72</v>
      </c>
      <c r="AD79" s="4">
        <v>5</v>
      </c>
      <c r="AF79" s="4" t="s">
        <v>52</v>
      </c>
      <c r="AH79" s="4" t="s">
        <v>51</v>
      </c>
    </row>
    <row r="80" spans="1:34">
      <c r="A80" s="42" t="s">
        <v>144</v>
      </c>
      <c r="B80" s="43"/>
      <c r="C80" s="42">
        <v>49005.415999999997</v>
      </c>
      <c r="D80" s="62">
        <v>5.0000000000000001E-3</v>
      </c>
      <c r="E80" s="42">
        <f t="shared" si="0"/>
        <v>28202.515518740085</v>
      </c>
      <c r="F80" s="36">
        <f t="shared" si="1"/>
        <v>28202.5</v>
      </c>
      <c r="G80" s="36">
        <f t="shared" si="2"/>
        <v>7.5874999965890311E-3</v>
      </c>
      <c r="H80" s="36"/>
      <c r="I80" s="42"/>
      <c r="J80" s="42"/>
      <c r="K80" s="42">
        <v>7.7470933778386097E-2</v>
      </c>
      <c r="L80" s="42"/>
      <c r="M80" s="42"/>
      <c r="O80" s="23">
        <f t="shared" si="4"/>
        <v>9.6718065420753532E-3</v>
      </c>
      <c r="P80" s="42"/>
      <c r="Q80" s="77">
        <f t="shared" si="5"/>
        <v>33986.915999999997</v>
      </c>
      <c r="AC80" s="4" t="s">
        <v>72</v>
      </c>
      <c r="AD80" s="4">
        <v>6</v>
      </c>
      <c r="AF80" s="4" t="s">
        <v>57</v>
      </c>
      <c r="AH80" s="4" t="s">
        <v>51</v>
      </c>
    </row>
    <row r="81" spans="1:34">
      <c r="A81" s="42" t="s">
        <v>144</v>
      </c>
      <c r="B81" s="43"/>
      <c r="C81" s="42">
        <v>49043.303</v>
      </c>
      <c r="D81" s="62">
        <v>4.0000000000000001E-3</v>
      </c>
      <c r="E81" s="42">
        <f t="shared" si="0"/>
        <v>28280.005931380067</v>
      </c>
      <c r="F81" s="36">
        <f t="shared" si="1"/>
        <v>28280</v>
      </c>
      <c r="G81" s="36">
        <f t="shared" si="2"/>
        <v>2.8999999994994141E-3</v>
      </c>
      <c r="H81" s="36"/>
      <c r="I81" s="42"/>
      <c r="J81" s="42"/>
      <c r="K81" s="42">
        <v>-0.10822773767722538</v>
      </c>
      <c r="L81" s="42"/>
      <c r="M81" s="42"/>
      <c r="O81" s="23">
        <f t="shared" si="4"/>
        <v>9.7042330675408475E-3</v>
      </c>
      <c r="P81" s="42"/>
      <c r="Q81" s="77">
        <f t="shared" si="5"/>
        <v>34024.803</v>
      </c>
      <c r="AC81" s="4" t="s">
        <v>72</v>
      </c>
      <c r="AD81" s="4">
        <v>7</v>
      </c>
      <c r="AF81" s="4" t="s">
        <v>57</v>
      </c>
      <c r="AH81" s="4" t="s">
        <v>51</v>
      </c>
    </row>
    <row r="82" spans="1:34">
      <c r="A82" s="42" t="s">
        <v>144</v>
      </c>
      <c r="B82" s="43"/>
      <c r="C82" s="42">
        <v>49060.421000000002</v>
      </c>
      <c r="D82" s="62">
        <v>5.0000000000000001E-3</v>
      </c>
      <c r="E82" s="42">
        <f t="shared" si="0"/>
        <v>28315.0174362121</v>
      </c>
      <c r="F82" s="36">
        <f t="shared" si="1"/>
        <v>28315</v>
      </c>
      <c r="G82" s="36">
        <f t="shared" si="2"/>
        <v>8.524999997462146E-3</v>
      </c>
      <c r="H82" s="36"/>
      <c r="I82" s="42"/>
      <c r="J82" s="42"/>
      <c r="K82" s="42">
        <v>9.6782780383364297E-3</v>
      </c>
      <c r="L82" s="42"/>
      <c r="M82" s="42"/>
      <c r="O82" s="23">
        <f t="shared" si="4"/>
        <v>9.7188773048478456E-3</v>
      </c>
      <c r="P82" s="42"/>
      <c r="Q82" s="77">
        <f t="shared" si="5"/>
        <v>34041.921000000002</v>
      </c>
      <c r="AC82" s="4" t="s">
        <v>72</v>
      </c>
      <c r="AD82" s="4">
        <v>6</v>
      </c>
      <c r="AF82" s="4" t="s">
        <v>57</v>
      </c>
      <c r="AH82" s="4" t="s">
        <v>51</v>
      </c>
    </row>
    <row r="83" spans="1:34">
      <c r="A83" s="42" t="s">
        <v>144</v>
      </c>
      <c r="B83" s="43"/>
      <c r="C83" s="42">
        <v>49065.302000000003</v>
      </c>
      <c r="D83" s="62">
        <v>5.0000000000000001E-3</v>
      </c>
      <c r="E83" s="42">
        <f t="shared" si="0"/>
        <v>28325.000562458459</v>
      </c>
      <c r="F83" s="36">
        <f t="shared" si="1"/>
        <v>28325</v>
      </c>
      <c r="G83" s="36">
        <f t="shared" si="2"/>
        <v>2.7500000578584149E-4</v>
      </c>
      <c r="H83" s="36"/>
      <c r="I83" s="42"/>
      <c r="J83" s="42"/>
      <c r="K83" s="42">
        <v>0.10174650241970085</v>
      </c>
      <c r="L83" s="42"/>
      <c r="M83" s="42"/>
      <c r="O83" s="23">
        <f t="shared" si="4"/>
        <v>9.7230613726498449E-3</v>
      </c>
      <c r="P83" s="42"/>
      <c r="Q83" s="77">
        <f t="shared" si="5"/>
        <v>34046.802000000003</v>
      </c>
      <c r="AC83" s="4" t="s">
        <v>72</v>
      </c>
      <c r="AD83" s="4">
        <v>7</v>
      </c>
      <c r="AF83" s="4" t="s">
        <v>57</v>
      </c>
      <c r="AH83" s="4" t="s">
        <v>51</v>
      </c>
    </row>
    <row r="84" spans="1:34">
      <c r="A84" s="42" t="s">
        <v>144</v>
      </c>
      <c r="B84" s="43"/>
      <c r="C84" s="42">
        <v>49065.313999999998</v>
      </c>
      <c r="D84" s="62">
        <v>3.0000000000000001E-3</v>
      </c>
      <c r="E84" s="42">
        <f t="shared" si="0"/>
        <v>28325.025106100111</v>
      </c>
      <c r="F84" s="36">
        <f t="shared" si="1"/>
        <v>28325</v>
      </c>
      <c r="G84" s="36">
        <f t="shared" si="2"/>
        <v>1.2275000000954606E-2</v>
      </c>
      <c r="H84" s="36"/>
      <c r="I84" s="42"/>
      <c r="J84" s="42"/>
      <c r="K84" s="42">
        <v>-0.12570317629433703</v>
      </c>
      <c r="L84" s="42"/>
      <c r="M84" s="42"/>
      <c r="O84" s="23">
        <f t="shared" si="4"/>
        <v>9.7230613726498449E-3</v>
      </c>
      <c r="P84" s="42"/>
      <c r="Q84" s="77">
        <f t="shared" si="5"/>
        <v>34046.813999999998</v>
      </c>
      <c r="AC84" s="4" t="s">
        <v>72</v>
      </c>
      <c r="AD84" s="4">
        <v>6</v>
      </c>
      <c r="AF84" s="4" t="s">
        <v>52</v>
      </c>
      <c r="AH84" s="4" t="s">
        <v>51</v>
      </c>
    </row>
    <row r="85" spans="1:34">
      <c r="A85" s="42" t="s">
        <v>145</v>
      </c>
      <c r="B85" s="43"/>
      <c r="C85" s="42">
        <v>49076.303</v>
      </c>
      <c r="D85" s="62">
        <v>4.0000000000000001E-3</v>
      </c>
      <c r="E85" s="42">
        <f t="shared" ref="E85:E148" si="6">(C85-C$7)/C$8</f>
        <v>28347.500945952852</v>
      </c>
      <c r="F85" s="36">
        <f t="shared" ref="F85:F148" si="7">ROUND(2*E85,0)/2</f>
        <v>28347.5</v>
      </c>
      <c r="G85" s="36">
        <f t="shared" ref="G85:G148" si="8">C85-(C$7+C$8*F85)</f>
        <v>4.6250000013969839E-4</v>
      </c>
      <c r="H85" s="36"/>
      <c r="I85" s="42"/>
      <c r="J85" s="42"/>
      <c r="K85" s="42">
        <v>8.7692299042828381E-2</v>
      </c>
      <c r="L85" s="42"/>
      <c r="M85" s="42"/>
      <c r="O85" s="23">
        <f t="shared" ref="O85:O148" si="9">C$11+C$12*F85</f>
        <v>9.7324755252043427E-3</v>
      </c>
      <c r="P85" s="42"/>
      <c r="Q85" s="77">
        <f t="shared" ref="Q85:Q148" si="10">+C85-15018.5</f>
        <v>34057.803</v>
      </c>
      <c r="AC85" s="4" t="s">
        <v>72</v>
      </c>
      <c r="AD85" s="4">
        <v>8</v>
      </c>
      <c r="AF85" s="4" t="s">
        <v>57</v>
      </c>
      <c r="AH85" s="4" t="s">
        <v>51</v>
      </c>
    </row>
    <row r="86" spans="1:34">
      <c r="A86" s="42" t="s">
        <v>145</v>
      </c>
      <c r="B86" s="43"/>
      <c r="C86" s="42">
        <v>49137.415999999997</v>
      </c>
      <c r="D86" s="62">
        <v>5.0000000000000001E-3</v>
      </c>
      <c r="E86" s="42">
        <f t="shared" si="6"/>
        <v>28472.495577031234</v>
      </c>
      <c r="F86" s="36">
        <f t="shared" si="7"/>
        <v>28472.5</v>
      </c>
      <c r="G86" s="36">
        <f t="shared" si="8"/>
        <v>-2.1625000081257895E-3</v>
      </c>
      <c r="H86" s="36"/>
      <c r="I86" s="42"/>
      <c r="J86" s="42"/>
      <c r="K86" s="42">
        <v>-0.11705273440020392</v>
      </c>
      <c r="L86" s="42"/>
      <c r="M86" s="42"/>
      <c r="O86" s="23">
        <f t="shared" si="9"/>
        <v>9.7847763727293337E-3</v>
      </c>
      <c r="P86" s="42"/>
      <c r="Q86" s="77">
        <f t="shared" si="10"/>
        <v>34118.915999999997</v>
      </c>
      <c r="AC86" s="4" t="s">
        <v>72</v>
      </c>
      <c r="AD86" s="4">
        <v>9</v>
      </c>
      <c r="AF86" s="4" t="s">
        <v>57</v>
      </c>
      <c r="AH86" s="4" t="s">
        <v>51</v>
      </c>
    </row>
    <row r="87" spans="1:34">
      <c r="A87" s="42" t="s">
        <v>146</v>
      </c>
      <c r="B87" s="43"/>
      <c r="C87" s="42">
        <v>49374.561999999998</v>
      </c>
      <c r="D87" s="62"/>
      <c r="E87" s="42">
        <f t="shared" si="6"/>
        <v>28957.531114179059</v>
      </c>
      <c r="F87" s="36">
        <f t="shared" si="7"/>
        <v>28957.5</v>
      </c>
      <c r="G87" s="36">
        <f t="shared" si="8"/>
        <v>1.5212499994959217E-2</v>
      </c>
      <c r="H87" s="36"/>
      <c r="I87" s="42"/>
      <c r="J87" s="42"/>
      <c r="K87" s="42">
        <v>-8.2477480144007131E-2</v>
      </c>
      <c r="L87" s="42"/>
      <c r="M87" s="42"/>
      <c r="O87" s="23">
        <f t="shared" si="9"/>
        <v>9.9877036611263018E-3</v>
      </c>
      <c r="P87" s="42"/>
      <c r="Q87" s="77">
        <f t="shared" si="10"/>
        <v>34356.061999999998</v>
      </c>
      <c r="AC87" s="4" t="s">
        <v>72</v>
      </c>
      <c r="AD87" s="4">
        <v>6</v>
      </c>
      <c r="AF87" s="4" t="s">
        <v>52</v>
      </c>
      <c r="AH87" s="4" t="s">
        <v>51</v>
      </c>
    </row>
    <row r="88" spans="1:34">
      <c r="A88" s="42" t="s">
        <v>146</v>
      </c>
      <c r="B88" s="43"/>
      <c r="C88" s="42">
        <v>49439.328999999998</v>
      </c>
      <c r="D88" s="62"/>
      <c r="E88" s="42">
        <f t="shared" si="6"/>
        <v>29089.999284143778</v>
      </c>
      <c r="F88" s="36">
        <f t="shared" si="7"/>
        <v>29090</v>
      </c>
      <c r="G88" s="36">
        <f t="shared" si="8"/>
        <v>-3.5000000207219273E-4</v>
      </c>
      <c r="H88" s="36"/>
      <c r="I88" s="42"/>
      <c r="J88" s="42"/>
      <c r="K88" s="42">
        <v>3.0906761850928888E-2</v>
      </c>
      <c r="L88" s="42"/>
      <c r="M88" s="42"/>
      <c r="O88" s="23">
        <f t="shared" si="9"/>
        <v>1.0043142559502793E-2</v>
      </c>
      <c r="P88" s="42"/>
      <c r="Q88" s="77">
        <f t="shared" si="10"/>
        <v>34420.828999999998</v>
      </c>
      <c r="AC88" s="4" t="s">
        <v>72</v>
      </c>
      <c r="AD88" s="4">
        <v>10</v>
      </c>
      <c r="AF88" s="4" t="s">
        <v>57</v>
      </c>
      <c r="AH88" s="4" t="s">
        <v>51</v>
      </c>
    </row>
    <row r="89" spans="1:34">
      <c r="A89" s="42" t="s">
        <v>147</v>
      </c>
      <c r="B89" s="43"/>
      <c r="C89" s="42">
        <v>49677.678</v>
      </c>
      <c r="D89" s="62">
        <v>4.0000000000000001E-3</v>
      </c>
      <c r="E89" s="42">
        <f t="shared" si="6"/>
        <v>29577.495321368304</v>
      </c>
      <c r="F89" s="36">
        <f t="shared" si="7"/>
        <v>29577.5</v>
      </c>
      <c r="G89" s="36">
        <f t="shared" si="8"/>
        <v>-2.2874999995110556E-3</v>
      </c>
      <c r="H89" s="36"/>
      <c r="I89" s="42"/>
      <c r="J89" s="42"/>
      <c r="K89" s="42">
        <v>8.4169164380000439E-2</v>
      </c>
      <c r="L89" s="42"/>
      <c r="M89" s="42"/>
      <c r="O89" s="23">
        <f t="shared" si="9"/>
        <v>1.0247115864850258E-2</v>
      </c>
      <c r="P89" s="42"/>
      <c r="Q89" s="77">
        <f t="shared" si="10"/>
        <v>34659.178</v>
      </c>
      <c r="AC89" s="4" t="s">
        <v>72</v>
      </c>
      <c r="AD89" s="4">
        <v>5</v>
      </c>
      <c r="AF89" s="4" t="s">
        <v>52</v>
      </c>
      <c r="AH89" s="4" t="s">
        <v>51</v>
      </c>
    </row>
    <row r="90" spans="1:34">
      <c r="A90" s="42" t="s">
        <v>147</v>
      </c>
      <c r="B90" s="43"/>
      <c r="C90" s="42">
        <v>49769.353999999999</v>
      </c>
      <c r="D90" s="62">
        <v>6.0000000000000001E-3</v>
      </c>
      <c r="E90" s="42">
        <f t="shared" si="6"/>
        <v>29765.000562458452</v>
      </c>
      <c r="F90" s="36">
        <f t="shared" si="7"/>
        <v>29765</v>
      </c>
      <c r="G90" s="36">
        <f t="shared" si="8"/>
        <v>2.7499999850988388E-4</v>
      </c>
      <c r="H90" s="36"/>
      <c r="I90" s="42"/>
      <c r="J90" s="42"/>
      <c r="K90" s="42">
        <v>1.7030993963999208E-2</v>
      </c>
      <c r="L90" s="42"/>
      <c r="M90" s="42"/>
      <c r="O90" s="23">
        <f t="shared" si="9"/>
        <v>1.0325567136137746E-2</v>
      </c>
      <c r="P90" s="42"/>
      <c r="Q90" s="77">
        <f t="shared" si="10"/>
        <v>34750.853999999999</v>
      </c>
      <c r="AC90" s="4" t="s">
        <v>72</v>
      </c>
      <c r="AD90" s="4">
        <v>9</v>
      </c>
      <c r="AF90" s="4" t="s">
        <v>57</v>
      </c>
      <c r="AH90" s="4" t="s">
        <v>51</v>
      </c>
    </row>
    <row r="91" spans="1:34">
      <c r="A91" s="42" t="s">
        <v>148</v>
      </c>
      <c r="B91" s="43"/>
      <c r="C91" s="42">
        <v>49769.357000000004</v>
      </c>
      <c r="D91" s="62">
        <v>2E-3</v>
      </c>
      <c r="E91" s="42">
        <f t="shared" si="6"/>
        <v>29765.006698368874</v>
      </c>
      <c r="F91" s="36">
        <f t="shared" si="7"/>
        <v>29765</v>
      </c>
      <c r="G91" s="36">
        <f t="shared" si="8"/>
        <v>3.2750000027590431E-3</v>
      </c>
      <c r="H91" s="36"/>
      <c r="I91" s="42"/>
      <c r="J91" s="42"/>
      <c r="K91" s="42">
        <v>2.0030993968248367E-2</v>
      </c>
      <c r="L91" s="42"/>
      <c r="M91" s="42"/>
      <c r="O91" s="23">
        <f t="shared" si="9"/>
        <v>1.0325567136137746E-2</v>
      </c>
      <c r="P91" s="42"/>
      <c r="Q91" s="77">
        <f t="shared" si="10"/>
        <v>34750.857000000004</v>
      </c>
      <c r="AC91" s="4" t="s">
        <v>72</v>
      </c>
      <c r="AD91" s="4">
        <v>10</v>
      </c>
      <c r="AF91" s="4" t="s">
        <v>103</v>
      </c>
      <c r="AH91" s="4" t="s">
        <v>51</v>
      </c>
    </row>
    <row r="92" spans="1:34">
      <c r="A92" s="42" t="s">
        <v>148</v>
      </c>
      <c r="B92" s="43"/>
      <c r="C92" s="42">
        <v>49813.35</v>
      </c>
      <c r="D92" s="62">
        <v>5.0000000000000001E-3</v>
      </c>
      <c r="E92" s="42">
        <f t="shared" si="6"/>
        <v>29854.985734008278</v>
      </c>
      <c r="F92" s="36">
        <f t="shared" si="7"/>
        <v>29855</v>
      </c>
      <c r="G92" s="36">
        <f t="shared" si="8"/>
        <v>-6.9750000038766302E-3</v>
      </c>
      <c r="H92" s="36"/>
      <c r="I92" s="42"/>
      <c r="J92" s="42"/>
      <c r="K92" s="42">
        <v>-4.625420764205046E-2</v>
      </c>
      <c r="L92" s="42"/>
      <c r="M92" s="42"/>
      <c r="O92" s="23">
        <f t="shared" si="9"/>
        <v>1.0363223746355741E-2</v>
      </c>
      <c r="P92" s="42"/>
      <c r="Q92" s="77">
        <f t="shared" si="10"/>
        <v>34794.85</v>
      </c>
      <c r="AC92" s="4" t="s">
        <v>72</v>
      </c>
      <c r="AD92" s="4">
        <v>7</v>
      </c>
      <c r="AF92" s="4" t="s">
        <v>57</v>
      </c>
      <c r="AH92" s="4" t="s">
        <v>51</v>
      </c>
    </row>
    <row r="93" spans="1:34">
      <c r="A93" s="42" t="s">
        <v>149</v>
      </c>
      <c r="B93" s="43"/>
      <c r="C93" s="42">
        <v>50110.374000000003</v>
      </c>
      <c r="D93" s="62">
        <v>4.0000000000000001E-3</v>
      </c>
      <c r="E93" s="42">
        <f t="shared" si="6"/>
        <v>30462.4899524467</v>
      </c>
      <c r="F93" s="36">
        <f t="shared" si="7"/>
        <v>30462.5</v>
      </c>
      <c r="G93" s="36">
        <f t="shared" si="8"/>
        <v>-4.9125000005005859E-3</v>
      </c>
      <c r="H93" s="36"/>
      <c r="I93" s="42"/>
      <c r="J93" s="42"/>
      <c r="K93" s="42">
        <v>-2.9231202715891413E-3</v>
      </c>
      <c r="L93" s="42"/>
      <c r="M93" s="42"/>
      <c r="O93" s="23">
        <f t="shared" si="9"/>
        <v>1.0617405865327199E-2</v>
      </c>
      <c r="P93" s="42"/>
      <c r="Q93" s="77">
        <f t="shared" si="10"/>
        <v>35091.874000000003</v>
      </c>
      <c r="AC93" s="4" t="s">
        <v>72</v>
      </c>
      <c r="AD93" s="4">
        <v>12</v>
      </c>
      <c r="AF93" s="4" t="s">
        <v>103</v>
      </c>
      <c r="AH93" s="4" t="s">
        <v>51</v>
      </c>
    </row>
    <row r="94" spans="1:34">
      <c r="A94" s="42" t="s">
        <v>149</v>
      </c>
      <c r="B94" s="43"/>
      <c r="C94" s="42">
        <v>50148.28</v>
      </c>
      <c r="D94" s="62">
        <v>6.0000000000000001E-3</v>
      </c>
      <c r="E94" s="42">
        <f t="shared" si="6"/>
        <v>30540.019225852629</v>
      </c>
      <c r="F94" s="36">
        <f t="shared" si="7"/>
        <v>30540</v>
      </c>
      <c r="G94" s="36">
        <f t="shared" si="8"/>
        <v>9.3999999953666702E-3</v>
      </c>
      <c r="H94" s="36"/>
      <c r="I94" s="42"/>
      <c r="J94" s="42"/>
      <c r="K94" s="42">
        <v>5.7212781059206463E-2</v>
      </c>
      <c r="L94" s="42"/>
      <c r="M94" s="42"/>
      <c r="O94" s="23">
        <f t="shared" si="9"/>
        <v>1.0649832390792693E-2</v>
      </c>
      <c r="P94" s="42"/>
      <c r="Q94" s="77">
        <f t="shared" si="10"/>
        <v>35129.78</v>
      </c>
      <c r="AC94" s="4" t="s">
        <v>72</v>
      </c>
      <c r="AD94" s="4">
        <v>6</v>
      </c>
      <c r="AF94" s="4" t="s">
        <v>57</v>
      </c>
      <c r="AH94" s="4" t="s">
        <v>51</v>
      </c>
    </row>
    <row r="95" spans="1:34">
      <c r="A95" s="42" t="s">
        <v>150</v>
      </c>
      <c r="B95" s="43"/>
      <c r="C95" s="42">
        <v>50209.387999999999</v>
      </c>
      <c r="D95" s="62">
        <v>4.0000000000000001E-3</v>
      </c>
      <c r="E95" s="42">
        <f t="shared" si="6"/>
        <v>30665.003630413659</v>
      </c>
      <c r="F95" s="36">
        <f t="shared" si="7"/>
        <v>30665</v>
      </c>
      <c r="G95" s="36">
        <f t="shared" si="8"/>
        <v>1.7749999969964847E-3</v>
      </c>
      <c r="H95" s="36"/>
      <c r="I95" s="42"/>
      <c r="J95" s="42"/>
      <c r="K95" s="42">
        <v>-0.13468188958358951</v>
      </c>
      <c r="L95" s="42"/>
      <c r="M95" s="42"/>
      <c r="O95" s="23">
        <f t="shared" si="9"/>
        <v>1.0702133238317684E-2</v>
      </c>
      <c r="P95" s="42"/>
      <c r="Q95" s="77">
        <f t="shared" si="10"/>
        <v>35190.887999999999</v>
      </c>
      <c r="AC95" s="4" t="s">
        <v>72</v>
      </c>
      <c r="AD95" s="4">
        <v>8</v>
      </c>
      <c r="AF95" s="4" t="s">
        <v>57</v>
      </c>
      <c r="AH95" s="4" t="s">
        <v>51</v>
      </c>
    </row>
    <row r="96" spans="1:34">
      <c r="A96" s="42" t="s">
        <v>151</v>
      </c>
      <c r="B96" s="43"/>
      <c r="C96" s="42">
        <v>50397.616999999998</v>
      </c>
      <c r="D96" s="62">
        <v>4.0000000000000001E-3</v>
      </c>
      <c r="E96" s="42">
        <f t="shared" si="6"/>
        <v>31049.989057626419</v>
      </c>
      <c r="F96" s="36">
        <f t="shared" si="7"/>
        <v>31050</v>
      </c>
      <c r="G96" s="36">
        <f t="shared" si="8"/>
        <v>-5.3500000067288056E-3</v>
      </c>
      <c r="H96" s="36"/>
      <c r="I96" s="42"/>
      <c r="J96" s="42"/>
      <c r="K96" s="42">
        <v>8.7515460618305951E-2</v>
      </c>
      <c r="L96" s="42"/>
      <c r="M96" s="42"/>
      <c r="O96" s="23">
        <f t="shared" si="9"/>
        <v>1.0863219848694658E-2</v>
      </c>
      <c r="P96" s="42"/>
      <c r="Q96" s="77">
        <f t="shared" si="10"/>
        <v>35379.116999999998</v>
      </c>
      <c r="AC96" s="4" t="s">
        <v>72</v>
      </c>
      <c r="AD96" s="4">
        <v>6</v>
      </c>
      <c r="AF96" s="4" t="s">
        <v>52</v>
      </c>
      <c r="AH96" s="4" t="s">
        <v>51</v>
      </c>
    </row>
    <row r="97" spans="1:34">
      <c r="A97" s="42" t="s">
        <v>151</v>
      </c>
      <c r="B97" s="43"/>
      <c r="C97" s="42">
        <v>50517.4</v>
      </c>
      <c r="D97" s="62">
        <v>2E-3</v>
      </c>
      <c r="E97" s="42">
        <f t="shared" si="6"/>
        <v>31294.981643401341</v>
      </c>
      <c r="F97" s="36">
        <f t="shared" si="7"/>
        <v>31295</v>
      </c>
      <c r="G97" s="36">
        <f t="shared" si="8"/>
        <v>-8.9749999970081262E-3</v>
      </c>
      <c r="H97" s="36"/>
      <c r="I97" s="42"/>
      <c r="J97" s="42"/>
      <c r="K97" s="42">
        <v>-0.12780040760117117</v>
      </c>
      <c r="L97" s="42"/>
      <c r="M97" s="42"/>
      <c r="O97" s="23">
        <f t="shared" si="9"/>
        <v>1.0965729509843642E-2</v>
      </c>
      <c r="P97" s="42"/>
      <c r="Q97" s="77">
        <f t="shared" si="10"/>
        <v>35498.9</v>
      </c>
      <c r="AC97" s="4" t="s">
        <v>72</v>
      </c>
      <c r="AD97" s="4">
        <v>10</v>
      </c>
      <c r="AF97" s="4" t="s">
        <v>103</v>
      </c>
      <c r="AH97" s="4" t="s">
        <v>51</v>
      </c>
    </row>
    <row r="98" spans="1:34">
      <c r="A98" s="42" t="s">
        <v>151</v>
      </c>
      <c r="B98" s="43"/>
      <c r="C98" s="42">
        <v>50517.402000000002</v>
      </c>
      <c r="D98" s="62">
        <v>7.0000000000000001E-3</v>
      </c>
      <c r="E98" s="42">
        <f t="shared" si="6"/>
        <v>31294.985734008285</v>
      </c>
      <c r="F98" s="36">
        <f t="shared" si="7"/>
        <v>31295</v>
      </c>
      <c r="G98" s="36">
        <f t="shared" si="8"/>
        <v>-6.9749999966006726E-3</v>
      </c>
      <c r="H98" s="36"/>
      <c r="I98" s="42"/>
      <c r="J98" s="42"/>
      <c r="K98" s="42">
        <v>-0.12580040760076372</v>
      </c>
      <c r="L98" s="42"/>
      <c r="M98" s="42"/>
      <c r="O98" s="23">
        <f t="shared" si="9"/>
        <v>1.0965729509843642E-2</v>
      </c>
      <c r="P98" s="42"/>
      <c r="Q98" s="77">
        <f t="shared" si="10"/>
        <v>35498.902000000002</v>
      </c>
      <c r="AC98" s="4" t="s">
        <v>72</v>
      </c>
      <c r="AD98" s="4">
        <v>6</v>
      </c>
      <c r="AF98" s="4" t="s">
        <v>57</v>
      </c>
      <c r="AH98" s="4" t="s">
        <v>51</v>
      </c>
    </row>
    <row r="99" spans="1:34">
      <c r="A99" s="42" t="s">
        <v>153</v>
      </c>
      <c r="B99" s="43"/>
      <c r="C99" s="42">
        <v>50605.406999999999</v>
      </c>
      <c r="D99" s="62">
        <v>4.0000000000000001E-3</v>
      </c>
      <c r="E99" s="42">
        <f t="shared" si="6"/>
        <v>31474.982666053071</v>
      </c>
      <c r="F99" s="36">
        <f t="shared" si="7"/>
        <v>31475</v>
      </c>
      <c r="G99" s="36">
        <f t="shared" si="8"/>
        <v>-8.475000002363231E-3</v>
      </c>
      <c r="H99" s="36"/>
      <c r="I99" s="42"/>
      <c r="J99" s="42"/>
      <c r="K99" s="42">
        <v>-3.2644686361891218E-3</v>
      </c>
      <c r="L99" s="42"/>
      <c r="M99" s="42"/>
      <c r="O99" s="23">
        <f t="shared" si="9"/>
        <v>1.1041042730279629E-2</v>
      </c>
      <c r="P99" s="42"/>
      <c r="Q99" s="77">
        <f t="shared" si="10"/>
        <v>35586.906999999999</v>
      </c>
      <c r="AC99" s="4" t="s">
        <v>72</v>
      </c>
      <c r="AD99" s="4">
        <v>5</v>
      </c>
      <c r="AF99" s="4" t="s">
        <v>52</v>
      </c>
      <c r="AH99" s="4" t="s">
        <v>51</v>
      </c>
    </row>
    <row r="100" spans="1:34">
      <c r="A100" s="42" t="s">
        <v>154</v>
      </c>
      <c r="B100" s="43"/>
      <c r="C100" s="42">
        <v>50902.42</v>
      </c>
      <c r="D100" s="62">
        <v>8.0000000000000002E-3</v>
      </c>
      <c r="E100" s="42">
        <f t="shared" si="6"/>
        <v>32082.46438615329</v>
      </c>
      <c r="F100" s="36">
        <f t="shared" si="7"/>
        <v>32082.5</v>
      </c>
      <c r="G100" s="36">
        <f t="shared" si="8"/>
        <v>-1.741250000486616E-2</v>
      </c>
      <c r="H100" s="36"/>
      <c r="I100" s="42"/>
      <c r="J100" s="42"/>
      <c r="K100" s="42">
        <v>1.8885539568145759E-2</v>
      </c>
      <c r="L100" s="42"/>
      <c r="M100" s="42"/>
      <c r="O100" s="23">
        <f t="shared" si="9"/>
        <v>1.1295224849251087E-2</v>
      </c>
      <c r="P100" s="42"/>
      <c r="Q100" s="77">
        <f t="shared" si="10"/>
        <v>35883.919999999998</v>
      </c>
      <c r="AC100" s="4" t="s">
        <v>72</v>
      </c>
      <c r="AD100" s="4">
        <v>7</v>
      </c>
      <c r="AF100" s="4" t="s">
        <v>57</v>
      </c>
      <c r="AH100" s="4" t="s">
        <v>51</v>
      </c>
    </row>
    <row r="101" spans="1:34">
      <c r="A101" s="42" t="s">
        <v>154</v>
      </c>
      <c r="B101" s="43"/>
      <c r="C101" s="42">
        <v>50918.322999999997</v>
      </c>
      <c r="D101" s="62">
        <v>3.0000000000000001E-3</v>
      </c>
      <c r="E101" s="42">
        <f t="shared" si="6"/>
        <v>32114.990847266952</v>
      </c>
      <c r="F101" s="36">
        <f t="shared" si="7"/>
        <v>32115</v>
      </c>
      <c r="G101" s="36">
        <f t="shared" si="8"/>
        <v>-4.4750000015483238E-3</v>
      </c>
      <c r="H101" s="36"/>
      <c r="I101" s="42"/>
      <c r="J101" s="42"/>
      <c r="K101" s="42">
        <v>-0.12509002381557366</v>
      </c>
      <c r="L101" s="42"/>
      <c r="M101" s="42"/>
      <c r="O101" s="23">
        <f t="shared" si="9"/>
        <v>1.1308823069607586E-2</v>
      </c>
      <c r="P101" s="42"/>
      <c r="Q101" s="77">
        <f t="shared" si="10"/>
        <v>35899.822999999997</v>
      </c>
      <c r="AC101" s="4" t="s">
        <v>72</v>
      </c>
      <c r="AD101" s="4">
        <v>7</v>
      </c>
      <c r="AF101" s="4" t="s">
        <v>52</v>
      </c>
      <c r="AH101" s="4" t="s">
        <v>51</v>
      </c>
    </row>
    <row r="102" spans="1:34">
      <c r="A102" s="42" t="s">
        <v>156</v>
      </c>
      <c r="B102" s="43"/>
      <c r="C102" s="42">
        <v>50941.536999999997</v>
      </c>
      <c r="D102" s="62">
        <v>5.0000000000000001E-3</v>
      </c>
      <c r="E102" s="42">
        <f t="shared" si="6"/>
        <v>32162.470522063701</v>
      </c>
      <c r="F102" s="36">
        <f t="shared" si="7"/>
        <v>32162.5</v>
      </c>
      <c r="G102" s="36">
        <f t="shared" si="8"/>
        <v>-1.4412500007892959E-2</v>
      </c>
      <c r="H102" s="36"/>
      <c r="I102" s="42"/>
      <c r="J102" s="42"/>
      <c r="K102" s="42">
        <v>-0.13956941437209025</v>
      </c>
      <c r="L102" s="42"/>
      <c r="M102" s="42"/>
      <c r="O102" s="23">
        <f t="shared" si="9"/>
        <v>1.1328697391667083E-2</v>
      </c>
      <c r="P102" s="42"/>
      <c r="Q102" s="77">
        <f t="shared" si="10"/>
        <v>35923.036999999997</v>
      </c>
      <c r="AC102" s="4" t="s">
        <v>72</v>
      </c>
      <c r="AD102" s="4">
        <v>5</v>
      </c>
      <c r="AF102" s="4" t="s">
        <v>155</v>
      </c>
      <c r="AH102" s="4" t="s">
        <v>51</v>
      </c>
    </row>
    <row r="103" spans="1:34">
      <c r="A103" s="42" t="s">
        <v>62</v>
      </c>
      <c r="B103" s="43"/>
      <c r="C103" s="42">
        <v>42105.462</v>
      </c>
      <c r="D103" s="62"/>
      <c r="E103" s="42">
        <f t="shared" si="6"/>
        <v>14090.015646571557</v>
      </c>
      <c r="F103" s="36">
        <f t="shared" si="7"/>
        <v>14090</v>
      </c>
      <c r="G103" s="36">
        <f t="shared" si="8"/>
        <v>7.6499999995576218E-3</v>
      </c>
      <c r="H103" s="36"/>
      <c r="I103" s="42"/>
      <c r="J103" s="42"/>
      <c r="K103" s="42">
        <v>5.2343087336339522E-2</v>
      </c>
      <c r="L103" s="42"/>
      <c r="M103" s="42"/>
      <c r="O103" s="23">
        <f t="shared" si="9"/>
        <v>3.7670408565038185E-3</v>
      </c>
      <c r="P103" s="42"/>
      <c r="Q103" s="77">
        <f t="shared" si="10"/>
        <v>27086.962</v>
      </c>
      <c r="AD103" s="4">
        <v>6</v>
      </c>
      <c r="AF103" s="4" t="s">
        <v>52</v>
      </c>
      <c r="AH103" s="4" t="s">
        <v>51</v>
      </c>
    </row>
    <row r="104" spans="1:34">
      <c r="A104" s="42" t="s">
        <v>62</v>
      </c>
      <c r="B104" s="43"/>
      <c r="C104" s="42">
        <v>42132.358999999997</v>
      </c>
      <c r="D104" s="62"/>
      <c r="E104" s="42">
        <f t="shared" si="6"/>
        <v>14145.028174055316</v>
      </c>
      <c r="F104" s="36">
        <f t="shared" si="7"/>
        <v>14145</v>
      </c>
      <c r="G104" s="36">
        <f t="shared" si="8"/>
        <v>1.3774999999441206E-2</v>
      </c>
      <c r="H104" s="36"/>
      <c r="I104" s="42"/>
      <c r="J104" s="42"/>
      <c r="K104" s="42">
        <v>-0.10810275824769633</v>
      </c>
      <c r="L104" s="42"/>
      <c r="M104" s="42"/>
      <c r="O104" s="23">
        <f t="shared" si="9"/>
        <v>3.7900532294148142E-3</v>
      </c>
      <c r="P104" s="42"/>
      <c r="Q104" s="77">
        <f t="shared" si="10"/>
        <v>27113.858999999997</v>
      </c>
      <c r="AD104" s="4">
        <v>8</v>
      </c>
      <c r="AF104" s="4" t="s">
        <v>57</v>
      </c>
      <c r="AH104" s="4" t="s">
        <v>51</v>
      </c>
    </row>
    <row r="105" spans="1:34">
      <c r="A105" s="42" t="s">
        <v>62</v>
      </c>
      <c r="B105" s="43"/>
      <c r="C105" s="42">
        <v>42132.362000000001</v>
      </c>
      <c r="D105" s="62"/>
      <c r="E105" s="42">
        <f t="shared" si="6"/>
        <v>14145.03430996574</v>
      </c>
      <c r="F105" s="36">
        <f t="shared" si="7"/>
        <v>14145</v>
      </c>
      <c r="G105" s="36">
        <f t="shared" si="8"/>
        <v>1.6775000003690366E-2</v>
      </c>
      <c r="H105" s="36"/>
      <c r="I105" s="42"/>
      <c r="J105" s="42"/>
      <c r="K105" s="42">
        <v>-0.10510275824344717</v>
      </c>
      <c r="L105" s="42"/>
      <c r="M105" s="42"/>
      <c r="O105" s="23">
        <f t="shared" si="9"/>
        <v>3.7900532294148142E-3</v>
      </c>
      <c r="P105" s="42"/>
      <c r="Q105" s="77">
        <f t="shared" si="10"/>
        <v>27113.862000000001</v>
      </c>
      <c r="AD105" s="4">
        <v>10</v>
      </c>
      <c r="AF105" s="4" t="s">
        <v>49</v>
      </c>
      <c r="AH105" s="4" t="s">
        <v>51</v>
      </c>
    </row>
    <row r="106" spans="1:34">
      <c r="A106" s="42" t="s">
        <v>63</v>
      </c>
      <c r="B106" s="43"/>
      <c r="C106" s="42">
        <v>42149.447</v>
      </c>
      <c r="D106" s="62"/>
      <c r="E106" s="42">
        <f t="shared" si="6"/>
        <v>14179.978319783195</v>
      </c>
      <c r="F106" s="36">
        <f t="shared" si="7"/>
        <v>14180</v>
      </c>
      <c r="G106" s="36">
        <f t="shared" si="8"/>
        <v>-1.0600000001431908E-2</v>
      </c>
      <c r="H106" s="36"/>
      <c r="I106" s="42"/>
      <c r="J106" s="42"/>
      <c r="K106" s="42">
        <v>-2.0077657703950536E-2</v>
      </c>
      <c r="L106" s="42"/>
      <c r="M106" s="42"/>
      <c r="O106" s="23">
        <f t="shared" si="9"/>
        <v>3.8046974667218124E-3</v>
      </c>
      <c r="P106" s="42"/>
      <c r="Q106" s="77">
        <f t="shared" si="10"/>
        <v>27130.947</v>
      </c>
      <c r="AD106" s="4">
        <v>8</v>
      </c>
      <c r="AF106" s="4" t="s">
        <v>52</v>
      </c>
      <c r="AH106" s="4" t="s">
        <v>51</v>
      </c>
    </row>
    <row r="107" spans="1:34">
      <c r="A107" s="42" t="s">
        <v>64</v>
      </c>
      <c r="B107" s="43"/>
      <c r="C107" s="42">
        <v>42402.489000000001</v>
      </c>
      <c r="D107" s="62"/>
      <c r="E107" s="42">
        <f t="shared" si="6"/>
        <v>14697.526000920387</v>
      </c>
      <c r="F107" s="36">
        <f t="shared" si="7"/>
        <v>14697.5</v>
      </c>
      <c r="G107" s="36">
        <f t="shared" si="8"/>
        <v>1.2712499999906868E-2</v>
      </c>
      <c r="H107" s="36"/>
      <c r="I107" s="42"/>
      <c r="J107" s="42"/>
      <c r="K107" s="42">
        <v>0.11447100877558114</v>
      </c>
      <c r="L107" s="42"/>
      <c r="M107" s="42"/>
      <c r="O107" s="23">
        <f t="shared" si="9"/>
        <v>4.0212229754752766E-3</v>
      </c>
      <c r="P107" s="42"/>
      <c r="Q107" s="77">
        <f t="shared" si="10"/>
        <v>27383.989000000001</v>
      </c>
      <c r="AD107" s="4">
        <v>7</v>
      </c>
      <c r="AF107" s="4" t="s">
        <v>52</v>
      </c>
      <c r="AH107" s="4" t="s">
        <v>51</v>
      </c>
    </row>
    <row r="108" spans="1:34">
      <c r="A108" s="42" t="s">
        <v>58</v>
      </c>
      <c r="B108" s="43"/>
      <c r="C108" s="42">
        <v>41379.411</v>
      </c>
      <c r="D108" s="62"/>
      <c r="E108" s="42">
        <f t="shared" si="6"/>
        <v>12605.021015493172</v>
      </c>
      <c r="F108" s="36">
        <f t="shared" si="7"/>
        <v>12605</v>
      </c>
      <c r="G108" s="36">
        <f t="shared" si="8"/>
        <v>1.0275000000547152E-2</v>
      </c>
      <c r="H108" s="36"/>
      <c r="I108" s="42"/>
      <c r="J108" s="42"/>
      <c r="K108" s="42">
        <v>-7.227896639960818E-2</v>
      </c>
      <c r="L108" s="42"/>
      <c r="M108" s="42"/>
      <c r="O108" s="23">
        <f t="shared" si="9"/>
        <v>3.1457067879069192E-3</v>
      </c>
      <c r="P108" s="42"/>
      <c r="Q108" s="77">
        <f t="shared" si="10"/>
        <v>26360.911</v>
      </c>
      <c r="AD108" s="4">
        <v>10</v>
      </c>
      <c r="AF108" s="4" t="s">
        <v>57</v>
      </c>
      <c r="AH108" s="4" t="s">
        <v>51</v>
      </c>
    </row>
    <row r="109" spans="1:34">
      <c r="A109" s="42" t="s">
        <v>58</v>
      </c>
      <c r="B109" s="43"/>
      <c r="C109" s="42">
        <v>41390.406999999999</v>
      </c>
      <c r="D109" s="62"/>
      <c r="E109" s="42">
        <f t="shared" si="6"/>
        <v>12627.511172470211</v>
      </c>
      <c r="F109" s="36">
        <f t="shared" si="7"/>
        <v>12627.5</v>
      </c>
      <c r="G109" s="36">
        <f t="shared" si="8"/>
        <v>5.4624999975203536E-3</v>
      </c>
      <c r="H109" s="36"/>
      <c r="I109" s="42"/>
      <c r="J109" s="42"/>
      <c r="K109" s="42">
        <v>-9.0683557966258377E-2</v>
      </c>
      <c r="L109" s="42"/>
      <c r="M109" s="42"/>
      <c r="O109" s="23">
        <f t="shared" si="9"/>
        <v>3.1551209404614179E-3</v>
      </c>
      <c r="P109" s="42"/>
      <c r="Q109" s="77">
        <f t="shared" si="10"/>
        <v>26371.906999999999</v>
      </c>
      <c r="AD109" s="4">
        <v>11</v>
      </c>
      <c r="AF109" s="4" t="s">
        <v>57</v>
      </c>
      <c r="AH109" s="4" t="s">
        <v>51</v>
      </c>
    </row>
    <row r="110" spans="1:34">
      <c r="A110" s="42" t="s">
        <v>65</v>
      </c>
      <c r="B110" s="43"/>
      <c r="C110" s="42">
        <v>42561.383999999998</v>
      </c>
      <c r="D110" s="62"/>
      <c r="E110" s="42">
        <f t="shared" si="6"/>
        <v>15022.51449608835</v>
      </c>
      <c r="F110" s="36">
        <f t="shared" si="7"/>
        <v>15022.5</v>
      </c>
      <c r="G110" s="36">
        <f t="shared" si="8"/>
        <v>7.0874999946681783E-3</v>
      </c>
      <c r="H110" s="36"/>
      <c r="I110" s="42"/>
      <c r="J110" s="42"/>
      <c r="K110" s="42">
        <v>-1.4312545434222557E-2</v>
      </c>
      <c r="L110" s="42"/>
      <c r="M110" s="42"/>
      <c r="O110" s="23">
        <f t="shared" si="9"/>
        <v>4.1572051790402546E-3</v>
      </c>
      <c r="P110" s="42"/>
      <c r="Q110" s="77">
        <f t="shared" si="10"/>
        <v>27542.883999999998</v>
      </c>
      <c r="AD110" s="4">
        <v>7</v>
      </c>
      <c r="AF110" s="4" t="s">
        <v>57</v>
      </c>
      <c r="AH110" s="4" t="s">
        <v>51</v>
      </c>
    </row>
    <row r="111" spans="1:34">
      <c r="A111" s="42" t="s">
        <v>66</v>
      </c>
      <c r="B111" s="43"/>
      <c r="C111" s="42">
        <v>42572.374000000003</v>
      </c>
      <c r="D111" s="62"/>
      <c r="E111" s="42">
        <f t="shared" si="6"/>
        <v>15044.992381244572</v>
      </c>
      <c r="F111" s="36">
        <f t="shared" si="7"/>
        <v>15045</v>
      </c>
      <c r="G111" s="36">
        <f t="shared" si="8"/>
        <v>-3.7249999950290658E-3</v>
      </c>
      <c r="H111" s="36"/>
      <c r="I111" s="42"/>
      <c r="J111" s="42"/>
      <c r="K111" s="42">
        <v>-4.1086522876867093E-2</v>
      </c>
      <c r="L111" s="42"/>
      <c r="M111" s="42"/>
      <c r="O111" s="23">
        <f t="shared" si="9"/>
        <v>4.1666193315947524E-3</v>
      </c>
      <c r="P111" s="42"/>
      <c r="Q111" s="77">
        <f t="shared" si="10"/>
        <v>27553.874000000003</v>
      </c>
      <c r="AD111" s="4">
        <v>11</v>
      </c>
      <c r="AF111" s="4" t="s">
        <v>52</v>
      </c>
      <c r="AH111" s="4" t="s">
        <v>51</v>
      </c>
    </row>
    <row r="112" spans="1:34">
      <c r="A112" s="42" t="s">
        <v>66</v>
      </c>
      <c r="B112" s="43"/>
      <c r="C112" s="42">
        <v>42572.379000000001</v>
      </c>
      <c r="D112" s="62"/>
      <c r="E112" s="42">
        <f t="shared" si="6"/>
        <v>15045.002607761926</v>
      </c>
      <c r="F112" s="36">
        <f t="shared" si="7"/>
        <v>15045</v>
      </c>
      <c r="G112" s="36">
        <f t="shared" si="8"/>
        <v>1.2750000023515895E-3</v>
      </c>
      <c r="H112" s="36"/>
      <c r="I112" s="42"/>
      <c r="J112" s="42"/>
      <c r="K112" s="42">
        <v>-3.6086522879486438E-2</v>
      </c>
      <c r="L112" s="42"/>
      <c r="M112" s="42"/>
      <c r="O112" s="23">
        <f t="shared" si="9"/>
        <v>4.1666193315947524E-3</v>
      </c>
      <c r="P112" s="42"/>
      <c r="Q112" s="77">
        <f t="shared" si="10"/>
        <v>27553.879000000001</v>
      </c>
      <c r="AD112" s="4">
        <v>10</v>
      </c>
      <c r="AF112" s="4" t="s">
        <v>57</v>
      </c>
      <c r="AH112" s="4" t="s">
        <v>51</v>
      </c>
    </row>
    <row r="113" spans="1:34">
      <c r="A113" s="42" t="s">
        <v>71</v>
      </c>
      <c r="B113" s="43"/>
      <c r="C113" s="42">
        <v>42830.281000000003</v>
      </c>
      <c r="D113" s="62"/>
      <c r="E113" s="42">
        <f t="shared" si="6"/>
        <v>15572.490463772565</v>
      </c>
      <c r="F113" s="36">
        <f t="shared" si="7"/>
        <v>15572.5</v>
      </c>
      <c r="G113" s="36">
        <f t="shared" si="8"/>
        <v>-4.6624999959021807E-3</v>
      </c>
      <c r="H113" s="36"/>
      <c r="I113" s="42"/>
      <c r="J113" s="42"/>
      <c r="K113" s="42">
        <v>-8.6200495999946725E-2</v>
      </c>
      <c r="L113" s="42"/>
      <c r="M113" s="42"/>
      <c r="O113" s="23">
        <f t="shared" si="9"/>
        <v>4.3873289081502167E-3</v>
      </c>
      <c r="P113" s="42"/>
      <c r="Q113" s="77">
        <f t="shared" si="10"/>
        <v>27811.781000000003</v>
      </c>
      <c r="AD113" s="4">
        <v>10</v>
      </c>
      <c r="AF113" s="4" t="s">
        <v>70</v>
      </c>
      <c r="AH113" s="4" t="s">
        <v>51</v>
      </c>
    </row>
    <row r="114" spans="1:34">
      <c r="A114" s="42" t="s">
        <v>74</v>
      </c>
      <c r="B114" s="43"/>
      <c r="C114" s="42">
        <v>42858.398999999998</v>
      </c>
      <c r="D114" s="62"/>
      <c r="E114" s="42">
        <f t="shared" si="6"/>
        <v>15630.000306795513</v>
      </c>
      <c r="F114" s="36">
        <f t="shared" si="7"/>
        <v>15630</v>
      </c>
      <c r="G114" s="36">
        <f t="shared" si="8"/>
        <v>1.4999999984866008E-4</v>
      </c>
      <c r="H114" s="36"/>
      <c r="I114" s="42"/>
      <c r="J114" s="42"/>
      <c r="K114" s="42">
        <v>7.9703781229909509E-3</v>
      </c>
      <c r="L114" s="42"/>
      <c r="M114" s="42"/>
      <c r="O114" s="23">
        <f t="shared" si="9"/>
        <v>4.4113872980117127E-3</v>
      </c>
      <c r="P114" s="42"/>
      <c r="Q114" s="77">
        <f t="shared" si="10"/>
        <v>27839.898999999998</v>
      </c>
      <c r="AD114" s="4">
        <v>10</v>
      </c>
      <c r="AF114" s="4" t="s">
        <v>57</v>
      </c>
      <c r="AH114" s="4" t="s">
        <v>51</v>
      </c>
    </row>
    <row r="115" spans="1:34">
      <c r="A115" s="42" t="s">
        <v>76</v>
      </c>
      <c r="B115" s="43"/>
      <c r="C115" s="42">
        <v>42869.383999999998</v>
      </c>
      <c r="D115" s="62"/>
      <c r="E115" s="42">
        <f t="shared" si="6"/>
        <v>15652.467965434365</v>
      </c>
      <c r="F115" s="36">
        <f t="shared" si="7"/>
        <v>15652.5</v>
      </c>
      <c r="G115" s="36">
        <f t="shared" si="8"/>
        <v>-1.5662500001781154E-2</v>
      </c>
      <c r="H115" s="36"/>
      <c r="I115" s="42"/>
      <c r="J115" s="42"/>
      <c r="K115" s="42">
        <v>-2.3176196780696046E-2</v>
      </c>
      <c r="L115" s="42"/>
      <c r="M115" s="42"/>
      <c r="O115" s="23">
        <f t="shared" si="9"/>
        <v>4.4208014505662113E-3</v>
      </c>
      <c r="P115" s="42"/>
      <c r="Q115" s="77">
        <f t="shared" si="10"/>
        <v>27850.883999999998</v>
      </c>
      <c r="AD115" s="4">
        <v>8</v>
      </c>
      <c r="AF115" s="4" t="s">
        <v>70</v>
      </c>
      <c r="AH115" s="4" t="s">
        <v>51</v>
      </c>
    </row>
    <row r="116" spans="1:34">
      <c r="A116" s="42" t="s">
        <v>76</v>
      </c>
      <c r="B116" s="43"/>
      <c r="C116" s="42">
        <v>42869.411</v>
      </c>
      <c r="D116" s="62"/>
      <c r="E116" s="42">
        <f t="shared" si="6"/>
        <v>15652.523188628111</v>
      </c>
      <c r="F116" s="36">
        <f t="shared" si="7"/>
        <v>15652.5</v>
      </c>
      <c r="G116" s="36">
        <f t="shared" si="8"/>
        <v>1.1337500000081491E-2</v>
      </c>
      <c r="H116" s="36"/>
      <c r="I116" s="42"/>
      <c r="J116" s="42"/>
      <c r="K116" s="42">
        <v>3.8238032211665995E-3</v>
      </c>
      <c r="L116" s="42"/>
      <c r="M116" s="42"/>
      <c r="O116" s="23">
        <f t="shared" si="9"/>
        <v>4.4208014505662113E-3</v>
      </c>
      <c r="P116" s="42"/>
      <c r="Q116" s="77">
        <f t="shared" si="10"/>
        <v>27850.911</v>
      </c>
      <c r="AD116" s="4">
        <v>10</v>
      </c>
      <c r="AF116" s="4" t="s">
        <v>57</v>
      </c>
      <c r="AH116" s="4" t="s">
        <v>51</v>
      </c>
    </row>
    <row r="117" spans="1:34">
      <c r="A117" s="42" t="s">
        <v>76</v>
      </c>
      <c r="B117" s="43"/>
      <c r="C117" s="42">
        <v>42870.624000000003</v>
      </c>
      <c r="D117" s="62"/>
      <c r="E117" s="42">
        <f t="shared" si="6"/>
        <v>15655.004141739535</v>
      </c>
      <c r="F117" s="36">
        <f t="shared" si="7"/>
        <v>15655</v>
      </c>
      <c r="G117" s="36">
        <f t="shared" si="8"/>
        <v>2.0250000015948899E-3</v>
      </c>
      <c r="H117" s="36"/>
      <c r="I117" s="42"/>
      <c r="J117" s="42"/>
      <c r="K117" s="42">
        <v>1.9475591281661764E-2</v>
      </c>
      <c r="L117" s="42"/>
      <c r="M117" s="42"/>
      <c r="O117" s="23">
        <f t="shared" si="9"/>
        <v>4.4218474675167107E-3</v>
      </c>
      <c r="P117" s="42"/>
      <c r="Q117" s="77">
        <f t="shared" si="10"/>
        <v>27852.124000000003</v>
      </c>
      <c r="AD117" s="4">
        <v>6</v>
      </c>
      <c r="AF117" s="4" t="s">
        <v>52</v>
      </c>
      <c r="AH117" s="4" t="s">
        <v>51</v>
      </c>
    </row>
    <row r="118" spans="1:34">
      <c r="A118" s="42" t="s">
        <v>76</v>
      </c>
      <c r="B118" s="43"/>
      <c r="C118" s="42">
        <v>42880.402999999998</v>
      </c>
      <c r="D118" s="62"/>
      <c r="E118" s="42">
        <f t="shared" si="6"/>
        <v>15675.005164391261</v>
      </c>
      <c r="F118" s="36">
        <f t="shared" si="7"/>
        <v>15675</v>
      </c>
      <c r="G118" s="36">
        <f t="shared" si="8"/>
        <v>2.5249999962397851E-3</v>
      </c>
      <c r="H118" s="36"/>
      <c r="I118" s="42"/>
      <c r="J118" s="42"/>
      <c r="K118" s="42">
        <v>-1.9391515153984074E-2</v>
      </c>
      <c r="L118" s="42"/>
      <c r="M118" s="42"/>
      <c r="O118" s="23">
        <f t="shared" si="9"/>
        <v>4.43021560312071E-3</v>
      </c>
      <c r="P118" s="42"/>
      <c r="Q118" s="77">
        <f t="shared" si="10"/>
        <v>27861.902999999998</v>
      </c>
      <c r="AD118" s="4">
        <v>8</v>
      </c>
      <c r="AF118" s="4" t="s">
        <v>57</v>
      </c>
      <c r="AH118" s="4" t="s">
        <v>51</v>
      </c>
    </row>
    <row r="119" spans="1:34">
      <c r="A119" s="42" t="s">
        <v>76</v>
      </c>
      <c r="B119" s="43"/>
      <c r="C119" s="42">
        <v>42908.506999999998</v>
      </c>
      <c r="D119" s="62"/>
      <c r="E119" s="42">
        <f t="shared" si="6"/>
        <v>15732.486373165611</v>
      </c>
      <c r="F119" s="36">
        <f t="shared" si="7"/>
        <v>15732.5</v>
      </c>
      <c r="G119" s="36">
        <f t="shared" si="8"/>
        <v>-6.6625000035855919E-3</v>
      </c>
      <c r="H119" s="36"/>
      <c r="I119" s="42"/>
      <c r="J119" s="42"/>
      <c r="K119" s="42">
        <v>7.0144282428373117E-2</v>
      </c>
      <c r="L119" s="42"/>
      <c r="M119" s="42"/>
      <c r="O119" s="23">
        <f t="shared" si="9"/>
        <v>4.4542739929822059E-3</v>
      </c>
      <c r="P119" s="42"/>
      <c r="Q119" s="77">
        <f t="shared" si="10"/>
        <v>27890.006999999998</v>
      </c>
      <c r="AD119" s="4">
        <v>6</v>
      </c>
      <c r="AF119" s="4" t="s">
        <v>52</v>
      </c>
      <c r="AH119" s="4" t="s">
        <v>51</v>
      </c>
    </row>
    <row r="120" spans="1:34">
      <c r="A120" s="42" t="s">
        <v>76</v>
      </c>
      <c r="B120" s="43"/>
      <c r="C120" s="42">
        <v>42913.392999999996</v>
      </c>
      <c r="D120" s="62"/>
      <c r="E120" s="42">
        <f t="shared" si="6"/>
        <v>15742.479725929325</v>
      </c>
      <c r="F120" s="36">
        <f t="shared" si="7"/>
        <v>15742.5</v>
      </c>
      <c r="G120" s="36">
        <f t="shared" si="8"/>
        <v>-9.9125000051571988E-3</v>
      </c>
      <c r="H120" s="36"/>
      <c r="I120" s="42"/>
      <c r="J120" s="42"/>
      <c r="K120" s="42">
        <v>-7.2022949760139454E-2</v>
      </c>
      <c r="L120" s="42"/>
      <c r="M120" s="42"/>
      <c r="O120" s="23">
        <f t="shared" si="9"/>
        <v>4.4584580607842051E-3</v>
      </c>
      <c r="P120" s="42"/>
      <c r="Q120" s="77">
        <f t="shared" si="10"/>
        <v>27894.892999999996</v>
      </c>
      <c r="AD120" s="4">
        <v>8</v>
      </c>
      <c r="AF120" s="4" t="s">
        <v>57</v>
      </c>
      <c r="AH120" s="4" t="s">
        <v>51</v>
      </c>
    </row>
    <row r="121" spans="1:34">
      <c r="A121" s="42" t="s">
        <v>76</v>
      </c>
      <c r="B121" s="43"/>
      <c r="C121" s="42">
        <v>42913.394</v>
      </c>
      <c r="D121" s="62"/>
      <c r="E121" s="42">
        <f t="shared" si="6"/>
        <v>15742.481771232804</v>
      </c>
      <c r="F121" s="36">
        <f t="shared" si="7"/>
        <v>15742.5</v>
      </c>
      <c r="G121" s="36">
        <f t="shared" si="8"/>
        <v>-8.9125000013154931E-3</v>
      </c>
      <c r="H121" s="36"/>
      <c r="I121" s="42"/>
      <c r="J121" s="42"/>
      <c r="K121" s="42">
        <v>-7.1022949756297749E-2</v>
      </c>
      <c r="L121" s="42"/>
      <c r="M121" s="42"/>
      <c r="O121" s="23">
        <f t="shared" si="9"/>
        <v>4.4584580607842051E-3</v>
      </c>
      <c r="P121" s="42"/>
      <c r="Q121" s="77">
        <f t="shared" si="10"/>
        <v>27894.894</v>
      </c>
      <c r="AD121" s="4">
        <v>11</v>
      </c>
      <c r="AF121" s="4" t="s">
        <v>70</v>
      </c>
      <c r="AH121" s="4" t="s">
        <v>51</v>
      </c>
    </row>
    <row r="122" spans="1:34">
      <c r="A122" s="42" t="s">
        <v>76</v>
      </c>
      <c r="B122" s="43"/>
      <c r="C122" s="42">
        <v>42935.39</v>
      </c>
      <c r="D122" s="62"/>
      <c r="E122" s="42">
        <f t="shared" si="6"/>
        <v>15787.470266400773</v>
      </c>
      <c r="F122" s="36">
        <f t="shared" si="7"/>
        <v>15787.5</v>
      </c>
      <c r="G122" s="36">
        <f t="shared" si="8"/>
        <v>-1.4537499999278225E-2</v>
      </c>
      <c r="H122" s="36"/>
      <c r="I122" s="42"/>
      <c r="J122" s="42"/>
      <c r="K122" s="42">
        <v>-0.10438426594919292</v>
      </c>
      <c r="L122" s="42"/>
      <c r="M122" s="42"/>
      <c r="O122" s="23">
        <f t="shared" si="9"/>
        <v>4.4772863658932016E-3</v>
      </c>
      <c r="P122" s="42"/>
      <c r="Q122" s="77">
        <f t="shared" si="10"/>
        <v>27916.89</v>
      </c>
      <c r="AD122" s="4">
        <v>11</v>
      </c>
      <c r="AF122" s="4" t="s">
        <v>70</v>
      </c>
      <c r="AH122" s="4" t="s">
        <v>51</v>
      </c>
    </row>
    <row r="123" spans="1:34">
      <c r="A123" s="42" t="s">
        <v>59</v>
      </c>
      <c r="B123" s="43"/>
      <c r="C123" s="42">
        <v>41401.423000000003</v>
      </c>
      <c r="D123" s="62"/>
      <c r="E123" s="42">
        <f t="shared" si="6"/>
        <v>12650.042235516697</v>
      </c>
      <c r="F123" s="36">
        <f t="shared" si="7"/>
        <v>12650</v>
      </c>
      <c r="G123" s="36">
        <f t="shared" si="8"/>
        <v>2.0649999998568092E-2</v>
      </c>
      <c r="H123" s="36"/>
      <c r="I123" s="42"/>
      <c r="J123" s="42"/>
      <c r="K123" s="42">
        <v>-8.9758727597654797E-2</v>
      </c>
      <c r="L123" s="42"/>
      <c r="M123" s="42"/>
      <c r="O123" s="23">
        <f t="shared" si="9"/>
        <v>3.1645350930159166E-3</v>
      </c>
      <c r="P123" s="42"/>
      <c r="Q123" s="77">
        <f t="shared" si="10"/>
        <v>26382.923000000003</v>
      </c>
      <c r="AD123" s="4">
        <v>9</v>
      </c>
      <c r="AF123" s="4" t="s">
        <v>57</v>
      </c>
      <c r="AH123" s="4" t="s">
        <v>51</v>
      </c>
    </row>
    <row r="124" spans="1:34">
      <c r="A124" s="42" t="s">
        <v>59</v>
      </c>
      <c r="B124" s="43"/>
      <c r="C124" s="42">
        <v>41434.406999999999</v>
      </c>
      <c r="D124" s="62"/>
      <c r="E124" s="42">
        <f t="shared" si="6"/>
        <v>12717.504525233928</v>
      </c>
      <c r="F124" s="36">
        <f t="shared" si="7"/>
        <v>12717.5</v>
      </c>
      <c r="G124" s="36">
        <f t="shared" si="8"/>
        <v>2.2124999959487468E-3</v>
      </c>
      <c r="H124" s="36"/>
      <c r="I124" s="42"/>
      <c r="J124" s="42"/>
      <c r="K124" s="42">
        <v>8.2792905035603326E-2</v>
      </c>
      <c r="L124" s="42"/>
      <c r="M124" s="42"/>
      <c r="O124" s="23">
        <f t="shared" si="9"/>
        <v>3.1927775506794117E-3</v>
      </c>
      <c r="P124" s="42"/>
      <c r="Q124" s="77">
        <f t="shared" si="10"/>
        <v>26415.906999999999</v>
      </c>
      <c r="AD124" s="4">
        <v>13</v>
      </c>
      <c r="AF124" s="4" t="s">
        <v>57</v>
      </c>
      <c r="AH124" s="4" t="s">
        <v>51</v>
      </c>
    </row>
    <row r="125" spans="1:34">
      <c r="A125" s="42" t="s">
        <v>59</v>
      </c>
      <c r="B125" s="43"/>
      <c r="C125" s="42">
        <v>41434.409</v>
      </c>
      <c r="D125" s="62"/>
      <c r="E125" s="42">
        <f t="shared" si="6"/>
        <v>12717.508615840872</v>
      </c>
      <c r="F125" s="36">
        <f t="shared" si="7"/>
        <v>12717.5</v>
      </c>
      <c r="G125" s="36">
        <f t="shared" si="8"/>
        <v>4.2124999963562004E-3</v>
      </c>
      <c r="H125" s="36"/>
      <c r="I125" s="42"/>
      <c r="J125" s="42"/>
      <c r="K125" s="42">
        <v>8.4792905036010779E-2</v>
      </c>
      <c r="L125" s="42"/>
      <c r="M125" s="42"/>
      <c r="O125" s="23">
        <f t="shared" si="9"/>
        <v>3.1927775506794117E-3</v>
      </c>
      <c r="P125" s="42"/>
      <c r="Q125" s="77">
        <f t="shared" si="10"/>
        <v>26415.909</v>
      </c>
      <c r="AD125" s="4">
        <v>10</v>
      </c>
      <c r="AF125" s="4" t="s">
        <v>49</v>
      </c>
      <c r="AH125" s="4" t="s">
        <v>51</v>
      </c>
    </row>
    <row r="126" spans="1:34">
      <c r="A126" s="42" t="s">
        <v>78</v>
      </c>
      <c r="B126" s="43"/>
      <c r="C126" s="42">
        <v>43101.637999999999</v>
      </c>
      <c r="D126" s="62"/>
      <c r="E126" s="42">
        <f t="shared" si="6"/>
        <v>16127.497877997643</v>
      </c>
      <c r="F126" s="36">
        <f t="shared" si="7"/>
        <v>16127.5</v>
      </c>
      <c r="G126" s="36">
        <f t="shared" si="8"/>
        <v>-1.03750000562286E-3</v>
      </c>
      <c r="H126" s="36"/>
      <c r="I126" s="42"/>
      <c r="J126" s="42"/>
      <c r="K126" s="42">
        <v>-7.3013462766539305E-2</v>
      </c>
      <c r="L126" s="42"/>
      <c r="M126" s="42"/>
      <c r="O126" s="23">
        <f t="shared" si="9"/>
        <v>4.6195446711611785E-3</v>
      </c>
      <c r="P126" s="42"/>
      <c r="Q126" s="77">
        <f t="shared" si="10"/>
        <v>28083.137999999999</v>
      </c>
      <c r="AD126" s="4">
        <v>7</v>
      </c>
      <c r="AF126" s="4" t="s">
        <v>52</v>
      </c>
      <c r="AH126" s="4" t="s">
        <v>51</v>
      </c>
    </row>
    <row r="127" spans="1:34">
      <c r="A127" s="42" t="s">
        <v>79</v>
      </c>
      <c r="B127" s="43"/>
      <c r="C127" s="42">
        <v>43182.31</v>
      </c>
      <c r="D127" s="62"/>
      <c r="E127" s="42">
        <f t="shared" si="6"/>
        <v>16292.496599682971</v>
      </c>
      <c r="F127" s="36">
        <f t="shared" si="7"/>
        <v>16292.5</v>
      </c>
      <c r="G127" s="36">
        <f t="shared" si="8"/>
        <v>-1.6625000062049367E-3</v>
      </c>
      <c r="H127" s="36"/>
      <c r="I127" s="42"/>
      <c r="J127" s="42"/>
      <c r="K127" s="42">
        <v>-0.11083476136991521</v>
      </c>
      <c r="L127" s="42"/>
      <c r="M127" s="42"/>
      <c r="O127" s="23">
        <f t="shared" si="9"/>
        <v>4.6885817898941673E-3</v>
      </c>
      <c r="P127" s="42"/>
      <c r="Q127" s="77">
        <f t="shared" si="10"/>
        <v>28163.809999999998</v>
      </c>
      <c r="AD127" s="4">
        <v>7</v>
      </c>
      <c r="AF127" s="4" t="s">
        <v>52</v>
      </c>
      <c r="AH127" s="4" t="s">
        <v>51</v>
      </c>
    </row>
    <row r="128" spans="1:34">
      <c r="A128" s="42" t="s">
        <v>79</v>
      </c>
      <c r="B128" s="43"/>
      <c r="C128" s="42">
        <v>43193.298000000003</v>
      </c>
      <c r="D128" s="62"/>
      <c r="E128" s="42">
        <f t="shared" si="6"/>
        <v>16314.970394232247</v>
      </c>
      <c r="F128" s="36">
        <f t="shared" si="7"/>
        <v>16315</v>
      </c>
      <c r="G128" s="36">
        <f t="shared" si="8"/>
        <v>-1.4474999996309634E-2</v>
      </c>
      <c r="H128" s="36"/>
      <c r="I128" s="42"/>
      <c r="J128" s="42"/>
      <c r="K128" s="42">
        <v>9.6989690093323588E-2</v>
      </c>
      <c r="L128" s="42"/>
      <c r="M128" s="42"/>
      <c r="O128" s="23">
        <f t="shared" si="9"/>
        <v>4.6979959424486659E-3</v>
      </c>
      <c r="P128" s="42"/>
      <c r="Q128" s="77">
        <f t="shared" si="10"/>
        <v>28174.798000000003</v>
      </c>
      <c r="AD128" s="4">
        <v>6</v>
      </c>
      <c r="AF128" s="4" t="s">
        <v>52</v>
      </c>
      <c r="AH128" s="4" t="s">
        <v>51</v>
      </c>
    </row>
    <row r="129" spans="1:34">
      <c r="A129" s="42" t="s">
        <v>80</v>
      </c>
      <c r="B129" s="43"/>
      <c r="C129" s="42">
        <v>43204.303</v>
      </c>
      <c r="D129" s="62"/>
      <c r="E129" s="42">
        <f t="shared" si="6"/>
        <v>16337.47895894053</v>
      </c>
      <c r="F129" s="36">
        <f t="shared" si="7"/>
        <v>16337.5</v>
      </c>
      <c r="G129" s="36">
        <f t="shared" si="8"/>
        <v>-1.028750000114087E-2</v>
      </c>
      <c r="H129" s="36"/>
      <c r="I129" s="42"/>
      <c r="J129" s="42"/>
      <c r="K129" s="42">
        <v>8.2306715630693361E-2</v>
      </c>
      <c r="L129" s="42"/>
      <c r="M129" s="42"/>
      <c r="O129" s="23">
        <f t="shared" si="9"/>
        <v>4.7074100950031646E-3</v>
      </c>
      <c r="P129" s="42"/>
      <c r="Q129" s="77">
        <f t="shared" si="10"/>
        <v>28185.803</v>
      </c>
      <c r="AD129" s="4">
        <v>7</v>
      </c>
      <c r="AF129" s="4" t="s">
        <v>52</v>
      </c>
      <c r="AH129" s="4" t="s">
        <v>51</v>
      </c>
    </row>
    <row r="130" spans="1:34">
      <c r="A130" s="42" t="s">
        <v>80</v>
      </c>
      <c r="B130" s="43"/>
      <c r="C130" s="42">
        <v>43254.413</v>
      </c>
      <c r="D130" s="62"/>
      <c r="E130" s="42">
        <f t="shared" si="6"/>
        <v>16439.969115917571</v>
      </c>
      <c r="F130" s="36">
        <f t="shared" si="7"/>
        <v>16440</v>
      </c>
      <c r="G130" s="36">
        <f t="shared" si="8"/>
        <v>-1.5100000004167669E-2</v>
      </c>
      <c r="H130" s="36"/>
      <c r="I130" s="42"/>
      <c r="J130" s="42"/>
      <c r="K130" s="42">
        <v>-0.10607246082508937</v>
      </c>
      <c r="L130" s="42"/>
      <c r="M130" s="42"/>
      <c r="O130" s="23">
        <f t="shared" si="9"/>
        <v>4.750296789973657E-3</v>
      </c>
      <c r="P130" s="42"/>
      <c r="Q130" s="77">
        <f t="shared" si="10"/>
        <v>28235.913</v>
      </c>
      <c r="AD130" s="4">
        <v>12</v>
      </c>
      <c r="AF130" s="4" t="s">
        <v>70</v>
      </c>
      <c r="AH130" s="4" t="s">
        <v>51</v>
      </c>
    </row>
    <row r="131" spans="1:34">
      <c r="A131" s="42" t="s">
        <v>80</v>
      </c>
      <c r="B131" s="43"/>
      <c r="C131" s="42">
        <v>43254.427000000003</v>
      </c>
      <c r="D131" s="62"/>
      <c r="E131" s="42">
        <f t="shared" si="6"/>
        <v>16439.997750166185</v>
      </c>
      <c r="F131" s="36">
        <f t="shared" si="7"/>
        <v>16440</v>
      </c>
      <c r="G131" s="36">
        <f t="shared" si="8"/>
        <v>-1.1000000013154931E-3</v>
      </c>
      <c r="H131" s="36"/>
      <c r="I131" s="42"/>
      <c r="J131" s="42"/>
      <c r="K131" s="42">
        <v>-9.207246082223719E-2</v>
      </c>
      <c r="L131" s="42"/>
      <c r="M131" s="42"/>
      <c r="O131" s="23">
        <f t="shared" si="9"/>
        <v>4.750296789973657E-3</v>
      </c>
      <c r="P131" s="42"/>
      <c r="Q131" s="77">
        <f t="shared" si="10"/>
        <v>28235.927000000003</v>
      </c>
      <c r="AD131" s="4">
        <v>6</v>
      </c>
      <c r="AF131" s="4" t="s">
        <v>49</v>
      </c>
      <c r="AH131" s="4" t="s">
        <v>51</v>
      </c>
    </row>
    <row r="132" spans="1:34">
      <c r="A132" s="42" t="s">
        <v>83</v>
      </c>
      <c r="B132" s="43"/>
      <c r="C132" s="42">
        <v>43420.663</v>
      </c>
      <c r="D132" s="62"/>
      <c r="E132" s="42">
        <f t="shared" si="6"/>
        <v>16780.000818121389</v>
      </c>
      <c r="F132" s="36">
        <f t="shared" si="7"/>
        <v>16780</v>
      </c>
      <c r="G132" s="36">
        <f t="shared" si="8"/>
        <v>3.9999999717110768E-4</v>
      </c>
      <c r="H132" s="36"/>
      <c r="I132" s="42"/>
      <c r="J132" s="42"/>
      <c r="K132" s="42">
        <v>-6.7803993879351765E-2</v>
      </c>
      <c r="L132" s="42"/>
      <c r="M132" s="42"/>
      <c r="O132" s="23">
        <f t="shared" si="9"/>
        <v>4.8925550952416338E-3</v>
      </c>
      <c r="P132" s="42"/>
      <c r="Q132" s="77">
        <f t="shared" si="10"/>
        <v>28402.163</v>
      </c>
      <c r="AD132" s="4">
        <v>10</v>
      </c>
      <c r="AF132" s="4" t="s">
        <v>52</v>
      </c>
      <c r="AH132" s="4" t="s">
        <v>51</v>
      </c>
    </row>
    <row r="133" spans="1:34">
      <c r="A133" s="42" t="s">
        <v>84</v>
      </c>
      <c r="B133" s="43"/>
      <c r="C133" s="42">
        <v>43534.345999999998</v>
      </c>
      <c r="D133" s="62"/>
      <c r="E133" s="42">
        <f t="shared" si="6"/>
        <v>17012.517052717689</v>
      </c>
      <c r="F133" s="36">
        <f t="shared" si="7"/>
        <v>17012.5</v>
      </c>
      <c r="G133" s="36">
        <f t="shared" si="8"/>
        <v>8.3374999958323315E-3</v>
      </c>
      <c r="H133" s="36"/>
      <c r="I133" s="42"/>
      <c r="J133" s="42"/>
      <c r="K133" s="42">
        <v>0.10865582428959897</v>
      </c>
      <c r="L133" s="42"/>
      <c r="M133" s="42"/>
      <c r="O133" s="23">
        <f t="shared" si="9"/>
        <v>4.9898346716381187E-3</v>
      </c>
      <c r="P133" s="42"/>
      <c r="Q133" s="77">
        <f t="shared" si="10"/>
        <v>28515.845999999998</v>
      </c>
      <c r="AD133" s="4">
        <v>5</v>
      </c>
      <c r="AF133" s="4" t="s">
        <v>52</v>
      </c>
      <c r="AH133" s="4" t="s">
        <v>51</v>
      </c>
    </row>
    <row r="134" spans="1:34">
      <c r="A134" s="42" t="s">
        <v>85</v>
      </c>
      <c r="B134" s="43"/>
      <c r="C134" s="42">
        <v>43622.341999999997</v>
      </c>
      <c r="D134" s="62"/>
      <c r="E134" s="42">
        <f t="shared" si="6"/>
        <v>17192.495577031234</v>
      </c>
      <c r="F134" s="36">
        <f t="shared" si="7"/>
        <v>17192.5</v>
      </c>
      <c r="G134" s="36">
        <f t="shared" si="8"/>
        <v>-2.1625000008498318E-3</v>
      </c>
      <c r="H134" s="36"/>
      <c r="I134" s="42"/>
      <c r="J134" s="42"/>
      <c r="K134" s="42">
        <v>-4.6252388397988398E-2</v>
      </c>
      <c r="L134" s="42"/>
      <c r="M134" s="42"/>
      <c r="O134" s="23">
        <f t="shared" si="9"/>
        <v>5.0651478920741063E-3</v>
      </c>
      <c r="P134" s="42"/>
      <c r="Q134" s="77">
        <f t="shared" si="10"/>
        <v>28603.841999999997</v>
      </c>
      <c r="AD134" s="4">
        <v>11</v>
      </c>
      <c r="AF134" s="4" t="s">
        <v>52</v>
      </c>
      <c r="AH134" s="4" t="s">
        <v>51</v>
      </c>
    </row>
    <row r="135" spans="1:34">
      <c r="A135" s="42" t="s">
        <v>87</v>
      </c>
      <c r="B135" s="43"/>
      <c r="C135" s="42">
        <v>43827.701000000001</v>
      </c>
      <c r="D135" s="62"/>
      <c r="E135" s="42">
        <f t="shared" si="6"/>
        <v>17612.517052717696</v>
      </c>
      <c r="F135" s="36">
        <f t="shared" si="7"/>
        <v>17612.5</v>
      </c>
      <c r="G135" s="36">
        <f t="shared" si="8"/>
        <v>8.3374999958323315E-3</v>
      </c>
      <c r="H135" s="36"/>
      <c r="I135" s="42"/>
      <c r="J135" s="42"/>
      <c r="K135" s="42">
        <v>6.3956020370824262E-2</v>
      </c>
      <c r="L135" s="42"/>
      <c r="M135" s="42"/>
      <c r="O135" s="23">
        <f t="shared" si="9"/>
        <v>5.2408787397580769E-3</v>
      </c>
      <c r="P135" s="42"/>
      <c r="Q135" s="77">
        <f t="shared" si="10"/>
        <v>28809.201000000001</v>
      </c>
      <c r="AD135" s="4">
        <v>6</v>
      </c>
      <c r="AF135" s="4" t="s">
        <v>52</v>
      </c>
      <c r="AH135" s="4" t="s">
        <v>51</v>
      </c>
    </row>
    <row r="136" spans="1:34">
      <c r="A136" s="42" t="s">
        <v>88</v>
      </c>
      <c r="B136" s="43"/>
      <c r="C136" s="42">
        <v>43941.368000000002</v>
      </c>
      <c r="D136" s="62"/>
      <c r="E136" s="42">
        <f t="shared" si="6"/>
        <v>17845.000562458456</v>
      </c>
      <c r="F136" s="36">
        <f t="shared" si="7"/>
        <v>17845</v>
      </c>
      <c r="G136" s="36">
        <f t="shared" si="8"/>
        <v>2.7499999850988388E-4</v>
      </c>
      <c r="H136" s="36"/>
      <c r="I136" s="42"/>
      <c r="J136" s="42"/>
      <c r="K136" s="42">
        <v>-1.8623684911290184E-2</v>
      </c>
      <c r="L136" s="42"/>
      <c r="M136" s="42"/>
      <c r="O136" s="23">
        <f t="shared" si="9"/>
        <v>5.3381583161545617E-3</v>
      </c>
      <c r="P136" s="42"/>
      <c r="Q136" s="77">
        <f t="shared" si="10"/>
        <v>28922.868000000002</v>
      </c>
      <c r="AD136" s="4">
        <v>11</v>
      </c>
      <c r="AF136" s="4" t="s">
        <v>57</v>
      </c>
      <c r="AH136" s="4" t="s">
        <v>51</v>
      </c>
    </row>
    <row r="137" spans="1:34">
      <c r="A137" s="42" t="s">
        <v>89</v>
      </c>
      <c r="B137" s="43"/>
      <c r="C137" s="42">
        <v>44007.368000000002</v>
      </c>
      <c r="D137" s="62"/>
      <c r="E137" s="42">
        <f t="shared" si="6"/>
        <v>17979.99059160403</v>
      </c>
      <c r="F137" s="36">
        <f t="shared" si="7"/>
        <v>17980</v>
      </c>
      <c r="G137" s="36">
        <f t="shared" si="8"/>
        <v>-4.6000000002095476E-3</v>
      </c>
      <c r="H137" s="36"/>
      <c r="I137" s="42"/>
      <c r="J137" s="42"/>
      <c r="K137" s="42">
        <v>-0.1323739557992667</v>
      </c>
      <c r="L137" s="42"/>
      <c r="M137" s="42"/>
      <c r="O137" s="23">
        <f t="shared" si="9"/>
        <v>5.394643231481552E-3</v>
      </c>
      <c r="P137" s="42"/>
      <c r="Q137" s="77">
        <f t="shared" si="10"/>
        <v>28988.868000000002</v>
      </c>
      <c r="AC137" s="4" t="s">
        <v>72</v>
      </c>
      <c r="AD137" s="4">
        <v>7</v>
      </c>
      <c r="AF137" s="4" t="s">
        <v>52</v>
      </c>
      <c r="AH137" s="4" t="s">
        <v>51</v>
      </c>
    </row>
    <row r="138" spans="1:34">
      <c r="A138" s="42" t="s">
        <v>89</v>
      </c>
      <c r="B138" s="43"/>
      <c r="C138" s="42">
        <v>44007.373</v>
      </c>
      <c r="D138" s="62"/>
      <c r="E138" s="42">
        <f t="shared" si="6"/>
        <v>17980.000818121385</v>
      </c>
      <c r="F138" s="36">
        <f t="shared" si="7"/>
        <v>17980</v>
      </c>
      <c r="G138" s="36">
        <f t="shared" si="8"/>
        <v>3.9999999717110768E-4</v>
      </c>
      <c r="H138" s="36"/>
      <c r="I138" s="42"/>
      <c r="J138" s="42"/>
      <c r="K138" s="42">
        <v>-0.12737395580188604</v>
      </c>
      <c r="L138" s="42"/>
      <c r="M138" s="42"/>
      <c r="O138" s="23">
        <f t="shared" si="9"/>
        <v>5.394643231481552E-3</v>
      </c>
      <c r="P138" s="42"/>
      <c r="Q138" s="77">
        <f t="shared" si="10"/>
        <v>28988.873</v>
      </c>
      <c r="AC138" s="4" t="s">
        <v>72</v>
      </c>
      <c r="AD138" s="4">
        <v>8</v>
      </c>
      <c r="AF138" s="4" t="s">
        <v>57</v>
      </c>
      <c r="AH138" s="4" t="s">
        <v>51</v>
      </c>
    </row>
    <row r="139" spans="1:34">
      <c r="A139" s="42" t="s">
        <v>91</v>
      </c>
      <c r="B139" s="43"/>
      <c r="C139" s="42">
        <v>44029.366000000002</v>
      </c>
      <c r="D139" s="62"/>
      <c r="E139" s="42">
        <f t="shared" si="6"/>
        <v>18024.983177378945</v>
      </c>
      <c r="F139" s="36">
        <f t="shared" si="7"/>
        <v>18025</v>
      </c>
      <c r="G139" s="36">
        <f t="shared" si="8"/>
        <v>-8.2249999977648258E-3</v>
      </c>
      <c r="H139" s="36"/>
      <c r="I139" s="42"/>
      <c r="J139" s="42"/>
      <c r="K139" s="42">
        <v>7.3344749107491225E-2</v>
      </c>
      <c r="L139" s="42"/>
      <c r="M139" s="42"/>
      <c r="O139" s="23">
        <f t="shared" si="9"/>
        <v>5.4134715365905493E-3</v>
      </c>
      <c r="P139" s="42"/>
      <c r="Q139" s="77">
        <f t="shared" si="10"/>
        <v>29010.866000000002</v>
      </c>
      <c r="AC139" s="4" t="s">
        <v>72</v>
      </c>
      <c r="AD139" s="4">
        <v>6</v>
      </c>
      <c r="AF139" s="4" t="s">
        <v>90</v>
      </c>
      <c r="AH139" s="4" t="s">
        <v>51</v>
      </c>
    </row>
    <row r="140" spans="1:34">
      <c r="A140" s="42" t="s">
        <v>91</v>
      </c>
      <c r="B140" s="43"/>
      <c r="C140" s="42">
        <v>44029.385000000002</v>
      </c>
      <c r="D140" s="62"/>
      <c r="E140" s="42">
        <f t="shared" si="6"/>
        <v>18025.022038144911</v>
      </c>
      <c r="F140" s="36">
        <f t="shared" si="7"/>
        <v>18025</v>
      </c>
      <c r="G140" s="36">
        <f t="shared" si="8"/>
        <v>1.0775000002468005E-2</v>
      </c>
      <c r="H140" s="36"/>
      <c r="I140" s="42"/>
      <c r="J140" s="42"/>
      <c r="K140" s="42">
        <v>9.2344749107724056E-2</v>
      </c>
      <c r="L140" s="42"/>
      <c r="M140" s="42"/>
      <c r="O140" s="23">
        <f t="shared" si="9"/>
        <v>5.4134715365905493E-3</v>
      </c>
      <c r="P140" s="42"/>
      <c r="Q140" s="77">
        <f t="shared" si="10"/>
        <v>29010.885000000002</v>
      </c>
      <c r="AC140" s="4" t="s">
        <v>72</v>
      </c>
      <c r="AD140" s="4">
        <v>7</v>
      </c>
      <c r="AF140" s="4" t="s">
        <v>92</v>
      </c>
      <c r="AH140" s="4" t="s">
        <v>51</v>
      </c>
    </row>
    <row r="141" spans="1:34">
      <c r="A141" s="42" t="s">
        <v>93</v>
      </c>
      <c r="B141" s="43"/>
      <c r="C141" s="42">
        <v>44337.383000000002</v>
      </c>
      <c r="D141" s="62"/>
      <c r="E141" s="42">
        <f t="shared" si="6"/>
        <v>18654.971416883982</v>
      </c>
      <c r="F141" s="36">
        <f t="shared" si="7"/>
        <v>18655</v>
      </c>
      <c r="G141" s="36">
        <f t="shared" si="8"/>
        <v>-1.3975000001664739E-2</v>
      </c>
      <c r="H141" s="36"/>
      <c r="I141" s="42"/>
      <c r="J141" s="42"/>
      <c r="K141" s="42">
        <v>0.10391640123270918</v>
      </c>
      <c r="L141" s="42"/>
      <c r="M141" s="42"/>
      <c r="O141" s="23">
        <f t="shared" si="9"/>
        <v>5.6770678081165061E-3</v>
      </c>
      <c r="P141" s="42"/>
      <c r="Q141" s="77">
        <f t="shared" si="10"/>
        <v>29318.883000000002</v>
      </c>
      <c r="AC141" s="4" t="s">
        <v>72</v>
      </c>
      <c r="AD141" s="4">
        <v>6</v>
      </c>
      <c r="AF141" s="4" t="s">
        <v>70</v>
      </c>
      <c r="AH141" s="4" t="s">
        <v>51</v>
      </c>
    </row>
    <row r="142" spans="1:34">
      <c r="A142" s="42" t="s">
        <v>93</v>
      </c>
      <c r="B142" s="43"/>
      <c r="C142" s="42">
        <v>44337.392999999996</v>
      </c>
      <c r="D142" s="62"/>
      <c r="E142" s="42">
        <f t="shared" si="6"/>
        <v>18654.991869918689</v>
      </c>
      <c r="F142" s="36">
        <f t="shared" si="7"/>
        <v>18655</v>
      </c>
      <c r="G142" s="36">
        <f t="shared" si="8"/>
        <v>-3.9750000069034286E-3</v>
      </c>
      <c r="H142" s="36"/>
      <c r="I142" s="42"/>
      <c r="J142" s="42"/>
      <c r="K142" s="42">
        <v>-0.12564289618603652</v>
      </c>
      <c r="L142" s="42"/>
      <c r="M142" s="42"/>
      <c r="O142" s="23">
        <f t="shared" si="9"/>
        <v>5.6770678081165061E-3</v>
      </c>
      <c r="P142" s="42"/>
      <c r="Q142" s="77">
        <f t="shared" si="10"/>
        <v>29318.892999999996</v>
      </c>
      <c r="AC142" s="4" t="s">
        <v>72</v>
      </c>
      <c r="AD142" s="4">
        <v>9</v>
      </c>
      <c r="AF142" s="4" t="s">
        <v>57</v>
      </c>
      <c r="AH142" s="4" t="s">
        <v>51</v>
      </c>
    </row>
    <row r="143" spans="1:34">
      <c r="A143" s="42" t="s">
        <v>93</v>
      </c>
      <c r="B143" s="43"/>
      <c r="C143" s="42">
        <v>44359.400999999998</v>
      </c>
      <c r="D143" s="62"/>
      <c r="E143" s="42">
        <f t="shared" si="6"/>
        <v>18700.004908728326</v>
      </c>
      <c r="F143" s="36">
        <f t="shared" si="7"/>
        <v>18700</v>
      </c>
      <c r="G143" s="36">
        <f t="shared" si="8"/>
        <v>2.3999999975785613E-3</v>
      </c>
      <c r="H143" s="36"/>
      <c r="I143" s="42"/>
      <c r="J143" s="42"/>
      <c r="K143" s="42">
        <v>8.2572979510587174E-2</v>
      </c>
      <c r="L143" s="42"/>
      <c r="M143" s="42"/>
      <c r="O143" s="23">
        <f t="shared" si="9"/>
        <v>5.6958961132255025E-3</v>
      </c>
      <c r="P143" s="42"/>
      <c r="Q143" s="77">
        <f t="shared" si="10"/>
        <v>29340.900999999998</v>
      </c>
      <c r="AC143" s="4" t="s">
        <v>72</v>
      </c>
      <c r="AD143" s="4">
        <v>6</v>
      </c>
      <c r="AF143" s="4" t="s">
        <v>52</v>
      </c>
      <c r="AH143" s="4" t="s">
        <v>51</v>
      </c>
    </row>
    <row r="144" spans="1:34">
      <c r="A144" s="42" t="s">
        <v>94</v>
      </c>
      <c r="B144" s="43"/>
      <c r="C144" s="42">
        <v>44370.396999999997</v>
      </c>
      <c r="D144" s="62"/>
      <c r="E144" s="42">
        <f t="shared" si="6"/>
        <v>18722.495065705367</v>
      </c>
      <c r="F144" s="36">
        <f t="shared" si="7"/>
        <v>18722.5</v>
      </c>
      <c r="G144" s="36">
        <f t="shared" si="8"/>
        <v>-2.4125000054482371E-3</v>
      </c>
      <c r="H144" s="36"/>
      <c r="I144" s="42"/>
      <c r="J144" s="42"/>
      <c r="K144" s="42">
        <v>5.9514234126254451E-2</v>
      </c>
      <c r="L144" s="42"/>
      <c r="M144" s="42"/>
      <c r="O144" s="23">
        <f t="shared" si="9"/>
        <v>5.7053102657800021E-3</v>
      </c>
      <c r="P144" s="42"/>
      <c r="Q144" s="77">
        <f t="shared" si="10"/>
        <v>29351.896999999997</v>
      </c>
      <c r="AC144" s="4" t="s">
        <v>72</v>
      </c>
      <c r="AD144" s="4">
        <v>10</v>
      </c>
      <c r="AF144" s="4" t="s">
        <v>57</v>
      </c>
      <c r="AH144" s="4" t="s">
        <v>51</v>
      </c>
    </row>
    <row r="145" spans="1:34">
      <c r="A145" s="42" t="s">
        <v>94</v>
      </c>
      <c r="B145" s="43"/>
      <c r="C145" s="42">
        <v>44403.396999999997</v>
      </c>
      <c r="D145" s="62"/>
      <c r="E145" s="42">
        <f t="shared" si="6"/>
        <v>18789.990080278152</v>
      </c>
      <c r="F145" s="36">
        <f t="shared" si="7"/>
        <v>18790</v>
      </c>
      <c r="G145" s="36">
        <f t="shared" si="8"/>
        <v>-4.8500000048079528E-3</v>
      </c>
      <c r="H145" s="36"/>
      <c r="I145" s="42"/>
      <c r="J145" s="42"/>
      <c r="K145" s="42">
        <v>7.7350689680315554E-3</v>
      </c>
      <c r="L145" s="42"/>
      <c r="M145" s="42"/>
      <c r="O145" s="23">
        <f t="shared" si="9"/>
        <v>5.7335527234434972E-3</v>
      </c>
      <c r="P145" s="42"/>
      <c r="Q145" s="77">
        <f t="shared" si="10"/>
        <v>29384.896999999997</v>
      </c>
      <c r="AC145" s="4" t="s">
        <v>72</v>
      </c>
      <c r="AD145" s="4">
        <v>8</v>
      </c>
      <c r="AF145" s="4" t="s">
        <v>57</v>
      </c>
      <c r="AH145" s="4" t="s">
        <v>51</v>
      </c>
    </row>
    <row r="146" spans="1:34">
      <c r="A146" s="42" t="s">
        <v>97</v>
      </c>
      <c r="B146" s="43"/>
      <c r="C146" s="42">
        <v>44679.652999999998</v>
      </c>
      <c r="D146" s="62"/>
      <c r="E146" s="42">
        <f t="shared" si="6"/>
        <v>19355.017436212092</v>
      </c>
      <c r="F146" s="36">
        <f t="shared" si="7"/>
        <v>19355</v>
      </c>
      <c r="G146" s="36">
        <f t="shared" si="8"/>
        <v>8.524999997462146E-3</v>
      </c>
      <c r="H146" s="36"/>
      <c r="I146" s="42"/>
      <c r="J146" s="42"/>
      <c r="K146" s="42">
        <v>-0.10117672949127154</v>
      </c>
      <c r="L146" s="42"/>
      <c r="M146" s="42"/>
      <c r="O146" s="23">
        <f t="shared" si="9"/>
        <v>5.9699525542564573E-3</v>
      </c>
      <c r="P146" s="42"/>
      <c r="Q146" s="77">
        <f t="shared" si="10"/>
        <v>29661.152999999998</v>
      </c>
      <c r="AC146" s="4" t="s">
        <v>72</v>
      </c>
      <c r="AD146" s="4">
        <v>6</v>
      </c>
      <c r="AF146" s="4" t="s">
        <v>52</v>
      </c>
      <c r="AH146" s="4" t="s">
        <v>51</v>
      </c>
    </row>
    <row r="147" spans="1:34">
      <c r="A147" s="42" t="s">
        <v>97</v>
      </c>
      <c r="B147" s="43"/>
      <c r="C147" s="42">
        <v>44683.307000000001</v>
      </c>
      <c r="D147" s="62"/>
      <c r="E147" s="42">
        <f t="shared" si="6"/>
        <v>19362.49097509843</v>
      </c>
      <c r="F147" s="36">
        <f t="shared" si="7"/>
        <v>19362.5</v>
      </c>
      <c r="G147" s="36">
        <f t="shared" si="8"/>
        <v>-4.4124999985797331E-3</v>
      </c>
      <c r="H147" s="36"/>
      <c r="I147" s="42"/>
      <c r="J147" s="42"/>
      <c r="K147" s="42">
        <v>-3.9726096074446104E-2</v>
      </c>
      <c r="L147" s="42"/>
      <c r="M147" s="42"/>
      <c r="O147" s="23">
        <f t="shared" si="9"/>
        <v>5.9730906051079571E-3</v>
      </c>
      <c r="P147" s="42"/>
      <c r="Q147" s="77">
        <f t="shared" si="10"/>
        <v>29664.807000000001</v>
      </c>
      <c r="AC147" s="4" t="s">
        <v>72</v>
      </c>
      <c r="AD147" s="4">
        <v>7</v>
      </c>
      <c r="AF147" s="4" t="s">
        <v>70</v>
      </c>
      <c r="AH147" s="4" t="s">
        <v>51</v>
      </c>
    </row>
    <row r="148" spans="1:34">
      <c r="A148" s="42" t="s">
        <v>97</v>
      </c>
      <c r="B148" s="43"/>
      <c r="C148" s="42">
        <v>44683.319000000003</v>
      </c>
      <c r="D148" s="62"/>
      <c r="E148" s="42">
        <f t="shared" si="6"/>
        <v>19362.515518740096</v>
      </c>
      <c r="F148" s="36">
        <f t="shared" si="7"/>
        <v>19362.5</v>
      </c>
      <c r="G148" s="36">
        <f t="shared" si="8"/>
        <v>7.5875000038649887E-3</v>
      </c>
      <c r="H148" s="36"/>
      <c r="I148" s="42"/>
      <c r="J148" s="42"/>
      <c r="K148" s="42">
        <v>-2.7726096072001383E-2</v>
      </c>
      <c r="L148" s="42"/>
      <c r="M148" s="42"/>
      <c r="O148" s="23">
        <f t="shared" si="9"/>
        <v>5.9730906051079571E-3</v>
      </c>
      <c r="P148" s="42"/>
      <c r="Q148" s="77">
        <f t="shared" si="10"/>
        <v>29664.819000000003</v>
      </c>
      <c r="AC148" s="4" t="s">
        <v>72</v>
      </c>
      <c r="AD148" s="4">
        <v>6</v>
      </c>
      <c r="AF148" s="4" t="s">
        <v>52</v>
      </c>
      <c r="AH148" s="4" t="s">
        <v>51</v>
      </c>
    </row>
    <row r="149" spans="1:34">
      <c r="A149" s="42" t="s">
        <v>98</v>
      </c>
      <c r="B149" s="43"/>
      <c r="C149" s="42">
        <v>44705.313000000002</v>
      </c>
      <c r="D149" s="62"/>
      <c r="E149" s="42">
        <f t="shared" ref="E149:E212" si="11">(C149-C$7)/C$8</f>
        <v>19407.499923301122</v>
      </c>
      <c r="F149" s="36">
        <f t="shared" ref="F149:F212" si="12">ROUND(2*E149,0)/2</f>
        <v>19407.5</v>
      </c>
      <c r="G149" s="36">
        <f t="shared" ref="G149:G212" si="13">C149-(C$7+C$8*F149)</f>
        <v>-3.7500001781154424E-5</v>
      </c>
      <c r="H149" s="36"/>
      <c r="I149" s="42"/>
      <c r="J149" s="42"/>
      <c r="K149" s="42">
        <v>-7.0265039619698655E-2</v>
      </c>
      <c r="L149" s="42"/>
      <c r="M149" s="42"/>
      <c r="O149" s="23">
        <f t="shared" ref="O149:O212" si="14">C$11+C$12*F149</f>
        <v>5.9919189102169545E-3</v>
      </c>
      <c r="P149" s="42"/>
      <c r="Q149" s="77">
        <f t="shared" ref="Q149:Q212" si="15">+C149-15018.5</f>
        <v>29686.813000000002</v>
      </c>
      <c r="AC149" s="4" t="s">
        <v>72</v>
      </c>
      <c r="AD149" s="4">
        <v>6</v>
      </c>
      <c r="AF149" s="4" t="s">
        <v>52</v>
      </c>
      <c r="AH149" s="4" t="s">
        <v>51</v>
      </c>
    </row>
    <row r="150" spans="1:34">
      <c r="A150" s="42" t="s">
        <v>98</v>
      </c>
      <c r="B150" s="43"/>
      <c r="C150" s="42">
        <v>44711.42</v>
      </c>
      <c r="D150" s="62"/>
      <c r="E150" s="42">
        <f t="shared" si="11"/>
        <v>19419.990591604022</v>
      </c>
      <c r="F150" s="36">
        <f t="shared" si="12"/>
        <v>19420</v>
      </c>
      <c r="G150" s="36">
        <f t="shared" si="13"/>
        <v>-4.6000000002095476E-3</v>
      </c>
      <c r="H150" s="36"/>
      <c r="I150" s="42"/>
      <c r="J150" s="42"/>
      <c r="K150" s="42">
        <v>4.8003531752328854E-2</v>
      </c>
      <c r="L150" s="42"/>
      <c r="M150" s="42"/>
      <c r="O150" s="23">
        <f t="shared" si="14"/>
        <v>5.9971489949694531E-3</v>
      </c>
      <c r="P150" s="42"/>
      <c r="Q150" s="77">
        <f t="shared" si="15"/>
        <v>29692.92</v>
      </c>
      <c r="AC150" s="4" t="s">
        <v>72</v>
      </c>
      <c r="AD150" s="4">
        <v>7</v>
      </c>
      <c r="AF150" s="4" t="s">
        <v>52</v>
      </c>
      <c r="AH150" s="4" t="s">
        <v>51</v>
      </c>
    </row>
    <row r="151" spans="1:34">
      <c r="A151" s="42" t="s">
        <v>98</v>
      </c>
      <c r="B151" s="43"/>
      <c r="C151" s="42">
        <v>44733.428999999996</v>
      </c>
      <c r="D151" s="62"/>
      <c r="E151" s="42">
        <f t="shared" si="11"/>
        <v>19465.005675717126</v>
      </c>
      <c r="F151" s="36">
        <f t="shared" si="12"/>
        <v>19465</v>
      </c>
      <c r="G151" s="36">
        <f t="shared" si="13"/>
        <v>2.7749999935622327E-3</v>
      </c>
      <c r="H151" s="36"/>
      <c r="I151" s="42"/>
      <c r="J151" s="42"/>
      <c r="K151" s="42">
        <v>1.7631605674978346E-2</v>
      </c>
      <c r="L151" s="42"/>
      <c r="M151" s="42"/>
      <c r="O151" s="23">
        <f t="shared" si="14"/>
        <v>6.0159773000784504E-3</v>
      </c>
      <c r="P151" s="42"/>
      <c r="Q151" s="77">
        <f t="shared" si="15"/>
        <v>29714.928999999996</v>
      </c>
      <c r="AC151" s="4" t="s">
        <v>72</v>
      </c>
      <c r="AD151" s="4">
        <v>6</v>
      </c>
      <c r="AF151" s="4" t="s">
        <v>52</v>
      </c>
      <c r="AH151" s="4" t="s">
        <v>51</v>
      </c>
    </row>
    <row r="152" spans="1:34">
      <c r="A152" s="42" t="s">
        <v>98</v>
      </c>
      <c r="B152" s="43"/>
      <c r="C152" s="42">
        <v>44744.417999999998</v>
      </c>
      <c r="D152" s="62"/>
      <c r="E152" s="42">
        <f t="shared" si="11"/>
        <v>19487.481515569867</v>
      </c>
      <c r="F152" s="36">
        <f t="shared" si="12"/>
        <v>19487.5</v>
      </c>
      <c r="G152" s="36">
        <f t="shared" si="13"/>
        <v>-9.0375000072526745E-3</v>
      </c>
      <c r="H152" s="36"/>
      <c r="I152" s="42"/>
      <c r="J152" s="42"/>
      <c r="K152" s="42">
        <v>-1.2905687959573697E-2</v>
      </c>
      <c r="L152" s="42"/>
      <c r="M152" s="42"/>
      <c r="O152" s="23">
        <f t="shared" si="14"/>
        <v>6.0253914526329482E-3</v>
      </c>
      <c r="P152" s="42"/>
      <c r="Q152" s="77">
        <f t="shared" si="15"/>
        <v>29725.917999999998</v>
      </c>
      <c r="AC152" s="4" t="s">
        <v>72</v>
      </c>
      <c r="AD152" s="4">
        <v>8</v>
      </c>
      <c r="AF152" s="4" t="s">
        <v>70</v>
      </c>
      <c r="AH152" s="4" t="s">
        <v>51</v>
      </c>
    </row>
    <row r="153" spans="1:34">
      <c r="A153" s="42" t="s">
        <v>98</v>
      </c>
      <c r="B153" s="43"/>
      <c r="C153" s="42">
        <v>44755.43</v>
      </c>
      <c r="D153" s="62"/>
      <c r="E153" s="42">
        <f t="shared" si="11"/>
        <v>19510.004397402463</v>
      </c>
      <c r="F153" s="36">
        <f t="shared" si="12"/>
        <v>19510</v>
      </c>
      <c r="G153" s="36">
        <f t="shared" si="13"/>
        <v>2.1500000002561137E-3</v>
      </c>
      <c r="H153" s="36"/>
      <c r="I153" s="42"/>
      <c r="J153" s="42"/>
      <c r="K153" s="42">
        <v>-1.9880123501934577E-2</v>
      </c>
      <c r="L153" s="42"/>
      <c r="M153" s="42"/>
      <c r="O153" s="23">
        <f t="shared" si="14"/>
        <v>6.0348056051874478E-3</v>
      </c>
      <c r="P153" s="42"/>
      <c r="Q153" s="77">
        <f t="shared" si="15"/>
        <v>29736.93</v>
      </c>
      <c r="AC153" s="4" t="s">
        <v>72</v>
      </c>
      <c r="AD153" s="4">
        <v>10</v>
      </c>
      <c r="AF153" s="4" t="s">
        <v>57</v>
      </c>
      <c r="AH153" s="4" t="s">
        <v>51</v>
      </c>
    </row>
    <row r="154" spans="1:34">
      <c r="A154" s="42" t="s">
        <v>100</v>
      </c>
      <c r="B154" s="43"/>
      <c r="C154" s="42">
        <v>44986.44</v>
      </c>
      <c r="D154" s="62"/>
      <c r="E154" s="42">
        <f t="shared" si="11"/>
        <v>19982.489952446696</v>
      </c>
      <c r="F154" s="36">
        <f t="shared" si="12"/>
        <v>19982.5</v>
      </c>
      <c r="G154" s="36">
        <f t="shared" si="13"/>
        <v>-4.9125000005005859E-3</v>
      </c>
      <c r="H154" s="36"/>
      <c r="I154" s="42"/>
      <c r="J154" s="42"/>
      <c r="K154" s="42">
        <v>-0.12500137933238875</v>
      </c>
      <c r="L154" s="42"/>
      <c r="M154" s="42"/>
      <c r="O154" s="23">
        <f t="shared" si="14"/>
        <v>6.2325028088319155E-3</v>
      </c>
      <c r="P154" s="42"/>
      <c r="Q154" s="77">
        <f t="shared" si="15"/>
        <v>29967.940000000002</v>
      </c>
      <c r="AC154" s="4" t="s">
        <v>72</v>
      </c>
      <c r="AD154" s="4">
        <v>8</v>
      </c>
      <c r="AF154" s="4" t="s">
        <v>99</v>
      </c>
      <c r="AH154" s="4" t="s">
        <v>51</v>
      </c>
    </row>
    <row r="155" spans="1:34">
      <c r="A155" s="42" t="s">
        <v>100</v>
      </c>
      <c r="B155" s="43"/>
      <c r="C155" s="42">
        <v>44986.445</v>
      </c>
      <c r="D155" s="62"/>
      <c r="E155" s="42">
        <f t="shared" si="11"/>
        <v>19982.500178964052</v>
      </c>
      <c r="F155" s="36">
        <f t="shared" si="12"/>
        <v>19982.5</v>
      </c>
      <c r="G155" s="36">
        <f t="shared" si="13"/>
        <v>8.7499996880069375E-5</v>
      </c>
      <c r="H155" s="36"/>
      <c r="I155" s="42"/>
      <c r="J155" s="42"/>
      <c r="K155" s="42">
        <v>-0.1200013793350081</v>
      </c>
      <c r="L155" s="42"/>
      <c r="M155" s="42"/>
      <c r="O155" s="23">
        <f t="shared" si="14"/>
        <v>6.2325028088319155E-3</v>
      </c>
      <c r="P155" s="42"/>
      <c r="Q155" s="77">
        <f t="shared" si="15"/>
        <v>29967.945</v>
      </c>
      <c r="AC155" s="4" t="s">
        <v>72</v>
      </c>
      <c r="AD155" s="4">
        <v>6</v>
      </c>
      <c r="AF155" s="4" t="s">
        <v>101</v>
      </c>
      <c r="AH155" s="4" t="s">
        <v>51</v>
      </c>
    </row>
    <row r="156" spans="1:34">
      <c r="A156" s="42" t="s">
        <v>102</v>
      </c>
      <c r="B156" s="43"/>
      <c r="C156" s="42">
        <v>45002.33</v>
      </c>
      <c r="D156" s="62"/>
      <c r="E156" s="42">
        <f t="shared" si="11"/>
        <v>20014.98982461523</v>
      </c>
      <c r="F156" s="36">
        <f t="shared" si="12"/>
        <v>20015</v>
      </c>
      <c r="G156" s="36">
        <f t="shared" si="13"/>
        <v>-4.9750000034691766E-3</v>
      </c>
      <c r="H156" s="36"/>
      <c r="I156" s="42"/>
      <c r="J156" s="42"/>
      <c r="K156" s="42">
        <v>-3.8608910937909968E-2</v>
      </c>
      <c r="L156" s="42"/>
      <c r="M156" s="42"/>
      <c r="O156" s="23">
        <f t="shared" si="14"/>
        <v>6.2461010291884125E-3</v>
      </c>
      <c r="P156" s="42"/>
      <c r="Q156" s="77">
        <f t="shared" si="15"/>
        <v>29983.83</v>
      </c>
      <c r="AC156" s="4" t="s">
        <v>72</v>
      </c>
      <c r="AD156" s="4">
        <v>6</v>
      </c>
      <c r="AF156" s="4" t="s">
        <v>52</v>
      </c>
      <c r="AH156" s="4" t="s">
        <v>51</v>
      </c>
    </row>
    <row r="157" spans="1:34">
      <c r="A157" s="42" t="s">
        <v>102</v>
      </c>
      <c r="B157" s="43"/>
      <c r="C157" s="42">
        <v>45013.341999999997</v>
      </c>
      <c r="D157" s="62"/>
      <c r="E157" s="42">
        <f t="shared" si="11"/>
        <v>20037.512706447811</v>
      </c>
      <c r="F157" s="36">
        <f t="shared" si="12"/>
        <v>20037.5</v>
      </c>
      <c r="G157" s="36">
        <f t="shared" si="13"/>
        <v>6.2124999967636541E-3</v>
      </c>
      <c r="H157" s="36"/>
      <c r="I157" s="42"/>
      <c r="J157" s="42"/>
      <c r="K157" s="42">
        <v>-4.0699411802052055E-2</v>
      </c>
      <c r="L157" s="42"/>
      <c r="M157" s="42"/>
      <c r="O157" s="23">
        <f t="shared" si="14"/>
        <v>6.2555151817429121E-3</v>
      </c>
      <c r="P157" s="42"/>
      <c r="Q157" s="77">
        <f t="shared" si="15"/>
        <v>29994.841999999997</v>
      </c>
      <c r="AC157" s="4" t="s">
        <v>72</v>
      </c>
      <c r="AD157" s="4">
        <v>17</v>
      </c>
      <c r="AF157" s="4" t="s">
        <v>103</v>
      </c>
      <c r="AH157" s="4" t="s">
        <v>51</v>
      </c>
    </row>
    <row r="158" spans="1:34">
      <c r="A158" s="42" t="s">
        <v>102</v>
      </c>
      <c r="B158" s="43"/>
      <c r="C158" s="42">
        <v>45013.343000000001</v>
      </c>
      <c r="D158" s="62"/>
      <c r="E158" s="42">
        <f t="shared" si="11"/>
        <v>20037.514751751289</v>
      </c>
      <c r="F158" s="36">
        <f t="shared" si="12"/>
        <v>20037.5</v>
      </c>
      <c r="G158" s="36">
        <f t="shared" si="13"/>
        <v>7.2125000006053597E-3</v>
      </c>
      <c r="H158" s="36"/>
      <c r="I158" s="42"/>
      <c r="J158" s="42"/>
      <c r="K158" s="42">
        <v>-3.9699411798210349E-2</v>
      </c>
      <c r="L158" s="42"/>
      <c r="M158" s="42"/>
      <c r="O158" s="23">
        <f t="shared" si="14"/>
        <v>6.2555151817429121E-3</v>
      </c>
      <c r="P158" s="42"/>
      <c r="Q158" s="77">
        <f t="shared" si="15"/>
        <v>29994.843000000001</v>
      </c>
      <c r="AC158" s="4" t="s">
        <v>72</v>
      </c>
      <c r="AD158" s="4">
        <v>6</v>
      </c>
      <c r="AF158" s="4" t="s">
        <v>52</v>
      </c>
      <c r="AH158" s="4" t="s">
        <v>51</v>
      </c>
    </row>
    <row r="159" spans="1:34">
      <c r="A159" s="42" t="s">
        <v>107</v>
      </c>
      <c r="B159" s="43"/>
      <c r="C159" s="42">
        <v>45112.349000000002</v>
      </c>
      <c r="D159" s="62"/>
      <c r="E159" s="42">
        <f t="shared" si="11"/>
        <v>20240.012067290485</v>
      </c>
      <c r="F159" s="36">
        <f t="shared" si="12"/>
        <v>20240</v>
      </c>
      <c r="G159" s="36">
        <f t="shared" si="13"/>
        <v>5.9000000037485734E-3</v>
      </c>
      <c r="H159" s="36"/>
      <c r="I159" s="42"/>
      <c r="J159" s="42"/>
      <c r="K159" s="42">
        <v>5.3625230211764574E-2</v>
      </c>
      <c r="L159" s="42"/>
      <c r="M159" s="42"/>
      <c r="O159" s="23">
        <f t="shared" si="14"/>
        <v>6.3402425547333975E-3</v>
      </c>
      <c r="P159" s="42"/>
      <c r="Q159" s="77">
        <f t="shared" si="15"/>
        <v>30093.849000000002</v>
      </c>
      <c r="AC159" s="4" t="s">
        <v>72</v>
      </c>
      <c r="AD159" s="4">
        <v>9</v>
      </c>
      <c r="AF159" s="4" t="s">
        <v>101</v>
      </c>
      <c r="AH159" s="4" t="s">
        <v>51</v>
      </c>
    </row>
    <row r="160" spans="1:34">
      <c r="A160" s="42" t="s">
        <v>106</v>
      </c>
      <c r="B160" s="43"/>
      <c r="C160" s="42">
        <v>45101.341999999997</v>
      </c>
      <c r="D160" s="62"/>
      <c r="E160" s="42">
        <f t="shared" si="11"/>
        <v>20217.499411975245</v>
      </c>
      <c r="F160" s="36">
        <f t="shared" si="12"/>
        <v>20217.5</v>
      </c>
      <c r="G160" s="36">
        <f t="shared" si="13"/>
        <v>-2.8750000637955964E-4</v>
      </c>
      <c r="H160" s="36"/>
      <c r="I160" s="42"/>
      <c r="J160" s="42"/>
      <c r="K160" s="42">
        <v>6.6366066144837532E-2</v>
      </c>
      <c r="L160" s="42"/>
      <c r="M160" s="42"/>
      <c r="O160" s="23">
        <f t="shared" si="14"/>
        <v>6.3308284021788997E-3</v>
      </c>
      <c r="P160" s="42"/>
      <c r="Q160" s="77">
        <f t="shared" si="15"/>
        <v>30082.841999999997</v>
      </c>
      <c r="AC160" s="4" t="s">
        <v>72</v>
      </c>
      <c r="AD160" s="4">
        <v>11</v>
      </c>
      <c r="AF160" s="4" t="s">
        <v>105</v>
      </c>
      <c r="AH160" s="4" t="s">
        <v>51</v>
      </c>
    </row>
    <row r="161" spans="1:34">
      <c r="A161" s="42" t="s">
        <v>108</v>
      </c>
      <c r="B161" s="43"/>
      <c r="C161" s="42">
        <v>45262.69</v>
      </c>
      <c r="D161" s="62"/>
      <c r="E161" s="42">
        <f t="shared" si="11"/>
        <v>20547.5050365598</v>
      </c>
      <c r="F161" s="36">
        <f t="shared" si="12"/>
        <v>20547.5</v>
      </c>
      <c r="G161" s="36">
        <f t="shared" si="13"/>
        <v>2.462500000547152E-3</v>
      </c>
      <c r="H161" s="36"/>
      <c r="I161" s="42"/>
      <c r="J161" s="42"/>
      <c r="K161" s="42">
        <v>-1.7315509467152879E-3</v>
      </c>
      <c r="L161" s="42"/>
      <c r="M161" s="42"/>
      <c r="O161" s="23">
        <f t="shared" si="14"/>
        <v>6.4689026396448773E-3</v>
      </c>
      <c r="P161" s="42"/>
      <c r="Q161" s="77">
        <f t="shared" si="15"/>
        <v>30244.190000000002</v>
      </c>
      <c r="AC161" s="4" t="s">
        <v>72</v>
      </c>
      <c r="AD161" s="4">
        <v>4</v>
      </c>
      <c r="AF161" s="4" t="s">
        <v>52</v>
      </c>
      <c r="AH161" s="4" t="s">
        <v>51</v>
      </c>
    </row>
    <row r="162" spans="1:34">
      <c r="A162" s="42" t="s">
        <v>109</v>
      </c>
      <c r="B162" s="43"/>
      <c r="C162" s="42">
        <v>45294.466</v>
      </c>
      <c r="D162" s="62"/>
      <c r="E162" s="42">
        <f t="shared" si="11"/>
        <v>20612.496599682978</v>
      </c>
      <c r="F162" s="36">
        <f t="shared" si="12"/>
        <v>20612.5</v>
      </c>
      <c r="G162" s="36">
        <f t="shared" si="13"/>
        <v>-1.662499998928979E-3</v>
      </c>
      <c r="H162" s="36"/>
      <c r="I162" s="42"/>
      <c r="J162" s="42"/>
      <c r="K162" s="42">
        <v>-8.4593747509643435E-2</v>
      </c>
      <c r="L162" s="42"/>
      <c r="M162" s="42"/>
      <c r="O162" s="23">
        <f t="shared" si="14"/>
        <v>6.4960990803578714E-3</v>
      </c>
      <c r="P162" s="42"/>
      <c r="Q162" s="77">
        <f t="shared" si="15"/>
        <v>30275.966</v>
      </c>
      <c r="AC162" s="4" t="s">
        <v>72</v>
      </c>
      <c r="AD162" s="4">
        <v>8</v>
      </c>
      <c r="AF162" s="4" t="s">
        <v>103</v>
      </c>
      <c r="AH162" s="4" t="s">
        <v>51</v>
      </c>
    </row>
    <row r="163" spans="1:34">
      <c r="A163" s="42" t="s">
        <v>109</v>
      </c>
      <c r="B163" s="43"/>
      <c r="C163" s="42">
        <v>45349.468999999997</v>
      </c>
      <c r="D163" s="62"/>
      <c r="E163" s="42">
        <f t="shared" si="11"/>
        <v>20724.99442654803</v>
      </c>
      <c r="F163" s="36">
        <f t="shared" si="12"/>
        <v>20725</v>
      </c>
      <c r="G163" s="36">
        <f t="shared" si="13"/>
        <v>-2.7250000057392754E-3</v>
      </c>
      <c r="H163" s="36"/>
      <c r="I163" s="42"/>
      <c r="J163" s="42"/>
      <c r="K163" s="42">
        <v>6.3409570881049149E-2</v>
      </c>
      <c r="L163" s="42"/>
      <c r="M163" s="42"/>
      <c r="O163" s="23">
        <f t="shared" si="14"/>
        <v>6.5431698431303639E-3</v>
      </c>
      <c r="P163" s="42"/>
      <c r="Q163" s="77">
        <f t="shared" si="15"/>
        <v>30330.968999999997</v>
      </c>
      <c r="AC163" s="4" t="s">
        <v>72</v>
      </c>
      <c r="AD163" s="4">
        <v>6</v>
      </c>
      <c r="AF163" s="4" t="s">
        <v>101</v>
      </c>
      <c r="AH163" s="4" t="s">
        <v>51</v>
      </c>
    </row>
    <row r="164" spans="1:34">
      <c r="A164" s="42" t="s">
        <v>111</v>
      </c>
      <c r="B164" s="43"/>
      <c r="C164" s="42">
        <v>45370.262000000002</v>
      </c>
      <c r="D164" s="62"/>
      <c r="E164" s="42">
        <f t="shared" si="11"/>
        <v>20767.522421639314</v>
      </c>
      <c r="F164" s="36">
        <f t="shared" si="12"/>
        <v>20767.5</v>
      </c>
      <c r="G164" s="36">
        <f t="shared" si="13"/>
        <v>1.0962500004097819E-2</v>
      </c>
      <c r="H164" s="36"/>
      <c r="I164" s="42"/>
      <c r="J164" s="42"/>
      <c r="K164" s="42">
        <v>2.1740252515883185E-2</v>
      </c>
      <c r="L164" s="42"/>
      <c r="M164" s="42"/>
      <c r="O164" s="23">
        <f t="shared" si="14"/>
        <v>6.5609521312888618E-3</v>
      </c>
      <c r="P164" s="42"/>
      <c r="Q164" s="77">
        <f t="shared" si="15"/>
        <v>30351.762000000002</v>
      </c>
      <c r="AC164" s="4" t="s">
        <v>72</v>
      </c>
      <c r="AD164" s="4">
        <v>6</v>
      </c>
      <c r="AF164" s="4" t="s">
        <v>52</v>
      </c>
      <c r="AH164" s="4" t="s">
        <v>51</v>
      </c>
    </row>
    <row r="165" spans="1:34">
      <c r="A165" s="42" t="s">
        <v>111</v>
      </c>
      <c r="B165" s="43"/>
      <c r="C165" s="42">
        <v>45380.296000000002</v>
      </c>
      <c r="D165" s="62"/>
      <c r="E165" s="42">
        <f t="shared" si="11"/>
        <v>20788.044996676384</v>
      </c>
      <c r="F165" s="36">
        <f t="shared" si="12"/>
        <v>20788</v>
      </c>
      <c r="G165" s="36">
        <f t="shared" si="13"/>
        <v>2.1999999997206032E-2</v>
      </c>
      <c r="H165" s="36"/>
      <c r="I165" s="42"/>
      <c r="J165" s="42"/>
      <c r="K165" s="42">
        <v>-1.2532033142633736E-3</v>
      </c>
      <c r="L165" s="42"/>
      <c r="M165" s="42"/>
      <c r="O165" s="23">
        <f t="shared" si="14"/>
        <v>6.5695294702829594E-3</v>
      </c>
      <c r="P165" s="42"/>
      <c r="Q165" s="77">
        <f t="shared" si="15"/>
        <v>30361.796000000002</v>
      </c>
      <c r="AC165" s="4" t="s">
        <v>72</v>
      </c>
      <c r="AD165" s="4">
        <v>10</v>
      </c>
      <c r="AF165" s="4" t="s">
        <v>105</v>
      </c>
      <c r="AH165" s="4" t="s">
        <v>51</v>
      </c>
    </row>
    <row r="166" spans="1:34">
      <c r="A166" s="42" t="s">
        <v>111</v>
      </c>
      <c r="B166" s="43"/>
      <c r="C166" s="42">
        <v>45403.264000000003</v>
      </c>
      <c r="D166" s="62"/>
      <c r="E166" s="42">
        <f t="shared" si="11"/>
        <v>20835.021526819044</v>
      </c>
      <c r="F166" s="36">
        <f t="shared" si="12"/>
        <v>20835</v>
      </c>
      <c r="G166" s="36">
        <f t="shared" si="13"/>
        <v>1.05249999978696E-2</v>
      </c>
      <c r="H166" s="36"/>
      <c r="I166" s="42"/>
      <c r="J166" s="42"/>
      <c r="K166" s="42">
        <v>-1.9282794863102026E-2</v>
      </c>
      <c r="L166" s="42"/>
      <c r="M166" s="42"/>
      <c r="O166" s="23">
        <f t="shared" si="14"/>
        <v>6.589194588952357E-3</v>
      </c>
      <c r="P166" s="42"/>
      <c r="Q166" s="77">
        <f t="shared" si="15"/>
        <v>30384.764000000003</v>
      </c>
      <c r="AC166" s="4" t="s">
        <v>72</v>
      </c>
      <c r="AD166" s="4">
        <v>5</v>
      </c>
      <c r="AF166" s="4" t="s">
        <v>92</v>
      </c>
      <c r="AH166" s="4" t="s">
        <v>51</v>
      </c>
    </row>
    <row r="167" spans="1:34">
      <c r="A167" s="42" t="s">
        <v>111</v>
      </c>
      <c r="B167" s="43"/>
      <c r="C167" s="42">
        <v>45404.476999999999</v>
      </c>
      <c r="D167" s="62"/>
      <c r="E167" s="42">
        <f t="shared" si="11"/>
        <v>20837.502479930456</v>
      </c>
      <c r="F167" s="36">
        <f t="shared" si="12"/>
        <v>20837.5</v>
      </c>
      <c r="G167" s="36">
        <f t="shared" si="13"/>
        <v>1.2124999993829988E-3</v>
      </c>
      <c r="H167" s="36"/>
      <c r="I167" s="42"/>
      <c r="J167" s="42"/>
      <c r="K167" s="42">
        <v>-3.4625881962710992E-3</v>
      </c>
      <c r="L167" s="42"/>
      <c r="M167" s="42"/>
      <c r="O167" s="23">
        <f t="shared" si="14"/>
        <v>6.5902406059028563E-3</v>
      </c>
      <c r="P167" s="42"/>
      <c r="Q167" s="77">
        <f t="shared" si="15"/>
        <v>30385.976999999999</v>
      </c>
      <c r="AC167" s="4" t="s">
        <v>72</v>
      </c>
      <c r="AD167" s="4">
        <v>12</v>
      </c>
      <c r="AF167" s="4" t="s">
        <v>57</v>
      </c>
      <c r="AH167" s="4" t="s">
        <v>51</v>
      </c>
    </row>
    <row r="168" spans="1:34">
      <c r="A168" s="42" t="s">
        <v>111</v>
      </c>
      <c r="B168" s="43"/>
      <c r="C168" s="42">
        <v>45409.366999999998</v>
      </c>
      <c r="D168" s="62"/>
      <c r="E168" s="42">
        <f t="shared" si="11"/>
        <v>20847.504013908059</v>
      </c>
      <c r="F168" s="36">
        <f t="shared" si="12"/>
        <v>20847.5</v>
      </c>
      <c r="G168" s="36">
        <f t="shared" si="13"/>
        <v>1.9624999986262992E-3</v>
      </c>
      <c r="H168" s="36"/>
      <c r="I168" s="42"/>
      <c r="J168" s="42"/>
      <c r="K168" s="42">
        <v>9.7789028703118674E-2</v>
      </c>
      <c r="L168" s="42"/>
      <c r="M168" s="42"/>
      <c r="O168" s="23">
        <f t="shared" si="14"/>
        <v>6.5944246737048556E-3</v>
      </c>
      <c r="P168" s="42"/>
      <c r="Q168" s="77">
        <f t="shared" si="15"/>
        <v>30390.866999999998</v>
      </c>
      <c r="AC168" s="4" t="s">
        <v>72</v>
      </c>
      <c r="AD168" s="4">
        <v>6</v>
      </c>
      <c r="AF168" s="4" t="s">
        <v>90</v>
      </c>
      <c r="AH168" s="4" t="s">
        <v>51</v>
      </c>
    </row>
    <row r="169" spans="1:34">
      <c r="A169" s="42" t="s">
        <v>111</v>
      </c>
      <c r="B169" s="43"/>
      <c r="C169" s="42">
        <v>45409.368999999999</v>
      </c>
      <c r="D169" s="62"/>
      <c r="E169" s="42">
        <f t="shared" si="11"/>
        <v>20847.508104515004</v>
      </c>
      <c r="F169" s="36">
        <f t="shared" si="12"/>
        <v>20847.5</v>
      </c>
      <c r="G169" s="36">
        <f t="shared" si="13"/>
        <v>3.9624999990337528E-3</v>
      </c>
      <c r="H169" s="36"/>
      <c r="I169" s="42"/>
      <c r="J169" s="42"/>
      <c r="K169" s="42">
        <v>9.9789028703526128E-2</v>
      </c>
      <c r="L169" s="42"/>
      <c r="M169" s="42"/>
      <c r="O169" s="23">
        <f t="shared" si="14"/>
        <v>6.5944246737048556E-3</v>
      </c>
      <c r="P169" s="42"/>
      <c r="Q169" s="77">
        <f t="shared" si="15"/>
        <v>30390.868999999999</v>
      </c>
      <c r="AC169" s="4" t="s">
        <v>72</v>
      </c>
      <c r="AD169" s="4">
        <v>8</v>
      </c>
      <c r="AF169" s="4" t="s">
        <v>92</v>
      </c>
      <c r="AH169" s="4" t="s">
        <v>51</v>
      </c>
    </row>
    <row r="170" spans="1:34">
      <c r="A170" s="42" t="s">
        <v>111</v>
      </c>
      <c r="B170" s="43"/>
      <c r="C170" s="42">
        <v>45409.372000000003</v>
      </c>
      <c r="D170" s="62"/>
      <c r="E170" s="42">
        <f t="shared" si="11"/>
        <v>20847.514240425426</v>
      </c>
      <c r="F170" s="36">
        <f t="shared" si="12"/>
        <v>20847.5</v>
      </c>
      <c r="G170" s="36">
        <f t="shared" si="13"/>
        <v>6.9625000032829121E-3</v>
      </c>
      <c r="H170" s="36"/>
      <c r="I170" s="42"/>
      <c r="J170" s="42"/>
      <c r="K170" s="42">
        <v>0.10278902870777529</v>
      </c>
      <c r="L170" s="42"/>
      <c r="M170" s="42"/>
      <c r="O170" s="23">
        <f t="shared" si="14"/>
        <v>6.5944246737048556E-3</v>
      </c>
      <c r="P170" s="42"/>
      <c r="Q170" s="77">
        <f t="shared" si="15"/>
        <v>30390.872000000003</v>
      </c>
      <c r="AC170" s="4" t="s">
        <v>72</v>
      </c>
      <c r="AD170" s="4">
        <v>13</v>
      </c>
      <c r="AF170" s="4" t="s">
        <v>113</v>
      </c>
      <c r="AH170" s="4" t="s">
        <v>51</v>
      </c>
    </row>
    <row r="171" spans="1:34">
      <c r="A171" s="42" t="s">
        <v>114</v>
      </c>
      <c r="B171" s="43"/>
      <c r="C171" s="42">
        <v>45436.267</v>
      </c>
      <c r="D171" s="62"/>
      <c r="E171" s="42">
        <f t="shared" si="11"/>
        <v>20902.52267730224</v>
      </c>
      <c r="F171" s="36">
        <f t="shared" si="12"/>
        <v>20902.5</v>
      </c>
      <c r="G171" s="36">
        <f t="shared" si="13"/>
        <v>1.1087500002759043E-2</v>
      </c>
      <c r="H171" s="36"/>
      <c r="I171" s="42"/>
      <c r="J171" s="42"/>
      <c r="K171" s="42">
        <v>-6.0671610823192168E-2</v>
      </c>
      <c r="L171" s="42"/>
      <c r="M171" s="42"/>
      <c r="O171" s="23">
        <f t="shared" si="14"/>
        <v>6.6174370466158521E-3</v>
      </c>
      <c r="P171" s="42"/>
      <c r="Q171" s="77">
        <f t="shared" si="15"/>
        <v>30417.767</v>
      </c>
      <c r="AC171" s="4" t="s">
        <v>72</v>
      </c>
      <c r="AD171" s="4">
        <v>4</v>
      </c>
      <c r="AF171" s="4" t="s">
        <v>92</v>
      </c>
      <c r="AH171" s="4" t="s">
        <v>51</v>
      </c>
    </row>
    <row r="172" spans="1:34">
      <c r="A172" s="42" t="s">
        <v>110</v>
      </c>
      <c r="B172" s="43"/>
      <c r="C172" s="42">
        <v>45370.260999999999</v>
      </c>
      <c r="D172" s="62"/>
      <c r="E172" s="42">
        <f t="shared" si="11"/>
        <v>20767.520376335833</v>
      </c>
      <c r="F172" s="36">
        <f t="shared" si="12"/>
        <v>20767.5</v>
      </c>
      <c r="G172" s="36">
        <f t="shared" si="13"/>
        <v>9.9625000002561137E-3</v>
      </c>
      <c r="H172" s="36"/>
      <c r="I172" s="42"/>
      <c r="J172" s="42"/>
      <c r="K172" s="42">
        <v>2.0740252512041479E-2</v>
      </c>
      <c r="L172" s="42"/>
      <c r="M172" s="42"/>
      <c r="O172" s="23">
        <f t="shared" si="14"/>
        <v>6.5609521312888618E-3</v>
      </c>
      <c r="P172" s="42"/>
      <c r="Q172" s="77">
        <f t="shared" si="15"/>
        <v>30351.760999999999</v>
      </c>
      <c r="AC172" s="4" t="s">
        <v>72</v>
      </c>
      <c r="AD172" s="4">
        <v>11</v>
      </c>
      <c r="AF172" s="4" t="s">
        <v>101</v>
      </c>
      <c r="AH172" s="4" t="s">
        <v>51</v>
      </c>
    </row>
    <row r="173" spans="1:34">
      <c r="A173" s="42" t="s">
        <v>115</v>
      </c>
      <c r="B173" s="43"/>
      <c r="C173" s="42">
        <v>45646.499000000003</v>
      </c>
      <c r="D173" s="62"/>
      <c r="E173" s="42">
        <f t="shared" si="11"/>
        <v>21332.510916807285</v>
      </c>
      <c r="F173" s="36">
        <f t="shared" si="12"/>
        <v>21332.5</v>
      </c>
      <c r="G173" s="36">
        <f t="shared" si="13"/>
        <v>5.3375000061350875E-3</v>
      </c>
      <c r="H173" s="36"/>
      <c r="I173" s="42"/>
      <c r="J173" s="42"/>
      <c r="K173" s="42">
        <v>-0.10750746326084482</v>
      </c>
      <c r="L173" s="42"/>
      <c r="M173" s="42"/>
      <c r="O173" s="23">
        <f t="shared" si="14"/>
        <v>6.7973519621018236E-3</v>
      </c>
      <c r="P173" s="42"/>
      <c r="Q173" s="77">
        <f t="shared" si="15"/>
        <v>30627.999000000003</v>
      </c>
      <c r="AC173" s="4" t="s">
        <v>72</v>
      </c>
      <c r="AD173" s="4">
        <v>10</v>
      </c>
      <c r="AF173" s="4" t="s">
        <v>103</v>
      </c>
      <c r="AH173" s="4" t="s">
        <v>51</v>
      </c>
    </row>
    <row r="174" spans="1:34">
      <c r="A174" s="42" t="s">
        <v>116</v>
      </c>
      <c r="B174" s="43"/>
      <c r="C174" s="42">
        <v>45711.281999999999</v>
      </c>
      <c r="D174" s="62"/>
      <c r="E174" s="42">
        <f t="shared" si="11"/>
        <v>21465.011811627544</v>
      </c>
      <c r="F174" s="36">
        <f t="shared" si="12"/>
        <v>21465</v>
      </c>
      <c r="G174" s="36">
        <f t="shared" si="13"/>
        <v>5.7749999978113919E-3</v>
      </c>
      <c r="H174" s="36"/>
      <c r="I174" s="42"/>
      <c r="J174" s="42"/>
      <c r="K174" s="42">
        <v>-2.4404931536992081E-3</v>
      </c>
      <c r="L174" s="42"/>
      <c r="M174" s="42"/>
      <c r="O174" s="23">
        <f t="shared" si="14"/>
        <v>6.8527908604783146E-3</v>
      </c>
      <c r="P174" s="42"/>
      <c r="Q174" s="77">
        <f t="shared" si="15"/>
        <v>30692.781999999999</v>
      </c>
      <c r="AC174" s="4" t="s">
        <v>72</v>
      </c>
      <c r="AD174" s="4">
        <v>6</v>
      </c>
      <c r="AF174" s="4" t="s">
        <v>52</v>
      </c>
      <c r="AH174" s="4" t="s">
        <v>51</v>
      </c>
    </row>
    <row r="175" spans="1:34">
      <c r="A175" s="42" t="s">
        <v>117</v>
      </c>
      <c r="B175" s="43"/>
      <c r="C175" s="42">
        <v>45766.279000000002</v>
      </c>
      <c r="D175" s="62"/>
      <c r="E175" s="42">
        <f t="shared" si="11"/>
        <v>21577.497366671781</v>
      </c>
      <c r="F175" s="36">
        <f t="shared" si="12"/>
        <v>21577.5</v>
      </c>
      <c r="G175" s="36">
        <f t="shared" si="13"/>
        <v>-1.2875000029453076E-3</v>
      </c>
      <c r="H175" s="36"/>
      <c r="I175" s="42"/>
      <c r="J175" s="42"/>
      <c r="K175" s="42">
        <v>-8.7993077941064257E-2</v>
      </c>
      <c r="L175" s="42"/>
      <c r="M175" s="42"/>
      <c r="O175" s="23">
        <f t="shared" si="14"/>
        <v>6.8998616232508053E-3</v>
      </c>
      <c r="P175" s="42"/>
      <c r="Q175" s="77">
        <f t="shared" si="15"/>
        <v>30747.779000000002</v>
      </c>
      <c r="AC175" s="4" t="s">
        <v>72</v>
      </c>
      <c r="AD175" s="4">
        <v>9</v>
      </c>
      <c r="AF175" s="4" t="s">
        <v>70</v>
      </c>
      <c r="AH175" s="4" t="s">
        <v>51</v>
      </c>
    </row>
    <row r="176" spans="1:34">
      <c r="A176" s="42" t="s">
        <v>117</v>
      </c>
      <c r="B176" s="43"/>
      <c r="C176" s="42">
        <v>45783.400999999998</v>
      </c>
      <c r="D176" s="62"/>
      <c r="E176" s="42">
        <f t="shared" si="11"/>
        <v>21612.517052717689</v>
      </c>
      <c r="F176" s="36">
        <f t="shared" si="12"/>
        <v>21612.5</v>
      </c>
      <c r="G176" s="36">
        <f t="shared" si="13"/>
        <v>8.3374999958323315E-3</v>
      </c>
      <c r="H176" s="36"/>
      <c r="I176" s="42"/>
      <c r="J176" s="42"/>
      <c r="K176" s="42">
        <v>3.3945046707231086E-2</v>
      </c>
      <c r="L176" s="42"/>
      <c r="M176" s="42"/>
      <c r="O176" s="23">
        <f t="shared" si="14"/>
        <v>6.9145058605578034E-3</v>
      </c>
      <c r="P176" s="42"/>
      <c r="Q176" s="77">
        <f t="shared" si="15"/>
        <v>30764.900999999998</v>
      </c>
      <c r="AC176" s="4" t="s">
        <v>72</v>
      </c>
      <c r="AD176" s="4">
        <v>9</v>
      </c>
      <c r="AF176" s="4" t="s">
        <v>103</v>
      </c>
      <c r="AH176" s="4" t="s">
        <v>51</v>
      </c>
    </row>
    <row r="177" spans="1:34">
      <c r="A177" s="42" t="s">
        <v>117</v>
      </c>
      <c r="B177" s="43"/>
      <c r="C177" s="42">
        <v>45783.402999999998</v>
      </c>
      <c r="D177" s="62"/>
      <c r="E177" s="42">
        <f t="shared" si="11"/>
        <v>21612.521143324633</v>
      </c>
      <c r="F177" s="36">
        <f t="shared" si="12"/>
        <v>21612.5</v>
      </c>
      <c r="G177" s="36">
        <f t="shared" si="13"/>
        <v>1.0337499996239785E-2</v>
      </c>
      <c r="H177" s="36"/>
      <c r="I177" s="42"/>
      <c r="J177" s="42"/>
      <c r="K177" s="42">
        <v>3.5945046707638539E-2</v>
      </c>
      <c r="L177" s="42"/>
      <c r="M177" s="42"/>
      <c r="O177" s="23">
        <f t="shared" si="14"/>
        <v>6.9145058605578034E-3</v>
      </c>
      <c r="P177" s="42"/>
      <c r="Q177" s="77">
        <f t="shared" si="15"/>
        <v>30764.902999999998</v>
      </c>
      <c r="AC177" s="4" t="s">
        <v>72</v>
      </c>
      <c r="AD177" s="4">
        <v>6</v>
      </c>
      <c r="AF177" s="4" t="s">
        <v>52</v>
      </c>
      <c r="AH177" s="4" t="s">
        <v>51</v>
      </c>
    </row>
    <row r="178" spans="1:34">
      <c r="A178" s="42" t="s">
        <v>117</v>
      </c>
      <c r="B178" s="43"/>
      <c r="C178" s="42">
        <v>45805.402999999998</v>
      </c>
      <c r="D178" s="62"/>
      <c r="E178" s="42">
        <f t="shared" si="11"/>
        <v>21657.517819706492</v>
      </c>
      <c r="F178" s="36">
        <f t="shared" si="12"/>
        <v>21657.5</v>
      </c>
      <c r="G178" s="36">
        <f t="shared" si="13"/>
        <v>8.7124999990919605E-3</v>
      </c>
      <c r="H178" s="36"/>
      <c r="I178" s="42"/>
      <c r="J178" s="42"/>
      <c r="K178" s="42">
        <v>7.3556211791583337E-3</v>
      </c>
      <c r="L178" s="42"/>
      <c r="M178" s="42"/>
      <c r="O178" s="23">
        <f t="shared" si="14"/>
        <v>6.9333341656668008E-3</v>
      </c>
      <c r="P178" s="42"/>
      <c r="Q178" s="77">
        <f t="shared" si="15"/>
        <v>30786.902999999998</v>
      </c>
      <c r="AC178" s="4" t="s">
        <v>72</v>
      </c>
      <c r="AD178" s="4">
        <v>10</v>
      </c>
      <c r="AF178" s="4" t="s">
        <v>70</v>
      </c>
      <c r="AH178" s="4" t="s">
        <v>51</v>
      </c>
    </row>
    <row r="179" spans="1:34">
      <c r="A179" s="42" t="s">
        <v>117</v>
      </c>
      <c r="B179" s="43"/>
      <c r="C179" s="42">
        <v>45805.406999999999</v>
      </c>
      <c r="D179" s="62"/>
      <c r="E179" s="42">
        <f t="shared" si="11"/>
        <v>21657.526000920381</v>
      </c>
      <c r="F179" s="36">
        <f t="shared" si="12"/>
        <v>21657.5</v>
      </c>
      <c r="G179" s="36">
        <f t="shared" si="13"/>
        <v>1.2712499999906868E-2</v>
      </c>
      <c r="H179" s="36"/>
      <c r="I179" s="42"/>
      <c r="J179" s="42"/>
      <c r="K179" s="42">
        <v>1.1355621179973241E-2</v>
      </c>
      <c r="L179" s="42"/>
      <c r="M179" s="42"/>
      <c r="O179" s="23">
        <f t="shared" si="14"/>
        <v>6.9333341656668008E-3</v>
      </c>
      <c r="P179" s="42"/>
      <c r="Q179" s="77">
        <f t="shared" si="15"/>
        <v>30786.906999999999</v>
      </c>
      <c r="AC179" s="4" t="s">
        <v>72</v>
      </c>
      <c r="AD179" s="4">
        <v>9</v>
      </c>
      <c r="AF179" s="4" t="s">
        <v>103</v>
      </c>
      <c r="AH179" s="4" t="s">
        <v>51</v>
      </c>
    </row>
    <row r="180" spans="1:34">
      <c r="A180" s="42" t="s">
        <v>117</v>
      </c>
      <c r="B180" s="43"/>
      <c r="C180" s="42">
        <v>45816.398999999998</v>
      </c>
      <c r="D180" s="62"/>
      <c r="E180" s="42">
        <f t="shared" si="11"/>
        <v>21680.007976683533</v>
      </c>
      <c r="F180" s="36">
        <f t="shared" si="12"/>
        <v>21680</v>
      </c>
      <c r="G180" s="36">
        <f t="shared" si="13"/>
        <v>3.8999999960651621E-3</v>
      </c>
      <c r="H180" s="36"/>
      <c r="I180" s="42"/>
      <c r="J180" s="42"/>
      <c r="K180" s="42">
        <v>-1.185192172852112E-2</v>
      </c>
      <c r="L180" s="42"/>
      <c r="M180" s="42"/>
      <c r="O180" s="23">
        <f t="shared" si="14"/>
        <v>6.9427483182212986E-3</v>
      </c>
      <c r="P180" s="42"/>
      <c r="Q180" s="77">
        <f t="shared" si="15"/>
        <v>30797.898999999998</v>
      </c>
      <c r="AC180" s="4" t="s">
        <v>72</v>
      </c>
      <c r="AD180" s="4">
        <v>10</v>
      </c>
      <c r="AF180" s="4" t="s">
        <v>70</v>
      </c>
      <c r="AH180" s="4" t="s">
        <v>51</v>
      </c>
    </row>
    <row r="181" spans="1:34">
      <c r="A181" s="42" t="s">
        <v>118</v>
      </c>
      <c r="B181" s="43"/>
      <c r="C181" s="42">
        <v>45816.402000000002</v>
      </c>
      <c r="D181" s="62"/>
      <c r="E181" s="42">
        <f t="shared" si="11"/>
        <v>21680.014112593959</v>
      </c>
      <c r="F181" s="36">
        <f t="shared" si="12"/>
        <v>21680</v>
      </c>
      <c r="G181" s="36">
        <f t="shared" si="13"/>
        <v>6.9000000003143214E-3</v>
      </c>
      <c r="H181" s="36"/>
      <c r="I181" s="42"/>
      <c r="J181" s="42"/>
      <c r="K181" s="42">
        <v>-8.8519217242719606E-3</v>
      </c>
      <c r="L181" s="42"/>
      <c r="M181" s="42"/>
      <c r="O181" s="23">
        <f t="shared" si="14"/>
        <v>6.9427483182212986E-3</v>
      </c>
      <c r="P181" s="42"/>
      <c r="Q181" s="77">
        <f t="shared" si="15"/>
        <v>30797.902000000002</v>
      </c>
      <c r="AC181" s="4" t="s">
        <v>72</v>
      </c>
      <c r="AD181" s="4">
        <v>12</v>
      </c>
      <c r="AF181" s="4" t="s">
        <v>57</v>
      </c>
      <c r="AH181" s="4" t="s">
        <v>51</v>
      </c>
    </row>
    <row r="182" spans="1:34">
      <c r="A182" s="42" t="s">
        <v>118</v>
      </c>
      <c r="B182" s="43"/>
      <c r="C182" s="42">
        <v>45817.637000000002</v>
      </c>
      <c r="D182" s="62"/>
      <c r="E182" s="42">
        <f t="shared" si="11"/>
        <v>21682.540062381759</v>
      </c>
      <c r="F182" s="36">
        <f t="shared" si="12"/>
        <v>21682.5</v>
      </c>
      <c r="G182" s="36">
        <f t="shared" si="13"/>
        <v>1.9587499999033753E-2</v>
      </c>
      <c r="H182" s="36"/>
      <c r="I182" s="42"/>
      <c r="J182" s="42"/>
      <c r="K182" s="42">
        <v>2.8789794712793082E-2</v>
      </c>
      <c r="L182" s="42"/>
      <c r="M182" s="42"/>
      <c r="O182" s="23">
        <f t="shared" si="14"/>
        <v>6.9437943351717997E-3</v>
      </c>
      <c r="P182" s="42"/>
      <c r="Q182" s="77">
        <f t="shared" si="15"/>
        <v>30799.137000000002</v>
      </c>
      <c r="AC182" s="4" t="s">
        <v>72</v>
      </c>
      <c r="AD182" s="4">
        <v>14</v>
      </c>
      <c r="AF182" s="4" t="s">
        <v>119</v>
      </c>
      <c r="AH182" s="4" t="s">
        <v>51</v>
      </c>
    </row>
    <row r="183" spans="1:34">
      <c r="A183" s="42" t="s">
        <v>120</v>
      </c>
      <c r="B183" s="43"/>
      <c r="C183" s="42">
        <v>45871.396000000001</v>
      </c>
      <c r="D183" s="62"/>
      <c r="E183" s="42">
        <f t="shared" si="11"/>
        <v>21792.49353172777</v>
      </c>
      <c r="F183" s="36">
        <f t="shared" si="12"/>
        <v>21792.5</v>
      </c>
      <c r="G183" s="36">
        <f t="shared" si="13"/>
        <v>-3.1625000046915375E-3</v>
      </c>
      <c r="H183" s="36"/>
      <c r="I183" s="42"/>
      <c r="J183" s="42"/>
      <c r="K183" s="42">
        <v>-0.10482974637852749</v>
      </c>
      <c r="L183" s="42"/>
      <c r="M183" s="42"/>
      <c r="O183" s="23">
        <f t="shared" si="14"/>
        <v>6.9898190809937911E-3</v>
      </c>
      <c r="P183" s="42"/>
      <c r="Q183" s="77">
        <f t="shared" si="15"/>
        <v>30852.896000000001</v>
      </c>
      <c r="AC183" s="4" t="s">
        <v>72</v>
      </c>
      <c r="AD183" s="4">
        <v>9</v>
      </c>
      <c r="AF183" s="4" t="s">
        <v>103</v>
      </c>
      <c r="AH183" s="4" t="s">
        <v>51</v>
      </c>
    </row>
    <row r="184" spans="1:34">
      <c r="A184" s="42" t="s">
        <v>121</v>
      </c>
      <c r="B184" s="43"/>
      <c r="C184" s="42">
        <v>46047.415999999997</v>
      </c>
      <c r="D184" s="62"/>
      <c r="E184" s="42">
        <f t="shared" si="11"/>
        <v>22152.507848852067</v>
      </c>
      <c r="F184" s="36">
        <f t="shared" si="12"/>
        <v>22152.5</v>
      </c>
      <c r="G184" s="36">
        <f t="shared" si="13"/>
        <v>3.837500000372529E-3</v>
      </c>
      <c r="H184" s="36"/>
      <c r="I184" s="42"/>
      <c r="J184" s="42"/>
      <c r="K184" s="42">
        <v>-0.11198349775077077</v>
      </c>
      <c r="L184" s="42"/>
      <c r="M184" s="42"/>
      <c r="O184" s="23">
        <f t="shared" si="14"/>
        <v>7.1404455218657664E-3</v>
      </c>
      <c r="P184" s="42"/>
      <c r="Q184" s="77">
        <f t="shared" si="15"/>
        <v>31028.915999999997</v>
      </c>
      <c r="AC184" s="4" t="s">
        <v>72</v>
      </c>
      <c r="AD184" s="4">
        <v>7</v>
      </c>
      <c r="AF184" s="4" t="s">
        <v>103</v>
      </c>
      <c r="AH184" s="4" t="s">
        <v>51</v>
      </c>
    </row>
    <row r="185" spans="1:34">
      <c r="A185" s="42" t="s">
        <v>121</v>
      </c>
      <c r="B185" s="43"/>
      <c r="C185" s="42">
        <v>46168.430999999997</v>
      </c>
      <c r="D185" s="62"/>
      <c r="E185" s="42">
        <f t="shared" si="11"/>
        <v>22400.020248504363</v>
      </c>
      <c r="F185" s="36">
        <f t="shared" si="12"/>
        <v>22400</v>
      </c>
      <c r="G185" s="36">
        <f t="shared" si="13"/>
        <v>9.899999997287523E-3</v>
      </c>
      <c r="H185" s="36"/>
      <c r="I185" s="42"/>
      <c r="J185" s="42"/>
      <c r="K185" s="42">
        <v>-4.7998917878430802E-2</v>
      </c>
      <c r="L185" s="42"/>
      <c r="M185" s="42"/>
      <c r="O185" s="23">
        <f t="shared" si="14"/>
        <v>7.2440011999652491E-3</v>
      </c>
      <c r="P185" s="42"/>
      <c r="Q185" s="77">
        <f t="shared" si="15"/>
        <v>31149.930999999997</v>
      </c>
      <c r="AC185" s="4" t="s">
        <v>72</v>
      </c>
      <c r="AD185" s="4">
        <v>9</v>
      </c>
      <c r="AF185" s="4" t="s">
        <v>57</v>
      </c>
      <c r="AH185" s="4" t="s">
        <v>51</v>
      </c>
    </row>
    <row r="186" spans="1:34">
      <c r="A186" s="42" t="s">
        <v>125</v>
      </c>
      <c r="B186" s="43"/>
      <c r="C186" s="42">
        <v>46118.322</v>
      </c>
      <c r="D186" s="62"/>
      <c r="E186" s="42">
        <f t="shared" si="11"/>
        <v>22297.5321368308</v>
      </c>
      <c r="F186" s="36">
        <f t="shared" si="12"/>
        <v>22297.5</v>
      </c>
      <c r="G186" s="36">
        <f t="shared" si="13"/>
        <v>1.5712499996880069E-2</v>
      </c>
      <c r="H186" s="36"/>
      <c r="I186" s="42"/>
      <c r="J186" s="42"/>
      <c r="K186" s="42">
        <v>-0.11065848178986926</v>
      </c>
      <c r="L186" s="42"/>
      <c r="M186" s="42"/>
      <c r="O186" s="23">
        <f t="shared" si="14"/>
        <v>7.2011145049947576E-3</v>
      </c>
      <c r="P186" s="42"/>
      <c r="Q186" s="77">
        <f t="shared" si="15"/>
        <v>31099.822</v>
      </c>
      <c r="AC186" s="4" t="s">
        <v>72</v>
      </c>
      <c r="AD186" s="4">
        <v>10</v>
      </c>
      <c r="AF186" s="4" t="s">
        <v>124</v>
      </c>
      <c r="AH186" s="4" t="s">
        <v>51</v>
      </c>
    </row>
    <row r="187" spans="1:34">
      <c r="A187" s="42" t="s">
        <v>125</v>
      </c>
      <c r="B187" s="43"/>
      <c r="C187" s="42">
        <v>46201.411999999997</v>
      </c>
      <c r="D187" s="62"/>
      <c r="E187" s="42">
        <f t="shared" si="11"/>
        <v>22467.476402311182</v>
      </c>
      <c r="F187" s="36">
        <f t="shared" si="12"/>
        <v>22467.5</v>
      </c>
      <c r="G187" s="36">
        <f t="shared" si="13"/>
        <v>-1.1537500002305023E-2</v>
      </c>
      <c r="H187" s="36"/>
      <c r="I187" s="42"/>
      <c r="J187" s="42"/>
      <c r="K187" s="42">
        <v>-0.11100562667706981</v>
      </c>
      <c r="L187" s="42"/>
      <c r="M187" s="42"/>
      <c r="O187" s="23">
        <f t="shared" si="14"/>
        <v>7.272243657628746E-3</v>
      </c>
      <c r="P187" s="42"/>
      <c r="Q187" s="77">
        <f t="shared" si="15"/>
        <v>31182.911999999997</v>
      </c>
      <c r="AC187" s="4" t="s">
        <v>72</v>
      </c>
      <c r="AD187" s="4">
        <v>9</v>
      </c>
      <c r="AF187" s="4" t="s">
        <v>70</v>
      </c>
      <c r="AH187" s="4" t="s">
        <v>51</v>
      </c>
    </row>
    <row r="188" spans="1:34">
      <c r="A188" s="42" t="s">
        <v>60</v>
      </c>
      <c r="B188" s="43"/>
      <c r="C188" s="42">
        <v>41753.438000000002</v>
      </c>
      <c r="D188" s="62"/>
      <c r="E188" s="42">
        <f t="shared" si="11"/>
        <v>13370.019737178505</v>
      </c>
      <c r="F188" s="36">
        <f t="shared" si="12"/>
        <v>13370</v>
      </c>
      <c r="G188" s="36">
        <f t="shared" si="13"/>
        <v>9.6499999999650754E-3</v>
      </c>
      <c r="H188" s="36"/>
      <c r="I188" s="42"/>
      <c r="J188" s="42"/>
      <c r="K188" s="42">
        <v>9.6633170083805453E-2</v>
      </c>
      <c r="L188" s="42"/>
      <c r="M188" s="42"/>
      <c r="O188" s="23">
        <f t="shared" si="14"/>
        <v>3.4657879747598671E-3</v>
      </c>
      <c r="P188" s="42"/>
      <c r="Q188" s="77">
        <f t="shared" si="15"/>
        <v>26734.938000000002</v>
      </c>
      <c r="AD188" s="4">
        <v>15</v>
      </c>
      <c r="AF188" s="4" t="s">
        <v>57</v>
      </c>
      <c r="AH188" s="4" t="s">
        <v>51</v>
      </c>
    </row>
    <row r="189" spans="1:34">
      <c r="A189" s="42" t="s">
        <v>60</v>
      </c>
      <c r="B189" s="43"/>
      <c r="C189" s="42">
        <v>41764.430999999997</v>
      </c>
      <c r="D189" s="62"/>
      <c r="E189" s="42">
        <f t="shared" si="11"/>
        <v>13392.50375824512</v>
      </c>
      <c r="F189" s="36">
        <f t="shared" si="12"/>
        <v>13392.5</v>
      </c>
      <c r="G189" s="36">
        <f t="shared" si="13"/>
        <v>1.8374999926891178E-3</v>
      </c>
      <c r="H189" s="36"/>
      <c r="I189" s="42"/>
      <c r="J189" s="42"/>
      <c r="K189" s="42">
        <v>7.5559853379672859E-2</v>
      </c>
      <c r="L189" s="42"/>
      <c r="M189" s="42"/>
      <c r="O189" s="23">
        <f t="shared" si="14"/>
        <v>3.4752021273143658E-3</v>
      </c>
      <c r="P189" s="42"/>
      <c r="Q189" s="77">
        <f t="shared" si="15"/>
        <v>26745.930999999997</v>
      </c>
      <c r="AD189" s="4">
        <v>13</v>
      </c>
      <c r="AF189" s="4" t="s">
        <v>57</v>
      </c>
      <c r="AH189" s="4" t="s">
        <v>51</v>
      </c>
    </row>
    <row r="190" spans="1:34">
      <c r="A190" s="42" t="s">
        <v>128</v>
      </c>
      <c r="B190" s="43"/>
      <c r="C190" s="42">
        <v>46807.701000000001</v>
      </c>
      <c r="D190" s="62"/>
      <c r="E190" s="42">
        <f t="shared" si="11"/>
        <v>23707.521398987574</v>
      </c>
      <c r="F190" s="36">
        <f t="shared" si="12"/>
        <v>23707.5</v>
      </c>
      <c r="G190" s="36">
        <f t="shared" si="13"/>
        <v>1.0462500002176967E-2</v>
      </c>
      <c r="H190" s="36"/>
      <c r="I190" s="42"/>
      <c r="J190" s="42"/>
      <c r="K190" s="42">
        <v>8.5151109960861504E-3</v>
      </c>
      <c r="L190" s="42"/>
      <c r="M190" s="42"/>
      <c r="O190" s="23">
        <f t="shared" si="14"/>
        <v>7.791068065076661E-3</v>
      </c>
      <c r="P190" s="42"/>
      <c r="Q190" s="77">
        <f t="shared" si="15"/>
        <v>31789.201000000001</v>
      </c>
      <c r="AC190" s="4" t="s">
        <v>72</v>
      </c>
      <c r="AD190" s="4">
        <v>7</v>
      </c>
      <c r="AF190" s="4" t="s">
        <v>52</v>
      </c>
      <c r="AH190" s="4" t="s">
        <v>51</v>
      </c>
    </row>
    <row r="191" spans="1:34">
      <c r="A191" s="42" t="s">
        <v>131</v>
      </c>
      <c r="B191" s="43"/>
      <c r="C191" s="42">
        <v>47169.506999999998</v>
      </c>
      <c r="D191" s="62"/>
      <c r="E191" s="42">
        <f t="shared" si="11"/>
        <v>24447.524466942774</v>
      </c>
      <c r="F191" s="36">
        <f t="shared" si="12"/>
        <v>24447.5</v>
      </c>
      <c r="G191" s="36">
        <f t="shared" si="13"/>
        <v>1.196249999338761E-2</v>
      </c>
      <c r="H191" s="36"/>
      <c r="I191" s="42"/>
      <c r="J191" s="42"/>
      <c r="K191" s="42">
        <v>-6.5261651179753244E-2</v>
      </c>
      <c r="L191" s="42"/>
      <c r="M191" s="42"/>
      <c r="O191" s="23">
        <f t="shared" si="14"/>
        <v>8.10068908242461E-3</v>
      </c>
      <c r="P191" s="42"/>
      <c r="Q191" s="77">
        <f t="shared" si="15"/>
        <v>32151.006999999998</v>
      </c>
      <c r="AC191" s="4" t="s">
        <v>72</v>
      </c>
      <c r="AD191" s="4">
        <v>5</v>
      </c>
      <c r="AF191" s="4" t="s">
        <v>52</v>
      </c>
      <c r="AH191" s="4" t="s">
        <v>51</v>
      </c>
    </row>
    <row r="192" spans="1:34">
      <c r="A192" s="42" t="s">
        <v>132</v>
      </c>
      <c r="B192" s="43"/>
      <c r="C192" s="42">
        <v>47235.498</v>
      </c>
      <c r="D192" s="62"/>
      <c r="E192" s="42">
        <f t="shared" si="11"/>
        <v>24582.496088357108</v>
      </c>
      <c r="F192" s="36">
        <f t="shared" si="12"/>
        <v>24582.5</v>
      </c>
      <c r="G192" s="36">
        <f t="shared" si="13"/>
        <v>-1.9125000035273843E-3</v>
      </c>
      <c r="H192" s="36"/>
      <c r="I192" s="42"/>
      <c r="J192" s="42"/>
      <c r="K192" s="42">
        <v>5.2320101880468428E-2</v>
      </c>
      <c r="L192" s="42"/>
      <c r="M192" s="42"/>
      <c r="O192" s="23">
        <f t="shared" si="14"/>
        <v>8.1571739977516003E-3</v>
      </c>
      <c r="P192" s="42"/>
      <c r="Q192" s="77">
        <f t="shared" si="15"/>
        <v>32216.998</v>
      </c>
      <c r="AC192" s="4" t="s">
        <v>72</v>
      </c>
      <c r="AD192" s="4">
        <v>11</v>
      </c>
      <c r="AF192" s="4" t="s">
        <v>57</v>
      </c>
      <c r="AH192" s="4" t="s">
        <v>51</v>
      </c>
    </row>
    <row r="193" spans="1:34">
      <c r="A193" s="42" t="s">
        <v>132</v>
      </c>
      <c r="B193" s="43"/>
      <c r="C193" s="42">
        <v>47262.411</v>
      </c>
      <c r="D193" s="62"/>
      <c r="E193" s="42">
        <f t="shared" si="11"/>
        <v>24637.541340696422</v>
      </c>
      <c r="F193" s="36">
        <f t="shared" si="12"/>
        <v>24637.5</v>
      </c>
      <c r="G193" s="36">
        <f t="shared" si="13"/>
        <v>2.0212499999615829E-2</v>
      </c>
      <c r="H193" s="36"/>
      <c r="I193" s="42"/>
      <c r="J193" s="42"/>
      <c r="K193" s="42">
        <v>-0.10214422215358354</v>
      </c>
      <c r="L193" s="42"/>
      <c r="M193" s="42"/>
      <c r="O193" s="23">
        <f t="shared" si="14"/>
        <v>8.1801863706625969E-3</v>
      </c>
      <c r="P193" s="42"/>
      <c r="Q193" s="77">
        <f t="shared" si="15"/>
        <v>32243.911</v>
      </c>
      <c r="AC193" s="4" t="s">
        <v>72</v>
      </c>
      <c r="AD193" s="4">
        <v>5</v>
      </c>
      <c r="AF193" s="4" t="s">
        <v>101</v>
      </c>
      <c r="AH193" s="4" t="s">
        <v>51</v>
      </c>
    </row>
    <row r="194" spans="1:34">
      <c r="A194" s="42" t="s">
        <v>132</v>
      </c>
      <c r="B194" s="43"/>
      <c r="C194" s="42">
        <v>47273.402000000002</v>
      </c>
      <c r="D194" s="62"/>
      <c r="E194" s="42">
        <f t="shared" si="11"/>
        <v>24660.021271156111</v>
      </c>
      <c r="F194" s="36">
        <f t="shared" si="12"/>
        <v>24660</v>
      </c>
      <c r="G194" s="36">
        <f t="shared" si="13"/>
        <v>1.0399999999208376E-2</v>
      </c>
      <c r="H194" s="36"/>
      <c r="I194" s="42"/>
      <c r="J194" s="42"/>
      <c r="K194" s="42">
        <v>-0.12815214930742513</v>
      </c>
      <c r="L194" s="42"/>
      <c r="M194" s="42"/>
      <c r="O194" s="23">
        <f t="shared" si="14"/>
        <v>8.1896005232170947E-3</v>
      </c>
      <c r="P194" s="42"/>
      <c r="Q194" s="77">
        <f t="shared" si="15"/>
        <v>32254.902000000002</v>
      </c>
      <c r="AC194" s="4" t="s">
        <v>72</v>
      </c>
      <c r="AD194" s="4">
        <v>8</v>
      </c>
      <c r="AF194" s="4" t="s">
        <v>57</v>
      </c>
      <c r="AH194" s="4" t="s">
        <v>51</v>
      </c>
    </row>
    <row r="195" spans="1:34">
      <c r="A195" s="42" t="s">
        <v>132</v>
      </c>
      <c r="B195" s="43"/>
      <c r="C195" s="42">
        <v>47306.394999999997</v>
      </c>
      <c r="D195" s="62"/>
      <c r="E195" s="42">
        <f t="shared" si="11"/>
        <v>24727.501968604582</v>
      </c>
      <c r="F195" s="36">
        <f t="shared" si="12"/>
        <v>24727.5</v>
      </c>
      <c r="G195" s="36">
        <f t="shared" si="13"/>
        <v>9.6249999478459358E-4</v>
      </c>
      <c r="H195" s="36"/>
      <c r="I195" s="42"/>
      <c r="J195" s="42"/>
      <c r="K195" s="42">
        <v>5.8795915210794192E-2</v>
      </c>
      <c r="L195" s="42"/>
      <c r="M195" s="42"/>
      <c r="O195" s="23">
        <f t="shared" si="14"/>
        <v>8.2178429808805898E-3</v>
      </c>
      <c r="P195" s="42"/>
      <c r="Q195" s="77">
        <f t="shared" si="15"/>
        <v>32287.894999999997</v>
      </c>
      <c r="AC195" s="4" t="s">
        <v>72</v>
      </c>
      <c r="AD195" s="4">
        <v>6</v>
      </c>
      <c r="AF195" s="4" t="s">
        <v>52</v>
      </c>
      <c r="AH195" s="4" t="s">
        <v>51</v>
      </c>
    </row>
    <row r="196" spans="1:34">
      <c r="A196" s="42" t="s">
        <v>61</v>
      </c>
      <c r="B196" s="43"/>
      <c r="C196" s="42">
        <v>41819.447999999997</v>
      </c>
      <c r="D196" s="62"/>
      <c r="E196" s="42">
        <f t="shared" si="11"/>
        <v>13505.030219358789</v>
      </c>
      <c r="F196" s="36">
        <f t="shared" si="12"/>
        <v>13505</v>
      </c>
      <c r="G196" s="36">
        <f t="shared" si="13"/>
        <v>1.4774999996006954E-2</v>
      </c>
      <c r="H196" s="36"/>
      <c r="I196" s="42"/>
      <c r="J196" s="42"/>
      <c r="K196" s="42">
        <v>1.1659736352157779E-2</v>
      </c>
      <c r="L196" s="42"/>
      <c r="M196" s="42"/>
      <c r="O196" s="23">
        <f t="shared" si="14"/>
        <v>3.5222728900868583E-3</v>
      </c>
      <c r="P196" s="42"/>
      <c r="Q196" s="77">
        <f t="shared" si="15"/>
        <v>26800.947999999997</v>
      </c>
      <c r="AD196" s="4">
        <v>12</v>
      </c>
      <c r="AF196" s="4" t="s">
        <v>52</v>
      </c>
      <c r="AH196" s="4" t="s">
        <v>51</v>
      </c>
    </row>
    <row r="197" spans="1:34">
      <c r="A197" s="42" t="s">
        <v>61</v>
      </c>
      <c r="B197" s="43"/>
      <c r="C197" s="42">
        <v>41830.447999999997</v>
      </c>
      <c r="D197" s="62"/>
      <c r="E197" s="42">
        <f t="shared" si="11"/>
        <v>13527.528557549716</v>
      </c>
      <c r="F197" s="36">
        <f t="shared" si="12"/>
        <v>13527.5</v>
      </c>
      <c r="G197" s="36">
        <f t="shared" si="13"/>
        <v>1.3962499993795063E-2</v>
      </c>
      <c r="H197" s="36"/>
      <c r="I197" s="42"/>
      <c r="J197" s="42"/>
      <c r="K197" s="42">
        <v>-7.2794634834281169E-3</v>
      </c>
      <c r="L197" s="42"/>
      <c r="M197" s="42"/>
      <c r="O197" s="23">
        <f t="shared" si="14"/>
        <v>3.531687042641357E-3</v>
      </c>
      <c r="P197" s="42"/>
      <c r="Q197" s="77">
        <f t="shared" si="15"/>
        <v>26811.947999999997</v>
      </c>
      <c r="AD197" s="4">
        <v>7</v>
      </c>
      <c r="AF197" s="4" t="s">
        <v>52</v>
      </c>
      <c r="AH197" s="4" t="s">
        <v>51</v>
      </c>
    </row>
    <row r="198" spans="1:34">
      <c r="A198" s="42" t="s">
        <v>133</v>
      </c>
      <c r="B198" s="43"/>
      <c r="C198" s="42">
        <v>47516.65</v>
      </c>
      <c r="D198" s="62"/>
      <c r="E198" s="42">
        <f t="shared" si="11"/>
        <v>25157.537250089481</v>
      </c>
      <c r="F198" s="36">
        <f t="shared" si="12"/>
        <v>25157.5</v>
      </c>
      <c r="G198" s="36">
        <f t="shared" si="13"/>
        <v>1.8212499999208376E-2</v>
      </c>
      <c r="H198" s="36"/>
      <c r="I198" s="42"/>
      <c r="J198" s="42"/>
      <c r="K198" s="42">
        <v>3.9492840711318422E-2</v>
      </c>
      <c r="L198" s="42"/>
      <c r="M198" s="42"/>
      <c r="O198" s="23">
        <f t="shared" si="14"/>
        <v>8.3977578963665613E-3</v>
      </c>
      <c r="P198" s="42"/>
      <c r="Q198" s="77">
        <f t="shared" si="15"/>
        <v>32498.15</v>
      </c>
      <c r="AC198" s="4" t="s">
        <v>72</v>
      </c>
      <c r="AD198" s="4">
        <v>5</v>
      </c>
      <c r="AF198" s="4" t="s">
        <v>52</v>
      </c>
      <c r="AH198" s="4" t="s">
        <v>51</v>
      </c>
    </row>
    <row r="199" spans="1:34">
      <c r="A199" s="42" t="s">
        <v>134</v>
      </c>
      <c r="B199" s="43"/>
      <c r="C199" s="42">
        <v>47592.423000000003</v>
      </c>
      <c r="D199" s="62"/>
      <c r="E199" s="42">
        <f t="shared" si="11"/>
        <v>25312.516030065963</v>
      </c>
      <c r="F199" s="36">
        <f t="shared" si="12"/>
        <v>25312.5</v>
      </c>
      <c r="G199" s="36">
        <f t="shared" si="13"/>
        <v>7.8375000011874363E-3</v>
      </c>
      <c r="H199" s="36"/>
      <c r="I199" s="42"/>
      <c r="J199" s="42"/>
      <c r="K199" s="42">
        <v>-0.10709319179295562</v>
      </c>
      <c r="L199" s="42"/>
      <c r="M199" s="42"/>
      <c r="O199" s="23">
        <f t="shared" si="14"/>
        <v>8.46261094729755E-3</v>
      </c>
      <c r="P199" s="42"/>
      <c r="Q199" s="77">
        <f t="shared" si="15"/>
        <v>32573.923000000003</v>
      </c>
      <c r="AC199" s="4" t="s">
        <v>72</v>
      </c>
      <c r="AD199" s="4">
        <v>10</v>
      </c>
      <c r="AF199" s="4" t="s">
        <v>57</v>
      </c>
      <c r="AH199" s="4" t="s">
        <v>51</v>
      </c>
    </row>
    <row r="200" spans="1:34">
      <c r="A200" s="42" t="s">
        <v>134</v>
      </c>
      <c r="B200" s="43"/>
      <c r="C200" s="42">
        <v>47597.31</v>
      </c>
      <c r="D200" s="62"/>
      <c r="E200" s="42">
        <f t="shared" si="11"/>
        <v>25322.511428133141</v>
      </c>
      <c r="F200" s="36">
        <f t="shared" si="12"/>
        <v>25322.5</v>
      </c>
      <c r="G200" s="36">
        <f t="shared" si="13"/>
        <v>5.5874999961815774E-3</v>
      </c>
      <c r="H200" s="36"/>
      <c r="I200" s="42"/>
      <c r="J200" s="42"/>
      <c r="K200" s="42">
        <v>-1.1234953970415518E-2</v>
      </c>
      <c r="L200" s="42"/>
      <c r="M200" s="42"/>
      <c r="O200" s="23">
        <f t="shared" si="14"/>
        <v>8.4667950150995493E-3</v>
      </c>
      <c r="P200" s="42"/>
      <c r="Q200" s="77">
        <f t="shared" si="15"/>
        <v>32578.809999999998</v>
      </c>
      <c r="AC200" s="4" t="s">
        <v>72</v>
      </c>
      <c r="AD200" s="4">
        <v>7</v>
      </c>
      <c r="AF200" s="4" t="s">
        <v>57</v>
      </c>
      <c r="AH200" s="4" t="s">
        <v>51</v>
      </c>
    </row>
    <row r="201" spans="1:34">
      <c r="A201" s="42" t="s">
        <v>134</v>
      </c>
      <c r="B201" s="43"/>
      <c r="C201" s="42">
        <v>47597.315999999999</v>
      </c>
      <c r="D201" s="62"/>
      <c r="E201" s="42">
        <f t="shared" si="11"/>
        <v>25322.523699953977</v>
      </c>
      <c r="F201" s="36">
        <f t="shared" si="12"/>
        <v>25322.5</v>
      </c>
      <c r="G201" s="36">
        <f t="shared" si="13"/>
        <v>1.1587499997403938E-2</v>
      </c>
      <c r="H201" s="36"/>
      <c r="I201" s="42"/>
      <c r="J201" s="42"/>
      <c r="K201" s="42">
        <v>-5.2349539691931568E-3</v>
      </c>
      <c r="L201" s="42"/>
      <c r="M201" s="42"/>
      <c r="O201" s="23">
        <f t="shared" si="14"/>
        <v>8.4667950150995493E-3</v>
      </c>
      <c r="P201" s="42"/>
      <c r="Q201" s="77">
        <f t="shared" si="15"/>
        <v>32578.815999999999</v>
      </c>
      <c r="AC201" s="4" t="s">
        <v>72</v>
      </c>
      <c r="AD201" s="4">
        <v>4</v>
      </c>
      <c r="AF201" s="4" t="s">
        <v>52</v>
      </c>
      <c r="AH201" s="4" t="s">
        <v>51</v>
      </c>
    </row>
    <row r="202" spans="1:34">
      <c r="A202" s="42" t="s">
        <v>135</v>
      </c>
      <c r="B202" s="43"/>
      <c r="C202" s="42">
        <v>47922.446000000004</v>
      </c>
      <c r="D202" s="62"/>
      <c r="E202" s="42">
        <f t="shared" si="11"/>
        <v>25987.513217773692</v>
      </c>
      <c r="F202" s="36">
        <f t="shared" si="12"/>
        <v>25987.5</v>
      </c>
      <c r="G202" s="36">
        <f t="shared" si="13"/>
        <v>6.4625000013620593E-3</v>
      </c>
      <c r="H202" s="36"/>
      <c r="I202" s="42"/>
      <c r="J202" s="42"/>
      <c r="K202" s="42">
        <v>-0.10860051173222018</v>
      </c>
      <c r="L202" s="42"/>
      <c r="M202" s="42"/>
      <c r="O202" s="23">
        <f t="shared" si="14"/>
        <v>8.745035523932505E-3</v>
      </c>
      <c r="P202" s="42"/>
      <c r="Q202" s="77">
        <f t="shared" si="15"/>
        <v>32903.946000000004</v>
      </c>
      <c r="AC202" s="4" t="s">
        <v>72</v>
      </c>
      <c r="AD202" s="4">
        <v>7</v>
      </c>
      <c r="AF202" s="4" t="s">
        <v>57</v>
      </c>
      <c r="AH202" s="4" t="s">
        <v>51</v>
      </c>
    </row>
    <row r="203" spans="1:34">
      <c r="A203" s="42" t="s">
        <v>135</v>
      </c>
      <c r="B203" s="43"/>
      <c r="C203" s="42">
        <v>47944.451000000001</v>
      </c>
      <c r="D203" s="62"/>
      <c r="E203" s="42">
        <f t="shared" si="11"/>
        <v>26032.520120672903</v>
      </c>
      <c r="F203" s="36">
        <f t="shared" si="12"/>
        <v>26032.5</v>
      </c>
      <c r="G203" s="36">
        <f t="shared" si="13"/>
        <v>9.8375000015948899E-3</v>
      </c>
      <c r="H203" s="36"/>
      <c r="I203" s="42"/>
      <c r="J203" s="42"/>
      <c r="K203" s="42">
        <v>0.1034264117188286</v>
      </c>
      <c r="L203" s="42"/>
      <c r="M203" s="42"/>
      <c r="O203" s="23">
        <f t="shared" si="14"/>
        <v>8.7638638290415006E-3</v>
      </c>
      <c r="P203" s="42"/>
      <c r="Q203" s="77">
        <f t="shared" si="15"/>
        <v>32925.951000000001</v>
      </c>
      <c r="AC203" s="4" t="s">
        <v>72</v>
      </c>
      <c r="AD203" s="4">
        <v>7</v>
      </c>
      <c r="AF203" s="4" t="s">
        <v>57</v>
      </c>
      <c r="AH203" s="4" t="s">
        <v>51</v>
      </c>
    </row>
    <row r="204" spans="1:34">
      <c r="A204" s="42" t="s">
        <v>135</v>
      </c>
      <c r="B204" s="43"/>
      <c r="C204" s="42">
        <v>47955.445</v>
      </c>
      <c r="D204" s="62"/>
      <c r="E204" s="42">
        <f t="shared" si="11"/>
        <v>26055.006187043</v>
      </c>
      <c r="F204" s="36">
        <f t="shared" si="12"/>
        <v>26055</v>
      </c>
      <c r="G204" s="36">
        <f t="shared" si="13"/>
        <v>3.0249999981606379E-3</v>
      </c>
      <c r="H204" s="36"/>
      <c r="I204" s="42"/>
      <c r="J204" s="42"/>
      <c r="K204" s="42">
        <v>7.9686093646159861E-2</v>
      </c>
      <c r="L204" s="42"/>
      <c r="M204" s="42"/>
      <c r="O204" s="23">
        <f t="shared" si="14"/>
        <v>8.7732779815960001E-3</v>
      </c>
      <c r="P204" s="42"/>
      <c r="Q204" s="77">
        <f t="shared" si="15"/>
        <v>32936.945</v>
      </c>
      <c r="AC204" s="4" t="s">
        <v>72</v>
      </c>
      <c r="AD204" s="4">
        <v>7</v>
      </c>
      <c r="AF204" s="4" t="s">
        <v>57</v>
      </c>
      <c r="AH204" s="4" t="s">
        <v>51</v>
      </c>
    </row>
    <row r="205" spans="1:34">
      <c r="A205" s="42" t="s">
        <v>137</v>
      </c>
      <c r="B205" s="43"/>
      <c r="C205" s="42">
        <v>48010.455999999998</v>
      </c>
      <c r="D205" s="62"/>
      <c r="E205" s="42">
        <f t="shared" si="11"/>
        <v>26167.520376335833</v>
      </c>
      <c r="F205" s="36">
        <f t="shared" si="12"/>
        <v>26167.5</v>
      </c>
      <c r="G205" s="36">
        <f t="shared" si="13"/>
        <v>9.9624999929801561E-3</v>
      </c>
      <c r="H205" s="36"/>
      <c r="I205" s="42"/>
      <c r="J205" s="42"/>
      <c r="K205" s="42">
        <v>-6.1317674044403248E-3</v>
      </c>
      <c r="L205" s="42"/>
      <c r="M205" s="42"/>
      <c r="O205" s="23">
        <f t="shared" si="14"/>
        <v>8.8203487443684926E-3</v>
      </c>
      <c r="P205" s="42"/>
      <c r="Q205" s="77">
        <f t="shared" si="15"/>
        <v>32991.955999999998</v>
      </c>
      <c r="AC205" s="4" t="s">
        <v>72</v>
      </c>
      <c r="AD205" s="4">
        <v>6</v>
      </c>
      <c r="AF205" s="4" t="s">
        <v>52</v>
      </c>
      <c r="AH205" s="4" t="s">
        <v>51</v>
      </c>
    </row>
    <row r="206" spans="1:34">
      <c r="A206" s="42" t="s">
        <v>139</v>
      </c>
      <c r="B206" s="43"/>
      <c r="C206" s="42">
        <v>48340.482000000004</v>
      </c>
      <c r="D206" s="62"/>
      <c r="E206" s="42">
        <f t="shared" si="11"/>
        <v>26842.523699953985</v>
      </c>
      <c r="F206" s="36">
        <f t="shared" si="12"/>
        <v>26842.5</v>
      </c>
      <c r="G206" s="36">
        <f t="shared" si="13"/>
        <v>1.1587500004679896E-2</v>
      </c>
      <c r="H206" s="36"/>
      <c r="I206" s="42"/>
      <c r="J206" s="42"/>
      <c r="K206" s="42">
        <v>4.0388268389506266E-3</v>
      </c>
      <c r="L206" s="42"/>
      <c r="M206" s="42"/>
      <c r="O206" s="23">
        <f t="shared" si="14"/>
        <v>9.1027733210034458E-3</v>
      </c>
      <c r="P206" s="42"/>
      <c r="Q206" s="77">
        <f t="shared" si="15"/>
        <v>33321.982000000004</v>
      </c>
      <c r="AC206" s="4" t="s">
        <v>72</v>
      </c>
      <c r="AD206" s="4">
        <v>9</v>
      </c>
      <c r="AF206" s="4" t="s">
        <v>101</v>
      </c>
      <c r="AH206" s="4" t="s">
        <v>51</v>
      </c>
    </row>
    <row r="207" spans="1:34">
      <c r="A207" s="42" t="s">
        <v>139</v>
      </c>
      <c r="B207" s="43"/>
      <c r="C207" s="42">
        <v>48356.362999999998</v>
      </c>
      <c r="D207" s="62"/>
      <c r="E207" s="42">
        <f t="shared" si="11"/>
        <v>26875.005164391259</v>
      </c>
      <c r="F207" s="36">
        <f t="shared" si="12"/>
        <v>26875</v>
      </c>
      <c r="G207" s="36">
        <f t="shared" si="13"/>
        <v>2.5249999962397851E-3</v>
      </c>
      <c r="H207" s="36"/>
      <c r="I207" s="42"/>
      <c r="J207" s="42"/>
      <c r="K207" s="42">
        <v>7.5300252879969776E-2</v>
      </c>
      <c r="L207" s="42"/>
      <c r="M207" s="42"/>
      <c r="O207" s="23">
        <f t="shared" si="14"/>
        <v>9.1163715413599446E-3</v>
      </c>
      <c r="P207" s="42"/>
      <c r="Q207" s="77">
        <f t="shared" si="15"/>
        <v>33337.862999999998</v>
      </c>
      <c r="AC207" s="4" t="s">
        <v>72</v>
      </c>
      <c r="AD207" s="4">
        <v>12</v>
      </c>
      <c r="AF207" s="4" t="s">
        <v>57</v>
      </c>
      <c r="AH207" s="4" t="s">
        <v>51</v>
      </c>
    </row>
    <row r="208" spans="1:34">
      <c r="A208" s="42" t="s">
        <v>139</v>
      </c>
      <c r="B208" s="43"/>
      <c r="C208" s="42">
        <v>48362.489000000001</v>
      </c>
      <c r="D208" s="62">
        <v>5.0000000000000001E-3</v>
      </c>
      <c r="E208" s="42">
        <f t="shared" si="11"/>
        <v>26887.534693460144</v>
      </c>
      <c r="F208" s="36">
        <f t="shared" si="12"/>
        <v>26887.5</v>
      </c>
      <c r="G208" s="36">
        <f t="shared" si="13"/>
        <v>1.6962499998044223E-2</v>
      </c>
      <c r="H208" s="36"/>
      <c r="I208" s="42"/>
      <c r="J208" s="42"/>
      <c r="K208" s="42">
        <v>-2.7123839368869085E-2</v>
      </c>
      <c r="L208" s="42"/>
      <c r="M208" s="42"/>
      <c r="O208" s="23">
        <f t="shared" si="14"/>
        <v>9.1216016261124432E-3</v>
      </c>
      <c r="P208" s="42"/>
      <c r="Q208" s="77">
        <f t="shared" si="15"/>
        <v>33343.989000000001</v>
      </c>
      <c r="AC208" s="4" t="s">
        <v>72</v>
      </c>
      <c r="AD208" s="4">
        <v>6</v>
      </c>
      <c r="AF208" s="4" t="s">
        <v>52</v>
      </c>
      <c r="AH208" s="4" t="s">
        <v>51</v>
      </c>
    </row>
    <row r="209" spans="1:34">
      <c r="A209" s="42" t="s">
        <v>141</v>
      </c>
      <c r="B209" s="43"/>
      <c r="C209" s="42">
        <v>48598.394999999997</v>
      </c>
      <c r="D209" s="62">
        <v>6.0000000000000001E-3</v>
      </c>
      <c r="E209" s="42">
        <f t="shared" si="11"/>
        <v>27370.0340543028</v>
      </c>
      <c r="F209" s="36">
        <f t="shared" si="12"/>
        <v>27370</v>
      </c>
      <c r="G209" s="36">
        <f t="shared" si="13"/>
        <v>1.6649999997753184E-2</v>
      </c>
      <c r="H209" s="36"/>
      <c r="I209" s="42"/>
      <c r="J209" s="42"/>
      <c r="K209" s="42">
        <v>-3.6235243176633958E-2</v>
      </c>
      <c r="L209" s="42"/>
      <c r="M209" s="42"/>
      <c r="O209" s="23">
        <f t="shared" si="14"/>
        <v>9.3234828975589101E-3</v>
      </c>
      <c r="P209" s="42"/>
      <c r="Q209" s="77">
        <f t="shared" si="15"/>
        <v>33579.894999999997</v>
      </c>
      <c r="AC209" s="4" t="s">
        <v>72</v>
      </c>
      <c r="AD209" s="4">
        <v>5</v>
      </c>
      <c r="AF209" s="4" t="s">
        <v>52</v>
      </c>
      <c r="AH209" s="4" t="s">
        <v>51</v>
      </c>
    </row>
    <row r="210" spans="1:34">
      <c r="A210" s="42" t="s">
        <v>122</v>
      </c>
      <c r="B210" s="43"/>
      <c r="C210" s="42">
        <v>46059.635999999999</v>
      </c>
      <c r="D210" s="62"/>
      <c r="E210" s="42">
        <f t="shared" si="11"/>
        <v>22177.501457278719</v>
      </c>
      <c r="F210" s="36">
        <f t="shared" si="12"/>
        <v>22177.5</v>
      </c>
      <c r="G210" s="36">
        <f t="shared" si="13"/>
        <v>7.1249999746214598E-4</v>
      </c>
      <c r="H210" s="36"/>
      <c r="I210" s="42"/>
      <c r="J210" s="42"/>
      <c r="K210" s="42"/>
      <c r="L210" s="42"/>
      <c r="M210" s="42"/>
      <c r="N210" s="42">
        <f t="shared" ref="N210:N223" si="16">G210</f>
        <v>7.1249999746214598E-4</v>
      </c>
      <c r="O210" s="23">
        <f t="shared" si="14"/>
        <v>7.1509056913707653E-3</v>
      </c>
      <c r="P210" s="42"/>
      <c r="Q210" s="77">
        <f t="shared" si="15"/>
        <v>31041.135999999999</v>
      </c>
      <c r="AC210" s="4" t="s">
        <v>72</v>
      </c>
      <c r="AH210" s="4" t="s">
        <v>123</v>
      </c>
    </row>
    <row r="211" spans="1:34">
      <c r="A211" s="42" t="s">
        <v>127</v>
      </c>
      <c r="B211" s="43"/>
      <c r="C211" s="42">
        <v>46553.451999999997</v>
      </c>
      <c r="D211" s="62"/>
      <c r="E211" s="42">
        <f t="shared" si="11"/>
        <v>23187.505036559793</v>
      </c>
      <c r="F211" s="36">
        <f t="shared" si="12"/>
        <v>23187.5</v>
      </c>
      <c r="G211" s="36">
        <f t="shared" si="13"/>
        <v>2.462500000547152E-3</v>
      </c>
      <c r="H211" s="36"/>
      <c r="I211" s="42"/>
      <c r="J211" s="42"/>
      <c r="K211" s="42"/>
      <c r="L211" s="42"/>
      <c r="M211" s="42"/>
      <c r="N211" s="42">
        <f t="shared" si="16"/>
        <v>2.462500000547152E-3</v>
      </c>
      <c r="O211" s="23">
        <f t="shared" si="14"/>
        <v>7.5734965393726966E-3</v>
      </c>
      <c r="P211" s="42"/>
      <c r="Q211" s="77">
        <f t="shared" si="15"/>
        <v>31534.951999999997</v>
      </c>
      <c r="AC211" s="4" t="s">
        <v>72</v>
      </c>
      <c r="AH211" s="4" t="s">
        <v>123</v>
      </c>
    </row>
    <row r="212" spans="1:34">
      <c r="A212" s="42" t="s">
        <v>127</v>
      </c>
      <c r="B212" s="43"/>
      <c r="C212" s="42">
        <v>46553.457999999999</v>
      </c>
      <c r="D212" s="62"/>
      <c r="E212" s="42">
        <f t="shared" si="11"/>
        <v>23187.517308380626</v>
      </c>
      <c r="F212" s="36">
        <f t="shared" si="12"/>
        <v>23187.5</v>
      </c>
      <c r="G212" s="36">
        <f t="shared" si="13"/>
        <v>8.4625000017695129E-3</v>
      </c>
      <c r="H212" s="36"/>
      <c r="I212" s="42"/>
      <c r="J212" s="42"/>
      <c r="K212" s="42"/>
      <c r="L212" s="42"/>
      <c r="M212" s="42"/>
      <c r="N212" s="42">
        <f t="shared" si="16"/>
        <v>8.4625000017695129E-3</v>
      </c>
      <c r="O212" s="23">
        <f t="shared" si="14"/>
        <v>7.5734965393726966E-3</v>
      </c>
      <c r="P212" s="42"/>
      <c r="Q212" s="77">
        <f t="shared" si="15"/>
        <v>31534.957999999999</v>
      </c>
      <c r="AC212" s="4" t="s">
        <v>72</v>
      </c>
      <c r="AH212" s="4" t="s">
        <v>123</v>
      </c>
    </row>
    <row r="213" spans="1:34">
      <c r="A213" s="42" t="s">
        <v>127</v>
      </c>
      <c r="B213" s="43"/>
      <c r="C213" s="42">
        <v>46553.459000000003</v>
      </c>
      <c r="D213" s="62"/>
      <c r="E213" s="42">
        <f t="shared" ref="E213:E229" si="17">(C213-C$7)/C$8</f>
        <v>23187.519353684107</v>
      </c>
      <c r="F213" s="36">
        <f t="shared" ref="F213:F229" si="18">ROUND(2*E213,0)/2</f>
        <v>23187.5</v>
      </c>
      <c r="G213" s="36">
        <f t="shared" ref="G213:G229" si="19">C213-(C$7+C$8*F213)</f>
        <v>9.4625000056112185E-3</v>
      </c>
      <c r="H213" s="36"/>
      <c r="I213" s="42"/>
      <c r="J213" s="42"/>
      <c r="K213" s="42"/>
      <c r="L213" s="42"/>
      <c r="M213" s="42"/>
      <c r="N213" s="42">
        <f t="shared" si="16"/>
        <v>9.4625000056112185E-3</v>
      </c>
      <c r="O213" s="23">
        <f t="shared" ref="O213:O229" si="20">C$11+C$12*F213</f>
        <v>7.5734965393726966E-3</v>
      </c>
      <c r="P213" s="42"/>
      <c r="Q213" s="77">
        <f t="shared" ref="Q213:Q229" si="21">+C213-15018.5</f>
        <v>31534.959000000003</v>
      </c>
      <c r="AC213" s="4" t="s">
        <v>72</v>
      </c>
      <c r="AH213" s="4" t="s">
        <v>123</v>
      </c>
    </row>
    <row r="214" spans="1:34">
      <c r="A214" s="42" t="s">
        <v>127</v>
      </c>
      <c r="B214" s="43"/>
      <c r="C214" s="42">
        <v>46553.46</v>
      </c>
      <c r="D214" s="62"/>
      <c r="E214" s="42">
        <f t="shared" si="17"/>
        <v>23187.52139898757</v>
      </c>
      <c r="F214" s="36">
        <f t="shared" si="18"/>
        <v>23187.5</v>
      </c>
      <c r="G214" s="36">
        <f t="shared" si="19"/>
        <v>1.0462500002176967E-2</v>
      </c>
      <c r="H214" s="36"/>
      <c r="I214" s="42"/>
      <c r="J214" s="42"/>
      <c r="K214" s="42"/>
      <c r="L214" s="42"/>
      <c r="M214" s="42"/>
      <c r="N214" s="42">
        <f t="shared" si="16"/>
        <v>1.0462500002176967E-2</v>
      </c>
      <c r="O214" s="23">
        <f t="shared" si="20"/>
        <v>7.5734965393726966E-3</v>
      </c>
      <c r="P214" s="42"/>
      <c r="Q214" s="77">
        <f t="shared" si="21"/>
        <v>31534.959999999999</v>
      </c>
      <c r="AC214" s="4" t="s">
        <v>72</v>
      </c>
      <c r="AH214" s="4" t="s">
        <v>123</v>
      </c>
    </row>
    <row r="215" spans="1:34">
      <c r="A215" s="42" t="s">
        <v>130</v>
      </c>
      <c r="B215" s="43"/>
      <c r="C215" s="42">
        <v>46910.374000000003</v>
      </c>
      <c r="D215" s="62"/>
      <c r="E215" s="42">
        <f t="shared" si="17"/>
        <v>23917.51884235824</v>
      </c>
      <c r="F215" s="36">
        <f t="shared" si="18"/>
        <v>23917.5</v>
      </c>
      <c r="G215" s="36">
        <f t="shared" si="19"/>
        <v>9.2125000010128133E-3</v>
      </c>
      <c r="H215" s="36"/>
      <c r="I215" s="42"/>
      <c r="J215" s="42"/>
      <c r="K215" s="42"/>
      <c r="L215" s="42"/>
      <c r="M215" s="42"/>
      <c r="N215" s="42">
        <f t="shared" si="16"/>
        <v>9.2125000010128133E-3</v>
      </c>
      <c r="O215" s="23">
        <f t="shared" si="20"/>
        <v>7.8789334889186463E-3</v>
      </c>
      <c r="P215" s="42"/>
      <c r="Q215" s="77">
        <f t="shared" si="21"/>
        <v>31891.874000000003</v>
      </c>
      <c r="AC215" s="4" t="s">
        <v>72</v>
      </c>
      <c r="AH215" s="4" t="s">
        <v>123</v>
      </c>
    </row>
    <row r="216" spans="1:34">
      <c r="A216" s="42" t="s">
        <v>130</v>
      </c>
      <c r="B216" s="43"/>
      <c r="C216" s="42">
        <v>46910.383999999998</v>
      </c>
      <c r="D216" s="62"/>
      <c r="E216" s="42">
        <f t="shared" si="17"/>
        <v>23917.539295392948</v>
      </c>
      <c r="F216" s="36">
        <f t="shared" si="18"/>
        <v>23917.5</v>
      </c>
      <c r="G216" s="36">
        <f t="shared" si="19"/>
        <v>1.9212499995774124E-2</v>
      </c>
      <c r="H216" s="36"/>
      <c r="I216" s="42"/>
      <c r="J216" s="42"/>
      <c r="K216" s="42"/>
      <c r="L216" s="42"/>
      <c r="M216" s="42"/>
      <c r="N216" s="42">
        <f t="shared" si="16"/>
        <v>1.9212499995774124E-2</v>
      </c>
      <c r="O216" s="23">
        <f t="shared" si="20"/>
        <v>7.8789334889186463E-3</v>
      </c>
      <c r="P216" s="42"/>
      <c r="Q216" s="77">
        <f t="shared" si="21"/>
        <v>31891.883999999998</v>
      </c>
      <c r="AC216" s="4" t="s">
        <v>72</v>
      </c>
      <c r="AH216" s="4" t="s">
        <v>123</v>
      </c>
    </row>
    <row r="217" spans="1:34">
      <c r="A217" s="42" t="s">
        <v>130</v>
      </c>
      <c r="B217" s="43"/>
      <c r="C217" s="42">
        <v>46916.485999999997</v>
      </c>
      <c r="D217" s="62"/>
      <c r="E217" s="42">
        <f t="shared" si="17"/>
        <v>23930.019737178496</v>
      </c>
      <c r="F217" s="36">
        <f t="shared" si="18"/>
        <v>23930</v>
      </c>
      <c r="G217" s="36">
        <f t="shared" si="19"/>
        <v>9.6499999999650754E-3</v>
      </c>
      <c r="H217" s="36"/>
      <c r="I217" s="42"/>
      <c r="J217" s="42"/>
      <c r="K217" s="42"/>
      <c r="L217" s="42"/>
      <c r="M217" s="42"/>
      <c r="N217" s="42">
        <f t="shared" si="16"/>
        <v>9.6499999999650754E-3</v>
      </c>
      <c r="O217" s="23">
        <f t="shared" si="20"/>
        <v>7.8841635736711449E-3</v>
      </c>
      <c r="P217" s="42"/>
      <c r="Q217" s="77">
        <f t="shared" si="21"/>
        <v>31897.985999999997</v>
      </c>
      <c r="AC217" s="4" t="s">
        <v>72</v>
      </c>
      <c r="AH217" s="4" t="s">
        <v>123</v>
      </c>
    </row>
    <row r="218" spans="1:34">
      <c r="A218" s="42" t="s">
        <v>130</v>
      </c>
      <c r="B218" s="43"/>
      <c r="C218" s="42">
        <v>47295.411</v>
      </c>
      <c r="D218" s="62"/>
      <c r="E218" s="42">
        <f t="shared" si="17"/>
        <v>24705.036355269211</v>
      </c>
      <c r="F218" s="36">
        <f t="shared" si="18"/>
        <v>24705</v>
      </c>
      <c r="G218" s="36">
        <f t="shared" si="19"/>
        <v>1.7775000000256114E-2</v>
      </c>
      <c r="H218" s="36"/>
      <c r="I218" s="42"/>
      <c r="J218" s="42"/>
      <c r="K218" s="42"/>
      <c r="L218" s="42"/>
      <c r="M218" s="42"/>
      <c r="N218" s="42">
        <f t="shared" si="16"/>
        <v>1.7775000000256114E-2</v>
      </c>
      <c r="O218" s="23">
        <f t="shared" si="20"/>
        <v>8.208428828326092E-3</v>
      </c>
      <c r="P218" s="42"/>
      <c r="Q218" s="77">
        <f t="shared" si="21"/>
        <v>32276.911</v>
      </c>
      <c r="AC218" s="4" t="s">
        <v>72</v>
      </c>
      <c r="AH218" s="4" t="s">
        <v>123</v>
      </c>
    </row>
    <row r="219" spans="1:34">
      <c r="A219" s="42" t="s">
        <v>136</v>
      </c>
      <c r="B219" s="43"/>
      <c r="C219" s="42">
        <v>47944.453000000001</v>
      </c>
      <c r="D219" s="62"/>
      <c r="E219" s="42">
        <f t="shared" si="17"/>
        <v>26032.524211279848</v>
      </c>
      <c r="F219" s="36">
        <f t="shared" si="18"/>
        <v>26032.5</v>
      </c>
      <c r="G219" s="36">
        <f t="shared" si="19"/>
        <v>1.1837500002002344E-2</v>
      </c>
      <c r="H219" s="36"/>
      <c r="I219" s="42"/>
      <c r="J219" s="42"/>
      <c r="K219" s="42"/>
      <c r="L219" s="42"/>
      <c r="M219" s="42"/>
      <c r="N219" s="42">
        <f t="shared" si="16"/>
        <v>1.1837500002002344E-2</v>
      </c>
      <c r="O219" s="23">
        <f t="shared" si="20"/>
        <v>8.7638638290415006E-3</v>
      </c>
      <c r="P219" s="42"/>
      <c r="Q219" s="77">
        <f t="shared" si="21"/>
        <v>32925.953000000001</v>
      </c>
      <c r="AC219" s="4" t="s">
        <v>72</v>
      </c>
      <c r="AH219" s="4" t="s">
        <v>123</v>
      </c>
    </row>
    <row r="220" spans="1:34">
      <c r="A220" s="42" t="s">
        <v>136</v>
      </c>
      <c r="B220" s="43"/>
      <c r="C220" s="42">
        <v>47944.468000000001</v>
      </c>
      <c r="D220" s="62"/>
      <c r="E220" s="42">
        <f t="shared" si="17"/>
        <v>26032.554890831925</v>
      </c>
      <c r="F220" s="36">
        <f t="shared" si="18"/>
        <v>26032.5</v>
      </c>
      <c r="G220" s="36">
        <f t="shared" si="19"/>
        <v>2.6837500001420267E-2</v>
      </c>
      <c r="H220" s="36"/>
      <c r="I220" s="42"/>
      <c r="J220" s="42"/>
      <c r="K220" s="42"/>
      <c r="L220" s="42"/>
      <c r="M220" s="42"/>
      <c r="N220" s="42">
        <f t="shared" si="16"/>
        <v>2.6837500001420267E-2</v>
      </c>
      <c r="O220" s="23">
        <f t="shared" si="20"/>
        <v>8.7638638290415006E-3</v>
      </c>
      <c r="P220" s="42"/>
      <c r="Q220" s="77">
        <f t="shared" si="21"/>
        <v>32925.968000000001</v>
      </c>
      <c r="AC220" s="4" t="s">
        <v>72</v>
      </c>
      <c r="AH220" s="4" t="s">
        <v>123</v>
      </c>
    </row>
    <row r="221" spans="1:34">
      <c r="A221" s="42" t="s">
        <v>136</v>
      </c>
      <c r="B221" s="43"/>
      <c r="C221" s="42">
        <v>49066.531000000003</v>
      </c>
      <c r="D221" s="62"/>
      <c r="E221" s="42">
        <f t="shared" si="17"/>
        <v>28327.514240425426</v>
      </c>
      <c r="F221" s="36">
        <f t="shared" si="18"/>
        <v>28327.5</v>
      </c>
      <c r="G221" s="36">
        <f t="shared" si="19"/>
        <v>6.9625000032829121E-3</v>
      </c>
      <c r="H221" s="36"/>
      <c r="I221" s="42"/>
      <c r="J221" s="42"/>
      <c r="K221" s="42"/>
      <c r="L221" s="42"/>
      <c r="M221" s="42"/>
      <c r="N221" s="42">
        <f t="shared" si="16"/>
        <v>6.9625000032829121E-3</v>
      </c>
      <c r="O221" s="23">
        <f t="shared" si="20"/>
        <v>9.7241073896003442E-3</v>
      </c>
      <c r="P221" s="42"/>
      <c r="Q221" s="77">
        <f t="shared" si="21"/>
        <v>34048.031000000003</v>
      </c>
      <c r="AC221" s="4" t="s">
        <v>72</v>
      </c>
      <c r="AH221" s="4" t="s">
        <v>123</v>
      </c>
    </row>
    <row r="222" spans="1:34">
      <c r="A222" s="42" t="s">
        <v>136</v>
      </c>
      <c r="B222" s="43"/>
      <c r="C222" s="42">
        <v>49066.534</v>
      </c>
      <c r="D222" s="62"/>
      <c r="E222" s="42">
        <f t="shared" si="17"/>
        <v>28327.520376335837</v>
      </c>
      <c r="F222" s="36">
        <f t="shared" si="18"/>
        <v>28327.5</v>
      </c>
      <c r="G222" s="36">
        <f t="shared" si="19"/>
        <v>9.9625000002561137E-3</v>
      </c>
      <c r="H222" s="36"/>
      <c r="I222" s="42"/>
      <c r="J222" s="42"/>
      <c r="K222" s="42"/>
      <c r="L222" s="42"/>
      <c r="M222" s="42"/>
      <c r="N222" s="42">
        <f t="shared" si="16"/>
        <v>9.9625000002561137E-3</v>
      </c>
      <c r="O222" s="23">
        <f t="shared" si="20"/>
        <v>9.7241073896003442E-3</v>
      </c>
      <c r="P222" s="42"/>
      <c r="Q222" s="77">
        <f t="shared" si="21"/>
        <v>34048.034</v>
      </c>
      <c r="AC222" s="4" t="s">
        <v>72</v>
      </c>
      <c r="AH222" s="4" t="s">
        <v>123</v>
      </c>
    </row>
    <row r="223" spans="1:34">
      <c r="A223" s="42" t="s">
        <v>136</v>
      </c>
      <c r="B223" s="43"/>
      <c r="C223" s="42">
        <v>49066.542000000001</v>
      </c>
      <c r="D223" s="62"/>
      <c r="E223" s="42">
        <f t="shared" si="17"/>
        <v>28327.536738763614</v>
      </c>
      <c r="F223" s="36">
        <f t="shared" si="18"/>
        <v>28327.5</v>
      </c>
      <c r="G223" s="36">
        <f t="shared" si="19"/>
        <v>1.7962500001885928E-2</v>
      </c>
      <c r="H223" s="36"/>
      <c r="I223" s="42"/>
      <c r="J223" s="42"/>
      <c r="K223" s="42"/>
      <c r="L223" s="42"/>
      <c r="M223" s="42"/>
      <c r="N223" s="42">
        <f t="shared" si="16"/>
        <v>1.7962500001885928E-2</v>
      </c>
      <c r="O223" s="23">
        <f t="shared" si="20"/>
        <v>9.7241073896003442E-3</v>
      </c>
      <c r="P223" s="42"/>
      <c r="Q223" s="77">
        <f t="shared" si="21"/>
        <v>34048.042000000001</v>
      </c>
      <c r="AC223" s="4" t="s">
        <v>72</v>
      </c>
      <c r="AH223" s="4" t="s">
        <v>123</v>
      </c>
    </row>
    <row r="224" spans="1:34">
      <c r="A224" s="42" t="s">
        <v>9</v>
      </c>
      <c r="B224" s="43"/>
      <c r="C224" s="42">
        <v>35216.501100000001</v>
      </c>
      <c r="D224" s="42"/>
      <c r="E224" s="42">
        <f t="shared" si="17"/>
        <v>0</v>
      </c>
      <c r="F224" s="36">
        <f t="shared" si="18"/>
        <v>0</v>
      </c>
      <c r="G224" s="36">
        <f t="shared" si="19"/>
        <v>0</v>
      </c>
      <c r="H224" s="36">
        <v>-4.0024651607382111E-3</v>
      </c>
      <c r="J224" s="42"/>
      <c r="K224" s="42"/>
      <c r="L224" s="42"/>
      <c r="M224" s="42"/>
      <c r="N224" s="42"/>
      <c r="O224" s="23">
        <f t="shared" si="20"/>
        <v>-2.1283106765132183E-3</v>
      </c>
      <c r="P224" s="3"/>
      <c r="Q224" s="77">
        <f t="shared" si="21"/>
        <v>20198.001100000001</v>
      </c>
    </row>
    <row r="225" spans="1:17">
      <c r="A225" s="38" t="s">
        <v>182</v>
      </c>
      <c r="B225" s="39"/>
      <c r="C225" s="94">
        <v>38448.273999999998</v>
      </c>
      <c r="D225" s="61"/>
      <c r="E225" s="42">
        <f t="shared" si="17"/>
        <v>6609.9563327708674</v>
      </c>
      <c r="F225" s="36">
        <f t="shared" si="18"/>
        <v>6610</v>
      </c>
      <c r="G225" s="36">
        <f t="shared" si="19"/>
        <v>-2.1350000002712477E-2</v>
      </c>
      <c r="H225" s="10"/>
      <c r="I225" s="42"/>
      <c r="J225" s="42"/>
      <c r="K225" s="42"/>
      <c r="L225" s="42">
        <f>G225</f>
        <v>-2.1350000002712477E-2</v>
      </c>
      <c r="M225" s="42"/>
      <c r="N225" s="3"/>
      <c r="O225" s="23">
        <f t="shared" si="20"/>
        <v>6.3735814060832986E-4</v>
      </c>
      <c r="P225" s="3"/>
      <c r="Q225" s="77">
        <f t="shared" si="21"/>
        <v>23429.773999999998</v>
      </c>
    </row>
    <row r="226" spans="1:17">
      <c r="A226" s="42" t="s">
        <v>10</v>
      </c>
      <c r="B226" s="43"/>
      <c r="C226" s="92">
        <v>39622.309000000001</v>
      </c>
      <c r="D226" s="62">
        <v>4.0000000000000001E-3</v>
      </c>
      <c r="E226" s="42">
        <f t="shared" si="17"/>
        <v>9011.214194406095</v>
      </c>
      <c r="F226" s="36">
        <f t="shared" si="18"/>
        <v>9011</v>
      </c>
      <c r="G226" s="36">
        <f t="shared" si="19"/>
        <v>0.10472499999741558</v>
      </c>
      <c r="H226" s="36"/>
      <c r="I226" s="42"/>
      <c r="J226" s="42"/>
      <c r="K226" s="42"/>
      <c r="L226" s="42">
        <f>G226</f>
        <v>0.10472499999741558</v>
      </c>
      <c r="M226" s="42"/>
      <c r="N226" s="42"/>
      <c r="O226" s="23">
        <f t="shared" si="20"/>
        <v>1.6419528198683654E-3</v>
      </c>
      <c r="P226" s="42"/>
      <c r="Q226" s="77">
        <f t="shared" si="21"/>
        <v>24603.809000000001</v>
      </c>
    </row>
    <row r="227" spans="1:17">
      <c r="A227" s="42" t="s">
        <v>11</v>
      </c>
      <c r="B227" s="43"/>
      <c r="C227" s="99">
        <v>47593.249199999998</v>
      </c>
      <c r="D227" s="48">
        <v>1E-4</v>
      </c>
      <c r="E227" s="42">
        <f t="shared" si="17"/>
        <v>25314.205859794441</v>
      </c>
      <c r="F227" s="36">
        <f t="shared" si="18"/>
        <v>25314</v>
      </c>
      <c r="G227" s="36">
        <f t="shared" si="19"/>
        <v>0.10065000000031432</v>
      </c>
      <c r="H227" s="36"/>
      <c r="I227" s="42"/>
      <c r="J227" s="42"/>
      <c r="K227" s="42"/>
      <c r="L227" s="42">
        <f>G227</f>
        <v>0.10065000000031432</v>
      </c>
      <c r="M227" s="42"/>
      <c r="N227" s="42"/>
      <c r="O227" s="23">
        <f t="shared" si="20"/>
        <v>8.4632385574678511E-3</v>
      </c>
      <c r="P227" s="42"/>
      <c r="Q227" s="77">
        <f t="shared" si="21"/>
        <v>32574.749199999998</v>
      </c>
    </row>
    <row r="228" spans="1:17">
      <c r="A228" s="42" t="s">
        <v>11</v>
      </c>
      <c r="B228" s="43"/>
      <c r="C228" s="92">
        <v>47594.206899999997</v>
      </c>
      <c r="D228" s="62">
        <v>2.0000000000000001E-4</v>
      </c>
      <c r="E228" s="42">
        <f t="shared" si="17"/>
        <v>25316.164646929479</v>
      </c>
      <c r="F228" s="36">
        <f t="shared" si="18"/>
        <v>25316</v>
      </c>
      <c r="G228" s="36">
        <f t="shared" si="19"/>
        <v>8.0499999996391125E-2</v>
      </c>
      <c r="H228" s="36"/>
      <c r="I228" s="42"/>
      <c r="J228" s="42"/>
      <c r="K228" s="42"/>
      <c r="L228" s="42">
        <f>G228</f>
        <v>8.0499999996391125E-2</v>
      </c>
      <c r="M228" s="42"/>
      <c r="N228" s="42"/>
      <c r="O228" s="23">
        <f t="shared" si="20"/>
        <v>8.4640753710282495E-3</v>
      </c>
      <c r="P228" s="42"/>
      <c r="Q228" s="77">
        <f t="shared" si="21"/>
        <v>32575.706899999997</v>
      </c>
    </row>
    <row r="229" spans="1:17">
      <c r="A229" s="42" t="s">
        <v>11</v>
      </c>
      <c r="B229" s="43"/>
      <c r="C229" s="92">
        <v>47616.240400000002</v>
      </c>
      <c r="D229" s="62">
        <v>2.0000000000000001E-4</v>
      </c>
      <c r="E229" s="42">
        <f t="shared" si="17"/>
        <v>25361.229840977656</v>
      </c>
      <c r="F229" s="36">
        <f t="shared" si="18"/>
        <v>25361</v>
      </c>
      <c r="G229" s="36">
        <f t="shared" si="19"/>
        <v>0.11237500000424916</v>
      </c>
      <c r="H229" s="36"/>
      <c r="I229" s="42"/>
      <c r="J229" s="42"/>
      <c r="K229" s="42"/>
      <c r="L229" s="42">
        <f>G229</f>
        <v>0.11237500000424916</v>
      </c>
      <c r="M229" s="42"/>
      <c r="N229" s="42"/>
      <c r="O229" s="23">
        <f t="shared" si="20"/>
        <v>8.4829036761372469E-3</v>
      </c>
      <c r="P229" s="42"/>
      <c r="Q229" s="77">
        <f t="shared" si="21"/>
        <v>32597.740400000002</v>
      </c>
    </row>
    <row r="230" spans="1:17">
      <c r="A230" s="42" t="s">
        <v>11</v>
      </c>
      <c r="B230" s="43"/>
      <c r="C230" s="100">
        <v>2447617.1979</v>
      </c>
      <c r="D230" s="62">
        <v>1E-4</v>
      </c>
      <c r="E230" s="42"/>
      <c r="F230" s="36"/>
      <c r="G230" s="36"/>
      <c r="H230" s="36"/>
      <c r="I230" s="42"/>
      <c r="J230" s="42"/>
      <c r="K230" s="42"/>
      <c r="L230" s="42"/>
      <c r="M230" s="42"/>
      <c r="N230" s="42"/>
      <c r="O230" s="23"/>
      <c r="P230" s="42"/>
      <c r="Q230" s="77"/>
    </row>
    <row r="231" spans="1:17">
      <c r="A231" s="42" t="s">
        <v>11</v>
      </c>
      <c r="B231" s="43"/>
      <c r="C231" s="49">
        <v>47618.155299999999</v>
      </c>
      <c r="D231" s="62">
        <v>2.0000000000000001E-4</v>
      </c>
      <c r="E231" s="42">
        <f t="shared" ref="E231:E262" si="22">(C231-C$7)/C$8</f>
        <v>25365.146392595994</v>
      </c>
      <c r="F231" s="36">
        <f t="shared" ref="F231:F262" si="23">ROUND(2*E231,0)/2</f>
        <v>25365</v>
      </c>
      <c r="G231" s="36">
        <f t="shared" ref="G231:G262" si="24">C231-(C$7+C$8*F231)</f>
        <v>7.1574999994481914E-2</v>
      </c>
      <c r="H231" s="36"/>
      <c r="I231" s="42"/>
      <c r="J231" s="42"/>
      <c r="K231" s="42"/>
      <c r="L231" s="42">
        <f t="shared" ref="L231:L278" si="25">G231</f>
        <v>7.1574999994481914E-2</v>
      </c>
      <c r="M231" s="42"/>
      <c r="N231" s="42"/>
      <c r="O231" s="23">
        <f t="shared" ref="O231:O262" si="26">C$11+C$12*F231</f>
        <v>8.4845773032580472E-3</v>
      </c>
      <c r="P231" s="42"/>
      <c r="Q231" s="77">
        <f t="shared" ref="Q231:Q262" si="27">+C231-15018.5</f>
        <v>32599.655299999999</v>
      </c>
    </row>
    <row r="232" spans="1:17">
      <c r="A232" s="44" t="s">
        <v>183</v>
      </c>
      <c r="B232" s="39"/>
      <c r="C232" s="93">
        <v>47944.352599999998</v>
      </c>
      <c r="D232" s="61"/>
      <c r="E232" s="42">
        <f t="shared" si="22"/>
        <v>26032.318862811262</v>
      </c>
      <c r="F232" s="36">
        <f t="shared" si="23"/>
        <v>26032.5</v>
      </c>
      <c r="G232" s="36">
        <f t="shared" si="24"/>
        <v>-8.856250000098953E-2</v>
      </c>
      <c r="H232" s="36"/>
      <c r="I232" s="42"/>
      <c r="J232" s="42"/>
      <c r="K232" s="42"/>
      <c r="L232" s="42">
        <f t="shared" si="25"/>
        <v>-8.856250000098953E-2</v>
      </c>
      <c r="M232" s="42"/>
      <c r="N232" s="42"/>
      <c r="O232" s="23">
        <f t="shared" si="26"/>
        <v>8.7638638290415006E-3</v>
      </c>
      <c r="P232" s="42"/>
      <c r="Q232" s="77">
        <f t="shared" si="27"/>
        <v>32925.852599999998</v>
      </c>
    </row>
    <row r="233" spans="1:17">
      <c r="A233" s="45" t="s">
        <v>12</v>
      </c>
      <c r="B233" s="39" t="s">
        <v>180</v>
      </c>
      <c r="C233" s="94">
        <v>50422.675000000003</v>
      </c>
      <c r="D233" s="39">
        <v>1E-4</v>
      </c>
      <c r="E233" s="42">
        <f t="shared" si="22"/>
        <v>31101.240272025367</v>
      </c>
      <c r="F233" s="36">
        <f t="shared" si="23"/>
        <v>31101</v>
      </c>
      <c r="G233" s="36">
        <f t="shared" si="24"/>
        <v>0.1174749999991036</v>
      </c>
      <c r="H233" s="36"/>
      <c r="I233" s="42"/>
      <c r="J233" s="42"/>
      <c r="K233" s="42"/>
      <c r="L233" s="42">
        <f t="shared" si="25"/>
        <v>0.1174749999991036</v>
      </c>
      <c r="M233" s="42"/>
      <c r="N233" s="42"/>
      <c r="O233" s="23">
        <f t="shared" si="26"/>
        <v>1.0884558594484854E-2</v>
      </c>
      <c r="P233" s="42"/>
      <c r="Q233" s="77">
        <f t="shared" si="27"/>
        <v>35404.175000000003</v>
      </c>
    </row>
    <row r="234" spans="1:17">
      <c r="A234" s="96" t="s">
        <v>13</v>
      </c>
      <c r="B234" s="39" t="s">
        <v>180</v>
      </c>
      <c r="C234" s="94">
        <v>51130.635600000001</v>
      </c>
      <c r="D234" s="39">
        <v>6.0000000000000002E-5</v>
      </c>
      <c r="E234" s="42">
        <f t="shared" si="22"/>
        <v>32549.234545175641</v>
      </c>
      <c r="F234" s="36">
        <f t="shared" si="23"/>
        <v>32549</v>
      </c>
      <c r="G234" s="36">
        <f t="shared" si="24"/>
        <v>0.11467499999707798</v>
      </c>
      <c r="H234" s="36"/>
      <c r="I234" s="42"/>
      <c r="J234" s="42"/>
      <c r="K234" s="42"/>
      <c r="L234" s="42">
        <f t="shared" si="25"/>
        <v>0.11467499999707798</v>
      </c>
      <c r="M234" s="42"/>
      <c r="N234" s="42"/>
      <c r="O234" s="23">
        <f t="shared" si="26"/>
        <v>1.1490411612214356E-2</v>
      </c>
      <c r="P234" s="42"/>
      <c r="Q234" s="77">
        <f t="shared" si="27"/>
        <v>36112.135600000001</v>
      </c>
    </row>
    <row r="235" spans="1:17">
      <c r="A235" s="96" t="s">
        <v>13</v>
      </c>
      <c r="B235" s="39" t="s">
        <v>180</v>
      </c>
      <c r="C235" s="94">
        <v>51130.635690000003</v>
      </c>
      <c r="D235" s="39">
        <v>8.0000000000000007E-5</v>
      </c>
      <c r="E235" s="42">
        <f t="shared" si="22"/>
        <v>32549.234729252956</v>
      </c>
      <c r="F235" s="36">
        <f t="shared" si="23"/>
        <v>32549</v>
      </c>
      <c r="G235" s="36">
        <f t="shared" si="24"/>
        <v>0.11476499999844236</v>
      </c>
      <c r="H235" s="36"/>
      <c r="I235" s="42"/>
      <c r="J235" s="42"/>
      <c r="K235" s="42"/>
      <c r="L235" s="42">
        <f t="shared" si="25"/>
        <v>0.11476499999844236</v>
      </c>
      <c r="M235" s="42"/>
      <c r="N235" s="42"/>
      <c r="O235" s="23">
        <f t="shared" si="26"/>
        <v>1.1490411612214356E-2</v>
      </c>
      <c r="P235" s="42"/>
      <c r="Q235" s="77">
        <f t="shared" si="27"/>
        <v>36112.135690000003</v>
      </c>
    </row>
    <row r="236" spans="1:17">
      <c r="A236" s="96" t="s">
        <v>13</v>
      </c>
      <c r="B236" s="39" t="s">
        <v>180</v>
      </c>
      <c r="C236" s="94">
        <v>51130.635880000002</v>
      </c>
      <c r="D236" s="39">
        <v>9.0000000000000006E-5</v>
      </c>
      <c r="E236" s="42">
        <f t="shared" si="22"/>
        <v>32549.235117860615</v>
      </c>
      <c r="F236" s="36">
        <f t="shared" si="23"/>
        <v>32549</v>
      </c>
      <c r="G236" s="36">
        <f t="shared" si="24"/>
        <v>0.11495499999728054</v>
      </c>
      <c r="H236" s="36"/>
      <c r="I236" s="42"/>
      <c r="J236" s="42"/>
      <c r="K236" s="42"/>
      <c r="L236" s="42">
        <f t="shared" si="25"/>
        <v>0.11495499999728054</v>
      </c>
      <c r="M236" s="42"/>
      <c r="N236" s="42"/>
      <c r="O236" s="23">
        <f t="shared" si="26"/>
        <v>1.1490411612214356E-2</v>
      </c>
      <c r="P236" s="42"/>
      <c r="Q236" s="77">
        <f t="shared" si="27"/>
        <v>36112.135880000002</v>
      </c>
    </row>
    <row r="237" spans="1:17">
      <c r="A237" s="96" t="s">
        <v>13</v>
      </c>
      <c r="B237" s="39" t="s">
        <v>180</v>
      </c>
      <c r="C237" s="94">
        <v>51141.651140000002</v>
      </c>
      <c r="D237" s="39">
        <v>6.0000000000000002E-5</v>
      </c>
      <c r="E237" s="42">
        <f t="shared" si="22"/>
        <v>32571.764667382526</v>
      </c>
      <c r="F237" s="36">
        <f t="shared" si="23"/>
        <v>32572</v>
      </c>
      <c r="G237" s="36">
        <f t="shared" si="24"/>
        <v>-0.115059999996447</v>
      </c>
      <c r="H237" s="36"/>
      <c r="I237" s="42"/>
      <c r="J237" s="42"/>
      <c r="K237" s="42"/>
      <c r="L237" s="42">
        <f t="shared" si="25"/>
        <v>-0.115059999996447</v>
      </c>
      <c r="M237" s="42"/>
      <c r="N237" s="42"/>
      <c r="O237" s="23">
        <f t="shared" si="26"/>
        <v>1.1500034968158953E-2</v>
      </c>
      <c r="P237" s="42"/>
      <c r="Q237" s="77">
        <f t="shared" si="27"/>
        <v>36123.151140000002</v>
      </c>
    </row>
    <row r="238" spans="1:17">
      <c r="A238" s="96" t="s">
        <v>13</v>
      </c>
      <c r="B238" s="39" t="s">
        <v>180</v>
      </c>
      <c r="C238" s="94">
        <v>51141.651409999999</v>
      </c>
      <c r="D238" s="39">
        <v>4.0000000000000003E-5</v>
      </c>
      <c r="E238" s="42">
        <f t="shared" si="22"/>
        <v>32571.765219614455</v>
      </c>
      <c r="F238" s="36">
        <f t="shared" si="23"/>
        <v>32572</v>
      </c>
      <c r="G238" s="36">
        <f t="shared" si="24"/>
        <v>-0.1147899999996298</v>
      </c>
      <c r="H238" s="36"/>
      <c r="I238" s="42"/>
      <c r="J238" s="42"/>
      <c r="K238" s="42"/>
      <c r="L238" s="42">
        <f t="shared" si="25"/>
        <v>-0.1147899999996298</v>
      </c>
      <c r="M238" s="42"/>
      <c r="N238" s="42"/>
      <c r="O238" s="23">
        <f t="shared" si="26"/>
        <v>1.1500034968158953E-2</v>
      </c>
      <c r="P238" s="42"/>
      <c r="Q238" s="77">
        <f t="shared" si="27"/>
        <v>36123.151409999999</v>
      </c>
    </row>
    <row r="239" spans="1:17">
      <c r="A239" s="96" t="s">
        <v>13</v>
      </c>
      <c r="B239" s="39" t="s">
        <v>180</v>
      </c>
      <c r="C239" s="94">
        <v>51141.651510000003</v>
      </c>
      <c r="D239" s="39">
        <v>4.0000000000000003E-5</v>
      </c>
      <c r="E239" s="42">
        <f t="shared" si="22"/>
        <v>32571.765424144811</v>
      </c>
      <c r="F239" s="36">
        <f t="shared" si="23"/>
        <v>32572</v>
      </c>
      <c r="G239" s="36">
        <f t="shared" si="24"/>
        <v>-0.11468999999488005</v>
      </c>
      <c r="H239" s="36"/>
      <c r="I239" s="42"/>
      <c r="J239" s="42"/>
      <c r="K239" s="42"/>
      <c r="L239" s="42">
        <f t="shared" si="25"/>
        <v>-0.11468999999488005</v>
      </c>
      <c r="M239" s="42"/>
      <c r="N239" s="42"/>
      <c r="O239" s="23">
        <f t="shared" si="26"/>
        <v>1.1500034968158953E-2</v>
      </c>
      <c r="P239" s="42"/>
      <c r="Q239" s="77">
        <f t="shared" si="27"/>
        <v>36123.151510000003</v>
      </c>
    </row>
    <row r="240" spans="1:17">
      <c r="A240" s="96" t="s">
        <v>13</v>
      </c>
      <c r="B240" s="39" t="s">
        <v>177</v>
      </c>
      <c r="C240" s="94">
        <v>51150.5072</v>
      </c>
      <c r="D240" s="39">
        <v>1E-3</v>
      </c>
      <c r="E240" s="42">
        <f t="shared" si="22"/>
        <v>32589.877997647898</v>
      </c>
      <c r="F240" s="36">
        <f t="shared" si="23"/>
        <v>32590</v>
      </c>
      <c r="G240" s="36">
        <f t="shared" si="24"/>
        <v>-5.9650000002875458E-2</v>
      </c>
      <c r="H240" s="36"/>
      <c r="I240" s="42"/>
      <c r="J240" s="42"/>
      <c r="K240" s="42"/>
      <c r="L240" s="42">
        <f t="shared" si="25"/>
        <v>-5.9650000002875458E-2</v>
      </c>
      <c r="M240" s="42"/>
      <c r="N240" s="42"/>
      <c r="O240" s="23">
        <f t="shared" si="26"/>
        <v>1.1507566290202553E-2</v>
      </c>
      <c r="P240" s="42"/>
      <c r="Q240" s="77">
        <f t="shared" si="27"/>
        <v>36132.0072</v>
      </c>
    </row>
    <row r="241" spans="1:17">
      <c r="A241" s="96" t="s">
        <v>13</v>
      </c>
      <c r="B241" s="39" t="s">
        <v>177</v>
      </c>
      <c r="C241" s="94">
        <v>51150.508900000001</v>
      </c>
      <c r="D241" s="39">
        <v>5.9999999999999995E-4</v>
      </c>
      <c r="E241" s="42">
        <f t="shared" si="22"/>
        <v>32589.881474663802</v>
      </c>
      <c r="F241" s="36">
        <f t="shared" si="23"/>
        <v>32590</v>
      </c>
      <c r="G241" s="36">
        <f t="shared" si="24"/>
        <v>-5.7950000002165325E-2</v>
      </c>
      <c r="H241" s="36"/>
      <c r="I241" s="42"/>
      <c r="J241" s="42"/>
      <c r="K241" s="42"/>
      <c r="L241" s="42">
        <f t="shared" si="25"/>
        <v>-5.7950000002165325E-2</v>
      </c>
      <c r="M241" s="42"/>
      <c r="N241" s="42"/>
      <c r="O241" s="23">
        <f t="shared" si="26"/>
        <v>1.1507566290202553E-2</v>
      </c>
      <c r="P241" s="42"/>
      <c r="Q241" s="77">
        <f t="shared" si="27"/>
        <v>36132.008900000001</v>
      </c>
    </row>
    <row r="242" spans="1:17">
      <c r="A242" s="96" t="s">
        <v>13</v>
      </c>
      <c r="B242" s="39" t="s">
        <v>177</v>
      </c>
      <c r="C242" s="94">
        <v>51150.51</v>
      </c>
      <c r="D242" s="39">
        <v>5.0000000000000001E-4</v>
      </c>
      <c r="E242" s="42">
        <f t="shared" si="22"/>
        <v>32589.883724497624</v>
      </c>
      <c r="F242" s="36">
        <f t="shared" si="23"/>
        <v>32590</v>
      </c>
      <c r="G242" s="36">
        <f t="shared" si="24"/>
        <v>-5.6850000000849832E-2</v>
      </c>
      <c r="H242" s="36"/>
      <c r="I242" s="42"/>
      <c r="J242" s="42"/>
      <c r="K242" s="42"/>
      <c r="L242" s="42">
        <f t="shared" si="25"/>
        <v>-5.6850000000849832E-2</v>
      </c>
      <c r="M242" s="42"/>
      <c r="N242" s="42"/>
      <c r="O242" s="23">
        <f t="shared" si="26"/>
        <v>1.1507566290202553E-2</v>
      </c>
      <c r="P242" s="42"/>
      <c r="Q242" s="77">
        <f t="shared" si="27"/>
        <v>36132.01</v>
      </c>
    </row>
    <row r="243" spans="1:17">
      <c r="A243" s="96" t="s">
        <v>13</v>
      </c>
      <c r="B243" s="39" t="s">
        <v>180</v>
      </c>
      <c r="C243" s="94">
        <v>51158.4162</v>
      </c>
      <c r="D243" s="39">
        <v>4.0000000000000003E-5</v>
      </c>
      <c r="E243" s="42">
        <f t="shared" si="22"/>
        <v>32606.054302807177</v>
      </c>
      <c r="F243" s="36">
        <f t="shared" si="23"/>
        <v>32606</v>
      </c>
      <c r="G243" s="36">
        <f t="shared" si="24"/>
        <v>2.6550000002316665E-2</v>
      </c>
      <c r="H243" s="36"/>
      <c r="I243" s="42"/>
      <c r="J243" s="42"/>
      <c r="K243" s="42"/>
      <c r="L243" s="42">
        <f t="shared" si="25"/>
        <v>2.6550000002316665E-2</v>
      </c>
      <c r="M243" s="42"/>
      <c r="N243" s="42"/>
      <c r="O243" s="23">
        <f t="shared" si="26"/>
        <v>1.1514260798685751E-2</v>
      </c>
      <c r="P243" s="42"/>
      <c r="Q243" s="77">
        <f t="shared" si="27"/>
        <v>36139.9162</v>
      </c>
    </row>
    <row r="244" spans="1:17">
      <c r="A244" s="96" t="s">
        <v>13</v>
      </c>
      <c r="B244" s="39" t="s">
        <v>180</v>
      </c>
      <c r="C244" s="94">
        <v>51158.416469999996</v>
      </c>
      <c r="D244" s="39">
        <v>4.0000000000000003E-5</v>
      </c>
      <c r="E244" s="42">
        <f t="shared" si="22"/>
        <v>32606.054855039107</v>
      </c>
      <c r="F244" s="36">
        <f t="shared" si="23"/>
        <v>32606</v>
      </c>
      <c r="G244" s="36">
        <f t="shared" si="24"/>
        <v>2.681999999913387E-2</v>
      </c>
      <c r="H244" s="36"/>
      <c r="I244" s="42"/>
      <c r="J244" s="42"/>
      <c r="K244" s="42"/>
      <c r="L244" s="42">
        <f t="shared" si="25"/>
        <v>2.681999999913387E-2</v>
      </c>
      <c r="M244" s="42"/>
      <c r="N244" s="42"/>
      <c r="O244" s="23">
        <f t="shared" si="26"/>
        <v>1.1514260798685751E-2</v>
      </c>
      <c r="P244" s="42"/>
      <c r="Q244" s="77">
        <f t="shared" si="27"/>
        <v>36139.916469999996</v>
      </c>
    </row>
    <row r="245" spans="1:17">
      <c r="A245" s="96" t="s">
        <v>13</v>
      </c>
      <c r="B245" s="39" t="s">
        <v>180</v>
      </c>
      <c r="C245" s="94">
        <v>51158.416539999998</v>
      </c>
      <c r="D245" s="39">
        <v>5.0000000000000002E-5</v>
      </c>
      <c r="E245" s="42">
        <f t="shared" si="22"/>
        <v>32606.054998210355</v>
      </c>
      <c r="F245" s="36">
        <f t="shared" si="23"/>
        <v>32606</v>
      </c>
      <c r="G245" s="36">
        <f t="shared" si="24"/>
        <v>2.68900000010035E-2</v>
      </c>
      <c r="H245" s="36"/>
      <c r="I245" s="42"/>
      <c r="J245" s="42"/>
      <c r="K245" s="42"/>
      <c r="L245" s="42">
        <f t="shared" si="25"/>
        <v>2.68900000010035E-2</v>
      </c>
      <c r="M245" s="42"/>
      <c r="N245" s="42"/>
      <c r="O245" s="23">
        <f t="shared" si="26"/>
        <v>1.1514260798685751E-2</v>
      </c>
      <c r="P245" s="42"/>
      <c r="Q245" s="77">
        <f t="shared" si="27"/>
        <v>36139.916539999998</v>
      </c>
    </row>
    <row r="246" spans="1:17">
      <c r="A246" s="96" t="s">
        <v>13</v>
      </c>
      <c r="B246" s="39" t="s">
        <v>177</v>
      </c>
      <c r="C246" s="94">
        <v>51158.650500000003</v>
      </c>
      <c r="D246" s="39">
        <v>1.1999999999999999E-3</v>
      </c>
      <c r="E246" s="42">
        <f t="shared" si="22"/>
        <v>32606.533517410651</v>
      </c>
      <c r="F246" s="36">
        <f t="shared" si="23"/>
        <v>32606.5</v>
      </c>
      <c r="G246" s="36">
        <f t="shared" si="24"/>
        <v>1.6387499999837019E-2</v>
      </c>
      <c r="H246" s="36"/>
      <c r="I246" s="42"/>
      <c r="J246" s="42"/>
      <c r="K246" s="42"/>
      <c r="L246" s="42">
        <f t="shared" si="25"/>
        <v>1.6387499999837019E-2</v>
      </c>
      <c r="M246" s="42"/>
      <c r="N246" s="42"/>
      <c r="O246" s="23">
        <f t="shared" si="26"/>
        <v>1.1514470002075852E-2</v>
      </c>
      <c r="P246" s="42"/>
      <c r="Q246" s="77">
        <f t="shared" si="27"/>
        <v>36140.150500000003</v>
      </c>
    </row>
    <row r="247" spans="1:17">
      <c r="A247" s="96" t="s">
        <v>13</v>
      </c>
      <c r="B247" s="39" t="s">
        <v>177</v>
      </c>
      <c r="C247" s="94">
        <v>51158.652300000002</v>
      </c>
      <c r="D247" s="39">
        <v>1E-3</v>
      </c>
      <c r="E247" s="42">
        <f t="shared" si="22"/>
        <v>32606.537198956896</v>
      </c>
      <c r="F247" s="36">
        <f t="shared" si="23"/>
        <v>32606.5</v>
      </c>
      <c r="G247" s="36">
        <f t="shared" si="24"/>
        <v>1.818749999802094E-2</v>
      </c>
      <c r="H247" s="36"/>
      <c r="I247" s="42"/>
      <c r="J247" s="42"/>
      <c r="K247" s="42"/>
      <c r="L247" s="42">
        <f t="shared" si="25"/>
        <v>1.818749999802094E-2</v>
      </c>
      <c r="M247" s="42"/>
      <c r="N247" s="42"/>
      <c r="O247" s="23">
        <f t="shared" si="26"/>
        <v>1.1514470002075852E-2</v>
      </c>
      <c r="P247" s="42"/>
      <c r="Q247" s="77">
        <f t="shared" si="27"/>
        <v>36140.152300000002</v>
      </c>
    </row>
    <row r="248" spans="1:17">
      <c r="A248" s="96" t="s">
        <v>13</v>
      </c>
      <c r="B248" s="39" t="s">
        <v>177</v>
      </c>
      <c r="C248" s="94">
        <v>51158.654600000002</v>
      </c>
      <c r="D248" s="39">
        <v>2.0000000000000001E-4</v>
      </c>
      <c r="E248" s="42">
        <f t="shared" si="22"/>
        <v>32606.541903154881</v>
      </c>
      <c r="F248" s="36">
        <f t="shared" si="23"/>
        <v>32606.5</v>
      </c>
      <c r="G248" s="36">
        <f t="shared" si="24"/>
        <v>2.0487499998125713E-2</v>
      </c>
      <c r="H248" s="36"/>
      <c r="I248" s="42"/>
      <c r="J248" s="42"/>
      <c r="K248" s="42"/>
      <c r="L248" s="42">
        <f t="shared" si="25"/>
        <v>2.0487499998125713E-2</v>
      </c>
      <c r="M248" s="42"/>
      <c r="N248" s="42"/>
      <c r="O248" s="23">
        <f t="shared" si="26"/>
        <v>1.1514470002075852E-2</v>
      </c>
      <c r="P248" s="42"/>
      <c r="Q248" s="77">
        <f t="shared" si="27"/>
        <v>36140.154600000002</v>
      </c>
    </row>
    <row r="249" spans="1:17">
      <c r="A249" s="96" t="s">
        <v>13</v>
      </c>
      <c r="B249" s="39" t="s">
        <v>180</v>
      </c>
      <c r="C249" s="94">
        <v>51177.575510000002</v>
      </c>
      <c r="D249" s="39">
        <v>3.0000000000000001E-5</v>
      </c>
      <c r="E249" s="42">
        <f t="shared" si="22"/>
        <v>32645.240906069441</v>
      </c>
      <c r="F249" s="36">
        <f t="shared" si="23"/>
        <v>32645</v>
      </c>
      <c r="G249" s="36">
        <f t="shared" si="24"/>
        <v>0.11778500000218628</v>
      </c>
      <c r="H249" s="36"/>
      <c r="I249" s="42"/>
      <c r="J249" s="42"/>
      <c r="K249" s="42"/>
      <c r="L249" s="42">
        <f t="shared" si="25"/>
        <v>0.11778500000218628</v>
      </c>
      <c r="M249" s="42"/>
      <c r="N249" s="42"/>
      <c r="O249" s="23">
        <f t="shared" si="26"/>
        <v>1.153057866311355E-2</v>
      </c>
      <c r="P249" s="42"/>
      <c r="Q249" s="77">
        <f t="shared" si="27"/>
        <v>36159.075510000002</v>
      </c>
    </row>
    <row r="250" spans="1:17">
      <c r="A250" s="96" t="s">
        <v>13</v>
      </c>
      <c r="B250" s="39" t="s">
        <v>180</v>
      </c>
      <c r="C250" s="94">
        <v>51177.575700000001</v>
      </c>
      <c r="D250" s="39">
        <v>8.0000000000000007E-5</v>
      </c>
      <c r="E250" s="42">
        <f t="shared" si="22"/>
        <v>32645.241294677096</v>
      </c>
      <c r="F250" s="36">
        <f t="shared" si="23"/>
        <v>32645</v>
      </c>
      <c r="G250" s="36">
        <f t="shared" si="24"/>
        <v>0.11797500000102445</v>
      </c>
      <c r="H250" s="36"/>
      <c r="I250" s="42"/>
      <c r="J250" s="42"/>
      <c r="K250" s="42"/>
      <c r="L250" s="42">
        <f t="shared" si="25"/>
        <v>0.11797500000102445</v>
      </c>
      <c r="M250" s="42"/>
      <c r="N250" s="42"/>
      <c r="O250" s="23">
        <f t="shared" si="26"/>
        <v>1.153057866311355E-2</v>
      </c>
      <c r="P250" s="42"/>
      <c r="Q250" s="77">
        <f t="shared" si="27"/>
        <v>36159.075700000001</v>
      </c>
    </row>
    <row r="251" spans="1:17">
      <c r="A251" s="96" t="s">
        <v>13</v>
      </c>
      <c r="B251" s="39" t="s">
        <v>180</v>
      </c>
      <c r="C251" s="94">
        <v>51177.575790000003</v>
      </c>
      <c r="D251" s="39">
        <v>8.0000000000000007E-5</v>
      </c>
      <c r="E251" s="42">
        <f t="shared" si="22"/>
        <v>32645.241478754411</v>
      </c>
      <c r="F251" s="36">
        <f t="shared" si="23"/>
        <v>32645</v>
      </c>
      <c r="G251" s="36">
        <f t="shared" si="24"/>
        <v>0.11806500000238884</v>
      </c>
      <c r="H251" s="36"/>
      <c r="I251" s="42"/>
      <c r="J251" s="42"/>
      <c r="K251" s="42"/>
      <c r="L251" s="42">
        <f t="shared" si="25"/>
        <v>0.11806500000238884</v>
      </c>
      <c r="M251" s="42"/>
      <c r="N251" s="42"/>
      <c r="O251" s="23">
        <f t="shared" si="26"/>
        <v>1.153057866311355E-2</v>
      </c>
      <c r="P251" s="42"/>
      <c r="Q251" s="77">
        <f t="shared" si="27"/>
        <v>36159.075790000003</v>
      </c>
    </row>
    <row r="252" spans="1:17">
      <c r="A252" s="96" t="s">
        <v>13</v>
      </c>
      <c r="B252" s="39" t="s">
        <v>180</v>
      </c>
      <c r="C252" s="94">
        <v>51183.324350000003</v>
      </c>
      <c r="D252" s="39">
        <v>2.2000000000000001E-4</v>
      </c>
      <c r="E252" s="42">
        <f t="shared" si="22"/>
        <v>32656.999028480852</v>
      </c>
      <c r="F252" s="36">
        <f t="shared" si="23"/>
        <v>32657</v>
      </c>
      <c r="G252" s="36">
        <f t="shared" si="24"/>
        <v>-4.7500000073341653E-4</v>
      </c>
      <c r="H252" s="36"/>
      <c r="I252" s="42"/>
      <c r="J252" s="42"/>
      <c r="K252" s="42"/>
      <c r="L252" s="42">
        <f t="shared" si="25"/>
        <v>-4.7500000073341653E-4</v>
      </c>
      <c r="M252" s="42"/>
      <c r="N252" s="42"/>
      <c r="O252" s="23">
        <f t="shared" si="26"/>
        <v>1.1535599544475948E-2</v>
      </c>
      <c r="P252" s="42"/>
      <c r="Q252" s="77">
        <f t="shared" si="27"/>
        <v>36164.824350000003</v>
      </c>
    </row>
    <row r="253" spans="1:17">
      <c r="A253" s="96" t="s">
        <v>13</v>
      </c>
      <c r="B253" s="39" t="s">
        <v>180</v>
      </c>
      <c r="C253" s="94">
        <v>51183.3246</v>
      </c>
      <c r="D253" s="39">
        <v>1.2E-4</v>
      </c>
      <c r="E253" s="42">
        <f t="shared" si="22"/>
        <v>32656.999539806715</v>
      </c>
      <c r="F253" s="36">
        <f t="shared" si="23"/>
        <v>32657</v>
      </c>
      <c r="G253" s="36">
        <f t="shared" si="24"/>
        <v>-2.2500000341096893E-4</v>
      </c>
      <c r="H253" s="36"/>
      <c r="I253" s="42"/>
      <c r="J253" s="42"/>
      <c r="K253" s="42"/>
      <c r="L253" s="42">
        <f t="shared" si="25"/>
        <v>-2.2500000341096893E-4</v>
      </c>
      <c r="M253" s="42"/>
      <c r="N253" s="42"/>
      <c r="O253" s="23">
        <f t="shared" si="26"/>
        <v>1.1535599544475948E-2</v>
      </c>
      <c r="P253" s="42"/>
      <c r="Q253" s="77">
        <f t="shared" si="27"/>
        <v>36164.8246</v>
      </c>
    </row>
    <row r="254" spans="1:17">
      <c r="A254" s="96" t="s">
        <v>13</v>
      </c>
      <c r="B254" s="39" t="s">
        <v>180</v>
      </c>
      <c r="C254" s="94">
        <v>51183.326110000002</v>
      </c>
      <c r="D254" s="39">
        <v>1.4999999999999999E-4</v>
      </c>
      <c r="E254" s="42">
        <f t="shared" si="22"/>
        <v>32657.002628214963</v>
      </c>
      <c r="F254" s="36">
        <f t="shared" si="23"/>
        <v>32657</v>
      </c>
      <c r="G254" s="36">
        <f t="shared" si="24"/>
        <v>1.2849999984609894E-3</v>
      </c>
      <c r="H254" s="36"/>
      <c r="I254" s="42"/>
      <c r="J254" s="42"/>
      <c r="K254" s="42"/>
      <c r="L254" s="42">
        <f t="shared" si="25"/>
        <v>1.2849999984609894E-3</v>
      </c>
      <c r="M254" s="42"/>
      <c r="N254" s="42"/>
      <c r="O254" s="23">
        <f t="shared" si="26"/>
        <v>1.1535599544475948E-2</v>
      </c>
      <c r="P254" s="42"/>
      <c r="Q254" s="77">
        <f t="shared" si="27"/>
        <v>36164.826110000002</v>
      </c>
    </row>
    <row r="255" spans="1:17">
      <c r="A255" s="96" t="s">
        <v>13</v>
      </c>
      <c r="B255" s="39" t="s">
        <v>180</v>
      </c>
      <c r="C255" s="94">
        <v>51200.567770000001</v>
      </c>
      <c r="D255" s="39">
        <v>5.0000000000000002E-5</v>
      </c>
      <c r="E255" s="42">
        <f t="shared" si="22"/>
        <v>32692.267055274326</v>
      </c>
      <c r="F255" s="36">
        <f t="shared" si="23"/>
        <v>32692.5</v>
      </c>
      <c r="G255" s="36">
        <f t="shared" si="24"/>
        <v>-0.1138924999977462</v>
      </c>
      <c r="H255" s="36"/>
      <c r="I255" s="42"/>
      <c r="J255" s="42"/>
      <c r="K255" s="42"/>
      <c r="L255" s="42">
        <f t="shared" si="25"/>
        <v>-0.1138924999977462</v>
      </c>
      <c r="M255" s="42"/>
      <c r="N255" s="42"/>
      <c r="O255" s="23">
        <f t="shared" si="26"/>
        <v>1.1550452985173047E-2</v>
      </c>
      <c r="P255" s="42"/>
      <c r="Q255" s="77">
        <f t="shared" si="27"/>
        <v>36182.067770000001</v>
      </c>
    </row>
    <row r="256" spans="1:17">
      <c r="A256" s="96" t="s">
        <v>13</v>
      </c>
      <c r="B256" s="39" t="s">
        <v>180</v>
      </c>
      <c r="C256" s="94">
        <v>51200.567790000001</v>
      </c>
      <c r="D256" s="39">
        <v>1.2999999999999999E-4</v>
      </c>
      <c r="E256" s="42">
        <f t="shared" si="22"/>
        <v>32692.267096180396</v>
      </c>
      <c r="F256" s="36">
        <f t="shared" si="23"/>
        <v>32692.5</v>
      </c>
      <c r="G256" s="36">
        <f t="shared" si="24"/>
        <v>-0.11387249999825144</v>
      </c>
      <c r="H256" s="36"/>
      <c r="I256" s="42"/>
      <c r="J256" s="42"/>
      <c r="K256" s="42"/>
      <c r="L256" s="42">
        <f t="shared" si="25"/>
        <v>-0.11387249999825144</v>
      </c>
      <c r="M256" s="42"/>
      <c r="N256" s="42"/>
      <c r="O256" s="23">
        <f t="shared" si="26"/>
        <v>1.1550452985173047E-2</v>
      </c>
      <c r="P256" s="42"/>
      <c r="Q256" s="77">
        <f t="shared" si="27"/>
        <v>36182.067790000001</v>
      </c>
    </row>
    <row r="257" spans="1:17">
      <c r="A257" s="96" t="s">
        <v>13</v>
      </c>
      <c r="B257" s="39" t="s">
        <v>180</v>
      </c>
      <c r="C257" s="94">
        <v>51200.568200000002</v>
      </c>
      <c r="D257" s="39">
        <v>2.9999999999999997E-4</v>
      </c>
      <c r="E257" s="42">
        <f t="shared" si="22"/>
        <v>32692.267934754818</v>
      </c>
      <c r="F257" s="36">
        <f t="shared" si="23"/>
        <v>32692.5</v>
      </c>
      <c r="G257" s="36">
        <f t="shared" si="24"/>
        <v>-0.11346249999769498</v>
      </c>
      <c r="H257" s="36"/>
      <c r="I257" s="42"/>
      <c r="J257" s="42"/>
      <c r="K257" s="42"/>
      <c r="L257" s="42">
        <f t="shared" si="25"/>
        <v>-0.11346249999769498</v>
      </c>
      <c r="M257" s="42"/>
      <c r="N257" s="42"/>
      <c r="O257" s="23">
        <f t="shared" si="26"/>
        <v>1.1550452985173047E-2</v>
      </c>
      <c r="P257" s="42"/>
      <c r="Q257" s="77">
        <f t="shared" si="27"/>
        <v>36182.068200000002</v>
      </c>
    </row>
    <row r="258" spans="1:17">
      <c r="A258" s="92" t="s">
        <v>13</v>
      </c>
      <c r="B258" s="43"/>
      <c r="C258" s="97">
        <v>51203.44184</v>
      </c>
      <c r="D258" s="62"/>
      <c r="E258" s="42">
        <f t="shared" si="22"/>
        <v>32698.145400623813</v>
      </c>
      <c r="F258" s="36">
        <f t="shared" si="23"/>
        <v>32698</v>
      </c>
      <c r="G258" s="36">
        <f t="shared" si="24"/>
        <v>7.1089999997639097E-2</v>
      </c>
      <c r="H258" s="36"/>
      <c r="I258" s="42"/>
      <c r="J258" s="42"/>
      <c r="K258" s="42"/>
      <c r="L258" s="42">
        <f t="shared" si="25"/>
        <v>7.1089999997639097E-2</v>
      </c>
      <c r="M258" s="42"/>
      <c r="N258" s="42"/>
      <c r="O258" s="23">
        <f t="shared" si="26"/>
        <v>1.1552754222464146E-2</v>
      </c>
      <c r="P258" s="42"/>
      <c r="Q258" s="77">
        <f t="shared" si="27"/>
        <v>36184.94184</v>
      </c>
    </row>
    <row r="259" spans="1:17">
      <c r="A259" s="92" t="s">
        <v>13</v>
      </c>
      <c r="B259" s="43"/>
      <c r="C259" s="97">
        <v>51203.441870000002</v>
      </c>
      <c r="D259" s="62"/>
      <c r="E259" s="42">
        <f t="shared" si="22"/>
        <v>32698.145461982924</v>
      </c>
      <c r="F259" s="36">
        <f t="shared" si="23"/>
        <v>32698</v>
      </c>
      <c r="G259" s="36">
        <f t="shared" si="24"/>
        <v>7.1120000000519212E-2</v>
      </c>
      <c r="H259" s="36"/>
      <c r="I259" s="42"/>
      <c r="J259" s="42"/>
      <c r="K259" s="42"/>
      <c r="L259" s="42">
        <f t="shared" si="25"/>
        <v>7.1120000000519212E-2</v>
      </c>
      <c r="M259" s="42"/>
      <c r="N259" s="42"/>
      <c r="O259" s="23">
        <f t="shared" si="26"/>
        <v>1.1552754222464146E-2</v>
      </c>
      <c r="P259" s="42"/>
      <c r="Q259" s="77">
        <f t="shared" si="27"/>
        <v>36184.941870000002</v>
      </c>
    </row>
    <row r="260" spans="1:17">
      <c r="A260" s="92" t="s">
        <v>13</v>
      </c>
      <c r="B260" s="43"/>
      <c r="C260" s="97">
        <v>51203.442060000001</v>
      </c>
      <c r="D260" s="62"/>
      <c r="E260" s="42">
        <f t="shared" si="22"/>
        <v>32698.145850590583</v>
      </c>
      <c r="F260" s="36">
        <f t="shared" si="23"/>
        <v>32698</v>
      </c>
      <c r="G260" s="36">
        <f t="shared" si="24"/>
        <v>7.1309999999357387E-2</v>
      </c>
      <c r="H260" s="36"/>
      <c r="I260" s="42"/>
      <c r="J260" s="42"/>
      <c r="K260" s="42"/>
      <c r="L260" s="42">
        <f t="shared" si="25"/>
        <v>7.1309999999357387E-2</v>
      </c>
      <c r="M260" s="42"/>
      <c r="N260" s="42"/>
      <c r="O260" s="23">
        <f t="shared" si="26"/>
        <v>1.1552754222464146E-2</v>
      </c>
      <c r="P260" s="42"/>
      <c r="Q260" s="77">
        <f t="shared" si="27"/>
        <v>36184.942060000001</v>
      </c>
    </row>
    <row r="261" spans="1:17">
      <c r="A261" s="92" t="s">
        <v>13</v>
      </c>
      <c r="B261" s="43"/>
      <c r="C261" s="98">
        <v>51237.4496</v>
      </c>
      <c r="D261" s="62"/>
      <c r="E261" s="42">
        <f t="shared" si="22"/>
        <v>32767.701590223445</v>
      </c>
      <c r="F261" s="36">
        <f t="shared" si="23"/>
        <v>32767.5</v>
      </c>
      <c r="G261" s="36">
        <f t="shared" si="24"/>
        <v>9.8562499995750841E-2</v>
      </c>
      <c r="H261" s="36"/>
      <c r="I261" s="42"/>
      <c r="J261" s="42"/>
      <c r="K261" s="42"/>
      <c r="L261" s="42">
        <f t="shared" si="25"/>
        <v>9.8562499995750841E-2</v>
      </c>
      <c r="M261" s="42"/>
      <c r="N261" s="42"/>
      <c r="O261" s="23">
        <f t="shared" si="26"/>
        <v>1.1581833493688042E-2</v>
      </c>
      <c r="P261" s="42"/>
      <c r="Q261" s="77">
        <f t="shared" si="27"/>
        <v>36218.9496</v>
      </c>
    </row>
    <row r="262" spans="1:17">
      <c r="A262" s="92" t="s">
        <v>13</v>
      </c>
      <c r="B262" s="43"/>
      <c r="C262" s="98">
        <v>51237.450799999999</v>
      </c>
      <c r="D262" s="62"/>
      <c r="E262" s="42">
        <f t="shared" si="22"/>
        <v>32767.704044587612</v>
      </c>
      <c r="F262" s="36">
        <f t="shared" si="23"/>
        <v>32767.5</v>
      </c>
      <c r="G262" s="36">
        <f t="shared" si="24"/>
        <v>9.9762499994540121E-2</v>
      </c>
      <c r="H262" s="36"/>
      <c r="I262" s="42"/>
      <c r="J262" s="42"/>
      <c r="K262" s="42"/>
      <c r="L262" s="42">
        <f t="shared" si="25"/>
        <v>9.9762499994540121E-2</v>
      </c>
      <c r="M262" s="42"/>
      <c r="N262" s="42"/>
      <c r="O262" s="23">
        <f t="shared" si="26"/>
        <v>1.1581833493688042E-2</v>
      </c>
      <c r="P262" s="42"/>
      <c r="Q262" s="77">
        <f t="shared" si="27"/>
        <v>36218.950799999999</v>
      </c>
    </row>
    <row r="263" spans="1:17">
      <c r="A263" s="92" t="s">
        <v>13</v>
      </c>
      <c r="B263" s="43"/>
      <c r="C263" s="97">
        <v>51250.383249999999</v>
      </c>
      <c r="D263" s="62"/>
      <c r="E263" s="42">
        <f t="shared" ref="E263:E294" si="28">(C263-C$7)/C$8</f>
        <v>32794.15482947282</v>
      </c>
      <c r="F263" s="36">
        <f t="shared" ref="F263:F294" si="29">ROUND(2*E263,0)/2</f>
        <v>32794</v>
      </c>
      <c r="G263" s="36">
        <f t="shared" ref="G263:G294" si="30">C263-(C$7+C$8*F263)</f>
        <v>7.5700000001234002E-2</v>
      </c>
      <c r="H263" s="36"/>
      <c r="I263" s="42"/>
      <c r="J263" s="42"/>
      <c r="K263" s="42"/>
      <c r="L263" s="42">
        <f t="shared" si="25"/>
        <v>7.5700000001234002E-2</v>
      </c>
      <c r="M263" s="42"/>
      <c r="N263" s="42"/>
      <c r="O263" s="23">
        <f t="shared" ref="O263:O294" si="31">C$11+C$12*F263</f>
        <v>1.159292127336334E-2</v>
      </c>
      <c r="P263" s="42"/>
      <c r="Q263" s="77">
        <f t="shared" ref="Q263:Q294" si="32">+C263-15018.5</f>
        <v>36231.883249999999</v>
      </c>
    </row>
    <row r="264" spans="1:17">
      <c r="A264" s="92" t="s">
        <v>13</v>
      </c>
      <c r="B264" s="43"/>
      <c r="C264" s="97">
        <v>51250.383679999999</v>
      </c>
      <c r="D264" s="62"/>
      <c r="E264" s="42">
        <f t="shared" si="28"/>
        <v>32794.155708953309</v>
      </c>
      <c r="F264" s="36">
        <f t="shared" si="29"/>
        <v>32794</v>
      </c>
      <c r="G264" s="36">
        <f t="shared" si="30"/>
        <v>7.6130000001285225E-2</v>
      </c>
      <c r="H264" s="36"/>
      <c r="I264" s="42"/>
      <c r="J264" s="42"/>
      <c r="K264" s="42"/>
      <c r="L264" s="42">
        <f t="shared" si="25"/>
        <v>7.6130000001285225E-2</v>
      </c>
      <c r="M264" s="42"/>
      <c r="N264" s="42"/>
      <c r="O264" s="23">
        <f t="shared" si="31"/>
        <v>1.159292127336334E-2</v>
      </c>
      <c r="P264" s="42"/>
      <c r="Q264" s="77">
        <f t="shared" si="32"/>
        <v>36231.883679999999</v>
      </c>
    </row>
    <row r="265" spans="1:17">
      <c r="A265" s="92" t="s">
        <v>13</v>
      </c>
      <c r="B265" s="48"/>
      <c r="C265" s="97">
        <v>51250.383800000003</v>
      </c>
      <c r="D265" s="62"/>
      <c r="E265" s="42">
        <f t="shared" si="28"/>
        <v>32794.155954389738</v>
      </c>
      <c r="F265" s="36">
        <f t="shared" si="29"/>
        <v>32794</v>
      </c>
      <c r="G265" s="36">
        <f t="shared" si="30"/>
        <v>7.6250000005529728E-2</v>
      </c>
      <c r="H265" s="36"/>
      <c r="I265" s="42"/>
      <c r="J265" s="42"/>
      <c r="K265" s="42"/>
      <c r="L265" s="42">
        <f t="shared" si="25"/>
        <v>7.6250000005529728E-2</v>
      </c>
      <c r="M265" s="42"/>
      <c r="N265" s="42"/>
      <c r="O265" s="23">
        <f t="shared" si="31"/>
        <v>1.159292127336334E-2</v>
      </c>
      <c r="P265" s="42"/>
      <c r="Q265" s="77">
        <f t="shared" si="32"/>
        <v>36231.883800000003</v>
      </c>
    </row>
    <row r="266" spans="1:17">
      <c r="A266" s="96" t="s">
        <v>13</v>
      </c>
      <c r="B266" s="39" t="s">
        <v>177</v>
      </c>
      <c r="C266" s="94">
        <v>51256.371899999998</v>
      </c>
      <c r="D266" s="39">
        <v>2.9999999999999997E-4</v>
      </c>
      <c r="E266" s="42">
        <f t="shared" si="28"/>
        <v>32806.403436109824</v>
      </c>
      <c r="F266" s="36">
        <f t="shared" si="29"/>
        <v>32806.5</v>
      </c>
      <c r="G266" s="36">
        <f t="shared" si="30"/>
        <v>-4.7212500001478475E-2</v>
      </c>
      <c r="H266" s="36"/>
      <c r="I266" s="42"/>
      <c r="J266" s="42"/>
      <c r="K266" s="42"/>
      <c r="L266" s="42">
        <f t="shared" si="25"/>
        <v>-4.7212500001478475E-2</v>
      </c>
      <c r="M266" s="42"/>
      <c r="N266" s="42"/>
      <c r="O266" s="23">
        <f t="shared" si="31"/>
        <v>1.1598151358115838E-2</v>
      </c>
      <c r="P266" s="42"/>
      <c r="Q266" s="77">
        <f t="shared" si="32"/>
        <v>36237.871899999998</v>
      </c>
    </row>
    <row r="267" spans="1:17">
      <c r="A267" s="96" t="s">
        <v>13</v>
      </c>
      <c r="B267" s="39" t="s">
        <v>177</v>
      </c>
      <c r="C267" s="94">
        <v>51256.373399999997</v>
      </c>
      <c r="D267" s="39">
        <v>4.0000000000000002E-4</v>
      </c>
      <c r="E267" s="42">
        <f t="shared" si="28"/>
        <v>32806.406504065031</v>
      </c>
      <c r="F267" s="36">
        <f t="shared" si="29"/>
        <v>32806.5</v>
      </c>
      <c r="G267" s="36">
        <f t="shared" si="30"/>
        <v>-4.5712500002991874E-2</v>
      </c>
      <c r="H267" s="36"/>
      <c r="I267" s="42"/>
      <c r="J267" s="42"/>
      <c r="K267" s="42"/>
      <c r="L267" s="42">
        <f t="shared" si="25"/>
        <v>-4.5712500002991874E-2</v>
      </c>
      <c r="M267" s="42"/>
      <c r="N267" s="42"/>
      <c r="O267" s="23">
        <f t="shared" si="31"/>
        <v>1.1598151358115838E-2</v>
      </c>
      <c r="P267" s="42"/>
      <c r="Q267" s="77">
        <f t="shared" si="32"/>
        <v>36237.873399999997</v>
      </c>
    </row>
    <row r="268" spans="1:17">
      <c r="A268" s="96" t="s">
        <v>13</v>
      </c>
      <c r="B268" s="39" t="s">
        <v>180</v>
      </c>
      <c r="C268" s="94">
        <v>51273.375379999998</v>
      </c>
      <c r="D268" s="39">
        <v>1.6000000000000001E-4</v>
      </c>
      <c r="E268" s="42">
        <f t="shared" si="28"/>
        <v>32841.180712788249</v>
      </c>
      <c r="F268" s="36">
        <f t="shared" si="29"/>
        <v>32841</v>
      </c>
      <c r="G268" s="36">
        <f t="shared" si="30"/>
        <v>8.8354999999864958E-2</v>
      </c>
      <c r="H268" s="36"/>
      <c r="I268" s="42"/>
      <c r="J268" s="42"/>
      <c r="K268" s="42"/>
      <c r="L268" s="42">
        <f t="shared" si="25"/>
        <v>8.8354999999864958E-2</v>
      </c>
      <c r="M268" s="42"/>
      <c r="N268" s="42"/>
      <c r="O268" s="23">
        <f t="shared" si="31"/>
        <v>1.1612586392032736E-2</v>
      </c>
      <c r="P268" s="42"/>
      <c r="Q268" s="77">
        <f t="shared" si="32"/>
        <v>36254.875379999998</v>
      </c>
    </row>
    <row r="269" spans="1:17">
      <c r="A269" s="96" t="s">
        <v>13</v>
      </c>
      <c r="B269" s="39" t="s">
        <v>180</v>
      </c>
      <c r="C269" s="94">
        <v>51273.375699999997</v>
      </c>
      <c r="D269" s="39">
        <v>1E-3</v>
      </c>
      <c r="E269" s="42">
        <f t="shared" si="28"/>
        <v>32841.18136728536</v>
      </c>
      <c r="F269" s="36">
        <f t="shared" si="29"/>
        <v>32841</v>
      </c>
      <c r="G269" s="36">
        <f t="shared" si="30"/>
        <v>8.8674999999057036E-2</v>
      </c>
      <c r="H269" s="36"/>
      <c r="I269" s="42"/>
      <c r="J269" s="42"/>
      <c r="K269" s="42"/>
      <c r="L269" s="42">
        <f t="shared" si="25"/>
        <v>8.8674999999057036E-2</v>
      </c>
      <c r="M269" s="42"/>
      <c r="N269" s="42"/>
      <c r="O269" s="23">
        <f t="shared" si="31"/>
        <v>1.1612586392032736E-2</v>
      </c>
      <c r="P269" s="42"/>
      <c r="Q269" s="77">
        <f t="shared" si="32"/>
        <v>36254.875699999997</v>
      </c>
    </row>
    <row r="270" spans="1:17">
      <c r="A270" s="96" t="s">
        <v>13</v>
      </c>
      <c r="B270" s="39" t="s">
        <v>180</v>
      </c>
      <c r="C270" s="94">
        <v>51274.333339999997</v>
      </c>
      <c r="D270" s="39">
        <v>2.7999999999999998E-4</v>
      </c>
      <c r="E270" s="42">
        <f t="shared" si="28"/>
        <v>32843.140031702198</v>
      </c>
      <c r="F270" s="42">
        <f t="shared" si="29"/>
        <v>32843</v>
      </c>
      <c r="G270" s="36">
        <f t="shared" si="30"/>
        <v>6.8464999996649567E-2</v>
      </c>
      <c r="H270" s="42"/>
      <c r="I270" s="42"/>
      <c r="J270" s="42"/>
      <c r="K270" s="42"/>
      <c r="L270" s="42">
        <f t="shared" si="25"/>
        <v>6.8464999996649567E-2</v>
      </c>
      <c r="M270" s="42"/>
      <c r="N270" s="42"/>
      <c r="O270" s="23">
        <f t="shared" si="31"/>
        <v>1.1613423205593136E-2</v>
      </c>
      <c r="P270" s="42"/>
      <c r="Q270" s="77">
        <f t="shared" si="32"/>
        <v>36255.833339999997</v>
      </c>
    </row>
    <row r="271" spans="1:17">
      <c r="A271" s="96" t="s">
        <v>13</v>
      </c>
      <c r="B271" s="39" t="s">
        <v>180</v>
      </c>
      <c r="C271" s="94">
        <v>51274.333570000003</v>
      </c>
      <c r="D271" s="39">
        <v>2.5000000000000001E-4</v>
      </c>
      <c r="E271" s="42">
        <f t="shared" si="28"/>
        <v>32843.140502122005</v>
      </c>
      <c r="F271" s="42">
        <f t="shared" si="29"/>
        <v>32843</v>
      </c>
      <c r="G271" s="36">
        <f t="shared" si="30"/>
        <v>6.8695000001753215E-2</v>
      </c>
      <c r="H271" s="42"/>
      <c r="I271" s="42"/>
      <c r="J271" s="42"/>
      <c r="K271" s="42"/>
      <c r="L271" s="42">
        <f t="shared" si="25"/>
        <v>6.8695000001753215E-2</v>
      </c>
      <c r="M271" s="42"/>
      <c r="N271" s="42"/>
      <c r="O271" s="23">
        <f t="shared" si="31"/>
        <v>1.1613423205593136E-2</v>
      </c>
      <c r="P271" s="42"/>
      <c r="Q271" s="77">
        <f t="shared" si="32"/>
        <v>36255.833570000003</v>
      </c>
    </row>
    <row r="272" spans="1:17">
      <c r="A272" s="96" t="s">
        <v>13</v>
      </c>
      <c r="B272" s="39" t="s">
        <v>180</v>
      </c>
      <c r="C272" s="94">
        <v>51274.334210000001</v>
      </c>
      <c r="D272" s="39">
        <v>2.5999999999999998E-4</v>
      </c>
      <c r="E272" s="42">
        <f t="shared" si="28"/>
        <v>32843.14181111622</v>
      </c>
      <c r="F272" s="42">
        <f t="shared" si="29"/>
        <v>32843</v>
      </c>
      <c r="G272" s="36">
        <f t="shared" si="30"/>
        <v>6.933500000013737E-2</v>
      </c>
      <c r="H272" s="42"/>
      <c r="I272" s="42"/>
      <c r="J272" s="42"/>
      <c r="K272" s="42"/>
      <c r="L272" s="42">
        <f t="shared" si="25"/>
        <v>6.933500000013737E-2</v>
      </c>
      <c r="M272" s="42"/>
      <c r="N272" s="42"/>
      <c r="O272" s="23">
        <f t="shared" si="31"/>
        <v>1.1613423205593136E-2</v>
      </c>
      <c r="P272" s="42"/>
      <c r="Q272" s="77">
        <f t="shared" si="32"/>
        <v>36255.834210000001</v>
      </c>
    </row>
    <row r="273" spans="1:17">
      <c r="A273" s="96" t="s">
        <v>13</v>
      </c>
      <c r="B273" s="39" t="s">
        <v>177</v>
      </c>
      <c r="C273" s="94">
        <v>51278.410400000001</v>
      </c>
      <c r="D273" s="39">
        <v>8.9999999999999998E-4</v>
      </c>
      <c r="E273" s="42">
        <f t="shared" si="28"/>
        <v>32851.478856675356</v>
      </c>
      <c r="F273" s="42">
        <f t="shared" si="29"/>
        <v>32851.5</v>
      </c>
      <c r="G273" s="36">
        <f t="shared" si="30"/>
        <v>-1.0337499996239785E-2</v>
      </c>
      <c r="H273" s="42"/>
      <c r="I273" s="42"/>
      <c r="J273" s="42"/>
      <c r="K273" s="42"/>
      <c r="L273" s="42">
        <f t="shared" si="25"/>
        <v>-1.0337499996239785E-2</v>
      </c>
      <c r="M273" s="42"/>
      <c r="N273" s="42"/>
      <c r="O273" s="23">
        <f t="shared" si="31"/>
        <v>1.1616979663224836E-2</v>
      </c>
      <c r="P273" s="42"/>
      <c r="Q273" s="77">
        <f t="shared" si="32"/>
        <v>36259.910400000001</v>
      </c>
    </row>
    <row r="274" spans="1:17">
      <c r="A274" s="96" t="s">
        <v>13</v>
      </c>
      <c r="B274" s="39" t="s">
        <v>177</v>
      </c>
      <c r="C274" s="94">
        <v>51278.411800000002</v>
      </c>
      <c r="D274" s="39">
        <v>2E-3</v>
      </c>
      <c r="E274" s="42">
        <f t="shared" si="28"/>
        <v>32851.481720100222</v>
      </c>
      <c r="F274" s="42">
        <f t="shared" si="29"/>
        <v>32851.5</v>
      </c>
      <c r="G274" s="36">
        <f t="shared" si="30"/>
        <v>-8.9374999952269718E-3</v>
      </c>
      <c r="H274" s="42"/>
      <c r="I274" s="42"/>
      <c r="J274" s="42"/>
      <c r="K274" s="42"/>
      <c r="L274" s="42">
        <f t="shared" si="25"/>
        <v>-8.9374999952269718E-3</v>
      </c>
      <c r="M274" s="42"/>
      <c r="N274" s="42"/>
      <c r="O274" s="23">
        <f t="shared" si="31"/>
        <v>1.1616979663224836E-2</v>
      </c>
      <c r="P274" s="42"/>
      <c r="Q274" s="77">
        <f t="shared" si="32"/>
        <v>36259.911800000002</v>
      </c>
    </row>
    <row r="275" spans="1:17">
      <c r="A275" s="96" t="s">
        <v>13</v>
      </c>
      <c r="B275" s="39" t="s">
        <v>177</v>
      </c>
      <c r="C275" s="94">
        <v>51278.412100000001</v>
      </c>
      <c r="D275" s="39">
        <v>8.9999999999999998E-4</v>
      </c>
      <c r="E275" s="42">
        <f t="shared" si="28"/>
        <v>32851.48233369126</v>
      </c>
      <c r="F275" s="42">
        <f t="shared" si="29"/>
        <v>32851.5</v>
      </c>
      <c r="G275" s="36">
        <f t="shared" si="30"/>
        <v>-8.6374999955296516E-3</v>
      </c>
      <c r="H275" s="42"/>
      <c r="I275" s="42"/>
      <c r="J275" s="42"/>
      <c r="K275" s="42"/>
      <c r="L275" s="42">
        <f t="shared" si="25"/>
        <v>-8.6374999955296516E-3</v>
      </c>
      <c r="M275" s="42"/>
      <c r="N275" s="42"/>
      <c r="O275" s="23">
        <f t="shared" si="31"/>
        <v>1.1616979663224836E-2</v>
      </c>
      <c r="P275" s="42"/>
      <c r="Q275" s="77">
        <f t="shared" si="32"/>
        <v>36259.912100000001</v>
      </c>
    </row>
    <row r="276" spans="1:17">
      <c r="A276" s="42" t="s">
        <v>44</v>
      </c>
      <c r="B276" s="48"/>
      <c r="C276" s="92">
        <v>51254.694499999998</v>
      </c>
      <c r="D276" s="62"/>
      <c r="E276" s="42">
        <f t="shared" si="28"/>
        <v>32802.97264406606</v>
      </c>
      <c r="F276" s="42">
        <f t="shared" si="29"/>
        <v>32803</v>
      </c>
      <c r="G276" s="36">
        <f t="shared" si="30"/>
        <v>-1.3375000002270099E-2</v>
      </c>
      <c r="H276" s="42"/>
      <c r="I276" s="42"/>
      <c r="J276" s="42"/>
      <c r="K276" s="42"/>
      <c r="L276" s="42">
        <f t="shared" si="25"/>
        <v>-1.3375000002270099E-2</v>
      </c>
      <c r="M276" s="42"/>
      <c r="N276" s="42"/>
      <c r="O276" s="23">
        <f t="shared" si="31"/>
        <v>1.1596686934385139E-2</v>
      </c>
      <c r="P276" s="42"/>
      <c r="Q276" s="77">
        <f t="shared" si="32"/>
        <v>36236.194499999998</v>
      </c>
    </row>
    <row r="277" spans="1:17">
      <c r="A277" s="42" t="s">
        <v>44</v>
      </c>
      <c r="B277" s="48"/>
      <c r="C277" s="92">
        <v>51625.917300000001</v>
      </c>
      <c r="D277" s="62"/>
      <c r="E277" s="42">
        <f t="shared" si="28"/>
        <v>33562.235925755485</v>
      </c>
      <c r="F277" s="42">
        <f t="shared" si="29"/>
        <v>33562</v>
      </c>
      <c r="G277" s="36">
        <f t="shared" si="30"/>
        <v>0.11535000000003492</v>
      </c>
      <c r="H277" s="42"/>
      <c r="I277" s="42"/>
      <c r="J277" s="42"/>
      <c r="K277" s="42"/>
      <c r="L277" s="42">
        <f t="shared" si="25"/>
        <v>0.11535000000003492</v>
      </c>
      <c r="M277" s="42"/>
      <c r="N277" s="42"/>
      <c r="O277" s="23">
        <f t="shared" si="31"/>
        <v>1.1914257680556886E-2</v>
      </c>
      <c r="P277" s="42"/>
      <c r="Q277" s="77">
        <f t="shared" si="32"/>
        <v>36607.417300000001</v>
      </c>
    </row>
    <row r="278" spans="1:17">
      <c r="A278" s="42" t="s">
        <v>44</v>
      </c>
      <c r="B278" s="48"/>
      <c r="C278" s="92">
        <v>51630.707399999999</v>
      </c>
      <c r="D278" s="62"/>
      <c r="E278" s="42">
        <f t="shared" si="28"/>
        <v>33572.033133916244</v>
      </c>
      <c r="F278" s="42">
        <f t="shared" si="29"/>
        <v>33572</v>
      </c>
      <c r="G278" s="36">
        <f t="shared" si="30"/>
        <v>1.6199999998207204E-2</v>
      </c>
      <c r="H278" s="42"/>
      <c r="I278" s="42"/>
      <c r="J278" s="42"/>
      <c r="K278" s="42"/>
      <c r="L278" s="42">
        <f t="shared" si="25"/>
        <v>1.6199999998207204E-2</v>
      </c>
      <c r="M278" s="42"/>
      <c r="N278" s="42"/>
      <c r="O278" s="23">
        <f t="shared" si="31"/>
        <v>1.1918441748358885E-2</v>
      </c>
      <c r="P278" s="42"/>
      <c r="Q278" s="77">
        <f t="shared" si="32"/>
        <v>36612.207399999999</v>
      </c>
    </row>
    <row r="279" spans="1:17">
      <c r="A279" s="49" t="s">
        <v>28</v>
      </c>
      <c r="B279" s="48" t="s">
        <v>180</v>
      </c>
      <c r="C279" s="92">
        <v>51572.747199999998</v>
      </c>
      <c r="D279" s="62">
        <v>2.4000000000000001E-4</v>
      </c>
      <c r="E279" s="42">
        <f t="shared" si="28"/>
        <v>33453.486935624067</v>
      </c>
      <c r="F279" s="42">
        <f t="shared" si="29"/>
        <v>33453.5</v>
      </c>
      <c r="G279" s="36">
        <f t="shared" si="30"/>
        <v>-6.387500005075708E-3</v>
      </c>
      <c r="H279" s="42"/>
      <c r="I279" s="42"/>
      <c r="J279" s="42"/>
      <c r="K279" s="42"/>
      <c r="M279" s="42">
        <f>G279</f>
        <v>-6.387500005075708E-3</v>
      </c>
      <c r="N279" s="42"/>
      <c r="O279" s="23">
        <f t="shared" si="31"/>
        <v>1.1868860544905194E-2</v>
      </c>
      <c r="P279" s="42"/>
      <c r="Q279" s="77">
        <f t="shared" si="32"/>
        <v>36554.247199999998</v>
      </c>
    </row>
    <row r="280" spans="1:17">
      <c r="A280" s="95" t="s">
        <v>42</v>
      </c>
      <c r="B280" s="48" t="s">
        <v>180</v>
      </c>
      <c r="C280" s="92">
        <v>51919.542000000001</v>
      </c>
      <c r="D280" s="62">
        <v>2.0000000000000001E-4</v>
      </c>
      <c r="E280" s="42">
        <f t="shared" si="28"/>
        <v>34162.787544101855</v>
      </c>
      <c r="F280" s="42">
        <f t="shared" si="29"/>
        <v>34163</v>
      </c>
      <c r="G280" s="36">
        <f t="shared" si="30"/>
        <v>-0.10387500000069849</v>
      </c>
      <c r="H280" s="42"/>
      <c r="I280" s="42"/>
      <c r="J280" s="42"/>
      <c r="K280" s="42"/>
      <c r="L280" s="42">
        <f t="shared" ref="L280:L289" si="33">G280</f>
        <v>-0.10387500000069849</v>
      </c>
      <c r="M280" s="42"/>
      <c r="N280" s="42"/>
      <c r="O280" s="23">
        <f t="shared" si="31"/>
        <v>1.2165720155457044E-2</v>
      </c>
      <c r="P280" s="42"/>
      <c r="Q280" s="77">
        <f t="shared" si="32"/>
        <v>36901.042000000001</v>
      </c>
    </row>
    <row r="281" spans="1:17">
      <c r="A281" s="95" t="s">
        <v>42</v>
      </c>
      <c r="B281" s="48" t="s">
        <v>180</v>
      </c>
      <c r="C281" s="92">
        <v>51919.542829999999</v>
      </c>
      <c r="D281" s="62">
        <v>2.0000000000000001E-4</v>
      </c>
      <c r="E281" s="42">
        <f t="shared" si="28"/>
        <v>34162.789241703729</v>
      </c>
      <c r="F281" s="42">
        <f t="shared" si="29"/>
        <v>34163</v>
      </c>
      <c r="G281" s="36">
        <f t="shared" si="30"/>
        <v>-0.10304500000347616</v>
      </c>
      <c r="H281" s="42"/>
      <c r="I281" s="42"/>
      <c r="J281" s="42"/>
      <c r="K281" s="42"/>
      <c r="L281" s="42">
        <f t="shared" si="33"/>
        <v>-0.10304500000347616</v>
      </c>
      <c r="M281" s="42"/>
      <c r="N281" s="42"/>
      <c r="O281" s="23">
        <f t="shared" si="31"/>
        <v>1.2165720155457044E-2</v>
      </c>
      <c r="P281" s="42"/>
      <c r="Q281" s="77">
        <f t="shared" si="32"/>
        <v>36901.042829999999</v>
      </c>
    </row>
    <row r="282" spans="1:17">
      <c r="A282" s="45" t="s">
        <v>184</v>
      </c>
      <c r="B282" s="39" t="s">
        <v>180</v>
      </c>
      <c r="C282" s="94">
        <v>52251.484199999999</v>
      </c>
      <c r="D282" s="61">
        <v>4.0000000000000002E-4</v>
      </c>
      <c r="E282" s="42">
        <f t="shared" si="28"/>
        <v>34841.710078232856</v>
      </c>
      <c r="F282" s="42">
        <f t="shared" si="29"/>
        <v>34841.5</v>
      </c>
      <c r="G282" s="36">
        <f t="shared" si="30"/>
        <v>0.10271249999641441</v>
      </c>
      <c r="H282" s="42"/>
      <c r="I282" s="42"/>
      <c r="J282" s="42"/>
      <c r="K282" s="42"/>
      <c r="L282" s="42">
        <f t="shared" si="33"/>
        <v>0.10271249999641441</v>
      </c>
      <c r="M282" s="42"/>
      <c r="N282" s="42"/>
      <c r="O282" s="23">
        <f t="shared" si="31"/>
        <v>1.2449609155822699E-2</v>
      </c>
      <c r="P282" s="42"/>
      <c r="Q282" s="77">
        <f t="shared" si="32"/>
        <v>37232.984199999999</v>
      </c>
    </row>
    <row r="283" spans="1:17">
      <c r="A283" s="45" t="s">
        <v>184</v>
      </c>
      <c r="B283" s="39" t="s">
        <v>177</v>
      </c>
      <c r="C283" s="94">
        <v>52278.553</v>
      </c>
      <c r="D283" s="61">
        <v>1E-3</v>
      </c>
      <c r="E283" s="42">
        <f t="shared" si="28"/>
        <v>34897.073988853095</v>
      </c>
      <c r="F283" s="42">
        <f t="shared" si="29"/>
        <v>34897</v>
      </c>
      <c r="G283" s="36">
        <f t="shared" si="30"/>
        <v>3.6175000001094304E-2</v>
      </c>
      <c r="H283" s="42"/>
      <c r="I283" s="42"/>
      <c r="J283" s="42"/>
      <c r="K283" s="42"/>
      <c r="L283" s="42">
        <f t="shared" si="33"/>
        <v>3.6175000001094304E-2</v>
      </c>
      <c r="M283" s="42"/>
      <c r="N283" s="42"/>
      <c r="O283" s="23">
        <f t="shared" si="31"/>
        <v>1.2472830732123795E-2</v>
      </c>
      <c r="P283" s="42"/>
      <c r="Q283" s="77">
        <f t="shared" si="32"/>
        <v>37260.053</v>
      </c>
    </row>
    <row r="284" spans="1:17">
      <c r="A284" s="45" t="s">
        <v>184</v>
      </c>
      <c r="B284" s="39" t="s">
        <v>180</v>
      </c>
      <c r="C284" s="94">
        <v>52311.360000000001</v>
      </c>
      <c r="D284" s="61">
        <v>2.9999999999999997E-4</v>
      </c>
      <c r="E284" s="42">
        <f t="shared" si="28"/>
        <v>34964.174259855805</v>
      </c>
      <c r="F284" s="42">
        <f t="shared" si="29"/>
        <v>34964</v>
      </c>
      <c r="G284" s="36">
        <f t="shared" si="30"/>
        <v>8.5200000001350418E-2</v>
      </c>
      <c r="H284" s="42"/>
      <c r="I284" s="42"/>
      <c r="J284" s="42"/>
      <c r="K284" s="42"/>
      <c r="L284" s="42">
        <f t="shared" si="33"/>
        <v>8.5200000001350418E-2</v>
      </c>
      <c r="M284" s="42"/>
      <c r="N284" s="42"/>
      <c r="O284" s="23">
        <f t="shared" si="31"/>
        <v>1.2500863986397191E-2</v>
      </c>
      <c r="P284" s="42"/>
      <c r="Q284" s="77">
        <f t="shared" si="32"/>
        <v>37292.86</v>
      </c>
    </row>
    <row r="285" spans="1:17">
      <c r="A285" s="45" t="s">
        <v>184</v>
      </c>
      <c r="B285" s="39" t="s">
        <v>177</v>
      </c>
      <c r="C285" s="94">
        <v>52311.602800000001</v>
      </c>
      <c r="D285" s="61">
        <v>8.0000000000000004E-4</v>
      </c>
      <c r="E285" s="42">
        <f t="shared" si="28"/>
        <v>34964.670859538783</v>
      </c>
      <c r="F285" s="42">
        <f t="shared" si="29"/>
        <v>34964.5</v>
      </c>
      <c r="G285" s="36">
        <f t="shared" si="30"/>
        <v>8.3537499995145481E-2</v>
      </c>
      <c r="H285" s="42"/>
      <c r="I285" s="42"/>
      <c r="J285" s="42"/>
      <c r="K285" s="42"/>
      <c r="L285" s="42">
        <f t="shared" si="33"/>
        <v>8.3537499995145481E-2</v>
      </c>
      <c r="M285" s="42"/>
      <c r="N285" s="42"/>
      <c r="O285" s="23">
        <f t="shared" si="31"/>
        <v>1.250107318978729E-2</v>
      </c>
      <c r="P285" s="42"/>
      <c r="Q285" s="77">
        <f t="shared" si="32"/>
        <v>37293.102800000001</v>
      </c>
    </row>
    <row r="286" spans="1:17">
      <c r="A286" s="45" t="s">
        <v>184</v>
      </c>
      <c r="B286" s="39" t="s">
        <v>180</v>
      </c>
      <c r="C286" s="94">
        <v>52322.377699999997</v>
      </c>
      <c r="D286" s="61">
        <v>1E-4</v>
      </c>
      <c r="E286" s="42">
        <f t="shared" si="28"/>
        <v>34986.708799918182</v>
      </c>
      <c r="F286" s="42">
        <f t="shared" si="29"/>
        <v>34986.5</v>
      </c>
      <c r="G286" s="36">
        <f t="shared" si="30"/>
        <v>0.10208749999583233</v>
      </c>
      <c r="H286" s="42"/>
      <c r="I286" s="42"/>
      <c r="J286" s="42"/>
      <c r="K286" s="42"/>
      <c r="L286" s="42">
        <f t="shared" si="33"/>
        <v>0.10208749999583233</v>
      </c>
      <c r="M286" s="42"/>
      <c r="N286" s="42"/>
      <c r="O286" s="23">
        <f t="shared" si="31"/>
        <v>1.2510278138951688E-2</v>
      </c>
      <c r="P286" s="42"/>
      <c r="Q286" s="77">
        <f t="shared" si="32"/>
        <v>37303.877699999997</v>
      </c>
    </row>
    <row r="287" spans="1:17">
      <c r="A287" s="45" t="s">
        <v>184</v>
      </c>
      <c r="B287" s="39" t="s">
        <v>177</v>
      </c>
      <c r="C287" s="94">
        <v>52322.6132</v>
      </c>
      <c r="D287" s="61">
        <v>1E-4</v>
      </c>
      <c r="E287" s="42">
        <f t="shared" si="28"/>
        <v>34987.190468885819</v>
      </c>
      <c r="F287" s="42">
        <f t="shared" si="29"/>
        <v>34987</v>
      </c>
      <c r="G287" s="36">
        <f t="shared" si="30"/>
        <v>9.3124999999417923E-2</v>
      </c>
      <c r="H287" s="42"/>
      <c r="I287" s="42"/>
      <c r="J287" s="42"/>
      <c r="K287" s="42"/>
      <c r="L287" s="42">
        <f t="shared" si="33"/>
        <v>9.3124999999417923E-2</v>
      </c>
      <c r="M287" s="42"/>
      <c r="N287" s="42"/>
      <c r="O287" s="23">
        <f t="shared" si="31"/>
        <v>1.2510487342341789E-2</v>
      </c>
      <c r="P287" s="42"/>
      <c r="Q287" s="77">
        <f t="shared" si="32"/>
        <v>37304.1132</v>
      </c>
    </row>
    <row r="288" spans="1:17">
      <c r="A288" s="45" t="s">
        <v>184</v>
      </c>
      <c r="B288" s="39" t="s">
        <v>177</v>
      </c>
      <c r="C288" s="94">
        <v>52351.353900000002</v>
      </c>
      <c r="D288" s="61">
        <v>8.0000000000000004E-4</v>
      </c>
      <c r="E288" s="42">
        <f t="shared" si="28"/>
        <v>35045.973922380734</v>
      </c>
      <c r="F288" s="42">
        <f t="shared" si="29"/>
        <v>35046</v>
      </c>
      <c r="G288" s="36">
        <f t="shared" si="30"/>
        <v>-1.2749999994412065E-2</v>
      </c>
      <c r="H288" s="42"/>
      <c r="I288" s="42"/>
      <c r="J288" s="42"/>
      <c r="K288" s="42"/>
      <c r="L288" s="42">
        <f t="shared" si="33"/>
        <v>-1.2749999994412065E-2</v>
      </c>
      <c r="M288" s="42"/>
      <c r="N288" s="42"/>
      <c r="O288" s="23">
        <f t="shared" si="31"/>
        <v>1.2535173342373584E-2</v>
      </c>
      <c r="P288" s="42"/>
      <c r="Q288" s="77">
        <f t="shared" si="32"/>
        <v>37332.853900000002</v>
      </c>
    </row>
    <row r="289" spans="1:17">
      <c r="A289" s="45" t="s">
        <v>184</v>
      </c>
      <c r="B289" s="39" t="s">
        <v>180</v>
      </c>
      <c r="C289" s="94">
        <v>52351.595099999999</v>
      </c>
      <c r="D289" s="61">
        <v>2.0000000000000001E-4</v>
      </c>
      <c r="E289" s="42">
        <f t="shared" si="28"/>
        <v>35046.467249578149</v>
      </c>
      <c r="F289" s="42">
        <f t="shared" si="29"/>
        <v>35046.5</v>
      </c>
      <c r="G289" s="36">
        <f t="shared" si="30"/>
        <v>-1.6012500003853347E-2</v>
      </c>
      <c r="H289" s="42"/>
      <c r="I289" s="42"/>
      <c r="J289" s="42"/>
      <c r="K289" s="42"/>
      <c r="L289" s="42">
        <f t="shared" si="33"/>
        <v>-1.6012500003853347E-2</v>
      </c>
      <c r="M289" s="42"/>
      <c r="N289" s="42"/>
      <c r="O289" s="23">
        <f t="shared" si="31"/>
        <v>1.2535382545763685E-2</v>
      </c>
      <c r="P289" s="42"/>
      <c r="Q289" s="77">
        <f t="shared" si="32"/>
        <v>37333.095099999999</v>
      </c>
    </row>
    <row r="290" spans="1:17">
      <c r="A290" s="49" t="s">
        <v>178</v>
      </c>
      <c r="B290" s="48"/>
      <c r="C290" s="92">
        <v>52559.958299999998</v>
      </c>
      <c r="D290" s="62">
        <v>1E-4</v>
      </c>
      <c r="E290" s="42">
        <f t="shared" si="28"/>
        <v>35472.633225954894</v>
      </c>
      <c r="F290" s="42">
        <f t="shared" si="29"/>
        <v>35472.5</v>
      </c>
      <c r="G290" s="36">
        <f t="shared" si="30"/>
        <v>6.5137500001583248E-2</v>
      </c>
      <c r="H290" s="42"/>
      <c r="I290" s="42"/>
      <c r="J290" s="42"/>
      <c r="K290" s="42"/>
      <c r="M290" s="42">
        <f>G290</f>
        <v>6.5137500001583248E-2</v>
      </c>
      <c r="N290" s="42"/>
      <c r="O290" s="23">
        <f t="shared" si="31"/>
        <v>1.2713623834128857E-2</v>
      </c>
      <c r="P290" s="42"/>
      <c r="Q290" s="77">
        <f t="shared" si="32"/>
        <v>37541.458299999998</v>
      </c>
    </row>
    <row r="291" spans="1:17">
      <c r="A291" s="42" t="s">
        <v>176</v>
      </c>
      <c r="B291" s="48" t="s">
        <v>177</v>
      </c>
      <c r="C291" s="92">
        <v>52707.210200000001</v>
      </c>
      <c r="D291" s="62">
        <v>1.1000000000000001E-3</v>
      </c>
      <c r="E291" s="42">
        <f t="shared" si="28"/>
        <v>35773.808048269166</v>
      </c>
      <c r="F291" s="42">
        <f t="shared" si="29"/>
        <v>35774</v>
      </c>
      <c r="G291" s="36">
        <f t="shared" si="30"/>
        <v>-9.3850000004749745E-2</v>
      </c>
      <c r="H291" s="42"/>
      <c r="I291" s="42"/>
      <c r="J291" s="42"/>
      <c r="K291" s="42"/>
      <c r="L291" s="42">
        <f t="shared" ref="L291:L301" si="34">G291</f>
        <v>-9.3850000004749745E-2</v>
      </c>
      <c r="M291" s="42"/>
      <c r="N291" s="42"/>
      <c r="O291" s="23">
        <f t="shared" si="31"/>
        <v>1.2839773478359136E-2</v>
      </c>
      <c r="P291" s="42"/>
      <c r="Q291" s="77">
        <f t="shared" si="32"/>
        <v>37688.710200000001</v>
      </c>
    </row>
    <row r="292" spans="1:17">
      <c r="A292" s="42" t="s">
        <v>179</v>
      </c>
      <c r="B292" s="48" t="s">
        <v>180</v>
      </c>
      <c r="C292" s="92">
        <v>52693.598599999998</v>
      </c>
      <c r="D292" s="62">
        <v>2.0000000000000001E-4</v>
      </c>
      <c r="E292" s="42">
        <f t="shared" si="28"/>
        <v>35745.968195531001</v>
      </c>
      <c r="F292" s="42">
        <f t="shared" si="29"/>
        <v>35746</v>
      </c>
      <c r="G292" s="36">
        <f t="shared" si="30"/>
        <v>-1.5550000003713649E-2</v>
      </c>
      <c r="H292" s="42"/>
      <c r="I292" s="42"/>
      <c r="J292" s="42"/>
      <c r="K292" s="42"/>
      <c r="L292" s="42">
        <f t="shared" si="34"/>
        <v>-1.5550000003713649E-2</v>
      </c>
      <c r="M292" s="42"/>
      <c r="N292" s="42"/>
      <c r="O292" s="23">
        <f t="shared" si="31"/>
        <v>1.2828058088513537E-2</v>
      </c>
      <c r="P292" s="42"/>
      <c r="Q292" s="77">
        <f t="shared" si="32"/>
        <v>37675.098599999998</v>
      </c>
    </row>
    <row r="293" spans="1:17">
      <c r="A293" s="45" t="s">
        <v>185</v>
      </c>
      <c r="B293" s="50"/>
      <c r="C293" s="93">
        <v>52368.359400000001</v>
      </c>
      <c r="D293" s="61">
        <v>2.0000000000000001E-4</v>
      </c>
      <c r="E293" s="42">
        <f t="shared" si="28"/>
        <v>35080.755330572174</v>
      </c>
      <c r="F293" s="42">
        <f t="shared" si="29"/>
        <v>35081</v>
      </c>
      <c r="G293" s="36">
        <f t="shared" si="30"/>
        <v>-0.11962499999935972</v>
      </c>
      <c r="H293" s="42"/>
      <c r="I293" s="42"/>
      <c r="J293" s="42"/>
      <c r="K293" s="42"/>
      <c r="L293" s="42">
        <f t="shared" si="34"/>
        <v>-0.11962499999935972</v>
      </c>
      <c r="M293" s="42"/>
      <c r="N293" s="42"/>
      <c r="O293" s="23">
        <f t="shared" si="31"/>
        <v>1.2549817579680583E-2</v>
      </c>
      <c r="P293" s="42"/>
      <c r="Q293" s="77">
        <f t="shared" si="32"/>
        <v>37349.859400000001</v>
      </c>
    </row>
    <row r="294" spans="1:17">
      <c r="A294" s="45" t="s">
        <v>185</v>
      </c>
      <c r="B294" s="50"/>
      <c r="C294" s="93">
        <v>52376.503299999997</v>
      </c>
      <c r="D294" s="61">
        <v>2.0000000000000001E-4</v>
      </c>
      <c r="E294" s="42">
        <f t="shared" si="28"/>
        <v>35097.412077516994</v>
      </c>
      <c r="F294" s="42">
        <f t="shared" si="29"/>
        <v>35097.5</v>
      </c>
      <c r="G294" s="36">
        <f t="shared" si="30"/>
        <v>-4.2987500004528556E-2</v>
      </c>
      <c r="H294" s="42"/>
      <c r="I294" s="42"/>
      <c r="J294" s="42"/>
      <c r="K294" s="42"/>
      <c r="L294" s="42">
        <f t="shared" si="34"/>
        <v>-4.2987500004528556E-2</v>
      </c>
      <c r="M294" s="42"/>
      <c r="N294" s="42"/>
      <c r="O294" s="23">
        <f t="shared" si="31"/>
        <v>1.2556721291553882E-2</v>
      </c>
      <c r="P294" s="42"/>
      <c r="Q294" s="77">
        <f t="shared" si="32"/>
        <v>37358.003299999997</v>
      </c>
    </row>
    <row r="295" spans="1:17">
      <c r="A295" s="45" t="s">
        <v>186</v>
      </c>
      <c r="B295" s="50" t="s">
        <v>177</v>
      </c>
      <c r="C295" s="91">
        <v>52694.333200000001</v>
      </c>
      <c r="D295" s="63">
        <v>3.5000000000000001E-3</v>
      </c>
      <c r="E295" s="42">
        <f t="shared" ref="E295:E311" si="35">(C295-C$7)/C$8</f>
        <v>35747.470675461474</v>
      </c>
      <c r="F295" s="42">
        <f t="shared" ref="F295:F311" si="36">ROUND(2*E295,0)/2</f>
        <v>35747.5</v>
      </c>
      <c r="G295" s="36">
        <f t="shared" ref="G295:G311" si="37">C295-(C$7+C$8*F295)</f>
        <v>-1.4337499997054692E-2</v>
      </c>
      <c r="H295" s="42"/>
      <c r="I295" s="42"/>
      <c r="J295" s="42"/>
      <c r="K295" s="42"/>
      <c r="L295" s="42">
        <f t="shared" si="34"/>
        <v>-1.4337499997054692E-2</v>
      </c>
      <c r="M295" s="42"/>
      <c r="N295" s="42"/>
      <c r="O295" s="23">
        <f t="shared" ref="O295:O311" si="38">C$11+C$12*F295</f>
        <v>1.2828685698683838E-2</v>
      </c>
      <c r="P295" s="42"/>
      <c r="Q295" s="77">
        <f t="shared" ref="Q295:Q311" si="39">+C295-15018.5</f>
        <v>37675.833200000001</v>
      </c>
    </row>
    <row r="296" spans="1:17">
      <c r="A296" s="45" t="s">
        <v>186</v>
      </c>
      <c r="B296" s="50" t="s">
        <v>180</v>
      </c>
      <c r="C296" s="91">
        <v>52694.557999999997</v>
      </c>
      <c r="D296" s="63">
        <v>6.9999999999999999E-4</v>
      </c>
      <c r="E296" s="42">
        <f t="shared" si="35"/>
        <v>35747.930459681949</v>
      </c>
      <c r="F296" s="42">
        <f t="shared" si="36"/>
        <v>35748</v>
      </c>
      <c r="G296" s="36">
        <f t="shared" si="37"/>
        <v>-3.4000000006926712E-2</v>
      </c>
      <c r="H296" s="42"/>
      <c r="I296" s="42"/>
      <c r="J296" s="42"/>
      <c r="K296" s="42"/>
      <c r="L296" s="42">
        <f t="shared" si="34"/>
        <v>-3.4000000006926712E-2</v>
      </c>
      <c r="M296" s="42"/>
      <c r="N296" s="42"/>
      <c r="O296" s="23">
        <f t="shared" si="38"/>
        <v>1.2828894902073937E-2</v>
      </c>
      <c r="P296" s="42"/>
      <c r="Q296" s="77">
        <f t="shared" si="39"/>
        <v>37676.057999999997</v>
      </c>
    </row>
    <row r="297" spans="1:17">
      <c r="A297" s="45" t="s">
        <v>186</v>
      </c>
      <c r="B297" s="50" t="s">
        <v>180</v>
      </c>
      <c r="C297" s="91">
        <v>52979.555999999997</v>
      </c>
      <c r="D297" s="63">
        <v>2E-3</v>
      </c>
      <c r="E297" s="42">
        <f t="shared" si="35"/>
        <v>36330.837858567254</v>
      </c>
      <c r="F297" s="42">
        <f t="shared" si="36"/>
        <v>36331</v>
      </c>
      <c r="G297" s="36">
        <f t="shared" si="37"/>
        <v>-7.9275000003690366E-2</v>
      </c>
      <c r="H297" s="42"/>
      <c r="I297" s="42"/>
      <c r="J297" s="42"/>
      <c r="K297" s="42"/>
      <c r="L297" s="42">
        <f t="shared" si="34"/>
        <v>-7.9275000003690366E-2</v>
      </c>
      <c r="M297" s="42"/>
      <c r="N297" s="42"/>
      <c r="O297" s="23">
        <f t="shared" si="38"/>
        <v>1.3072826054930497E-2</v>
      </c>
      <c r="P297" s="42"/>
      <c r="Q297" s="77">
        <f t="shared" si="39"/>
        <v>37961.055999999997</v>
      </c>
    </row>
    <row r="298" spans="1:17">
      <c r="A298" s="45" t="s">
        <v>187</v>
      </c>
      <c r="B298" s="48"/>
      <c r="C298" s="92">
        <v>53112.240899999997</v>
      </c>
      <c r="D298" s="62">
        <v>2.0000000000000001E-4</v>
      </c>
      <c r="E298" s="42">
        <f t="shared" si="35"/>
        <v>36602.218745206308</v>
      </c>
      <c r="F298" s="42">
        <f t="shared" si="36"/>
        <v>36602</v>
      </c>
      <c r="G298" s="36">
        <f t="shared" si="37"/>
        <v>0.10694999999395804</v>
      </c>
      <c r="H298" s="42"/>
      <c r="I298" s="42"/>
      <c r="J298" s="42"/>
      <c r="K298" s="42"/>
      <c r="L298" s="42">
        <f t="shared" si="34"/>
        <v>0.10694999999395804</v>
      </c>
      <c r="M298" s="42"/>
      <c r="N298" s="42"/>
      <c r="O298" s="23">
        <f t="shared" si="38"/>
        <v>1.3186214292364679E-2</v>
      </c>
      <c r="P298" s="42"/>
      <c r="Q298" s="77">
        <f t="shared" si="39"/>
        <v>38093.740899999997</v>
      </c>
    </row>
    <row r="299" spans="1:17">
      <c r="A299" s="78" t="s">
        <v>188</v>
      </c>
      <c r="B299" s="79"/>
      <c r="C299" s="89">
        <v>53096.433400000002</v>
      </c>
      <c r="D299" s="81">
        <v>2.7000000000000001E-3</v>
      </c>
      <c r="E299" s="42">
        <f t="shared" si="35"/>
        <v>36569.887610574217</v>
      </c>
      <c r="F299" s="42">
        <f t="shared" si="36"/>
        <v>36570</v>
      </c>
      <c r="G299" s="36">
        <f t="shared" si="37"/>
        <v>-5.4949999997916166E-2</v>
      </c>
      <c r="H299" s="42"/>
      <c r="I299" s="42"/>
      <c r="J299" s="42"/>
      <c r="K299" s="42"/>
      <c r="L299" s="42">
        <f t="shared" si="34"/>
        <v>-5.4949999997916166E-2</v>
      </c>
      <c r="M299" s="42"/>
      <c r="N299" s="42"/>
      <c r="O299" s="23">
        <f t="shared" si="38"/>
        <v>1.3172825275398281E-2</v>
      </c>
      <c r="P299" s="42"/>
      <c r="Q299" s="77">
        <f t="shared" si="39"/>
        <v>38077.933400000002</v>
      </c>
    </row>
    <row r="300" spans="1:17">
      <c r="A300" s="78" t="s">
        <v>197</v>
      </c>
      <c r="B300" s="85"/>
      <c r="C300" s="90">
        <v>53082.542500000003</v>
      </c>
      <c r="D300" s="81">
        <v>1E-4</v>
      </c>
      <c r="E300" s="42">
        <f t="shared" si="35"/>
        <v>36541.476504576371</v>
      </c>
      <c r="F300" s="42">
        <f t="shared" si="36"/>
        <v>36541.5</v>
      </c>
      <c r="G300" s="36">
        <f t="shared" si="37"/>
        <v>-1.1487499992654193E-2</v>
      </c>
      <c r="H300" s="42"/>
      <c r="I300" s="42"/>
      <c r="J300" s="42"/>
      <c r="K300" s="42"/>
      <c r="L300" s="42">
        <f t="shared" si="34"/>
        <v>-1.1487499992654193E-2</v>
      </c>
      <c r="M300" s="42"/>
      <c r="N300" s="42"/>
      <c r="O300" s="23">
        <f t="shared" si="38"/>
        <v>1.3160900682162583E-2</v>
      </c>
      <c r="P300" s="42"/>
      <c r="Q300" s="77">
        <f t="shared" si="39"/>
        <v>38064.042500000003</v>
      </c>
    </row>
    <row r="301" spans="1:17">
      <c r="A301" s="78" t="s">
        <v>197</v>
      </c>
      <c r="B301" s="85"/>
      <c r="C301" s="90">
        <v>53461.429199999999</v>
      </c>
      <c r="D301" s="81">
        <v>7.0000000000000001E-3</v>
      </c>
      <c r="E301" s="42">
        <f t="shared" si="35"/>
        <v>37316.414787544098</v>
      </c>
      <c r="F301" s="42">
        <f t="shared" si="36"/>
        <v>37316.5</v>
      </c>
      <c r="G301" s="36">
        <f t="shared" si="37"/>
        <v>-4.1662500007078052E-2</v>
      </c>
      <c r="H301" s="42"/>
      <c r="I301" s="42"/>
      <c r="J301" s="42"/>
      <c r="K301" s="42"/>
      <c r="L301" s="42">
        <f t="shared" si="34"/>
        <v>-4.1662500007078052E-2</v>
      </c>
      <c r="M301" s="42"/>
      <c r="N301" s="42"/>
      <c r="O301" s="23">
        <f t="shared" si="38"/>
        <v>1.348516593681753E-2</v>
      </c>
      <c r="P301" s="42"/>
      <c r="Q301" s="77">
        <f t="shared" si="39"/>
        <v>38442.929199999999</v>
      </c>
    </row>
    <row r="302" spans="1:17">
      <c r="A302" s="42" t="s">
        <v>15</v>
      </c>
      <c r="B302" s="43"/>
      <c r="C302" s="42">
        <v>40402.786200000002</v>
      </c>
      <c r="D302" s="62"/>
      <c r="E302" s="42">
        <f t="shared" si="35"/>
        <v>10607.526921306951</v>
      </c>
      <c r="F302" s="42">
        <f t="shared" si="36"/>
        <v>10607.5</v>
      </c>
      <c r="G302" s="36">
        <f t="shared" si="37"/>
        <v>1.3162499999452848E-2</v>
      </c>
      <c r="H302" s="42"/>
      <c r="I302" s="42">
        <f t="shared" ref="I302:I310" si="40">G302</f>
        <v>1.3162499999452848E-2</v>
      </c>
      <c r="J302" s="42"/>
      <c r="K302" s="42"/>
      <c r="L302" s="42"/>
      <c r="M302" s="42"/>
      <c r="N302" s="42"/>
      <c r="O302" s="23">
        <f t="shared" si="38"/>
        <v>2.3099392444575562E-3</v>
      </c>
      <c r="P302" s="42"/>
      <c r="Q302" s="77">
        <f t="shared" si="39"/>
        <v>25384.286200000002</v>
      </c>
    </row>
    <row r="303" spans="1:17">
      <c r="A303" s="42" t="s">
        <v>15</v>
      </c>
      <c r="B303" s="43"/>
      <c r="C303" s="42">
        <v>41133.717700000001</v>
      </c>
      <c r="D303" s="62"/>
      <c r="E303" s="42">
        <f t="shared" si="35"/>
        <v>12102.503655979956</v>
      </c>
      <c r="F303" s="42">
        <f t="shared" si="36"/>
        <v>12102.5</v>
      </c>
      <c r="G303" s="36">
        <f t="shared" si="37"/>
        <v>1.7874999975902028E-3</v>
      </c>
      <c r="H303" s="42"/>
      <c r="I303" s="42">
        <f t="shared" si="40"/>
        <v>1.7874999975902028E-3</v>
      </c>
      <c r="J303" s="42"/>
      <c r="K303" s="42"/>
      <c r="L303" s="42"/>
      <c r="M303" s="42"/>
      <c r="N303" s="42"/>
      <c r="O303" s="23">
        <f t="shared" si="38"/>
        <v>2.9354573808564538E-3</v>
      </c>
      <c r="P303" s="42"/>
      <c r="Q303" s="77">
        <f t="shared" si="39"/>
        <v>26115.217700000001</v>
      </c>
    </row>
    <row r="304" spans="1:17">
      <c r="A304" s="42" t="s">
        <v>15</v>
      </c>
      <c r="B304" s="43"/>
      <c r="C304" s="42">
        <v>41499.196400000001</v>
      </c>
      <c r="D304" s="62"/>
      <c r="E304" s="42">
        <f t="shared" si="35"/>
        <v>12850.01850999642</v>
      </c>
      <c r="F304" s="42">
        <f t="shared" si="36"/>
        <v>12850</v>
      </c>
      <c r="G304" s="36">
        <f t="shared" si="37"/>
        <v>9.0500000005704351E-3</v>
      </c>
      <c r="H304" s="42"/>
      <c r="I304" s="42">
        <f t="shared" si="40"/>
        <v>9.0500000005704351E-3</v>
      </c>
      <c r="J304" s="42"/>
      <c r="K304" s="42"/>
      <c r="L304" s="42"/>
      <c r="M304" s="42"/>
      <c r="N304" s="42"/>
      <c r="O304" s="23">
        <f t="shared" si="38"/>
        <v>3.2482164490559027E-3</v>
      </c>
      <c r="P304" s="42"/>
      <c r="Q304" s="77">
        <f t="shared" si="39"/>
        <v>26480.696400000001</v>
      </c>
    </row>
    <row r="305" spans="1:17">
      <c r="A305" s="42" t="s">
        <v>15</v>
      </c>
      <c r="B305" s="43"/>
      <c r="C305" s="42">
        <v>41864.669000000002</v>
      </c>
      <c r="D305" s="62"/>
      <c r="E305" s="42">
        <f t="shared" si="35"/>
        <v>13597.520887661707</v>
      </c>
      <c r="F305" s="42">
        <f t="shared" si="36"/>
        <v>13597.5</v>
      </c>
      <c r="G305" s="36">
        <f t="shared" si="37"/>
        <v>1.0212499997578561E-2</v>
      </c>
      <c r="H305" s="42"/>
      <c r="I305" s="42">
        <f t="shared" si="40"/>
        <v>1.0212499997578561E-2</v>
      </c>
      <c r="J305" s="42"/>
      <c r="K305" s="42"/>
      <c r="L305" s="42"/>
      <c r="M305" s="42"/>
      <c r="N305" s="42"/>
      <c r="O305" s="23">
        <f t="shared" si="38"/>
        <v>3.5609755172553515E-3</v>
      </c>
      <c r="P305" s="42"/>
      <c r="Q305" s="77">
        <f t="shared" si="39"/>
        <v>26846.169000000002</v>
      </c>
    </row>
    <row r="306" spans="1:17">
      <c r="A306" s="42" t="s">
        <v>15</v>
      </c>
      <c r="B306" s="43"/>
      <c r="C306" s="42">
        <v>42228.915099999998</v>
      </c>
      <c r="D306" s="62"/>
      <c r="E306" s="42">
        <f t="shared" si="35"/>
        <v>14342.514700618698</v>
      </c>
      <c r="F306" s="42">
        <f t="shared" si="36"/>
        <v>14342.5</v>
      </c>
      <c r="G306" s="36">
        <f t="shared" si="37"/>
        <v>7.1874999994179234E-3</v>
      </c>
      <c r="H306" s="42"/>
      <c r="I306" s="42">
        <f t="shared" si="40"/>
        <v>7.1874999994179234E-3</v>
      </c>
      <c r="J306" s="42"/>
      <c r="K306" s="42"/>
      <c r="L306" s="42"/>
      <c r="M306" s="42"/>
      <c r="N306" s="42"/>
      <c r="O306" s="23">
        <f t="shared" si="38"/>
        <v>3.8726885685043009E-3</v>
      </c>
      <c r="P306" s="42"/>
      <c r="Q306" s="77">
        <f t="shared" si="39"/>
        <v>27210.415099999998</v>
      </c>
    </row>
    <row r="307" spans="1:17">
      <c r="A307" s="42" t="s">
        <v>15</v>
      </c>
      <c r="B307" s="43"/>
      <c r="C307" s="42">
        <v>42594.383800000003</v>
      </c>
      <c r="D307" s="62"/>
      <c r="E307" s="42">
        <f t="shared" si="35"/>
        <v>15090.009101600454</v>
      </c>
      <c r="F307" s="42">
        <f t="shared" si="36"/>
        <v>15090</v>
      </c>
      <c r="G307" s="36">
        <f t="shared" si="37"/>
        <v>4.4500000003608875E-3</v>
      </c>
      <c r="H307" s="42"/>
      <c r="I307" s="42">
        <f t="shared" si="40"/>
        <v>4.4500000003608875E-3</v>
      </c>
      <c r="J307" s="42"/>
      <c r="K307" s="42"/>
      <c r="L307" s="42"/>
      <c r="M307" s="42"/>
      <c r="N307" s="42"/>
      <c r="O307" s="23">
        <f t="shared" si="38"/>
        <v>4.1854476367037497E-3</v>
      </c>
      <c r="P307" s="42"/>
      <c r="Q307" s="77">
        <f t="shared" si="39"/>
        <v>27575.883800000003</v>
      </c>
    </row>
    <row r="308" spans="1:17">
      <c r="A308" s="42" t="s">
        <v>15</v>
      </c>
      <c r="B308" s="43"/>
      <c r="C308" s="42">
        <v>42959.846700000002</v>
      </c>
      <c r="D308" s="62"/>
      <c r="E308" s="42">
        <f t="shared" si="35"/>
        <v>15837.491639822059</v>
      </c>
      <c r="F308" s="42">
        <f t="shared" si="36"/>
        <v>15837.5</v>
      </c>
      <c r="G308" s="36">
        <f t="shared" si="37"/>
        <v>-4.0874999976949766E-3</v>
      </c>
      <c r="H308" s="42"/>
      <c r="I308" s="42">
        <f t="shared" si="40"/>
        <v>-4.0874999976949766E-3</v>
      </c>
      <c r="J308" s="42"/>
      <c r="K308" s="42"/>
      <c r="L308" s="42"/>
      <c r="M308" s="42"/>
      <c r="N308" s="42"/>
      <c r="O308" s="23">
        <f t="shared" si="38"/>
        <v>4.4982067049031986E-3</v>
      </c>
      <c r="P308" s="42"/>
      <c r="Q308" s="77">
        <f t="shared" si="39"/>
        <v>27941.346700000002</v>
      </c>
    </row>
    <row r="309" spans="1:17">
      <c r="A309" s="42" t="s">
        <v>15</v>
      </c>
      <c r="B309" s="43"/>
      <c r="C309" s="42">
        <v>43325.316299999999</v>
      </c>
      <c r="D309" s="62"/>
      <c r="E309" s="42">
        <f t="shared" si="35"/>
        <v>16584.987881576923</v>
      </c>
      <c r="F309" s="42">
        <f t="shared" si="36"/>
        <v>16585</v>
      </c>
      <c r="G309" s="36">
        <f t="shared" si="37"/>
        <v>-5.9250000049360096E-3</v>
      </c>
      <c r="H309" s="42"/>
      <c r="I309" s="42">
        <f t="shared" si="40"/>
        <v>-5.9250000049360096E-3</v>
      </c>
      <c r="J309" s="42"/>
      <c r="K309" s="42"/>
      <c r="L309" s="42"/>
      <c r="M309" s="42"/>
      <c r="N309" s="42"/>
      <c r="O309" s="23">
        <f t="shared" si="38"/>
        <v>4.8109657731026474E-3</v>
      </c>
      <c r="P309" s="42"/>
      <c r="Q309" s="77">
        <f t="shared" si="39"/>
        <v>28306.816299999999</v>
      </c>
    </row>
    <row r="310" spans="1:17">
      <c r="A310" s="80" t="s">
        <v>15</v>
      </c>
      <c r="B310" s="86"/>
      <c r="C310" s="80">
        <v>43690.798300000002</v>
      </c>
      <c r="D310" s="88"/>
      <c r="E310" s="42">
        <f t="shared" si="35"/>
        <v>17332.509485094852</v>
      </c>
      <c r="F310" s="42">
        <f t="shared" si="36"/>
        <v>17332.5</v>
      </c>
      <c r="G310" s="36">
        <f t="shared" si="37"/>
        <v>4.637500001990702E-3</v>
      </c>
      <c r="H310" s="42"/>
      <c r="I310" s="42">
        <f t="shared" si="40"/>
        <v>4.637500001990702E-3</v>
      </c>
      <c r="J310" s="42"/>
      <c r="K310" s="42"/>
      <c r="L310" s="42"/>
      <c r="M310" s="42"/>
      <c r="N310" s="42"/>
      <c r="O310" s="23">
        <f t="shared" si="38"/>
        <v>5.1237248413020962E-3</v>
      </c>
      <c r="P310" s="42"/>
      <c r="Q310" s="77">
        <f t="shared" si="39"/>
        <v>28672.298300000002</v>
      </c>
    </row>
    <row r="311" spans="1:17">
      <c r="A311" s="83" t="s">
        <v>181</v>
      </c>
      <c r="B311" s="84" t="s">
        <v>180</v>
      </c>
      <c r="C311" s="80">
        <v>53372.8148</v>
      </c>
      <c r="D311" s="88">
        <v>1E-4</v>
      </c>
      <c r="E311" s="42">
        <f t="shared" si="35"/>
        <v>37135.171447563531</v>
      </c>
      <c r="F311" s="42">
        <f t="shared" si="36"/>
        <v>37135</v>
      </c>
      <c r="G311" s="36">
        <f t="shared" si="37"/>
        <v>8.3825000001525041E-2</v>
      </c>
      <c r="H311" s="42"/>
      <c r="I311" s="42"/>
      <c r="J311" s="42"/>
      <c r="K311" s="42"/>
      <c r="L311" s="42"/>
      <c r="M311" s="42">
        <f>G311</f>
        <v>8.3825000001525041E-2</v>
      </c>
      <c r="N311" s="42"/>
      <c r="O311" s="23">
        <f t="shared" si="38"/>
        <v>1.3409225106211242E-2</v>
      </c>
      <c r="P311" s="42"/>
      <c r="Q311" s="77">
        <f t="shared" si="39"/>
        <v>38354.3148</v>
      </c>
    </row>
    <row r="312" spans="1:17">
      <c r="A312" s="42"/>
      <c r="B312" s="43"/>
      <c r="C312" s="46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</row>
    <row r="313" spans="1:17">
      <c r="A313" s="42"/>
      <c r="B313" s="43"/>
      <c r="C313" s="46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</row>
    <row r="314" spans="1:17">
      <c r="A314" s="42"/>
      <c r="B314" s="43"/>
      <c r="C314" s="46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</row>
    <row r="315" spans="1:17">
      <c r="A315" s="42"/>
      <c r="B315" s="43"/>
      <c r="C315" s="47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</row>
    <row r="316" spans="1:17">
      <c r="A316" s="42"/>
      <c r="B316" s="43"/>
      <c r="C316" s="47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</row>
    <row r="317" spans="1:17">
      <c r="A317" s="42"/>
      <c r="B317" s="43"/>
      <c r="C317" s="47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</row>
    <row r="318" spans="1:17">
      <c r="A318" s="42"/>
      <c r="B318" s="43"/>
      <c r="C318" s="53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</row>
    <row r="319" spans="1:17">
      <c r="A319" s="42"/>
      <c r="B319" s="43"/>
      <c r="C319" s="46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</row>
    <row r="320" spans="1:17">
      <c r="A320" s="42"/>
      <c r="B320" s="43"/>
      <c r="C320" s="46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</row>
    <row r="321" spans="1:16">
      <c r="A321" s="42"/>
      <c r="B321" s="43"/>
      <c r="C321" s="47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</row>
    <row r="322" spans="1:16">
      <c r="A322" s="42"/>
      <c r="B322" s="43"/>
      <c r="C322" s="47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</row>
    <row r="323" spans="1:16">
      <c r="A323" s="42"/>
      <c r="B323" s="43"/>
      <c r="C323" s="47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</row>
    <row r="324" spans="1:16">
      <c r="A324" s="42"/>
      <c r="B324" s="43"/>
      <c r="C324" s="46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</row>
    <row r="325" spans="1:16">
      <c r="A325" s="42"/>
      <c r="B325" s="43"/>
      <c r="C325" s="46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</row>
    <row r="326" spans="1:16">
      <c r="A326" s="42"/>
      <c r="B326" s="43"/>
      <c r="C326" s="46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</row>
    <row r="327" spans="1:16">
      <c r="A327" s="42"/>
      <c r="B327" s="43"/>
      <c r="C327" s="46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</row>
    <row r="328" spans="1:16">
      <c r="A328" s="42"/>
      <c r="B328" s="43"/>
      <c r="C328" s="46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</row>
    <row r="329" spans="1:16">
      <c r="A329" s="42"/>
      <c r="B329" s="43"/>
      <c r="C329" s="46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</row>
    <row r="330" spans="1:16">
      <c r="A330" s="42"/>
      <c r="B330" s="43"/>
      <c r="C330" s="46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</row>
    <row r="331" spans="1:16">
      <c r="A331" s="42"/>
      <c r="B331" s="43"/>
      <c r="C331" s="46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</row>
    <row r="332" spans="1:16">
      <c r="A332" s="42"/>
      <c r="B332" s="43"/>
      <c r="C332" s="47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</row>
    <row r="333" spans="1:16">
      <c r="A333" s="42"/>
      <c r="B333" s="43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</row>
    <row r="334" spans="1:16">
      <c r="A334" s="45"/>
      <c r="B334" s="39"/>
      <c r="C334" s="40"/>
      <c r="D334" s="40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</row>
    <row r="335" spans="1:16">
      <c r="A335" s="45"/>
      <c r="B335" s="39"/>
      <c r="C335" s="40"/>
      <c r="D335" s="40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</row>
    <row r="336" spans="1:16">
      <c r="A336" s="45"/>
      <c r="B336" s="39"/>
      <c r="C336" s="40"/>
      <c r="D336" s="40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</row>
    <row r="337" spans="1:16">
      <c r="A337" s="45"/>
      <c r="B337" s="39"/>
      <c r="C337" s="40"/>
      <c r="D337" s="40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</row>
    <row r="338" spans="1:16">
      <c r="A338" s="45"/>
      <c r="B338" s="39"/>
      <c r="C338" s="40"/>
      <c r="D338" s="40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</row>
    <row r="339" spans="1:16">
      <c r="A339" s="45"/>
      <c r="B339" s="39"/>
      <c r="C339" s="40"/>
      <c r="D339" s="40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</row>
    <row r="340" spans="1:16">
      <c r="A340" s="45"/>
      <c r="B340" s="39"/>
      <c r="C340" s="40"/>
      <c r="D340" s="40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</row>
    <row r="341" spans="1:16">
      <c r="A341" s="45"/>
      <c r="B341" s="39"/>
      <c r="C341" s="40"/>
      <c r="D341" s="40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</row>
    <row r="342" spans="1:16">
      <c r="A342" s="42"/>
      <c r="B342" s="48"/>
      <c r="C342" s="47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</row>
    <row r="343" spans="1:16">
      <c r="A343" s="42"/>
      <c r="B343" s="48"/>
      <c r="C343" s="47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</row>
    <row r="344" spans="1:16">
      <c r="A344" s="42"/>
      <c r="B344" s="48"/>
      <c r="C344" s="46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</row>
    <row r="345" spans="1:16">
      <c r="A345" s="42"/>
      <c r="B345" s="48"/>
      <c r="C345" s="46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</row>
    <row r="346" spans="1:16">
      <c r="A346" s="42"/>
      <c r="B346" s="48"/>
      <c r="C346" s="47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</row>
    <row r="347" spans="1:16">
      <c r="A347" s="42"/>
      <c r="B347" s="48"/>
      <c r="C347" s="46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</row>
    <row r="348" spans="1:16">
      <c r="A348" s="42"/>
      <c r="B348" s="48"/>
      <c r="C348" s="47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</row>
    <row r="349" spans="1:16">
      <c r="A349" s="42"/>
      <c r="B349" s="48"/>
      <c r="C349" s="46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</row>
    <row r="350" spans="1:16">
      <c r="A350" s="42"/>
      <c r="B350" s="48"/>
      <c r="C350" s="47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</row>
    <row r="351" spans="1:16">
      <c r="A351" s="42"/>
      <c r="B351" s="48"/>
      <c r="C351" s="47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</row>
    <row r="352" spans="1:16">
      <c r="A352" s="42"/>
      <c r="B352" s="48"/>
      <c r="C352" s="47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</row>
    <row r="353" spans="1:16">
      <c r="A353" s="45"/>
      <c r="B353" s="39"/>
      <c r="C353" s="40"/>
      <c r="D353" s="41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</row>
    <row r="354" spans="1:16">
      <c r="A354" s="45"/>
      <c r="B354" s="39"/>
      <c r="C354" s="40"/>
      <c r="D354" s="41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</row>
    <row r="355" spans="1:16">
      <c r="A355" s="45"/>
      <c r="B355" s="39"/>
      <c r="C355" s="40"/>
      <c r="D355" s="41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</row>
    <row r="356" spans="1:16">
      <c r="A356" s="45"/>
      <c r="B356" s="50"/>
      <c r="C356" s="51"/>
      <c r="D356" s="41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</row>
    <row r="357" spans="1:16">
      <c r="A357" s="45"/>
      <c r="B357" s="50"/>
      <c r="C357" s="51"/>
      <c r="D357" s="5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</row>
    <row r="358" spans="1:16">
      <c r="A358" s="45"/>
      <c r="B358" s="50"/>
      <c r="C358" s="51"/>
      <c r="D358" s="51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</row>
    <row r="359" spans="1:16">
      <c r="A359" s="42"/>
      <c r="B359" s="43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</row>
    <row r="360" spans="1:16">
      <c r="A360" s="42"/>
      <c r="B360" s="43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</row>
    <row r="361" spans="1:16">
      <c r="A361" s="42"/>
      <c r="B361" s="43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</row>
    <row r="362" spans="1:16">
      <c r="A362" s="42"/>
      <c r="B362" s="43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</row>
    <row r="363" spans="1:16">
      <c r="A363" s="42"/>
      <c r="B363" s="43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</row>
    <row r="364" spans="1:16">
      <c r="A364" s="42"/>
      <c r="B364" s="43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</row>
    <row r="365" spans="1:16">
      <c r="A365" s="42"/>
      <c r="B365" s="43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</row>
    <row r="366" spans="1:16">
      <c r="A366" s="42"/>
      <c r="B366" s="43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</row>
    <row r="367" spans="1:16">
      <c r="A367" s="42"/>
      <c r="B367" s="43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</row>
    <row r="368" spans="1:16">
      <c r="A368" s="42"/>
      <c r="B368" s="43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</row>
    <row r="369" spans="1:16">
      <c r="A369" s="42"/>
      <c r="B369" s="43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</row>
    <row r="370" spans="1:16">
      <c r="A370" s="42"/>
      <c r="B370" s="43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</row>
    <row r="371" spans="1:16">
      <c r="A371" s="42"/>
      <c r="B371" s="43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</row>
    <row r="372" spans="1:16">
      <c r="A372" s="42"/>
      <c r="B372" s="43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</row>
    <row r="373" spans="1:16">
      <c r="A373" s="42"/>
      <c r="B373" s="43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</row>
    <row r="374" spans="1:16">
      <c r="A374" s="42"/>
      <c r="B374" s="43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</row>
    <row r="375" spans="1:16">
      <c r="A375" s="42"/>
      <c r="B375" s="43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</row>
    <row r="376" spans="1:16">
      <c r="A376" s="42"/>
      <c r="B376" s="43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</row>
    <row r="377" spans="1:16">
      <c r="A377" s="42"/>
      <c r="B377" s="43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</row>
    <row r="378" spans="1:16">
      <c r="A378" s="42"/>
      <c r="B378" s="43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</row>
    <row r="379" spans="1:16">
      <c r="A379" s="42"/>
      <c r="B379" s="43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</row>
    <row r="380" spans="1:16">
      <c r="A380" s="42"/>
      <c r="B380" s="43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</row>
    <row r="381" spans="1:16">
      <c r="A381" s="42"/>
      <c r="B381" s="43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</row>
    <row r="382" spans="1:16">
      <c r="A382" s="42"/>
      <c r="B382" s="43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</row>
    <row r="383" spans="1:16">
      <c r="A383" s="42"/>
      <c r="B383" s="43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</row>
    <row r="384" spans="1:16">
      <c r="A384" s="42"/>
      <c r="B384" s="43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</row>
    <row r="385" spans="1:16">
      <c r="A385" s="42"/>
      <c r="B385" s="43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</row>
    <row r="386" spans="1:16">
      <c r="A386" s="42"/>
      <c r="B386" s="43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</row>
    <row r="387" spans="1:16">
      <c r="A387" s="42"/>
      <c r="B387" s="43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</row>
    <row r="388" spans="1:16">
      <c r="A388" s="42"/>
      <c r="B388" s="43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</row>
    <row r="389" spans="1:16">
      <c r="A389" s="42"/>
      <c r="B389" s="43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</row>
    <row r="390" spans="1:16">
      <c r="A390" s="42"/>
      <c r="B390" s="43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</row>
    <row r="391" spans="1:16">
      <c r="A391" s="42"/>
      <c r="B391" s="43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</row>
    <row r="392" spans="1:16">
      <c r="A392" s="42"/>
      <c r="B392" s="43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</row>
    <row r="393" spans="1:16">
      <c r="A393" s="42"/>
      <c r="B393" s="43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</row>
    <row r="394" spans="1:16">
      <c r="A394" s="42"/>
      <c r="B394" s="43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</row>
    <row r="395" spans="1:16">
      <c r="A395" s="42"/>
      <c r="B395" s="43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</row>
    <row r="396" spans="1:16">
      <c r="A396" s="42"/>
      <c r="B396" s="43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</row>
    <row r="397" spans="1:16">
      <c r="A397" s="42"/>
      <c r="B397" s="43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</row>
    <row r="398" spans="1:16">
      <c r="A398" s="42"/>
      <c r="B398" s="43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</row>
    <row r="399" spans="1:16">
      <c r="A399" s="42"/>
      <c r="B399" s="43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</row>
    <row r="400" spans="1:16">
      <c r="A400" s="42"/>
      <c r="B400" s="43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</row>
    <row r="401" spans="1:16">
      <c r="A401" s="42"/>
      <c r="B401" s="43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</row>
    <row r="402" spans="1:16">
      <c r="A402" s="42"/>
      <c r="B402" s="43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</row>
    <row r="403" spans="1:16">
      <c r="A403" s="42"/>
      <c r="B403" s="43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</row>
    <row r="404" spans="1:16">
      <c r="A404" s="42"/>
      <c r="B404" s="43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</row>
    <row r="405" spans="1:16">
      <c r="A405" s="42"/>
      <c r="B405" s="43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</row>
    <row r="406" spans="1:16">
      <c r="A406" s="42"/>
      <c r="B406" s="43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</row>
    <row r="407" spans="1:16">
      <c r="A407" s="42"/>
      <c r="B407" s="43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</row>
    <row r="408" spans="1:16">
      <c r="A408" s="42"/>
      <c r="B408" s="43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6">
      <c r="A409" s="42"/>
      <c r="B409" s="43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</row>
    <row r="410" spans="1:16">
      <c r="A410" s="42"/>
      <c r="B410" s="43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</row>
    <row r="411" spans="1:16">
      <c r="A411" s="42"/>
      <c r="B411" s="43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</row>
    <row r="412" spans="1:16">
      <c r="A412" s="42"/>
      <c r="B412" s="43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</row>
    <row r="413" spans="1:16">
      <c r="A413" s="42"/>
      <c r="B413" s="43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</row>
    <row r="414" spans="1:16">
      <c r="A414" s="42"/>
      <c r="B414" s="43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</row>
    <row r="415" spans="1:16">
      <c r="A415" s="42"/>
      <c r="B415" s="43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</row>
    <row r="416" spans="1:16">
      <c r="A416" s="42"/>
      <c r="B416" s="43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</row>
    <row r="417" spans="1:16">
      <c r="A417" s="42"/>
      <c r="B417" s="43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</row>
    <row r="418" spans="1:16">
      <c r="A418" s="42"/>
      <c r="B418" s="43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</row>
    <row r="419" spans="1:16">
      <c r="A419" s="42"/>
      <c r="B419" s="43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</row>
    <row r="420" spans="1:16">
      <c r="A420" s="42"/>
      <c r="B420" s="43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</row>
    <row r="421" spans="1:16">
      <c r="A421" s="42"/>
      <c r="B421" s="43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</row>
    <row r="422" spans="1:16">
      <c r="A422" s="42"/>
      <c r="B422" s="43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</row>
    <row r="423" spans="1:16">
      <c r="A423" s="42"/>
      <c r="B423" s="43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</row>
    <row r="424" spans="1:16">
      <c r="A424" s="42"/>
      <c r="B424" s="43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</row>
    <row r="425" spans="1:16">
      <c r="A425" s="42"/>
      <c r="B425" s="43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</row>
    <row r="426" spans="1:16">
      <c r="A426" s="42"/>
      <c r="B426" s="43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</row>
    <row r="427" spans="1:16">
      <c r="A427" s="42"/>
      <c r="B427" s="43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</row>
    <row r="428" spans="1:16">
      <c r="A428" s="42"/>
      <c r="B428" s="43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</row>
    <row r="429" spans="1:16">
      <c r="A429" s="42"/>
      <c r="B429" s="43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</row>
    <row r="430" spans="1:16">
      <c r="A430" s="42"/>
      <c r="B430" s="43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</row>
    <row r="431" spans="1:16">
      <c r="A431" s="42"/>
      <c r="B431" s="43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</row>
    <row r="432" spans="1:16">
      <c r="A432" s="42"/>
      <c r="B432" s="43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</row>
    <row r="433" spans="1:16">
      <c r="A433" s="42"/>
      <c r="B433" s="43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</row>
    <row r="434" spans="1:16">
      <c r="A434" s="42"/>
      <c r="B434" s="43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</row>
    <row r="435" spans="1:16">
      <c r="A435" s="42"/>
      <c r="B435" s="43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</row>
    <row r="436" spans="1:16">
      <c r="A436" s="42"/>
      <c r="B436" s="43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</row>
    <row r="437" spans="1:16">
      <c r="A437" s="42"/>
      <c r="B437" s="43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</row>
    <row r="438" spans="1:16">
      <c r="A438" s="42"/>
      <c r="B438" s="43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</row>
    <row r="439" spans="1:16">
      <c r="A439" s="42"/>
      <c r="B439" s="43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</row>
    <row r="440" spans="1:16">
      <c r="A440" s="42"/>
      <c r="B440" s="43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</row>
    <row r="441" spans="1:16">
      <c r="A441" s="42"/>
      <c r="B441" s="43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</row>
    <row r="442" spans="1:16">
      <c r="A442" s="42"/>
      <c r="B442" s="43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</row>
    <row r="443" spans="1:16">
      <c r="A443" s="42"/>
      <c r="B443" s="43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</row>
    <row r="444" spans="1:16">
      <c r="A444" s="42"/>
      <c r="B444" s="43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</row>
    <row r="445" spans="1:16">
      <c r="A445" s="42"/>
      <c r="B445" s="43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</row>
    <row r="446" spans="1:16">
      <c r="A446" s="42"/>
      <c r="B446" s="43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</row>
    <row r="447" spans="1:16">
      <c r="A447" s="42"/>
      <c r="B447" s="43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</row>
    <row r="448" spans="1:16">
      <c r="A448" s="42"/>
      <c r="B448" s="43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</row>
    <row r="449" spans="1:16">
      <c r="A449" s="42"/>
      <c r="B449" s="43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</row>
    <row r="450" spans="1:16">
      <c r="A450" s="42"/>
      <c r="B450" s="43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</row>
    <row r="451" spans="1:16">
      <c r="A451" s="42"/>
      <c r="B451" s="43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</row>
    <row r="452" spans="1:16">
      <c r="A452" s="42"/>
      <c r="B452" s="43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</row>
    <row r="453" spans="1:16">
      <c r="A453" s="42"/>
      <c r="B453" s="43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</row>
    <row r="454" spans="1:16">
      <c r="A454" s="42"/>
      <c r="B454" s="43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</row>
    <row r="455" spans="1:16">
      <c r="A455" s="42"/>
      <c r="B455" s="43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</row>
    <row r="456" spans="1:16">
      <c r="A456" s="42"/>
      <c r="B456" s="43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</row>
    <row r="457" spans="1:16">
      <c r="A457" s="42"/>
      <c r="B457" s="43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</row>
    <row r="458" spans="1:16">
      <c r="A458" s="42"/>
      <c r="B458" s="43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</row>
    <row r="459" spans="1:16">
      <c r="A459" s="42"/>
      <c r="B459" s="43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</row>
    <row r="460" spans="1:16">
      <c r="A460" s="42"/>
      <c r="B460" s="43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</row>
    <row r="461" spans="1:16">
      <c r="A461" s="42"/>
      <c r="B461" s="43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</row>
    <row r="462" spans="1:16">
      <c r="A462" s="42"/>
      <c r="B462" s="43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</row>
    <row r="463" spans="1:16">
      <c r="A463" s="42"/>
      <c r="B463" s="43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</row>
    <row r="464" spans="1:16">
      <c r="A464" s="42"/>
      <c r="B464" s="43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</row>
    <row r="465" spans="1:16">
      <c r="A465" s="42"/>
      <c r="B465" s="43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</row>
    <row r="466" spans="1:16">
      <c r="A466" s="42"/>
      <c r="B466" s="43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</row>
    <row r="467" spans="1:16">
      <c r="A467" s="42"/>
      <c r="B467" s="43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</row>
    <row r="468" spans="1:16">
      <c r="A468" s="42"/>
      <c r="B468" s="43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</row>
    <row r="469" spans="1:16">
      <c r="A469" s="42"/>
      <c r="B469" s="43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</row>
    <row r="470" spans="1:16">
      <c r="A470" s="42"/>
      <c r="B470" s="43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</row>
    <row r="471" spans="1:16">
      <c r="A471" s="42"/>
      <c r="B471" s="43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</row>
    <row r="472" spans="1:16">
      <c r="A472" s="42"/>
      <c r="B472" s="43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</row>
    <row r="473" spans="1:16">
      <c r="A473" s="42"/>
      <c r="B473" s="43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</row>
    <row r="474" spans="1:16">
      <c r="A474" s="42"/>
      <c r="B474" s="43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</row>
    <row r="475" spans="1:16">
      <c r="A475" s="42"/>
      <c r="B475" s="43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</row>
    <row r="476" spans="1:16">
      <c r="A476" s="42"/>
      <c r="B476" s="43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</row>
    <row r="477" spans="1:16">
      <c r="A477" s="42"/>
      <c r="B477" s="43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</row>
    <row r="478" spans="1:16">
      <c r="A478" s="42"/>
      <c r="B478" s="43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</row>
    <row r="479" spans="1:16">
      <c r="A479" s="42"/>
      <c r="B479" s="43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</row>
    <row r="480" spans="1:16">
      <c r="A480" s="42"/>
      <c r="B480" s="43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</row>
    <row r="481" spans="1:16">
      <c r="A481" s="42"/>
      <c r="B481" s="43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</row>
    <row r="482" spans="1:16">
      <c r="A482" s="42"/>
      <c r="B482" s="43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</row>
    <row r="483" spans="1:16">
      <c r="A483" s="42"/>
      <c r="B483" s="43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</row>
    <row r="484" spans="1:16">
      <c r="A484" s="42"/>
      <c r="B484" s="43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</row>
    <row r="485" spans="1:16">
      <c r="A485" s="42"/>
      <c r="B485" s="43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</row>
    <row r="486" spans="1:16">
      <c r="A486" s="42"/>
      <c r="B486" s="43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</row>
    <row r="487" spans="1:16">
      <c r="A487" s="42"/>
      <c r="B487" s="43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</row>
    <row r="488" spans="1:16">
      <c r="A488" s="42"/>
      <c r="B488" s="43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</row>
    <row r="489" spans="1:16">
      <c r="A489" s="42"/>
      <c r="B489" s="43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</row>
    <row r="490" spans="1:16">
      <c r="A490" s="42"/>
      <c r="B490" s="43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</row>
    <row r="491" spans="1:16">
      <c r="A491" s="42"/>
      <c r="B491" s="43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</row>
    <row r="492" spans="1:16">
      <c r="A492" s="42"/>
      <c r="B492" s="43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</row>
    <row r="493" spans="1:16">
      <c r="A493" s="42"/>
      <c r="B493" s="43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</row>
    <row r="494" spans="1:16">
      <c r="A494" s="42"/>
      <c r="B494" s="43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</row>
    <row r="495" spans="1:16">
      <c r="A495" s="42"/>
      <c r="B495" s="43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</row>
    <row r="496" spans="1:16">
      <c r="A496" s="42"/>
      <c r="B496" s="43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</row>
    <row r="497" spans="1:16">
      <c r="A497" s="42"/>
      <c r="B497" s="43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</row>
    <row r="498" spans="1:16">
      <c r="A498" s="42"/>
      <c r="B498" s="43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</row>
    <row r="499" spans="1:16">
      <c r="A499" s="42"/>
      <c r="B499" s="43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</row>
    <row r="500" spans="1:16">
      <c r="A500" s="42"/>
      <c r="B500" s="43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</row>
    <row r="501" spans="1:16">
      <c r="A501" s="42"/>
      <c r="B501" s="43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</row>
    <row r="502" spans="1:16">
      <c r="A502" s="42"/>
      <c r="B502" s="43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</row>
    <row r="503" spans="1:16">
      <c r="A503" s="42"/>
      <c r="B503" s="43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</row>
    <row r="504" spans="1:16">
      <c r="A504" s="42"/>
      <c r="B504" s="43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</row>
    <row r="505" spans="1:16">
      <c r="A505" s="42"/>
      <c r="B505" s="43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</row>
    <row r="506" spans="1:16">
      <c r="A506" s="42"/>
      <c r="B506" s="43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</row>
    <row r="507" spans="1:16">
      <c r="A507" s="42"/>
      <c r="B507" s="43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</row>
    <row r="508" spans="1:16">
      <c r="A508" s="42"/>
      <c r="B508" s="43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</row>
    <row r="509" spans="1:16">
      <c r="A509" s="42"/>
      <c r="B509" s="43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</row>
    <row r="510" spans="1:16">
      <c r="A510" s="42"/>
      <c r="B510" s="43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</row>
    <row r="511" spans="1:16">
      <c r="A511" s="42"/>
      <c r="B511" s="43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</row>
    <row r="512" spans="1:16">
      <c r="A512" s="42"/>
      <c r="B512" s="43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</row>
    <row r="513" spans="1:16">
      <c r="A513" s="42"/>
      <c r="B513" s="43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</row>
    <row r="514" spans="1:16">
      <c r="A514" s="42"/>
      <c r="B514" s="43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</row>
    <row r="515" spans="1:16">
      <c r="A515" s="42"/>
      <c r="B515" s="43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</row>
    <row r="516" spans="1:16">
      <c r="A516" s="42"/>
      <c r="B516" s="43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</row>
    <row r="517" spans="1:16">
      <c r="A517" s="42"/>
      <c r="B517" s="43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</row>
    <row r="518" spans="1:16">
      <c r="A518" s="42"/>
      <c r="B518" s="43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</row>
    <row r="519" spans="1:16">
      <c r="A519" s="42"/>
      <c r="B519" s="43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</row>
    <row r="520" spans="1:16">
      <c r="A520" s="42"/>
      <c r="B520" s="43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</row>
    <row r="521" spans="1:16">
      <c r="A521" s="42"/>
      <c r="B521" s="43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</row>
    <row r="522" spans="1:16">
      <c r="A522" s="42"/>
      <c r="B522" s="43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</row>
    <row r="523" spans="1:16">
      <c r="A523" s="42"/>
      <c r="B523" s="43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</row>
    <row r="524" spans="1:16">
      <c r="A524" s="42"/>
      <c r="B524" s="43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</row>
    <row r="525" spans="1:16">
      <c r="A525" s="42"/>
      <c r="B525" s="43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</row>
    <row r="526" spans="1:16">
      <c r="A526" s="42"/>
      <c r="B526" s="43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</row>
    <row r="527" spans="1:16">
      <c r="A527" s="42"/>
      <c r="B527" s="43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</row>
    <row r="528" spans="1:16">
      <c r="A528" s="42"/>
      <c r="B528" s="43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</row>
    <row r="529" spans="1:16">
      <c r="A529" s="42"/>
      <c r="B529" s="43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</row>
    <row r="530" spans="1:16">
      <c r="A530" s="42"/>
      <c r="B530" s="43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</row>
    <row r="531" spans="1:16">
      <c r="A531" s="42"/>
      <c r="B531" s="43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</row>
    <row r="532" spans="1:16">
      <c r="A532" s="42"/>
      <c r="B532" s="43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</row>
    <row r="533" spans="1:16">
      <c r="A533" s="42"/>
      <c r="B533" s="43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</row>
    <row r="534" spans="1:16">
      <c r="A534" s="42"/>
      <c r="B534" s="43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</row>
    <row r="535" spans="1:16">
      <c r="A535" s="42"/>
      <c r="B535" s="43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</row>
    <row r="536" spans="1:16">
      <c r="A536" s="42"/>
      <c r="B536" s="43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</row>
    <row r="537" spans="1:16">
      <c r="A537" s="42"/>
      <c r="B537" s="43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</row>
    <row r="538" spans="1:16">
      <c r="A538" s="42"/>
      <c r="B538" s="43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</row>
    <row r="539" spans="1:16">
      <c r="A539" s="42"/>
      <c r="B539" s="43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</row>
    <row r="540" spans="1:16">
      <c r="A540" s="42"/>
      <c r="B540" s="43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</row>
    <row r="541" spans="1:16">
      <c r="A541" s="42"/>
      <c r="B541" s="43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</row>
    <row r="542" spans="1:16">
      <c r="A542" s="42"/>
      <c r="B542" s="43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</row>
    <row r="543" spans="1:16">
      <c r="A543" s="42"/>
      <c r="B543" s="43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</row>
    <row r="544" spans="1:16">
      <c r="A544" s="42"/>
      <c r="B544" s="43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</row>
    <row r="545" spans="1:16">
      <c r="A545" s="42"/>
      <c r="B545" s="43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</row>
    <row r="546" spans="1:16">
      <c r="A546" s="42"/>
      <c r="B546" s="43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</row>
    <row r="547" spans="1:16">
      <c r="A547" s="42"/>
      <c r="B547" s="43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</row>
    <row r="548" spans="1:16">
      <c r="A548" s="42"/>
      <c r="B548" s="43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</row>
    <row r="549" spans="1:16">
      <c r="A549" s="42"/>
      <c r="B549" s="43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</row>
    <row r="550" spans="1:16">
      <c r="A550" s="42"/>
      <c r="B550" s="43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</row>
    <row r="551" spans="1:16">
      <c r="A551" s="42"/>
      <c r="B551" s="43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</row>
    <row r="552" spans="1:16">
      <c r="A552" s="42"/>
      <c r="B552" s="43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</row>
    <row r="553" spans="1:16">
      <c r="A553" s="42"/>
      <c r="B553" s="43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</row>
    <row r="554" spans="1:16">
      <c r="A554" s="42"/>
      <c r="B554" s="43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</row>
    <row r="555" spans="1:16">
      <c r="A555" s="42"/>
      <c r="B555" s="43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</row>
    <row r="556" spans="1:16">
      <c r="A556" s="42"/>
      <c r="B556" s="43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</row>
    <row r="557" spans="1:16">
      <c r="A557" s="42"/>
      <c r="B557" s="43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</row>
    <row r="558" spans="1:16">
      <c r="A558" s="42"/>
      <c r="B558" s="43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</row>
    <row r="559" spans="1:16">
      <c r="A559" s="42"/>
      <c r="B559" s="43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</row>
    <row r="560" spans="1:16">
      <c r="A560" s="42"/>
      <c r="B560" s="43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</row>
    <row r="561" spans="1:16">
      <c r="A561" s="42"/>
      <c r="B561" s="43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</row>
    <row r="562" spans="1:16">
      <c r="A562" s="42"/>
      <c r="B562" s="43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</row>
    <row r="563" spans="1:16">
      <c r="A563" s="42"/>
      <c r="B563" s="43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</row>
    <row r="564" spans="1:16">
      <c r="A564" s="42"/>
      <c r="B564" s="43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</row>
    <row r="565" spans="1:16">
      <c r="A565" s="42"/>
      <c r="B565" s="43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</row>
    <row r="566" spans="1:16">
      <c r="A566" s="42"/>
      <c r="B566" s="43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</row>
    <row r="567" spans="1:16">
      <c r="A567" s="42"/>
      <c r="B567" s="43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</row>
    <row r="568" spans="1:16">
      <c r="A568" s="42"/>
      <c r="B568" s="43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</row>
    <row r="569" spans="1:16">
      <c r="A569" s="42"/>
      <c r="B569" s="43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</row>
    <row r="570" spans="1:16">
      <c r="A570" s="42"/>
      <c r="B570" s="43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</row>
    <row r="571" spans="1:16">
      <c r="A571" s="42"/>
      <c r="B571" s="43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</row>
    <row r="572" spans="1:16">
      <c r="A572" s="42"/>
      <c r="B572" s="43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</row>
    <row r="573" spans="1:16">
      <c r="A573" s="42"/>
      <c r="B573" s="43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</row>
    <row r="574" spans="1:16">
      <c r="A574" s="42"/>
      <c r="B574" s="43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</row>
    <row r="575" spans="1:16">
      <c r="A575" s="42"/>
      <c r="B575" s="43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</row>
    <row r="576" spans="1:16">
      <c r="A576" s="42"/>
      <c r="B576" s="43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</row>
    <row r="577" spans="1:16">
      <c r="A577" s="42"/>
      <c r="B577" s="43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</row>
    <row r="578" spans="1:16">
      <c r="A578" s="42"/>
      <c r="B578" s="43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</row>
    <row r="579" spans="1:16">
      <c r="A579" s="42"/>
      <c r="B579" s="43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</row>
    <row r="580" spans="1:16">
      <c r="A580" s="42"/>
      <c r="B580" s="43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</row>
    <row r="581" spans="1:16">
      <c r="A581" s="42"/>
      <c r="B581" s="43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</row>
    <row r="582" spans="1:16">
      <c r="A582" s="42"/>
      <c r="B582" s="43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</row>
    <row r="583" spans="1:16">
      <c r="A583" s="42"/>
      <c r="B583" s="43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</row>
    <row r="584" spans="1:16">
      <c r="A584" s="42"/>
      <c r="B584" s="43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</row>
    <row r="585" spans="1:16">
      <c r="A585" s="42"/>
      <c r="B585" s="43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</row>
    <row r="586" spans="1:16">
      <c r="A586" s="42"/>
      <c r="B586" s="43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</row>
    <row r="587" spans="1:16">
      <c r="A587" s="42"/>
      <c r="B587" s="43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</row>
    <row r="588" spans="1:16">
      <c r="A588" s="42"/>
      <c r="B588" s="43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</row>
    <row r="589" spans="1:16">
      <c r="A589" s="42"/>
      <c r="B589" s="43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</row>
    <row r="590" spans="1:16">
      <c r="A590" s="42"/>
      <c r="B590" s="43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</row>
    <row r="591" spans="1:16">
      <c r="A591" s="42"/>
      <c r="B591" s="43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</row>
    <row r="592" spans="1:16">
      <c r="A592" s="42"/>
      <c r="B592" s="43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</row>
    <row r="593" spans="1:16">
      <c r="A593" s="42"/>
      <c r="B593" s="43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</row>
    <row r="594" spans="1:16">
      <c r="A594" s="42"/>
      <c r="B594" s="43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</row>
    <row r="595" spans="1:16">
      <c r="A595" s="42"/>
      <c r="B595" s="43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</row>
    <row r="596" spans="1:16">
      <c r="A596" s="42"/>
      <c r="B596" s="43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</row>
    <row r="597" spans="1:16">
      <c r="A597" s="42"/>
      <c r="B597" s="43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</row>
    <row r="598" spans="1:16">
      <c r="A598" s="42"/>
      <c r="B598" s="43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</row>
    <row r="599" spans="1:16">
      <c r="A599" s="42"/>
      <c r="B599" s="43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</row>
    <row r="600" spans="1:16">
      <c r="A600" s="42"/>
      <c r="B600" s="43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</row>
    <row r="601" spans="1:16">
      <c r="A601" s="42"/>
      <c r="B601" s="43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</row>
    <row r="602" spans="1:16">
      <c r="A602" s="42"/>
      <c r="B602" s="43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</row>
    <row r="603" spans="1:16">
      <c r="A603" s="42"/>
      <c r="B603" s="43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</row>
    <row r="604" spans="1:16">
      <c r="A604" s="42"/>
      <c r="B604" s="43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</row>
    <row r="605" spans="1:16">
      <c r="A605" s="42"/>
      <c r="B605" s="43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</row>
    <row r="606" spans="1:16">
      <c r="A606" s="42"/>
      <c r="B606" s="43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</row>
    <row r="607" spans="1:16">
      <c r="A607" s="42"/>
      <c r="B607" s="43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</row>
    <row r="608" spans="1:16">
      <c r="A608" s="42"/>
      <c r="B608" s="43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</row>
    <row r="609" spans="1:16">
      <c r="A609" s="42"/>
      <c r="B609" s="43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</row>
    <row r="610" spans="1:16">
      <c r="A610" s="42"/>
      <c r="B610" s="43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</row>
    <row r="611" spans="1:16">
      <c r="A611" s="42"/>
      <c r="B611" s="43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</row>
    <row r="612" spans="1:16">
      <c r="A612" s="42"/>
      <c r="B612" s="43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</row>
    <row r="613" spans="1:16">
      <c r="A613" s="42"/>
      <c r="B613" s="43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</row>
    <row r="614" spans="1:16">
      <c r="A614" s="42"/>
      <c r="B614" s="43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</row>
    <row r="615" spans="1:16">
      <c r="A615" s="42"/>
      <c r="B615" s="43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</row>
    <row r="616" spans="1:16">
      <c r="A616" s="42"/>
      <c r="B616" s="43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</row>
    <row r="617" spans="1:16">
      <c r="A617" s="42"/>
      <c r="B617" s="43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</row>
    <row r="618" spans="1:16">
      <c r="A618" s="42"/>
      <c r="B618" s="43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</row>
    <row r="619" spans="1:16">
      <c r="A619" s="42"/>
      <c r="B619" s="43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</row>
    <row r="620" spans="1:16">
      <c r="A620" s="42"/>
      <c r="B620" s="43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</row>
    <row r="621" spans="1:16">
      <c r="A621" s="42"/>
      <c r="B621" s="43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</row>
    <row r="622" spans="1:16">
      <c r="A622" s="42"/>
      <c r="B622" s="43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</row>
    <row r="623" spans="1:16">
      <c r="A623" s="42"/>
      <c r="B623" s="43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</row>
    <row r="624" spans="1:16">
      <c r="A624" s="42"/>
      <c r="B624" s="43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</row>
    <row r="625" spans="1:16">
      <c r="A625" s="42"/>
      <c r="B625" s="43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</row>
    <row r="626" spans="1:16">
      <c r="A626" s="42"/>
      <c r="B626" s="43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</row>
    <row r="627" spans="1:16">
      <c r="A627" s="42"/>
      <c r="B627" s="43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</row>
    <row r="628" spans="1:16">
      <c r="A628" s="42"/>
      <c r="B628" s="43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</row>
    <row r="629" spans="1:16">
      <c r="A629" s="42"/>
      <c r="B629" s="43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</row>
    <row r="630" spans="1:16">
      <c r="A630" s="42"/>
      <c r="B630" s="43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</row>
    <row r="631" spans="1:16">
      <c r="A631" s="42"/>
      <c r="B631" s="43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</row>
    <row r="632" spans="1:16">
      <c r="A632" s="42"/>
      <c r="B632" s="43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</row>
    <row r="633" spans="1:16">
      <c r="A633" s="42"/>
      <c r="B633" s="43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</row>
    <row r="634" spans="1:16">
      <c r="A634" s="42"/>
      <c r="B634" s="43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</row>
    <row r="635" spans="1:16">
      <c r="A635" s="42"/>
      <c r="B635" s="43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</row>
    <row r="636" spans="1:16">
      <c r="A636" s="42"/>
      <c r="B636" s="43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</row>
    <row r="637" spans="1:16">
      <c r="A637" s="42"/>
      <c r="B637" s="43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</row>
    <row r="638" spans="1:16">
      <c r="A638" s="42"/>
      <c r="B638" s="43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</row>
    <row r="639" spans="1:16">
      <c r="A639" s="42"/>
      <c r="B639" s="43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</row>
    <row r="640" spans="1:16">
      <c r="A640" s="42"/>
      <c r="B640" s="43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</row>
    <row r="641" spans="1:16">
      <c r="A641" s="42"/>
      <c r="B641" s="43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</row>
    <row r="642" spans="1:16">
      <c r="A642" s="42"/>
      <c r="B642" s="43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</row>
    <row r="643" spans="1:16">
      <c r="A643" s="42"/>
      <c r="B643" s="43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</row>
    <row r="644" spans="1:16">
      <c r="A644" s="42"/>
      <c r="B644" s="43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</row>
    <row r="645" spans="1:16">
      <c r="A645" s="42"/>
      <c r="B645" s="43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</row>
    <row r="646" spans="1:16">
      <c r="A646" s="42"/>
      <c r="B646" s="43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</row>
    <row r="647" spans="1:16">
      <c r="A647" s="42"/>
      <c r="B647" s="43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</row>
    <row r="648" spans="1:16">
      <c r="A648" s="42"/>
      <c r="B648" s="43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</row>
    <row r="649" spans="1:16">
      <c r="A649" s="42"/>
      <c r="B649" s="43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</row>
    <row r="650" spans="1:16">
      <c r="A650" s="42"/>
      <c r="B650" s="43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</row>
    <row r="651" spans="1:16">
      <c r="A651" s="42"/>
      <c r="B651" s="43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</row>
    <row r="652" spans="1:16">
      <c r="A652" s="42"/>
      <c r="B652" s="43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</row>
    <row r="653" spans="1:16">
      <c r="A653" s="42"/>
      <c r="B653" s="43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</row>
    <row r="654" spans="1:16">
      <c r="A654" s="42"/>
      <c r="B654" s="43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</row>
    <row r="655" spans="1:16">
      <c r="A655" s="42"/>
      <c r="B655" s="43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</row>
    <row r="656" spans="1:16">
      <c r="A656" s="42"/>
      <c r="B656" s="43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</row>
    <row r="657" spans="1:16">
      <c r="A657" s="42"/>
      <c r="B657" s="43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</row>
    <row r="658" spans="1:16">
      <c r="A658" s="42"/>
      <c r="B658" s="43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</row>
    <row r="659" spans="1:16">
      <c r="A659" s="42"/>
      <c r="B659" s="43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</row>
    <row r="660" spans="1:16">
      <c r="A660" s="42"/>
      <c r="B660" s="43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</row>
    <row r="661" spans="1:16">
      <c r="A661" s="42"/>
      <c r="B661" s="43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</row>
    <row r="662" spans="1:16">
      <c r="A662" s="42"/>
      <c r="B662" s="43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</row>
    <row r="663" spans="1:16">
      <c r="A663" s="42"/>
      <c r="B663" s="43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</row>
    <row r="664" spans="1:16">
      <c r="A664" s="42"/>
      <c r="B664" s="43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</row>
    <row r="665" spans="1:16">
      <c r="A665" s="42"/>
      <c r="B665" s="43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</row>
    <row r="666" spans="1:16">
      <c r="A666" s="42"/>
      <c r="B666" s="43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</row>
    <row r="667" spans="1:16">
      <c r="A667" s="42"/>
      <c r="B667" s="43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</row>
    <row r="668" spans="1:16">
      <c r="A668" s="42"/>
      <c r="B668" s="43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</row>
    <row r="669" spans="1:16">
      <c r="A669" s="42"/>
      <c r="B669" s="43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</row>
    <row r="670" spans="1:16">
      <c r="A670" s="42"/>
      <c r="B670" s="43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</row>
    <row r="671" spans="1:16">
      <c r="A671" s="42"/>
      <c r="B671" s="43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</row>
    <row r="672" spans="1:16">
      <c r="A672" s="42"/>
      <c r="B672" s="43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</row>
    <row r="673" spans="1:16">
      <c r="A673" s="42"/>
      <c r="B673" s="43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</row>
    <row r="674" spans="1:16">
      <c r="A674" s="42"/>
      <c r="B674" s="43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</row>
    <row r="675" spans="1:16">
      <c r="A675" s="42"/>
      <c r="B675" s="43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</row>
    <row r="676" spans="1:16">
      <c r="A676" s="42"/>
      <c r="B676" s="43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</row>
    <row r="677" spans="1:16">
      <c r="A677" s="42"/>
      <c r="B677" s="43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</row>
    <row r="678" spans="1:16">
      <c r="A678" s="42"/>
      <c r="B678" s="43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</row>
    <row r="679" spans="1:16">
      <c r="A679" s="42"/>
      <c r="B679" s="43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</row>
    <row r="680" spans="1:16">
      <c r="A680" s="42"/>
      <c r="B680" s="43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</row>
    <row r="681" spans="1:16">
      <c r="A681" s="42"/>
      <c r="B681" s="43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</row>
    <row r="682" spans="1:16">
      <c r="A682" s="42"/>
      <c r="B682" s="43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</row>
    <row r="683" spans="1:16">
      <c r="A683" s="42"/>
      <c r="B683" s="43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</row>
    <row r="684" spans="1:16">
      <c r="A684" s="42"/>
      <c r="B684" s="43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</row>
    <row r="685" spans="1:16">
      <c r="A685" s="42"/>
      <c r="B685" s="43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</row>
    <row r="686" spans="1:16">
      <c r="A686" s="42"/>
      <c r="B686" s="43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</row>
    <row r="687" spans="1:16">
      <c r="A687" s="42"/>
      <c r="B687" s="43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</row>
    <row r="688" spans="1:16">
      <c r="A688" s="42"/>
      <c r="B688" s="43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</row>
    <row r="689" spans="1:16">
      <c r="A689" s="42"/>
      <c r="B689" s="43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</row>
    <row r="690" spans="1:16">
      <c r="A690" s="42"/>
      <c r="B690" s="43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</row>
    <row r="691" spans="1:16">
      <c r="A691" s="42"/>
      <c r="B691" s="43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</row>
    <row r="692" spans="1:16">
      <c r="A692" s="42"/>
      <c r="B692" s="43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</row>
    <row r="693" spans="1:16">
      <c r="A693" s="42"/>
      <c r="B693" s="43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</row>
    <row r="694" spans="1:16">
      <c r="A694" s="42"/>
      <c r="B694" s="43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</row>
    <row r="695" spans="1:16">
      <c r="A695" s="42"/>
      <c r="B695" s="43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</row>
    <row r="696" spans="1:16">
      <c r="A696" s="42"/>
      <c r="B696" s="43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</row>
    <row r="697" spans="1:16">
      <c r="A697" s="42"/>
      <c r="B697" s="43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</row>
    <row r="698" spans="1:16">
      <c r="A698" s="42"/>
      <c r="B698" s="43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</row>
    <row r="699" spans="1:16">
      <c r="A699" s="42"/>
      <c r="B699" s="43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</row>
    <row r="700" spans="1:16">
      <c r="A700" s="42"/>
      <c r="B700" s="43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</row>
    <row r="701" spans="1:16">
      <c r="A701" s="42"/>
      <c r="B701" s="43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</row>
    <row r="702" spans="1:16">
      <c r="A702" s="42"/>
      <c r="B702" s="43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</row>
    <row r="703" spans="1:16">
      <c r="A703" s="42"/>
      <c r="B703" s="43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</row>
    <row r="704" spans="1:16">
      <c r="A704" s="42"/>
      <c r="B704" s="43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</row>
    <row r="705" spans="1:16">
      <c r="A705" s="42"/>
      <c r="B705" s="43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</row>
    <row r="706" spans="1:16">
      <c r="A706" s="42"/>
      <c r="B706" s="43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</row>
    <row r="707" spans="1:16">
      <c r="A707" s="42"/>
      <c r="B707" s="43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</row>
    <row r="708" spans="1:16">
      <c r="A708" s="42"/>
      <c r="B708" s="43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</row>
    <row r="709" spans="1:16">
      <c r="A709" s="42"/>
      <c r="B709" s="43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</row>
    <row r="710" spans="1:16">
      <c r="A710" s="42"/>
      <c r="B710" s="43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</row>
    <row r="711" spans="1:16">
      <c r="A711" s="42"/>
      <c r="B711" s="43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</row>
    <row r="712" spans="1:16">
      <c r="A712" s="42"/>
      <c r="B712" s="43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</row>
    <row r="713" spans="1:16">
      <c r="A713" s="42"/>
      <c r="B713" s="43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</row>
    <row r="714" spans="1:16">
      <c r="A714" s="42"/>
      <c r="B714" s="43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</row>
    <row r="715" spans="1:16">
      <c r="A715" s="42"/>
      <c r="B715" s="43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</row>
    <row r="716" spans="1:16">
      <c r="A716" s="42"/>
      <c r="B716" s="43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</row>
    <row r="717" spans="1:16">
      <c r="A717" s="42"/>
      <c r="B717" s="43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</row>
    <row r="718" spans="1:16">
      <c r="A718" s="42"/>
      <c r="B718" s="43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</row>
    <row r="719" spans="1:16">
      <c r="A719" s="42"/>
      <c r="B719" s="43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</row>
    <row r="720" spans="1:16">
      <c r="A720" s="42"/>
      <c r="B720" s="43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</row>
    <row r="721" spans="1:16">
      <c r="A721" s="42"/>
      <c r="B721" s="43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</row>
    <row r="722" spans="1:16">
      <c r="A722" s="42"/>
      <c r="B722" s="43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</row>
    <row r="723" spans="1:16">
      <c r="A723" s="42"/>
      <c r="B723" s="43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</row>
    <row r="724" spans="1:16">
      <c r="A724" s="42"/>
      <c r="B724" s="43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</row>
    <row r="725" spans="1:16">
      <c r="A725" s="42"/>
      <c r="B725" s="43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</row>
    <row r="726" spans="1:16">
      <c r="A726" s="42"/>
      <c r="B726" s="43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</row>
    <row r="727" spans="1:16">
      <c r="A727" s="42"/>
      <c r="B727" s="43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</row>
    <row r="728" spans="1:16">
      <c r="A728" s="42"/>
      <c r="B728" s="43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</row>
    <row r="729" spans="1:16">
      <c r="A729" s="42"/>
      <c r="B729" s="43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</row>
    <row r="730" spans="1:16">
      <c r="A730" s="42"/>
      <c r="B730" s="43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</row>
    <row r="731" spans="1:16">
      <c r="A731" s="42"/>
      <c r="B731" s="43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</row>
    <row r="732" spans="1:16">
      <c r="A732" s="42"/>
      <c r="B732" s="43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</row>
    <row r="733" spans="1:16">
      <c r="A733" s="42"/>
      <c r="B733" s="43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</row>
    <row r="734" spans="1:16">
      <c r="A734" s="42"/>
      <c r="B734" s="43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</row>
    <row r="735" spans="1:16">
      <c r="A735" s="42"/>
      <c r="B735" s="43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</row>
    <row r="736" spans="1:16">
      <c r="A736" s="42"/>
      <c r="B736" s="43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</row>
    <row r="737" spans="1:16">
      <c r="A737" s="42"/>
      <c r="B737" s="43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</row>
    <row r="738" spans="1:16">
      <c r="A738" s="42"/>
      <c r="B738" s="43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</row>
    <row r="739" spans="1:16">
      <c r="A739" s="42"/>
      <c r="B739" s="43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</row>
    <row r="740" spans="1:16">
      <c r="A740" s="42"/>
      <c r="B740" s="43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</row>
    <row r="741" spans="1:16">
      <c r="A741" s="42"/>
      <c r="B741" s="43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</row>
    <row r="742" spans="1:16">
      <c r="A742" s="42"/>
      <c r="B742" s="43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</row>
    <row r="743" spans="1:16">
      <c r="A743" s="42"/>
      <c r="B743" s="43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</row>
    <row r="744" spans="1:16">
      <c r="A744" s="42"/>
      <c r="B744" s="43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</row>
    <row r="745" spans="1:16">
      <c r="A745" s="42"/>
      <c r="B745" s="43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</row>
    <row r="746" spans="1:16">
      <c r="A746" s="42"/>
      <c r="B746" s="43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</row>
    <row r="747" spans="1:16">
      <c r="A747" s="42"/>
      <c r="B747" s="43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</row>
    <row r="748" spans="1:16">
      <c r="A748" s="42"/>
      <c r="B748" s="43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</row>
    <row r="749" spans="1:16">
      <c r="A749" s="42"/>
      <c r="B749" s="43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</row>
    <row r="750" spans="1:16">
      <c r="A750" s="42"/>
      <c r="B750" s="43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</row>
    <row r="751" spans="1:16">
      <c r="A751" s="42"/>
      <c r="B751" s="43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</row>
    <row r="752" spans="1:16">
      <c r="A752" s="42"/>
      <c r="B752" s="43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</row>
    <row r="753" spans="1:16">
      <c r="A753" s="42"/>
      <c r="B753" s="43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</row>
    <row r="754" spans="1:16">
      <c r="A754" s="42"/>
      <c r="B754" s="43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</row>
    <row r="755" spans="1:16">
      <c r="A755" s="42"/>
      <c r="B755" s="43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</row>
    <row r="756" spans="1:16">
      <c r="A756" s="42"/>
      <c r="B756" s="43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</row>
    <row r="757" spans="1:16">
      <c r="A757" s="42"/>
      <c r="B757" s="43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</row>
    <row r="758" spans="1:16">
      <c r="A758" s="42"/>
      <c r="B758" s="43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</row>
    <row r="759" spans="1:16">
      <c r="A759" s="42"/>
      <c r="B759" s="43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</row>
    <row r="760" spans="1:16">
      <c r="A760" s="42"/>
      <c r="B760" s="43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</row>
    <row r="761" spans="1:16">
      <c r="A761" s="42"/>
      <c r="B761" s="43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</row>
    <row r="762" spans="1:16">
      <c r="A762" s="42"/>
      <c r="B762" s="43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</row>
    <row r="763" spans="1:16">
      <c r="A763" s="42"/>
      <c r="B763" s="43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</row>
    <row r="764" spans="1:16">
      <c r="A764" s="42"/>
      <c r="B764" s="43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</row>
    <row r="765" spans="1:16">
      <c r="A765" s="42"/>
      <c r="B765" s="43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</row>
    <row r="766" spans="1:16">
      <c r="A766" s="42"/>
      <c r="B766" s="43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</row>
    <row r="767" spans="1:16">
      <c r="A767" s="42"/>
      <c r="B767" s="43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</row>
    <row r="768" spans="1:16">
      <c r="A768" s="42"/>
      <c r="B768" s="43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</row>
    <row r="769" spans="1:16">
      <c r="A769" s="42"/>
      <c r="B769" s="43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</row>
    <row r="770" spans="1:16">
      <c r="A770" s="42"/>
      <c r="B770" s="43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</row>
    <row r="771" spans="1:16">
      <c r="A771" s="42"/>
      <c r="B771" s="43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</row>
    <row r="772" spans="1:16">
      <c r="A772" s="42"/>
      <c r="B772" s="43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</row>
    <row r="773" spans="1:16">
      <c r="A773" s="42"/>
      <c r="B773" s="43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</row>
    <row r="774" spans="1:16">
      <c r="A774" s="42"/>
      <c r="B774" s="43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</row>
    <row r="775" spans="1:16">
      <c r="A775" s="42"/>
      <c r="B775" s="43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</row>
    <row r="776" spans="1:16">
      <c r="A776" s="42"/>
      <c r="B776" s="43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</row>
    <row r="777" spans="1:16">
      <c r="A777" s="42"/>
      <c r="B777" s="43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</row>
    <row r="778" spans="1:16">
      <c r="A778" s="42"/>
      <c r="B778" s="43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</row>
    <row r="779" spans="1:16">
      <c r="A779" s="42"/>
      <c r="B779" s="43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</row>
    <row r="780" spans="1:16">
      <c r="A780" s="42"/>
      <c r="B780" s="43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</row>
    <row r="781" spans="1:16">
      <c r="A781" s="42"/>
      <c r="B781" s="43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</row>
    <row r="782" spans="1:16">
      <c r="A782" s="42"/>
      <c r="B782" s="43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</row>
    <row r="783" spans="1:16">
      <c r="A783" s="42"/>
      <c r="B783" s="43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</row>
    <row r="784" spans="1:16">
      <c r="A784" s="42"/>
      <c r="B784" s="43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</row>
    <row r="785" spans="1:16">
      <c r="A785" s="42"/>
      <c r="B785" s="43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</row>
    <row r="786" spans="1:16">
      <c r="A786" s="42"/>
      <c r="B786" s="43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</row>
    <row r="787" spans="1:16">
      <c r="A787" s="42"/>
      <c r="B787" s="43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</row>
    <row r="788" spans="1:16">
      <c r="A788" s="42"/>
      <c r="B788" s="43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</row>
    <row r="789" spans="1:16">
      <c r="A789" s="42"/>
      <c r="B789" s="43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</row>
    <row r="790" spans="1:16">
      <c r="A790" s="42"/>
      <c r="B790" s="43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</row>
    <row r="791" spans="1:16">
      <c r="A791" s="42"/>
      <c r="B791" s="43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</row>
    <row r="792" spans="1:16">
      <c r="A792" s="42"/>
      <c r="B792" s="43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</row>
    <row r="793" spans="1:16">
      <c r="A793" s="42"/>
      <c r="B793" s="43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</row>
    <row r="794" spans="1:16">
      <c r="A794" s="42"/>
      <c r="B794" s="43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</row>
    <row r="795" spans="1:16">
      <c r="A795" s="42"/>
      <c r="B795" s="43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</row>
    <row r="796" spans="1:16">
      <c r="A796" s="42"/>
      <c r="B796" s="43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</row>
    <row r="797" spans="1:16">
      <c r="A797" s="42"/>
      <c r="B797" s="43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</row>
    <row r="798" spans="1:16">
      <c r="A798" s="42"/>
      <c r="B798" s="43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</row>
    <row r="799" spans="1:16">
      <c r="A799" s="42"/>
      <c r="B799" s="43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</row>
    <row r="800" spans="1:16">
      <c r="A800" s="42"/>
      <c r="B800" s="43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</row>
    <row r="801" spans="1:16">
      <c r="A801" s="42"/>
      <c r="B801" s="43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</row>
    <row r="802" spans="1:16">
      <c r="A802" s="42"/>
      <c r="B802" s="43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</row>
    <row r="803" spans="1:16">
      <c r="A803" s="42"/>
      <c r="B803" s="43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</row>
    <row r="804" spans="1:16">
      <c r="A804" s="42"/>
      <c r="B804" s="43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</row>
    <row r="805" spans="1:16">
      <c r="A805" s="42"/>
      <c r="B805" s="43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</row>
    <row r="806" spans="1:16">
      <c r="A806" s="42"/>
      <c r="B806" s="43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</row>
    <row r="807" spans="1:16">
      <c r="A807" s="42"/>
      <c r="B807" s="43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</row>
    <row r="808" spans="1:16">
      <c r="A808" s="42"/>
      <c r="B808" s="43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</row>
    <row r="809" spans="1:16">
      <c r="A809" s="42"/>
      <c r="B809" s="43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</row>
    <row r="810" spans="1:16">
      <c r="A810" s="42"/>
      <c r="B810" s="43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</row>
    <row r="811" spans="1:16">
      <c r="A811" s="42"/>
      <c r="B811" s="43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</row>
    <row r="812" spans="1:16">
      <c r="A812" s="42"/>
      <c r="B812" s="43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</row>
    <row r="813" spans="1:16">
      <c r="A813" s="42"/>
      <c r="B813" s="43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</row>
    <row r="814" spans="1:16">
      <c r="A814" s="42"/>
      <c r="B814" s="43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</row>
    <row r="815" spans="1:16">
      <c r="A815" s="42"/>
      <c r="B815" s="43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</row>
    <row r="816" spans="1:16">
      <c r="A816" s="42"/>
      <c r="B816" s="43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</row>
    <row r="817" spans="1:16">
      <c r="A817" s="42"/>
      <c r="B817" s="43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</row>
    <row r="818" spans="1:16">
      <c r="A818" s="42"/>
      <c r="B818" s="43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</row>
    <row r="819" spans="1:16">
      <c r="A819" s="42"/>
      <c r="B819" s="43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</row>
    <row r="820" spans="1:16">
      <c r="A820" s="42"/>
      <c r="B820" s="43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</row>
    <row r="821" spans="1:16">
      <c r="A821" s="42"/>
      <c r="B821" s="43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</row>
    <row r="822" spans="1:16">
      <c r="A822" s="42"/>
      <c r="B822" s="43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</row>
    <row r="823" spans="1:16">
      <c r="A823" s="42"/>
      <c r="B823" s="43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</row>
    <row r="824" spans="1:16">
      <c r="A824" s="42"/>
      <c r="B824" s="43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</row>
    <row r="825" spans="1:16">
      <c r="A825" s="42"/>
      <c r="B825" s="43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</row>
    <row r="826" spans="1:16">
      <c r="A826" s="42"/>
      <c r="B826" s="43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</row>
    <row r="827" spans="1:16">
      <c r="A827" s="42"/>
      <c r="B827" s="43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</row>
    <row r="828" spans="1:16">
      <c r="A828" s="42"/>
      <c r="B828" s="43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</row>
    <row r="829" spans="1:16">
      <c r="A829" s="42"/>
      <c r="B829" s="43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</row>
    <row r="830" spans="1:16">
      <c r="A830" s="42"/>
      <c r="B830" s="43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</row>
    <row r="831" spans="1:16">
      <c r="A831" s="42"/>
      <c r="B831" s="43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</row>
    <row r="832" spans="1:16">
      <c r="A832" s="42"/>
      <c r="B832" s="43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</row>
    <row r="833" spans="1:16">
      <c r="A833" s="42"/>
      <c r="B833" s="43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</row>
    <row r="834" spans="1:16">
      <c r="A834" s="42"/>
      <c r="B834" s="43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</row>
    <row r="835" spans="1:16">
      <c r="A835" s="42"/>
      <c r="B835" s="43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</row>
    <row r="836" spans="1:16">
      <c r="A836" s="42"/>
      <c r="B836" s="43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</row>
    <row r="837" spans="1:16">
      <c r="A837" s="42"/>
      <c r="B837" s="43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</row>
    <row r="838" spans="1:16">
      <c r="A838" s="42"/>
      <c r="B838" s="43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</row>
    <row r="839" spans="1:16">
      <c r="A839" s="42"/>
      <c r="B839" s="43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</row>
    <row r="840" spans="1:16">
      <c r="A840" s="42"/>
      <c r="B840" s="43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</row>
    <row r="841" spans="1:16">
      <c r="A841" s="42"/>
      <c r="B841" s="43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</row>
    <row r="842" spans="1:16">
      <c r="A842" s="42"/>
      <c r="B842" s="43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</row>
    <row r="843" spans="1:16">
      <c r="A843" s="42"/>
      <c r="B843" s="43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</row>
    <row r="844" spans="1:16">
      <c r="A844" s="42"/>
      <c r="B844" s="43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</row>
    <row r="845" spans="1:16">
      <c r="A845" s="42"/>
      <c r="B845" s="43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</row>
    <row r="846" spans="1:16">
      <c r="A846" s="42"/>
      <c r="B846" s="43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</row>
    <row r="847" spans="1:16">
      <c r="A847" s="42"/>
      <c r="B847" s="43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</row>
    <row r="848" spans="1:16">
      <c r="A848" s="42"/>
      <c r="B848" s="43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</row>
    <row r="849" spans="1:16">
      <c r="A849" s="42"/>
      <c r="B849" s="43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</row>
    <row r="850" spans="1:16">
      <c r="A850" s="42"/>
      <c r="B850" s="43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</row>
    <row r="851" spans="1:16">
      <c r="A851" s="42"/>
      <c r="B851" s="43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</row>
    <row r="852" spans="1:16">
      <c r="A852" s="42"/>
      <c r="B852" s="43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</row>
    <row r="853" spans="1:16">
      <c r="A853" s="42"/>
      <c r="B853" s="43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</row>
    <row r="854" spans="1:16">
      <c r="A854" s="42"/>
      <c r="B854" s="43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</row>
    <row r="855" spans="1:16">
      <c r="A855" s="42"/>
      <c r="B855" s="43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</row>
    <row r="856" spans="1:16">
      <c r="A856" s="42"/>
      <c r="B856" s="43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</row>
    <row r="857" spans="1:16">
      <c r="A857" s="42"/>
      <c r="B857" s="43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</row>
    <row r="858" spans="1:16">
      <c r="A858" s="42"/>
      <c r="B858" s="43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</row>
    <row r="859" spans="1:16">
      <c r="A859" s="42"/>
      <c r="B859" s="43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</row>
    <row r="860" spans="1:16">
      <c r="A860" s="42"/>
      <c r="B860" s="43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</row>
    <row r="861" spans="1:16">
      <c r="A861" s="42"/>
      <c r="B861" s="43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</row>
    <row r="862" spans="1:16">
      <c r="A862" s="42"/>
      <c r="B862" s="43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</row>
    <row r="863" spans="1:16">
      <c r="A863" s="42"/>
      <c r="B863" s="43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</row>
    <row r="864" spans="1:16">
      <c r="A864" s="42"/>
      <c r="B864" s="43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</row>
    <row r="865" spans="1:16">
      <c r="A865" s="42"/>
      <c r="B865" s="43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</row>
    <row r="866" spans="1:16">
      <c r="A866" s="42"/>
      <c r="B866" s="43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</row>
    <row r="867" spans="1:16">
      <c r="A867" s="42"/>
      <c r="B867" s="43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</row>
    <row r="868" spans="1:16">
      <c r="A868" s="42"/>
      <c r="B868" s="43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</row>
    <row r="869" spans="1:16">
      <c r="A869" s="42"/>
      <c r="B869" s="43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</row>
    <row r="870" spans="1:16">
      <c r="A870" s="42"/>
      <c r="B870" s="43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</row>
    <row r="871" spans="1:16">
      <c r="A871" s="42"/>
      <c r="B871" s="43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</row>
    <row r="872" spans="1:16">
      <c r="A872" s="42"/>
      <c r="B872" s="43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</row>
    <row r="873" spans="1:16">
      <c r="A873" s="42"/>
      <c r="B873" s="43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</row>
    <row r="874" spans="1:16">
      <c r="A874" s="42"/>
      <c r="B874" s="43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</row>
    <row r="875" spans="1:16">
      <c r="A875" s="42"/>
      <c r="B875" s="43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</row>
    <row r="876" spans="1:16">
      <c r="A876" s="42"/>
      <c r="B876" s="43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</row>
    <row r="877" spans="1:16">
      <c r="A877" s="42"/>
      <c r="B877" s="43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</row>
    <row r="878" spans="1:16">
      <c r="A878" s="42"/>
      <c r="B878" s="43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</row>
    <row r="879" spans="1:16">
      <c r="A879" s="42"/>
      <c r="B879" s="43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</row>
    <row r="880" spans="1:16">
      <c r="A880" s="42"/>
      <c r="B880" s="43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</row>
    <row r="881" spans="1:16">
      <c r="A881" s="42"/>
      <c r="B881" s="43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</row>
    <row r="882" spans="1:16">
      <c r="A882" s="42"/>
      <c r="B882" s="43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</row>
    <row r="883" spans="1:16">
      <c r="A883" s="42"/>
      <c r="B883" s="43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</row>
    <row r="884" spans="1:16">
      <c r="A884" s="42"/>
      <c r="B884" s="43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</row>
    <row r="885" spans="1:16">
      <c r="A885" s="42"/>
      <c r="B885" s="43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</row>
    <row r="886" spans="1:16">
      <c r="A886" s="42"/>
      <c r="B886" s="43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</row>
    <row r="887" spans="1:16">
      <c r="A887" s="42"/>
      <c r="B887" s="43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</row>
    <row r="888" spans="1:16">
      <c r="A888" s="42"/>
      <c r="B888" s="43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</row>
    <row r="889" spans="1:16">
      <c r="A889" s="42"/>
      <c r="B889" s="43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</row>
    <row r="890" spans="1:16">
      <c r="A890" s="42"/>
      <c r="B890" s="43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</row>
    <row r="891" spans="1:16">
      <c r="A891" s="42"/>
      <c r="B891" s="43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</row>
    <row r="892" spans="1:16">
      <c r="A892" s="42"/>
      <c r="B892" s="43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</row>
    <row r="893" spans="1:16">
      <c r="A893" s="42"/>
      <c r="B893" s="43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</row>
    <row r="894" spans="1:16">
      <c r="A894" s="42"/>
      <c r="B894" s="43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</row>
    <row r="895" spans="1:16">
      <c r="A895" s="42"/>
      <c r="B895" s="43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</row>
    <row r="896" spans="1:16">
      <c r="A896" s="42"/>
      <c r="B896" s="43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</row>
    <row r="897" spans="1:16">
      <c r="A897" s="42"/>
      <c r="B897" s="43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</row>
    <row r="898" spans="1:16">
      <c r="A898" s="42"/>
      <c r="B898" s="43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</row>
    <row r="899" spans="1:16">
      <c r="A899" s="42"/>
      <c r="B899" s="43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</row>
    <row r="900" spans="1:16">
      <c r="A900" s="42"/>
      <c r="B900" s="43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</row>
    <row r="901" spans="1:16">
      <c r="A901" s="42"/>
      <c r="B901" s="43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</row>
    <row r="902" spans="1:16">
      <c r="A902" s="42"/>
      <c r="B902" s="43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</row>
    <row r="903" spans="1:16">
      <c r="A903" s="42"/>
      <c r="B903" s="43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</row>
    <row r="904" spans="1:16">
      <c r="A904" s="42"/>
      <c r="B904" s="43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</row>
    <row r="905" spans="1:16">
      <c r="A905" s="42"/>
      <c r="B905" s="43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</row>
    <row r="906" spans="1:16">
      <c r="A906" s="42"/>
      <c r="B906" s="43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</row>
    <row r="907" spans="1:16">
      <c r="A907" s="42"/>
      <c r="B907" s="43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</row>
    <row r="908" spans="1:16">
      <c r="A908" s="42"/>
      <c r="B908" s="43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</row>
    <row r="909" spans="1:16">
      <c r="A909" s="42"/>
      <c r="B909" s="43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</row>
    <row r="910" spans="1:16">
      <c r="A910" s="42"/>
      <c r="B910" s="43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</row>
    <row r="911" spans="1:16">
      <c r="A911" s="42"/>
      <c r="B911" s="43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</row>
    <row r="912" spans="1:16">
      <c r="A912" s="42"/>
      <c r="B912" s="43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</row>
    <row r="913" spans="1:16">
      <c r="A913" s="42"/>
      <c r="B913" s="43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</row>
    <row r="914" spans="1:16">
      <c r="A914" s="42"/>
      <c r="B914" s="43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</row>
    <row r="915" spans="1:16">
      <c r="A915" s="42"/>
      <c r="B915" s="43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</row>
    <row r="916" spans="1:16">
      <c r="A916" s="42"/>
      <c r="B916" s="43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</row>
    <row r="917" spans="1:16">
      <c r="A917" s="42"/>
      <c r="B917" s="43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</row>
    <row r="918" spans="1:16">
      <c r="A918" s="42"/>
      <c r="B918" s="43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</row>
    <row r="919" spans="1:16">
      <c r="A919" s="42"/>
      <c r="B919" s="43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</row>
    <row r="920" spans="1:16">
      <c r="A920" s="42"/>
      <c r="B920" s="43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</row>
    <row r="921" spans="1:16">
      <c r="A921" s="42"/>
      <c r="B921" s="43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</row>
    <row r="922" spans="1:16">
      <c r="A922" s="42"/>
      <c r="B922" s="43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</row>
    <row r="923" spans="1:16">
      <c r="A923" s="42"/>
      <c r="B923" s="43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</row>
    <row r="924" spans="1:16">
      <c r="A924" s="42"/>
      <c r="B924" s="43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</row>
    <row r="925" spans="1:16">
      <c r="A925" s="42"/>
      <c r="B925" s="43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</row>
    <row r="926" spans="1:16">
      <c r="A926" s="42"/>
      <c r="B926" s="43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</row>
    <row r="927" spans="1:16">
      <c r="A927" s="42"/>
      <c r="B927" s="43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</row>
    <row r="928" spans="1:16">
      <c r="A928" s="42"/>
      <c r="B928" s="43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</row>
    <row r="929" spans="1:16">
      <c r="A929" s="42"/>
      <c r="B929" s="43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</row>
    <row r="930" spans="1:16">
      <c r="A930" s="42"/>
      <c r="B930" s="43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</row>
    <row r="931" spans="1:16">
      <c r="A931" s="42"/>
      <c r="B931" s="43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</row>
    <row r="932" spans="1:16">
      <c r="A932" s="42"/>
      <c r="B932" s="43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</row>
    <row r="933" spans="1:16">
      <c r="A933" s="42"/>
      <c r="B933" s="43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</row>
    <row r="934" spans="1:16">
      <c r="A934" s="42"/>
      <c r="B934" s="43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</row>
    <row r="935" spans="1:16">
      <c r="A935" s="42"/>
      <c r="B935" s="43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</row>
    <row r="936" spans="1:16">
      <c r="A936" s="42"/>
      <c r="B936" s="43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</row>
    <row r="937" spans="1:16">
      <c r="A937" s="42"/>
      <c r="B937" s="43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</row>
    <row r="938" spans="1:16">
      <c r="A938" s="42"/>
      <c r="B938" s="43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</row>
    <row r="939" spans="1:16">
      <c r="A939" s="42"/>
      <c r="B939" s="43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</row>
    <row r="940" spans="1:16">
      <c r="A940" s="42"/>
      <c r="B940" s="43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</row>
    <row r="941" spans="1:16">
      <c r="A941" s="42"/>
      <c r="B941" s="43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</row>
    <row r="942" spans="1:16">
      <c r="A942" s="42"/>
      <c r="B942" s="43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</row>
    <row r="943" spans="1:16">
      <c r="A943" s="42"/>
      <c r="B943" s="43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</row>
    <row r="944" spans="1:16">
      <c r="A944" s="42"/>
      <c r="B944" s="43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</row>
    <row r="945" spans="1:16">
      <c r="A945" s="42"/>
      <c r="B945" s="43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</row>
    <row r="946" spans="1:16">
      <c r="A946" s="42"/>
      <c r="B946" s="43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</row>
    <row r="947" spans="1:16">
      <c r="A947" s="42"/>
      <c r="B947" s="43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</row>
    <row r="948" spans="1:16">
      <c r="A948" s="42"/>
      <c r="B948" s="43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</row>
    <row r="949" spans="1:16">
      <c r="A949" s="42"/>
      <c r="B949" s="43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</row>
    <row r="950" spans="1:16">
      <c r="A950" s="42"/>
      <c r="B950" s="43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</row>
    <row r="951" spans="1:16">
      <c r="A951" s="42"/>
      <c r="B951" s="43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</row>
    <row r="952" spans="1:16">
      <c r="A952" s="42"/>
      <c r="B952" s="43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</row>
    <row r="953" spans="1:16">
      <c r="A953" s="42"/>
      <c r="B953" s="43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</row>
    <row r="954" spans="1:16">
      <c r="A954" s="42"/>
      <c r="B954" s="43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</row>
    <row r="955" spans="1:16">
      <c r="A955" s="42"/>
      <c r="B955" s="43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</row>
    <row r="956" spans="1:16">
      <c r="A956" s="42"/>
      <c r="B956" s="43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</row>
    <row r="957" spans="1:16">
      <c r="A957" s="42"/>
      <c r="B957" s="43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</row>
    <row r="958" spans="1:16">
      <c r="A958" s="42"/>
      <c r="B958" s="43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</row>
    <row r="959" spans="1:16">
      <c r="A959" s="42"/>
      <c r="B959" s="43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</row>
    <row r="960" spans="1:16">
      <c r="A960" s="42"/>
      <c r="B960" s="43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</row>
    <row r="961" spans="1:16">
      <c r="A961" s="42"/>
      <c r="B961" s="43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</row>
    <row r="962" spans="1:16">
      <c r="A962" s="42"/>
      <c r="B962" s="43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</row>
    <row r="963" spans="1:16">
      <c r="A963" s="42"/>
      <c r="B963" s="43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</row>
    <row r="964" spans="1:16">
      <c r="A964" s="42"/>
      <c r="B964" s="43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</row>
    <row r="965" spans="1:16">
      <c r="A965" s="42"/>
      <c r="B965" s="43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</row>
    <row r="966" spans="1:16">
      <c r="A966" s="42"/>
      <c r="B966" s="43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</row>
    <row r="967" spans="1:16">
      <c r="A967" s="42"/>
      <c r="B967" s="43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</row>
    <row r="968" spans="1:16">
      <c r="A968" s="42"/>
      <c r="B968" s="43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</row>
    <row r="969" spans="1:16">
      <c r="A969" s="42"/>
      <c r="B969" s="43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</row>
    <row r="970" spans="1:16">
      <c r="A970" s="42"/>
      <c r="B970" s="43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</row>
    <row r="971" spans="1:16">
      <c r="A971" s="42"/>
      <c r="B971" s="43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</row>
    <row r="972" spans="1:16">
      <c r="A972" s="42"/>
      <c r="B972" s="43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</row>
    <row r="973" spans="1:16">
      <c r="A973" s="42"/>
      <c r="B973" s="43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</row>
    <row r="974" spans="1:16">
      <c r="A974" s="42"/>
      <c r="B974" s="43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</row>
    <row r="975" spans="1:16">
      <c r="A975" s="42"/>
      <c r="B975" s="43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</row>
    <row r="976" spans="1:16">
      <c r="A976" s="42"/>
      <c r="B976" s="43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</row>
    <row r="977" spans="1:16">
      <c r="A977" s="42"/>
      <c r="B977" s="43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</row>
    <row r="978" spans="1:16">
      <c r="A978" s="42"/>
      <c r="B978" s="43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</row>
    <row r="979" spans="1:16">
      <c r="A979" s="42"/>
      <c r="B979" s="43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</row>
    <row r="980" spans="1:16">
      <c r="A980" s="42"/>
      <c r="B980" s="43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</row>
    <row r="981" spans="1:16">
      <c r="A981" s="42"/>
      <c r="B981" s="43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</row>
    <row r="982" spans="1:16">
      <c r="A982" s="42"/>
      <c r="B982" s="43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</row>
    <row r="983" spans="1:16">
      <c r="A983" s="42"/>
      <c r="B983" s="43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</row>
    <row r="984" spans="1:16">
      <c r="A984" s="42"/>
      <c r="B984" s="43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</row>
    <row r="985" spans="1:16">
      <c r="A985" s="42"/>
      <c r="B985" s="43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</row>
    <row r="986" spans="1:16">
      <c r="A986" s="42"/>
      <c r="B986" s="43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</row>
    <row r="987" spans="1:16">
      <c r="A987" s="42"/>
      <c r="B987" s="43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</row>
    <row r="988" spans="1:16">
      <c r="A988" s="42"/>
      <c r="B988" s="43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</row>
    <row r="989" spans="1:16">
      <c r="A989" s="42"/>
      <c r="B989" s="43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</row>
    <row r="990" spans="1:16">
      <c r="A990" s="42"/>
      <c r="B990" s="43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</row>
    <row r="991" spans="1:16">
      <c r="A991" s="42"/>
      <c r="B991" s="43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</row>
    <row r="992" spans="1:16">
      <c r="A992" s="42"/>
      <c r="B992" s="43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</row>
    <row r="993" spans="1:16">
      <c r="A993" s="42"/>
      <c r="B993" s="43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</row>
    <row r="994" spans="1:16">
      <c r="A994" s="42"/>
      <c r="B994" s="43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</row>
    <row r="995" spans="1:16">
      <c r="A995" s="42"/>
      <c r="B995" s="43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</row>
    <row r="996" spans="1:16">
      <c r="A996" s="42"/>
      <c r="B996" s="43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</row>
    <row r="997" spans="1:16">
      <c r="A997" s="42"/>
      <c r="B997" s="43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</row>
    <row r="998" spans="1:16">
      <c r="A998" s="42"/>
      <c r="B998" s="43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</row>
    <row r="999" spans="1:16">
      <c r="A999" s="42"/>
      <c r="B999" s="43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</row>
    <row r="1000" spans="1:16">
      <c r="A1000" s="42"/>
      <c r="B1000" s="43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</row>
    <row r="1001" spans="1:16">
      <c r="A1001" s="42"/>
      <c r="B1001" s="43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</row>
    <row r="1002" spans="1:16">
      <c r="A1002" s="42"/>
      <c r="B1002" s="43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</row>
    <row r="1003" spans="1:16">
      <c r="A1003" s="42"/>
      <c r="B1003" s="43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</row>
    <row r="1004" spans="1:16">
      <c r="A1004" s="42"/>
      <c r="B1004" s="43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</row>
    <row r="1005" spans="1:16">
      <c r="A1005" s="42"/>
      <c r="B1005" s="43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</row>
    <row r="1006" spans="1:16">
      <c r="A1006" s="42"/>
      <c r="B1006" s="43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</row>
    <row r="1007" spans="1:16">
      <c r="A1007" s="42"/>
      <c r="B1007" s="43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</row>
    <row r="1008" spans="1:16">
      <c r="A1008" s="42"/>
      <c r="B1008" s="43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</row>
    <row r="1009" spans="1:16">
      <c r="A1009" s="42"/>
      <c r="B1009" s="43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</row>
    <row r="1010" spans="1:16">
      <c r="A1010" s="42"/>
      <c r="B1010" s="43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</row>
    <row r="1011" spans="1:16">
      <c r="A1011" s="42"/>
      <c r="B1011" s="43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</row>
    <row r="1012" spans="1:16">
      <c r="A1012" s="42"/>
      <c r="B1012" s="43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</row>
    <row r="1013" spans="1:16">
      <c r="A1013" s="42"/>
      <c r="B1013" s="43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</row>
    <row r="1014" spans="1:16">
      <c r="A1014" s="42"/>
      <c r="B1014" s="43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</row>
    <row r="1015" spans="1:16">
      <c r="A1015" s="42"/>
      <c r="B1015" s="43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</row>
    <row r="1016" spans="1:16">
      <c r="A1016" s="42"/>
      <c r="B1016" s="43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</row>
    <row r="1017" spans="1:16">
      <c r="A1017" s="42"/>
      <c r="B1017" s="43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</row>
    <row r="1018" spans="1:16">
      <c r="A1018" s="42"/>
      <c r="B1018" s="43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</row>
    <row r="1019" spans="1:16">
      <c r="A1019" s="42"/>
      <c r="B1019" s="43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</row>
    <row r="1020" spans="1:16">
      <c r="A1020" s="42"/>
      <c r="B1020" s="43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</row>
    <row r="1021" spans="1:16">
      <c r="A1021" s="42"/>
      <c r="B1021" s="43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</row>
    <row r="1022" spans="1:16">
      <c r="A1022" s="42"/>
      <c r="B1022" s="43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</row>
    <row r="1023" spans="1:16">
      <c r="A1023" s="42"/>
      <c r="B1023" s="43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</row>
    <row r="1024" spans="1:16">
      <c r="A1024" s="42"/>
      <c r="B1024" s="43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</row>
    <row r="1025" spans="1:16">
      <c r="A1025" s="42"/>
      <c r="B1025" s="43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</row>
    <row r="1026" spans="1:16">
      <c r="A1026" s="42"/>
      <c r="B1026" s="43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</row>
    <row r="1027" spans="1:16">
      <c r="A1027" s="42"/>
      <c r="B1027" s="43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</row>
    <row r="1028" spans="1:16">
      <c r="A1028" s="42"/>
      <c r="B1028" s="43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</row>
    <row r="1029" spans="1:16">
      <c r="A1029" s="42"/>
      <c r="B1029" s="43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</row>
    <row r="1030" spans="1:16">
      <c r="A1030" s="42"/>
      <c r="B1030" s="43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</row>
    <row r="1031" spans="1:16">
      <c r="A1031" s="42"/>
      <c r="B1031" s="43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</row>
    <row r="1032" spans="1:16">
      <c r="A1032" s="42"/>
      <c r="B1032" s="43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</row>
    <row r="1033" spans="1:16">
      <c r="A1033" s="42"/>
      <c r="B1033" s="43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</row>
    <row r="1034" spans="1:16">
      <c r="A1034" s="42"/>
      <c r="B1034" s="43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</row>
    <row r="1035" spans="1:16">
      <c r="A1035" s="42"/>
      <c r="B1035" s="43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</row>
    <row r="1036" spans="1:16">
      <c r="A1036" s="42"/>
      <c r="B1036" s="43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</row>
    <row r="1037" spans="1:16">
      <c r="A1037" s="42"/>
      <c r="B1037" s="43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</row>
    <row r="1038" spans="1:16">
      <c r="A1038" s="42"/>
      <c r="B1038" s="43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</row>
    <row r="1039" spans="1:16">
      <c r="A1039" s="42"/>
      <c r="B1039" s="43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</row>
    <row r="1040" spans="1:16">
      <c r="A1040" s="42"/>
      <c r="B1040" s="43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</row>
    <row r="1041" spans="1:16">
      <c r="A1041" s="42"/>
      <c r="B1041" s="43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</row>
    <row r="1042" spans="1:16">
      <c r="A1042" s="42"/>
      <c r="B1042" s="43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</row>
    <row r="1043" spans="1:16">
      <c r="A1043" s="42"/>
      <c r="B1043" s="43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</row>
    <row r="1044" spans="1:16">
      <c r="A1044" s="42"/>
      <c r="B1044" s="43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</row>
    <row r="1045" spans="1:16">
      <c r="A1045" s="42"/>
      <c r="B1045" s="43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</row>
    <row r="1046" spans="1:16">
      <c r="A1046" s="42"/>
      <c r="B1046" s="43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</row>
    <row r="1047" spans="1:16">
      <c r="A1047" s="42"/>
      <c r="B1047" s="43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</row>
    <row r="1048" spans="1:16">
      <c r="A1048" s="42"/>
      <c r="B1048" s="43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</row>
    <row r="1049" spans="1:16">
      <c r="A1049" s="42"/>
      <c r="B1049" s="43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</row>
    <row r="1050" spans="1:16">
      <c r="A1050" s="42"/>
      <c r="B1050" s="43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</row>
    <row r="1051" spans="1:16">
      <c r="A1051" s="42"/>
      <c r="B1051" s="43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</row>
    <row r="1052" spans="1:16">
      <c r="A1052" s="42"/>
      <c r="B1052" s="43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</row>
    <row r="1053" spans="1:16">
      <c r="A1053" s="42"/>
      <c r="B1053" s="43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</row>
    <row r="1054" spans="1:16">
      <c r="A1054" s="42"/>
      <c r="B1054" s="43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</row>
    <row r="1055" spans="1:16">
      <c r="A1055" s="42"/>
      <c r="B1055" s="43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</row>
    <row r="1056" spans="1:16">
      <c r="A1056" s="42"/>
      <c r="B1056" s="43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</row>
    <row r="1057" spans="1:16">
      <c r="A1057" s="42"/>
      <c r="B1057" s="43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</row>
    <row r="1058" spans="1:16">
      <c r="A1058" s="42"/>
      <c r="B1058" s="43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</row>
    <row r="1059" spans="1:16">
      <c r="A1059" s="42"/>
      <c r="B1059" s="43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</row>
    <row r="1060" spans="1:16">
      <c r="A1060" s="42"/>
      <c r="B1060" s="43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</row>
    <row r="1061" spans="1:16">
      <c r="A1061" s="42"/>
      <c r="B1061" s="43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</row>
    <row r="1062" spans="1:16">
      <c r="A1062" s="42"/>
      <c r="B1062" s="43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</row>
    <row r="1063" spans="1:16">
      <c r="A1063" s="42"/>
      <c r="B1063" s="43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</row>
    <row r="1064" spans="1:16">
      <c r="A1064" s="42"/>
      <c r="B1064" s="43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</row>
    <row r="1065" spans="1:16">
      <c r="A1065" s="42"/>
      <c r="B1065" s="43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</row>
    <row r="1066" spans="1:16">
      <c r="A1066" s="42"/>
      <c r="B1066" s="43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</row>
    <row r="1067" spans="1:16">
      <c r="A1067" s="42"/>
      <c r="B1067" s="43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</row>
    <row r="1068" spans="1:16">
      <c r="A1068" s="42"/>
      <c r="B1068" s="43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</row>
    <row r="1069" spans="1:16">
      <c r="A1069" s="42"/>
      <c r="B1069" s="43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</row>
    <row r="1070" spans="1:16">
      <c r="A1070" s="42"/>
      <c r="B1070" s="43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</row>
    <row r="1071" spans="1:16">
      <c r="A1071" s="42"/>
      <c r="B1071" s="43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</row>
    <row r="1072" spans="1:16">
      <c r="A1072" s="42"/>
      <c r="B1072" s="43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</row>
    <row r="1073" spans="1:16">
      <c r="A1073" s="42"/>
      <c r="B1073" s="43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</row>
    <row r="1074" spans="1:16">
      <c r="A1074" s="42"/>
      <c r="B1074" s="43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</row>
    <row r="1075" spans="1:16">
      <c r="A1075" s="42"/>
      <c r="B1075" s="43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</row>
    <row r="1076" spans="1:16">
      <c r="A1076" s="42"/>
      <c r="B1076" s="43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</row>
    <row r="1077" spans="1:16">
      <c r="A1077" s="42"/>
      <c r="B1077" s="43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</row>
    <row r="1078" spans="1:16">
      <c r="A1078" s="42"/>
      <c r="B1078" s="43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</row>
    <row r="1079" spans="1:16">
      <c r="A1079" s="42"/>
      <c r="B1079" s="43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</row>
    <row r="1080" spans="1:16">
      <c r="A1080" s="42"/>
      <c r="B1080" s="43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</row>
    <row r="1081" spans="1:16">
      <c r="A1081" s="42"/>
      <c r="B1081" s="43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</row>
    <row r="1082" spans="1:16">
      <c r="A1082" s="42"/>
      <c r="B1082" s="43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</row>
    <row r="1083" spans="1:16">
      <c r="A1083" s="42"/>
      <c r="B1083" s="43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</row>
    <row r="1084" spans="1:16">
      <c r="A1084" s="42"/>
      <c r="B1084" s="43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</row>
    <row r="1085" spans="1:16">
      <c r="A1085" s="42"/>
      <c r="B1085" s="43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</row>
    <row r="1086" spans="1:16">
      <c r="A1086" s="42"/>
      <c r="B1086" s="43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</row>
    <row r="1087" spans="1:16">
      <c r="A1087" s="42"/>
      <c r="B1087" s="43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</row>
    <row r="1088" spans="1:16">
      <c r="A1088" s="42"/>
      <c r="B1088" s="43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</row>
    <row r="1089" spans="1:16">
      <c r="A1089" s="42"/>
      <c r="B1089" s="43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</row>
    <row r="1090" spans="1:16">
      <c r="A1090" s="42"/>
      <c r="B1090" s="43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</row>
    <row r="1091" spans="1:16">
      <c r="A1091" s="42"/>
      <c r="B1091" s="43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</row>
    <row r="1092" spans="1:16">
      <c r="A1092" s="42"/>
      <c r="B1092" s="43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</row>
    <row r="1093" spans="1:16">
      <c r="A1093" s="42"/>
      <c r="B1093" s="43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</row>
    <row r="1094" spans="1:16">
      <c r="A1094" s="42"/>
      <c r="B1094" s="43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</row>
    <row r="1095" spans="1:16">
      <c r="A1095" s="42"/>
      <c r="B1095" s="43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</row>
    <row r="1096" spans="1:16">
      <c r="A1096" s="42"/>
      <c r="B1096" s="43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</row>
    <row r="1097" spans="1:16">
      <c r="A1097" s="42"/>
      <c r="B1097" s="43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</row>
    <row r="1098" spans="1:16">
      <c r="A1098" s="42"/>
      <c r="B1098" s="43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</row>
    <row r="1099" spans="1:16">
      <c r="A1099" s="42"/>
      <c r="B1099" s="43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</row>
    <row r="1100" spans="1:16">
      <c r="A1100" s="42"/>
      <c r="B1100" s="43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</row>
    <row r="1101" spans="1:16">
      <c r="A1101" s="42"/>
      <c r="B1101" s="43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</row>
    <row r="1102" spans="1:16">
      <c r="A1102" s="42"/>
      <c r="B1102" s="43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</row>
    <row r="1103" spans="1:16">
      <c r="A1103" s="42"/>
      <c r="B1103" s="43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</row>
    <row r="1104" spans="1:16">
      <c r="A1104" s="42"/>
      <c r="B1104" s="43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</row>
    <row r="1105" spans="1:16">
      <c r="A1105" s="42"/>
      <c r="B1105" s="43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</row>
    <row r="1106" spans="1:16">
      <c r="A1106" s="42"/>
      <c r="B1106" s="43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</row>
    <row r="1107" spans="1:16">
      <c r="A1107" s="42"/>
      <c r="B1107" s="43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</row>
    <row r="1108" spans="1:16">
      <c r="A1108" s="42"/>
      <c r="B1108" s="43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</row>
    <row r="1109" spans="1:16">
      <c r="A1109" s="42"/>
      <c r="B1109" s="43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</row>
    <row r="1110" spans="1:16">
      <c r="A1110" s="42"/>
      <c r="B1110" s="43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</row>
    <row r="1111" spans="1:16">
      <c r="A1111" s="42"/>
      <c r="B1111" s="43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</row>
    <row r="1112" spans="1:16">
      <c r="A1112" s="42"/>
      <c r="B1112" s="43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</row>
    <row r="1113" spans="1:16">
      <c r="A1113" s="42"/>
      <c r="B1113" s="43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</row>
    <row r="1114" spans="1:16">
      <c r="A1114" s="42"/>
      <c r="B1114" s="43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</row>
    <row r="1115" spans="1:16">
      <c r="A1115" s="42"/>
      <c r="B1115" s="43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</row>
    <row r="1116" spans="1:16">
      <c r="A1116" s="42"/>
      <c r="B1116" s="43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</row>
    <row r="1117" spans="1:16">
      <c r="A1117" s="42"/>
      <c r="B1117" s="43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</row>
    <row r="1118" spans="1:16">
      <c r="A1118" s="42"/>
      <c r="B1118" s="43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</row>
    <row r="1119" spans="1:16">
      <c r="A1119" s="42"/>
      <c r="B1119" s="43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</row>
    <row r="1120" spans="1:16">
      <c r="A1120" s="42"/>
      <c r="B1120" s="43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</row>
    <row r="1121" spans="1:16">
      <c r="A1121" s="42"/>
      <c r="B1121" s="43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</row>
    <row r="1122" spans="1:16">
      <c r="A1122" s="42"/>
      <c r="B1122" s="43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</row>
    <row r="1123" spans="1:16">
      <c r="A1123" s="42"/>
      <c r="B1123" s="43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</row>
    <row r="1124" spans="1:16">
      <c r="A1124" s="42"/>
      <c r="B1124" s="43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</row>
    <row r="1125" spans="1:16">
      <c r="A1125" s="42"/>
      <c r="B1125" s="43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</row>
    <row r="1126" spans="1:16">
      <c r="A1126" s="42"/>
      <c r="B1126" s="43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</row>
    <row r="1127" spans="1:16">
      <c r="A1127" s="42"/>
      <c r="B1127" s="43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</row>
    <row r="1128" spans="1:16">
      <c r="A1128" s="42"/>
      <c r="B1128" s="43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</row>
    <row r="1129" spans="1:16">
      <c r="A1129" s="42"/>
      <c r="B1129" s="43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</row>
    <row r="1130" spans="1:16">
      <c r="A1130" s="42"/>
      <c r="B1130" s="43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</row>
    <row r="1131" spans="1:16">
      <c r="A1131" s="42"/>
      <c r="B1131" s="43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</row>
    <row r="1132" spans="1:16">
      <c r="A1132" s="42"/>
      <c r="B1132" s="43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</row>
    <row r="1133" spans="1:16">
      <c r="A1133" s="42"/>
      <c r="B1133" s="43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</row>
    <row r="1134" spans="1:16">
      <c r="A1134" s="42"/>
      <c r="B1134" s="43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</row>
    <row r="1135" spans="1:16">
      <c r="A1135" s="42"/>
      <c r="B1135" s="43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</row>
    <row r="1136" spans="1:16">
      <c r="A1136" s="42"/>
      <c r="B1136" s="43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</row>
    <row r="1137" spans="1:16">
      <c r="A1137" s="42"/>
      <c r="B1137" s="43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</row>
    <row r="1138" spans="1:16">
      <c r="A1138" s="42"/>
      <c r="B1138" s="43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</row>
    <row r="1139" spans="1:16">
      <c r="A1139" s="42"/>
      <c r="B1139" s="43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</row>
    <row r="1140" spans="1:16">
      <c r="A1140" s="42"/>
      <c r="B1140" s="43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</row>
    <row r="1141" spans="1:16">
      <c r="A1141" s="42"/>
      <c r="B1141" s="43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</row>
    <row r="1142" spans="1:16">
      <c r="A1142" s="42"/>
      <c r="B1142" s="43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</row>
    <row r="1143" spans="1:16">
      <c r="A1143" s="42"/>
      <c r="B1143" s="43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</row>
    <row r="1144" spans="1:16">
      <c r="A1144" s="42"/>
      <c r="B1144" s="43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</row>
    <row r="1145" spans="1:16">
      <c r="A1145" s="42"/>
      <c r="B1145" s="43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</row>
    <row r="1146" spans="1:16">
      <c r="A1146" s="42"/>
      <c r="B1146" s="43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</row>
    <row r="1147" spans="1:16">
      <c r="A1147" s="42"/>
      <c r="B1147" s="43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</row>
    <row r="1148" spans="1:16">
      <c r="A1148" s="42"/>
      <c r="B1148" s="43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</row>
    <row r="1149" spans="1:16">
      <c r="A1149" s="42"/>
      <c r="B1149" s="43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</row>
    <row r="1150" spans="1:16">
      <c r="A1150" s="42"/>
      <c r="B1150" s="43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</row>
    <row r="1151" spans="1:16">
      <c r="A1151" s="42"/>
      <c r="B1151" s="43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</row>
    <row r="1152" spans="1:16">
      <c r="A1152" s="42"/>
      <c r="B1152" s="43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</row>
    <row r="1153" spans="1:16">
      <c r="A1153" s="42"/>
      <c r="B1153" s="43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</row>
    <row r="1154" spans="1:16">
      <c r="A1154" s="42"/>
      <c r="B1154" s="43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</row>
    <row r="1155" spans="1:16">
      <c r="A1155" s="42"/>
      <c r="B1155" s="43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</row>
    <row r="1156" spans="1:16">
      <c r="A1156" s="42"/>
      <c r="B1156" s="43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</row>
    <row r="1157" spans="1:16">
      <c r="A1157" s="42"/>
      <c r="B1157" s="43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</row>
    <row r="1158" spans="1:16">
      <c r="A1158" s="42"/>
      <c r="B1158" s="43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</row>
    <row r="1159" spans="1:16">
      <c r="A1159" s="42"/>
      <c r="B1159" s="43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</row>
    <row r="1160" spans="1:16">
      <c r="A1160" s="42"/>
      <c r="B1160" s="43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</row>
    <row r="1161" spans="1:16">
      <c r="A1161" s="42"/>
      <c r="B1161" s="43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</row>
    <row r="1162" spans="1:16">
      <c r="A1162" s="42"/>
      <c r="B1162" s="43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</row>
    <row r="1163" spans="1:16">
      <c r="A1163" s="42"/>
      <c r="B1163" s="43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</row>
    <row r="1164" spans="1:16">
      <c r="A1164" s="42"/>
      <c r="B1164" s="43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</row>
    <row r="1165" spans="1:16">
      <c r="A1165" s="42"/>
      <c r="B1165" s="43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</row>
    <row r="1166" spans="1:16">
      <c r="A1166" s="42"/>
      <c r="B1166" s="43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</row>
    <row r="1167" spans="1:16">
      <c r="A1167" s="42"/>
      <c r="B1167" s="43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</row>
    <row r="1168" spans="1:16">
      <c r="A1168" s="42"/>
      <c r="B1168" s="43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</row>
    <row r="1169" spans="1:16">
      <c r="A1169" s="42"/>
      <c r="B1169" s="43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</row>
    <row r="1170" spans="1:16">
      <c r="A1170" s="42"/>
      <c r="B1170" s="43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</row>
    <row r="1171" spans="1:16">
      <c r="A1171" s="42"/>
      <c r="B1171" s="43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</row>
    <row r="1172" spans="1:16">
      <c r="A1172" s="42"/>
      <c r="B1172" s="43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</row>
    <row r="1173" spans="1:16">
      <c r="A1173" s="42"/>
      <c r="B1173" s="43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</row>
    <row r="1174" spans="1:16">
      <c r="A1174" s="42"/>
      <c r="B1174" s="43"/>
      <c r="C1174" s="42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</row>
    <row r="1175" spans="1:16">
      <c r="A1175" s="42"/>
      <c r="B1175" s="43"/>
      <c r="C1175" s="42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</row>
    <row r="1176" spans="1:16">
      <c r="A1176" s="42"/>
      <c r="B1176" s="43"/>
      <c r="C1176" s="42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</row>
    <row r="1177" spans="1:16">
      <c r="A1177" s="42"/>
      <c r="B1177" s="43"/>
      <c r="C1177" s="42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</row>
    <row r="1178" spans="1:16">
      <c r="A1178" s="42"/>
      <c r="B1178" s="43"/>
      <c r="C1178" s="42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</row>
    <row r="1179" spans="1:16">
      <c r="A1179" s="42"/>
      <c r="B1179" s="43"/>
      <c r="C1179" s="42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</row>
    <row r="1180" spans="1:16">
      <c r="A1180" s="42"/>
      <c r="B1180" s="43"/>
      <c r="C1180" s="42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</row>
    <row r="1181" spans="1:16">
      <c r="A1181" s="42"/>
      <c r="B1181" s="43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</row>
    <row r="1182" spans="1:16">
      <c r="A1182" s="42"/>
      <c r="B1182" s="43"/>
      <c r="C1182" s="42"/>
      <c r="D1182" s="42"/>
      <c r="E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</row>
    <row r="1183" spans="1:16">
      <c r="A1183" s="42"/>
      <c r="B1183" s="43"/>
      <c r="C1183" s="42"/>
      <c r="D1183" s="42"/>
      <c r="E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</row>
    <row r="1184" spans="1:16">
      <c r="A1184" s="42"/>
      <c r="B1184" s="43"/>
      <c r="C1184" s="42"/>
      <c r="D1184" s="42"/>
      <c r="E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</row>
    <row r="1185" spans="1:16">
      <c r="A1185" s="42"/>
      <c r="B1185" s="43"/>
      <c r="C1185" s="42"/>
      <c r="D1185" s="42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</row>
    <row r="1186" spans="1:16">
      <c r="A1186" s="42"/>
      <c r="B1186" s="43"/>
      <c r="C1186" s="42"/>
      <c r="D1186" s="42"/>
      <c r="E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</row>
    <row r="1187" spans="1:16">
      <c r="A1187" s="42"/>
      <c r="B1187" s="43"/>
      <c r="C1187" s="42"/>
      <c r="D1187" s="42"/>
      <c r="E1187" s="42"/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</row>
    <row r="1188" spans="1:16">
      <c r="A1188" s="42"/>
      <c r="B1188" s="43"/>
      <c r="C1188" s="42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</row>
    <row r="1189" spans="1:16">
      <c r="A1189" s="42"/>
      <c r="B1189" s="43"/>
      <c r="C1189" s="42"/>
      <c r="D1189" s="42"/>
      <c r="E1189" s="42"/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</row>
    <row r="1190" spans="1:16">
      <c r="A1190" s="42"/>
      <c r="B1190" s="43"/>
      <c r="C1190" s="42"/>
      <c r="D1190" s="42"/>
      <c r="E1190" s="42"/>
      <c r="F1190" s="42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</row>
    <row r="1191" spans="1:16">
      <c r="A1191" s="42"/>
      <c r="B1191" s="43"/>
      <c r="C1191" s="42"/>
      <c r="D1191" s="42"/>
      <c r="E1191" s="42"/>
      <c r="F1191" s="42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</row>
    <row r="1192" spans="1:16">
      <c r="A1192" s="42"/>
      <c r="B1192" s="43"/>
      <c r="C1192" s="42"/>
      <c r="D1192" s="42"/>
      <c r="E1192" s="42"/>
      <c r="F1192" s="42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</row>
    <row r="1193" spans="1:16">
      <c r="A1193" s="42"/>
      <c r="B1193" s="43"/>
      <c r="C1193" s="42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</row>
    <row r="1194" spans="1:16">
      <c r="A1194" s="42"/>
      <c r="B1194" s="43"/>
      <c r="C1194" s="42"/>
      <c r="D1194" s="42"/>
      <c r="E1194" s="42"/>
      <c r="F1194" s="42"/>
      <c r="G1194" s="42"/>
      <c r="H1194" s="42"/>
      <c r="I1194" s="42"/>
      <c r="J1194" s="42"/>
      <c r="K1194" s="42"/>
      <c r="L1194" s="42"/>
      <c r="M1194" s="42"/>
      <c r="N1194" s="42"/>
      <c r="O1194" s="42"/>
      <c r="P1194" s="42"/>
    </row>
    <row r="1195" spans="1:16">
      <c r="A1195" s="42"/>
      <c r="B1195" s="43"/>
      <c r="C1195" s="42"/>
      <c r="D1195" s="42"/>
      <c r="E1195" s="42"/>
      <c r="F1195" s="42"/>
      <c r="G1195" s="42"/>
      <c r="H1195" s="42"/>
      <c r="I1195" s="42"/>
      <c r="J1195" s="42"/>
      <c r="K1195" s="42"/>
      <c r="L1195" s="42"/>
      <c r="M1195" s="42"/>
      <c r="N1195" s="42"/>
      <c r="O1195" s="42"/>
      <c r="P1195" s="42"/>
    </row>
    <row r="1196" spans="1:16">
      <c r="A1196" s="42"/>
      <c r="B1196" s="43"/>
      <c r="C1196" s="42"/>
      <c r="D1196" s="42"/>
      <c r="E1196" s="42"/>
      <c r="F1196" s="42"/>
      <c r="G1196" s="42"/>
      <c r="H1196" s="42"/>
      <c r="I1196" s="42"/>
      <c r="J1196" s="42"/>
      <c r="K1196" s="42"/>
      <c r="L1196" s="42"/>
      <c r="M1196" s="42"/>
      <c r="N1196" s="42"/>
      <c r="O1196" s="42"/>
      <c r="P1196" s="42"/>
    </row>
    <row r="1197" spans="1:16">
      <c r="A1197" s="42"/>
      <c r="B1197" s="43"/>
      <c r="C1197" s="42"/>
      <c r="D1197" s="42"/>
      <c r="E1197" s="42"/>
      <c r="F1197" s="42"/>
      <c r="G1197" s="42"/>
      <c r="H1197" s="42"/>
      <c r="I1197" s="42"/>
      <c r="J1197" s="42"/>
      <c r="K1197" s="42"/>
      <c r="L1197" s="42"/>
      <c r="M1197" s="42"/>
      <c r="N1197" s="42"/>
      <c r="O1197" s="42"/>
      <c r="P1197" s="42"/>
    </row>
    <row r="1198" spans="1:16">
      <c r="A1198" s="42"/>
      <c r="B1198" s="43"/>
      <c r="C1198" s="42"/>
      <c r="D1198" s="42"/>
      <c r="E1198" s="42"/>
      <c r="F1198" s="42"/>
      <c r="G1198" s="42"/>
      <c r="H1198" s="42"/>
      <c r="I1198" s="42"/>
      <c r="J1198" s="42"/>
      <c r="K1198" s="42"/>
      <c r="L1198" s="42"/>
      <c r="M1198" s="42"/>
      <c r="N1198" s="42"/>
      <c r="O1198" s="42"/>
      <c r="P1198" s="42"/>
    </row>
    <row r="1199" spans="1:16">
      <c r="A1199" s="42"/>
      <c r="B1199" s="43"/>
      <c r="C1199" s="42"/>
      <c r="D1199" s="42"/>
      <c r="E1199" s="42"/>
      <c r="F1199" s="42"/>
      <c r="G1199" s="42"/>
      <c r="H1199" s="42"/>
      <c r="I1199" s="42"/>
      <c r="J1199" s="42"/>
      <c r="K1199" s="42"/>
      <c r="L1199" s="42"/>
      <c r="M1199" s="42"/>
      <c r="N1199" s="42"/>
      <c r="O1199" s="42"/>
      <c r="P1199" s="42"/>
    </row>
    <row r="1200" spans="1:16">
      <c r="A1200" s="42"/>
      <c r="B1200" s="43"/>
      <c r="C1200" s="42"/>
      <c r="D1200" s="42"/>
      <c r="E1200" s="42"/>
      <c r="F1200" s="42"/>
      <c r="G1200" s="42"/>
      <c r="H1200" s="42"/>
      <c r="I1200" s="42"/>
      <c r="J1200" s="42"/>
      <c r="K1200" s="42"/>
      <c r="L1200" s="42"/>
      <c r="M1200" s="42"/>
      <c r="N1200" s="42"/>
      <c r="O1200" s="42"/>
      <c r="P1200" s="42"/>
    </row>
    <row r="1201" spans="1:16">
      <c r="A1201" s="42"/>
      <c r="B1201" s="43"/>
      <c r="C1201" s="42"/>
      <c r="D1201" s="42"/>
      <c r="E1201" s="42"/>
      <c r="F1201" s="42"/>
      <c r="G1201" s="42"/>
      <c r="H1201" s="42"/>
      <c r="I1201" s="42"/>
      <c r="J1201" s="42"/>
      <c r="K1201" s="42"/>
      <c r="L1201" s="42"/>
      <c r="M1201" s="42"/>
      <c r="N1201" s="42"/>
      <c r="O1201" s="42"/>
      <c r="P1201" s="42"/>
    </row>
    <row r="1202" spans="1:16">
      <c r="A1202" s="42"/>
      <c r="B1202" s="43"/>
      <c r="C1202" s="42"/>
      <c r="D1202" s="42"/>
      <c r="E1202" s="42"/>
      <c r="F1202" s="42"/>
      <c r="G1202" s="42"/>
      <c r="H1202" s="42"/>
      <c r="I1202" s="42"/>
      <c r="J1202" s="42"/>
      <c r="K1202" s="42"/>
      <c r="L1202" s="42"/>
      <c r="M1202" s="42"/>
      <c r="N1202" s="42"/>
      <c r="O1202" s="42"/>
      <c r="P1202" s="42"/>
    </row>
    <row r="1203" spans="1:16">
      <c r="A1203" s="42"/>
      <c r="B1203" s="43"/>
      <c r="C1203" s="42"/>
      <c r="D1203" s="42"/>
      <c r="E1203" s="42"/>
      <c r="F1203" s="42"/>
      <c r="G1203" s="42"/>
      <c r="H1203" s="42"/>
      <c r="I1203" s="42"/>
      <c r="J1203" s="42"/>
      <c r="K1203" s="42"/>
      <c r="L1203" s="42"/>
      <c r="M1203" s="42"/>
      <c r="N1203" s="42"/>
      <c r="O1203" s="42"/>
      <c r="P1203" s="42"/>
    </row>
    <row r="1204" spans="1:16">
      <c r="A1204" s="42"/>
      <c r="B1204" s="43"/>
      <c r="C1204" s="42"/>
      <c r="D1204" s="42"/>
      <c r="E1204" s="42"/>
      <c r="F1204" s="42"/>
      <c r="G1204" s="42"/>
      <c r="H1204" s="42"/>
      <c r="I1204" s="42"/>
      <c r="J1204" s="42"/>
      <c r="K1204" s="42"/>
      <c r="L1204" s="42"/>
      <c r="M1204" s="42"/>
      <c r="N1204" s="42"/>
      <c r="O1204" s="42"/>
      <c r="P1204" s="42"/>
    </row>
    <row r="1205" spans="1:16">
      <c r="A1205" s="42"/>
      <c r="B1205" s="43"/>
      <c r="C1205" s="42"/>
      <c r="D1205" s="42"/>
      <c r="E1205" s="42"/>
      <c r="F1205" s="42"/>
      <c r="G1205" s="42"/>
      <c r="H1205" s="42"/>
      <c r="I1205" s="42"/>
      <c r="J1205" s="42"/>
      <c r="K1205" s="42"/>
      <c r="L1205" s="42"/>
      <c r="M1205" s="42"/>
      <c r="N1205" s="42"/>
      <c r="O1205" s="42"/>
      <c r="P1205" s="42"/>
    </row>
    <row r="1206" spans="1:16">
      <c r="A1206" s="42"/>
      <c r="B1206" s="43"/>
      <c r="C1206" s="42"/>
      <c r="D1206" s="42"/>
      <c r="E1206" s="42"/>
      <c r="F1206" s="42"/>
      <c r="G1206" s="42"/>
      <c r="H1206" s="42"/>
      <c r="I1206" s="42"/>
      <c r="J1206" s="42"/>
      <c r="K1206" s="42"/>
      <c r="L1206" s="42"/>
      <c r="M1206" s="42"/>
      <c r="N1206" s="42"/>
      <c r="O1206" s="42"/>
      <c r="P1206" s="42"/>
    </row>
    <row r="1207" spans="1:16">
      <c r="A1207" s="42"/>
      <c r="B1207" s="43"/>
      <c r="C1207" s="42"/>
      <c r="D1207" s="42"/>
      <c r="E1207" s="42"/>
      <c r="F1207" s="42"/>
      <c r="G1207" s="42"/>
      <c r="H1207" s="42"/>
      <c r="I1207" s="42"/>
      <c r="J1207" s="42"/>
      <c r="K1207" s="42"/>
      <c r="L1207" s="42"/>
      <c r="M1207" s="42"/>
      <c r="N1207" s="42"/>
      <c r="O1207" s="42"/>
      <c r="P1207" s="42"/>
    </row>
    <row r="1208" spans="1:16">
      <c r="A1208" s="42"/>
      <c r="B1208" s="43"/>
      <c r="C1208" s="42"/>
      <c r="D1208" s="42"/>
      <c r="E1208" s="42"/>
      <c r="F1208" s="42"/>
      <c r="G1208" s="42"/>
      <c r="H1208" s="42"/>
      <c r="I1208" s="42"/>
      <c r="J1208" s="42"/>
      <c r="K1208" s="42"/>
      <c r="L1208" s="42"/>
      <c r="M1208" s="42"/>
      <c r="N1208" s="42"/>
      <c r="O1208" s="42"/>
      <c r="P1208" s="42"/>
    </row>
    <row r="1209" spans="1:16">
      <c r="A1209" s="42"/>
      <c r="B1209" s="43"/>
      <c r="C1209" s="42"/>
      <c r="D1209" s="42"/>
      <c r="E1209" s="42"/>
      <c r="F1209" s="42"/>
      <c r="G1209" s="42"/>
      <c r="H1209" s="42"/>
      <c r="I1209" s="42"/>
      <c r="J1209" s="42"/>
      <c r="K1209" s="42"/>
      <c r="L1209" s="42"/>
      <c r="M1209" s="42"/>
      <c r="N1209" s="42"/>
      <c r="O1209" s="42"/>
      <c r="P1209" s="42"/>
    </row>
    <row r="1210" spans="1:16">
      <c r="A1210" s="42"/>
      <c r="B1210" s="43"/>
      <c r="C1210" s="42"/>
      <c r="D1210" s="42"/>
      <c r="E1210" s="42"/>
      <c r="F1210" s="42"/>
      <c r="G1210" s="42"/>
      <c r="H1210" s="42"/>
      <c r="I1210" s="42"/>
      <c r="J1210" s="42"/>
      <c r="K1210" s="42"/>
      <c r="L1210" s="42"/>
      <c r="M1210" s="42"/>
      <c r="N1210" s="42"/>
      <c r="O1210" s="42"/>
      <c r="P1210" s="42"/>
    </row>
    <row r="1211" spans="1:16">
      <c r="A1211" s="42"/>
      <c r="B1211" s="43"/>
      <c r="C1211" s="42"/>
      <c r="D1211" s="42"/>
      <c r="E1211" s="42"/>
      <c r="F1211" s="42"/>
      <c r="G1211" s="42"/>
      <c r="H1211" s="42"/>
      <c r="I1211" s="42"/>
      <c r="J1211" s="42"/>
      <c r="K1211" s="42"/>
      <c r="L1211" s="42"/>
      <c r="M1211" s="42"/>
      <c r="N1211" s="42"/>
      <c r="O1211" s="42"/>
      <c r="P1211" s="42"/>
    </row>
    <row r="1212" spans="1:16">
      <c r="A1212" s="42"/>
      <c r="B1212" s="43"/>
      <c r="C1212" s="42"/>
      <c r="D1212" s="42"/>
      <c r="E1212" s="42"/>
      <c r="F1212" s="42"/>
      <c r="G1212" s="42"/>
      <c r="H1212" s="42"/>
      <c r="I1212" s="42"/>
      <c r="J1212" s="42"/>
      <c r="K1212" s="42"/>
      <c r="L1212" s="42"/>
      <c r="M1212" s="42"/>
      <c r="N1212" s="42"/>
      <c r="O1212" s="42"/>
      <c r="P1212" s="42"/>
    </row>
    <row r="1213" spans="1:16">
      <c r="A1213" s="42"/>
      <c r="B1213" s="43"/>
      <c r="C1213" s="42"/>
      <c r="D1213" s="42"/>
      <c r="E1213" s="42"/>
      <c r="F1213" s="42"/>
      <c r="G1213" s="42"/>
      <c r="H1213" s="42"/>
      <c r="I1213" s="42"/>
      <c r="J1213" s="42"/>
      <c r="K1213" s="42"/>
      <c r="L1213" s="42"/>
      <c r="M1213" s="42"/>
      <c r="N1213" s="42"/>
      <c r="O1213" s="42"/>
      <c r="P1213" s="42"/>
    </row>
    <row r="1214" spans="1:16">
      <c r="A1214" s="42"/>
      <c r="B1214" s="43"/>
      <c r="C1214" s="42"/>
      <c r="D1214" s="42"/>
      <c r="E1214" s="42"/>
      <c r="F1214" s="42"/>
      <c r="G1214" s="42"/>
      <c r="H1214" s="42"/>
      <c r="I1214" s="42"/>
      <c r="J1214" s="42"/>
      <c r="K1214" s="42"/>
      <c r="L1214" s="42"/>
      <c r="M1214" s="42"/>
      <c r="N1214" s="42"/>
      <c r="O1214" s="42"/>
      <c r="P1214" s="42"/>
    </row>
    <row r="1215" spans="1:16">
      <c r="A1215" s="42"/>
      <c r="B1215" s="43"/>
      <c r="C1215" s="42"/>
      <c r="D1215" s="42"/>
      <c r="E1215" s="42"/>
      <c r="F1215" s="42"/>
      <c r="G1215" s="42"/>
      <c r="H1215" s="42"/>
      <c r="I1215" s="42"/>
      <c r="J1215" s="42"/>
      <c r="K1215" s="42"/>
      <c r="L1215" s="42"/>
      <c r="M1215" s="42"/>
      <c r="N1215" s="42"/>
      <c r="O1215" s="42"/>
      <c r="P1215" s="42"/>
    </row>
    <row r="1216" spans="1:16">
      <c r="A1216" s="42"/>
      <c r="B1216" s="43"/>
      <c r="C1216" s="42"/>
      <c r="D1216" s="42"/>
      <c r="E1216" s="42"/>
      <c r="F1216" s="42"/>
      <c r="G1216" s="42"/>
      <c r="H1216" s="42"/>
      <c r="I1216" s="42"/>
      <c r="J1216" s="42"/>
      <c r="K1216" s="42"/>
      <c r="L1216" s="42"/>
      <c r="M1216" s="42"/>
      <c r="N1216" s="42"/>
      <c r="O1216" s="42"/>
      <c r="P1216" s="42"/>
    </row>
    <row r="1217" spans="1:16">
      <c r="A1217" s="42"/>
      <c r="B1217" s="43"/>
      <c r="C1217" s="42"/>
      <c r="D1217" s="42"/>
      <c r="E1217" s="42"/>
      <c r="F1217" s="42"/>
      <c r="G1217" s="42"/>
      <c r="H1217" s="42"/>
      <c r="I1217" s="42"/>
      <c r="J1217" s="42"/>
      <c r="K1217" s="42"/>
      <c r="L1217" s="42"/>
      <c r="M1217" s="42"/>
      <c r="N1217" s="42"/>
      <c r="O1217" s="42"/>
      <c r="P1217" s="42"/>
    </row>
    <row r="1218" spans="1:16">
      <c r="A1218" s="42"/>
      <c r="B1218" s="43"/>
      <c r="C1218" s="42"/>
      <c r="D1218" s="42"/>
      <c r="E1218" s="42"/>
      <c r="F1218" s="42"/>
      <c r="G1218" s="42"/>
      <c r="H1218" s="42"/>
      <c r="I1218" s="42"/>
      <c r="J1218" s="42"/>
      <c r="K1218" s="42"/>
      <c r="L1218" s="42"/>
      <c r="M1218" s="42"/>
      <c r="N1218" s="42"/>
      <c r="O1218" s="42"/>
      <c r="P1218" s="42"/>
    </row>
    <row r="1219" spans="1:16">
      <c r="A1219" s="42"/>
      <c r="B1219" s="43"/>
      <c r="C1219" s="42"/>
      <c r="D1219" s="42"/>
      <c r="E1219" s="42"/>
      <c r="F1219" s="42"/>
      <c r="G1219" s="42"/>
      <c r="H1219" s="42"/>
      <c r="I1219" s="42"/>
      <c r="J1219" s="42"/>
      <c r="K1219" s="42"/>
      <c r="L1219" s="42"/>
      <c r="M1219" s="42"/>
      <c r="N1219" s="42"/>
      <c r="O1219" s="42"/>
      <c r="P1219" s="42"/>
    </row>
    <row r="1220" spans="1:16">
      <c r="A1220" s="42"/>
      <c r="B1220" s="43"/>
      <c r="C1220" s="42"/>
      <c r="D1220" s="42"/>
      <c r="E1220" s="42"/>
      <c r="F1220" s="42"/>
      <c r="G1220" s="42"/>
      <c r="H1220" s="42"/>
      <c r="I1220" s="42"/>
      <c r="J1220" s="42"/>
      <c r="K1220" s="42"/>
      <c r="L1220" s="42"/>
      <c r="M1220" s="42"/>
      <c r="N1220" s="42"/>
      <c r="O1220" s="42"/>
      <c r="P1220" s="42"/>
    </row>
    <row r="1221" spans="1:16">
      <c r="A1221" s="42"/>
      <c r="B1221" s="43"/>
      <c r="C1221" s="42"/>
      <c r="D1221" s="42"/>
      <c r="E1221" s="42"/>
      <c r="F1221" s="42"/>
      <c r="G1221" s="42"/>
      <c r="H1221" s="42"/>
      <c r="I1221" s="42"/>
      <c r="J1221" s="42"/>
      <c r="K1221" s="42"/>
      <c r="L1221" s="42"/>
      <c r="M1221" s="42"/>
      <c r="N1221" s="42"/>
      <c r="O1221" s="42"/>
      <c r="P1221" s="42"/>
    </row>
    <row r="1222" spans="1:16">
      <c r="A1222" s="42"/>
      <c r="B1222" s="43"/>
      <c r="C1222" s="42"/>
      <c r="D1222" s="42"/>
      <c r="E1222" s="42"/>
      <c r="F1222" s="42"/>
      <c r="G1222" s="42"/>
      <c r="H1222" s="42"/>
      <c r="I1222" s="42"/>
      <c r="J1222" s="42"/>
      <c r="K1222" s="42"/>
      <c r="L1222" s="42"/>
      <c r="M1222" s="42"/>
      <c r="N1222" s="42"/>
      <c r="O1222" s="42"/>
      <c r="P1222" s="42"/>
    </row>
    <row r="1223" spans="1:16">
      <c r="A1223" s="42"/>
      <c r="B1223" s="43"/>
      <c r="C1223" s="42"/>
      <c r="D1223" s="42"/>
      <c r="E1223" s="42"/>
      <c r="F1223" s="42"/>
      <c r="G1223" s="42"/>
      <c r="H1223" s="42"/>
      <c r="I1223" s="42"/>
      <c r="J1223" s="42"/>
      <c r="K1223" s="42"/>
      <c r="L1223" s="42"/>
      <c r="M1223" s="42"/>
      <c r="N1223" s="42"/>
      <c r="O1223" s="42"/>
      <c r="P1223" s="42"/>
    </row>
    <row r="1224" spans="1:16">
      <c r="A1224" s="42"/>
      <c r="B1224" s="43"/>
      <c r="C1224" s="42"/>
      <c r="D1224" s="42"/>
      <c r="E1224" s="42"/>
      <c r="F1224" s="42"/>
      <c r="G1224" s="42"/>
      <c r="H1224" s="42"/>
      <c r="I1224" s="42"/>
      <c r="J1224" s="42"/>
      <c r="K1224" s="42"/>
      <c r="L1224" s="42"/>
      <c r="M1224" s="42"/>
      <c r="N1224" s="42"/>
      <c r="O1224" s="42"/>
      <c r="P1224" s="42"/>
    </row>
    <row r="1225" spans="1:16">
      <c r="A1225" s="42"/>
      <c r="B1225" s="43"/>
      <c r="C1225" s="42"/>
      <c r="D1225" s="42"/>
      <c r="E1225" s="42"/>
      <c r="F1225" s="42"/>
      <c r="G1225" s="42"/>
      <c r="H1225" s="42"/>
      <c r="I1225" s="42"/>
      <c r="J1225" s="42"/>
      <c r="K1225" s="42"/>
      <c r="L1225" s="42"/>
      <c r="M1225" s="42"/>
      <c r="N1225" s="42"/>
      <c r="O1225" s="42"/>
      <c r="P1225" s="42"/>
    </row>
    <row r="1226" spans="1:16">
      <c r="A1226" s="42"/>
      <c r="B1226" s="43"/>
      <c r="C1226" s="42"/>
      <c r="D1226" s="42"/>
      <c r="E1226" s="42"/>
      <c r="F1226" s="42"/>
      <c r="G1226" s="42"/>
      <c r="H1226" s="42"/>
      <c r="I1226" s="42"/>
      <c r="J1226" s="42"/>
      <c r="K1226" s="42"/>
      <c r="L1226" s="42"/>
      <c r="M1226" s="42"/>
      <c r="N1226" s="42"/>
      <c r="O1226" s="42"/>
      <c r="P1226" s="42"/>
    </row>
    <row r="1227" spans="1:16">
      <c r="A1227" s="42"/>
      <c r="B1227" s="43"/>
      <c r="C1227" s="42"/>
      <c r="D1227" s="42"/>
      <c r="E1227" s="42"/>
      <c r="F1227" s="42"/>
      <c r="G1227" s="42"/>
      <c r="H1227" s="42"/>
      <c r="I1227" s="42"/>
      <c r="J1227" s="42"/>
      <c r="K1227" s="42"/>
      <c r="L1227" s="42"/>
      <c r="M1227" s="42"/>
      <c r="N1227" s="42"/>
      <c r="O1227" s="42"/>
      <c r="P1227" s="42"/>
    </row>
    <row r="1228" spans="1:16">
      <c r="A1228" s="42"/>
      <c r="B1228" s="43"/>
      <c r="C1228" s="42"/>
      <c r="D1228" s="42"/>
      <c r="E1228" s="42"/>
      <c r="F1228" s="42"/>
      <c r="G1228" s="42"/>
      <c r="H1228" s="42"/>
      <c r="I1228" s="42"/>
      <c r="J1228" s="42"/>
      <c r="K1228" s="42"/>
      <c r="L1228" s="42"/>
      <c r="M1228" s="42"/>
      <c r="N1228" s="42"/>
      <c r="O1228" s="42"/>
      <c r="P1228" s="42"/>
    </row>
    <row r="1229" spans="1:16">
      <c r="A1229" s="42"/>
      <c r="B1229" s="43"/>
      <c r="C1229" s="42"/>
      <c r="D1229" s="42"/>
      <c r="E1229" s="42"/>
      <c r="F1229" s="42"/>
      <c r="G1229" s="42"/>
      <c r="H1229" s="42"/>
      <c r="I1229" s="42"/>
      <c r="J1229" s="42"/>
      <c r="K1229" s="42"/>
      <c r="L1229" s="42"/>
      <c r="M1229" s="42"/>
      <c r="N1229" s="42"/>
      <c r="O1229" s="42"/>
      <c r="P1229" s="42"/>
    </row>
    <row r="1230" spans="1:16">
      <c r="A1230" s="42"/>
      <c r="B1230" s="43"/>
      <c r="C1230" s="42"/>
      <c r="D1230" s="42"/>
      <c r="E1230" s="42"/>
      <c r="F1230" s="42"/>
      <c r="G1230" s="42"/>
      <c r="H1230" s="42"/>
      <c r="I1230" s="42"/>
      <c r="J1230" s="42"/>
      <c r="K1230" s="42"/>
      <c r="L1230" s="42"/>
      <c r="M1230" s="42"/>
      <c r="N1230" s="42"/>
      <c r="O1230" s="42"/>
      <c r="P1230" s="42"/>
    </row>
    <row r="1231" spans="1:16">
      <c r="A1231" s="42"/>
      <c r="B1231" s="43"/>
      <c r="C1231" s="42"/>
      <c r="D1231" s="42"/>
      <c r="E1231" s="42"/>
      <c r="F1231" s="42"/>
      <c r="G1231" s="42"/>
      <c r="H1231" s="42"/>
      <c r="I1231" s="42"/>
      <c r="J1231" s="42"/>
      <c r="K1231" s="42"/>
      <c r="L1231" s="42"/>
      <c r="M1231" s="42"/>
      <c r="N1231" s="42"/>
      <c r="O1231" s="42"/>
      <c r="P1231" s="42"/>
    </row>
    <row r="1232" spans="1:16">
      <c r="A1232" s="42"/>
      <c r="B1232" s="43"/>
      <c r="C1232" s="42"/>
      <c r="D1232" s="42"/>
      <c r="E1232" s="42"/>
      <c r="F1232" s="42"/>
      <c r="G1232" s="42"/>
      <c r="H1232" s="42"/>
      <c r="I1232" s="42"/>
      <c r="J1232" s="42"/>
      <c r="K1232" s="42"/>
      <c r="L1232" s="42"/>
      <c r="M1232" s="42"/>
      <c r="N1232" s="42"/>
      <c r="O1232" s="42"/>
      <c r="P1232" s="42"/>
    </row>
    <row r="1233" spans="1:16">
      <c r="A1233" s="42"/>
      <c r="B1233" s="43"/>
      <c r="C1233" s="42"/>
      <c r="D1233" s="42"/>
      <c r="E1233" s="42"/>
      <c r="F1233" s="42"/>
      <c r="G1233" s="42"/>
      <c r="H1233" s="42"/>
      <c r="I1233" s="42"/>
      <c r="J1233" s="42"/>
      <c r="K1233" s="42"/>
      <c r="L1233" s="42"/>
      <c r="M1233" s="42"/>
      <c r="N1233" s="42"/>
      <c r="O1233" s="42"/>
      <c r="P1233" s="42"/>
    </row>
    <row r="1234" spans="1:16">
      <c r="A1234" s="42"/>
      <c r="B1234" s="43"/>
      <c r="C1234" s="42"/>
      <c r="D1234" s="42"/>
      <c r="E1234" s="42"/>
      <c r="F1234" s="42"/>
      <c r="G1234" s="42"/>
      <c r="H1234" s="42"/>
      <c r="I1234" s="42"/>
      <c r="J1234" s="42"/>
      <c r="K1234" s="42"/>
      <c r="L1234" s="42"/>
      <c r="M1234" s="42"/>
      <c r="N1234" s="42"/>
      <c r="O1234" s="42"/>
      <c r="P1234" s="42"/>
    </row>
    <row r="1235" spans="1:16">
      <c r="A1235" s="42"/>
      <c r="B1235" s="43"/>
      <c r="C1235" s="42"/>
      <c r="D1235" s="42"/>
      <c r="E1235" s="42"/>
      <c r="F1235" s="42"/>
      <c r="G1235" s="42"/>
      <c r="H1235" s="42"/>
      <c r="I1235" s="42"/>
      <c r="J1235" s="42"/>
      <c r="K1235" s="42"/>
      <c r="L1235" s="42"/>
      <c r="M1235" s="42"/>
      <c r="N1235" s="42"/>
      <c r="O1235" s="42"/>
      <c r="P1235" s="42"/>
    </row>
    <row r="1236" spans="1:16">
      <c r="A1236" s="42"/>
      <c r="B1236" s="43"/>
      <c r="C1236" s="42"/>
      <c r="D1236" s="42"/>
      <c r="E1236" s="42"/>
      <c r="F1236" s="42"/>
      <c r="G1236" s="42"/>
      <c r="H1236" s="42"/>
      <c r="I1236" s="42"/>
      <c r="J1236" s="42"/>
      <c r="K1236" s="42"/>
      <c r="L1236" s="42"/>
      <c r="M1236" s="42"/>
      <c r="N1236" s="42"/>
      <c r="O1236" s="42"/>
      <c r="P1236" s="42"/>
    </row>
    <row r="1237" spans="1:16">
      <c r="A1237" s="42"/>
      <c r="B1237" s="43"/>
      <c r="C1237" s="42"/>
      <c r="D1237" s="42"/>
      <c r="E1237" s="42"/>
      <c r="F1237" s="42"/>
      <c r="G1237" s="42"/>
      <c r="H1237" s="42"/>
      <c r="I1237" s="42"/>
      <c r="J1237" s="42"/>
      <c r="K1237" s="42"/>
      <c r="L1237" s="42"/>
      <c r="M1237" s="42"/>
      <c r="N1237" s="42"/>
      <c r="O1237" s="42"/>
      <c r="P1237" s="42"/>
    </row>
    <row r="1238" spans="1:16">
      <c r="A1238" s="42"/>
      <c r="B1238" s="43"/>
      <c r="C1238" s="42"/>
      <c r="D1238" s="42"/>
      <c r="E1238" s="42"/>
      <c r="F1238" s="42"/>
      <c r="G1238" s="42"/>
      <c r="H1238" s="42"/>
      <c r="I1238" s="42"/>
      <c r="J1238" s="42"/>
      <c r="K1238" s="42"/>
      <c r="L1238" s="42"/>
      <c r="M1238" s="42"/>
      <c r="N1238" s="42"/>
      <c r="O1238" s="42"/>
      <c r="P1238" s="42"/>
    </row>
    <row r="1239" spans="1:16">
      <c r="A1239" s="42"/>
      <c r="B1239" s="43"/>
      <c r="C1239" s="42"/>
      <c r="D1239" s="42"/>
      <c r="E1239" s="42"/>
      <c r="F1239" s="42"/>
      <c r="G1239" s="42"/>
      <c r="H1239" s="42"/>
      <c r="I1239" s="42"/>
      <c r="J1239" s="42"/>
      <c r="K1239" s="42"/>
      <c r="L1239" s="42"/>
      <c r="M1239" s="42"/>
      <c r="N1239" s="42"/>
      <c r="O1239" s="42"/>
      <c r="P1239" s="42"/>
    </row>
    <row r="1240" spans="1:16">
      <c r="A1240" s="42"/>
      <c r="B1240" s="43"/>
      <c r="C1240" s="42"/>
      <c r="D1240" s="42"/>
      <c r="E1240" s="42"/>
      <c r="F1240" s="42"/>
      <c r="G1240" s="42"/>
      <c r="H1240" s="42"/>
      <c r="I1240" s="42"/>
      <c r="J1240" s="42"/>
      <c r="K1240" s="42"/>
      <c r="L1240" s="42"/>
      <c r="M1240" s="42"/>
      <c r="N1240" s="42"/>
      <c r="O1240" s="42"/>
      <c r="P1240" s="42"/>
    </row>
    <row r="1241" spans="1:16">
      <c r="A1241" s="42"/>
      <c r="B1241" s="43"/>
      <c r="C1241" s="42"/>
      <c r="D1241" s="42"/>
      <c r="E1241" s="42"/>
      <c r="F1241" s="42"/>
      <c r="G1241" s="42"/>
      <c r="H1241" s="42"/>
      <c r="I1241" s="42"/>
      <c r="J1241" s="42"/>
      <c r="K1241" s="42"/>
      <c r="L1241" s="42"/>
      <c r="M1241" s="42"/>
      <c r="N1241" s="42"/>
      <c r="O1241" s="42"/>
      <c r="P1241" s="42"/>
    </row>
    <row r="1242" spans="1:16">
      <c r="A1242" s="42"/>
      <c r="B1242" s="43"/>
      <c r="C1242" s="42"/>
      <c r="D1242" s="42"/>
      <c r="E1242" s="42"/>
      <c r="F1242" s="42"/>
      <c r="G1242" s="42"/>
      <c r="H1242" s="42"/>
      <c r="I1242" s="42"/>
      <c r="J1242" s="42"/>
      <c r="K1242" s="42"/>
      <c r="L1242" s="42"/>
      <c r="M1242" s="42"/>
      <c r="N1242" s="42"/>
      <c r="O1242" s="42"/>
      <c r="P1242" s="42"/>
    </row>
    <row r="1243" spans="1:16">
      <c r="A1243" s="42"/>
      <c r="B1243" s="43"/>
      <c r="C1243" s="42"/>
      <c r="D1243" s="42"/>
      <c r="E1243" s="42"/>
      <c r="F1243" s="42"/>
      <c r="G1243" s="42"/>
      <c r="H1243" s="42"/>
      <c r="I1243" s="42"/>
      <c r="J1243" s="42"/>
      <c r="K1243" s="42"/>
      <c r="L1243" s="42"/>
      <c r="M1243" s="42"/>
      <c r="N1243" s="42"/>
      <c r="O1243" s="42"/>
      <c r="P1243" s="42"/>
    </row>
    <row r="1244" spans="1:16">
      <c r="A1244" s="42"/>
      <c r="B1244" s="43"/>
      <c r="C1244" s="42"/>
      <c r="D1244" s="42"/>
      <c r="E1244" s="42"/>
      <c r="F1244" s="42"/>
      <c r="G1244" s="42"/>
      <c r="H1244" s="42"/>
      <c r="I1244" s="42"/>
      <c r="J1244" s="42"/>
      <c r="K1244" s="42"/>
      <c r="L1244" s="42"/>
      <c r="M1244" s="42"/>
      <c r="N1244" s="42"/>
      <c r="O1244" s="42"/>
      <c r="P1244" s="42"/>
    </row>
    <row r="1245" spans="1:16">
      <c r="A1245" s="42"/>
      <c r="B1245" s="43"/>
      <c r="C1245" s="42"/>
      <c r="D1245" s="42"/>
      <c r="E1245" s="42"/>
      <c r="F1245" s="42"/>
      <c r="G1245" s="42"/>
      <c r="H1245" s="42"/>
      <c r="I1245" s="42"/>
      <c r="J1245" s="42"/>
      <c r="K1245" s="42"/>
      <c r="L1245" s="42"/>
      <c r="M1245" s="42"/>
      <c r="N1245" s="42"/>
      <c r="O1245" s="42"/>
      <c r="P1245" s="42"/>
    </row>
    <row r="1246" spans="1:16">
      <c r="A1246" s="42"/>
      <c r="B1246" s="43"/>
      <c r="C1246" s="42"/>
      <c r="D1246" s="42"/>
      <c r="E1246" s="42"/>
      <c r="F1246" s="42"/>
      <c r="G1246" s="42"/>
      <c r="H1246" s="42"/>
      <c r="I1246" s="42"/>
      <c r="J1246" s="42"/>
      <c r="K1246" s="42"/>
      <c r="L1246" s="42"/>
      <c r="M1246" s="42"/>
      <c r="N1246" s="42"/>
      <c r="O1246" s="42"/>
      <c r="P1246" s="42"/>
    </row>
    <row r="1247" spans="1:16">
      <c r="A1247" s="42"/>
      <c r="B1247" s="43"/>
      <c r="C1247" s="42"/>
      <c r="D1247" s="42"/>
      <c r="E1247" s="42"/>
      <c r="F1247" s="42"/>
      <c r="G1247" s="42"/>
      <c r="H1247" s="42"/>
      <c r="I1247" s="42"/>
      <c r="J1247" s="42"/>
      <c r="K1247" s="42"/>
      <c r="L1247" s="42"/>
      <c r="M1247" s="42"/>
      <c r="N1247" s="42"/>
      <c r="O1247" s="42"/>
      <c r="P1247" s="42"/>
    </row>
    <row r="1248" spans="1:16">
      <c r="A1248" s="42"/>
      <c r="B1248" s="43"/>
      <c r="C1248" s="42"/>
      <c r="D1248" s="42"/>
      <c r="E1248" s="42"/>
      <c r="F1248" s="42"/>
      <c r="G1248" s="42"/>
      <c r="H1248" s="42"/>
      <c r="I1248" s="42"/>
      <c r="J1248" s="42"/>
      <c r="K1248" s="42"/>
      <c r="L1248" s="42"/>
      <c r="M1248" s="42"/>
      <c r="N1248" s="42"/>
      <c r="O1248" s="42"/>
      <c r="P1248" s="42"/>
    </row>
    <row r="1249" spans="1:16">
      <c r="A1249" s="42"/>
      <c r="B1249" s="43"/>
      <c r="C1249" s="42"/>
      <c r="D1249" s="42"/>
      <c r="E1249" s="42"/>
      <c r="F1249" s="42"/>
      <c r="G1249" s="42"/>
      <c r="H1249" s="42"/>
      <c r="I1249" s="42"/>
      <c r="J1249" s="42"/>
      <c r="K1249" s="42"/>
      <c r="L1249" s="42"/>
      <c r="M1249" s="42"/>
      <c r="N1249" s="42"/>
      <c r="O1249" s="42"/>
      <c r="P1249" s="42"/>
    </row>
    <row r="1250" spans="1:16">
      <c r="A1250" s="42"/>
      <c r="B1250" s="43"/>
      <c r="C1250" s="42"/>
      <c r="D1250" s="42"/>
      <c r="E1250" s="42"/>
      <c r="F1250" s="42"/>
      <c r="G1250" s="42"/>
      <c r="H1250" s="42"/>
      <c r="I1250" s="42"/>
      <c r="J1250" s="42"/>
      <c r="K1250" s="42"/>
      <c r="L1250" s="42"/>
      <c r="M1250" s="42"/>
      <c r="N1250" s="42"/>
      <c r="O1250" s="42"/>
      <c r="P1250" s="42"/>
    </row>
    <row r="1251" spans="1:16">
      <c r="A1251" s="42"/>
      <c r="B1251" s="43"/>
      <c r="C1251" s="42"/>
      <c r="D1251" s="42"/>
      <c r="E1251" s="42"/>
      <c r="F1251" s="42"/>
      <c r="G1251" s="42"/>
      <c r="H1251" s="42"/>
      <c r="I1251" s="42"/>
      <c r="J1251" s="42"/>
      <c r="K1251" s="42"/>
      <c r="L1251" s="42"/>
      <c r="M1251" s="42"/>
      <c r="N1251" s="42"/>
      <c r="O1251" s="42"/>
      <c r="P1251" s="42"/>
    </row>
    <row r="1252" spans="1:16">
      <c r="A1252" s="42"/>
      <c r="B1252" s="43"/>
      <c r="C1252" s="42"/>
      <c r="D1252" s="42"/>
      <c r="E1252" s="42"/>
      <c r="F1252" s="42"/>
      <c r="G1252" s="42"/>
      <c r="H1252" s="42"/>
      <c r="I1252" s="42"/>
      <c r="J1252" s="42"/>
      <c r="K1252" s="42"/>
      <c r="L1252" s="42"/>
      <c r="M1252" s="42"/>
      <c r="N1252" s="42"/>
      <c r="O1252" s="42"/>
      <c r="P1252" s="42"/>
    </row>
    <row r="1253" spans="1:16">
      <c r="A1253" s="42"/>
      <c r="B1253" s="43"/>
      <c r="C1253" s="42"/>
      <c r="D1253" s="42"/>
      <c r="E1253" s="42"/>
      <c r="F1253" s="42"/>
      <c r="G1253" s="42"/>
      <c r="H1253" s="42"/>
      <c r="I1253" s="42"/>
      <c r="J1253" s="42"/>
      <c r="K1253" s="42"/>
      <c r="L1253" s="42"/>
      <c r="M1253" s="42"/>
      <c r="N1253" s="42"/>
      <c r="O1253" s="42"/>
      <c r="P1253" s="42"/>
    </row>
    <row r="1254" spans="1:16">
      <c r="A1254" s="42"/>
      <c r="B1254" s="43"/>
      <c r="C1254" s="42"/>
      <c r="D1254" s="42"/>
      <c r="E1254" s="42"/>
      <c r="F1254" s="42"/>
      <c r="G1254" s="42"/>
      <c r="H1254" s="42"/>
      <c r="I1254" s="42"/>
      <c r="J1254" s="42"/>
      <c r="K1254" s="42"/>
      <c r="L1254" s="42"/>
      <c r="M1254" s="42"/>
      <c r="N1254" s="42"/>
      <c r="O1254" s="42"/>
      <c r="P1254" s="42"/>
    </row>
    <row r="1255" spans="1:16">
      <c r="A1255" s="42"/>
      <c r="B1255" s="43"/>
      <c r="C1255" s="42"/>
      <c r="D1255" s="42"/>
      <c r="E1255" s="42"/>
      <c r="F1255" s="42"/>
      <c r="G1255" s="42"/>
      <c r="H1255" s="42"/>
      <c r="I1255" s="42"/>
      <c r="J1255" s="42"/>
      <c r="K1255" s="42"/>
      <c r="L1255" s="42"/>
      <c r="M1255" s="42"/>
      <c r="N1255" s="42"/>
      <c r="O1255" s="42"/>
      <c r="P1255" s="42"/>
    </row>
    <row r="1256" spans="1:16">
      <c r="A1256" s="42"/>
      <c r="B1256" s="43"/>
      <c r="C1256" s="42"/>
      <c r="D1256" s="42"/>
      <c r="E1256" s="42"/>
      <c r="F1256" s="42"/>
      <c r="G1256" s="42"/>
      <c r="H1256" s="42"/>
      <c r="I1256" s="42"/>
      <c r="J1256" s="42"/>
      <c r="K1256" s="42"/>
      <c r="L1256" s="42"/>
      <c r="M1256" s="42"/>
      <c r="N1256" s="42"/>
      <c r="O1256" s="42"/>
      <c r="P1256" s="42"/>
    </row>
    <row r="1257" spans="1:16">
      <c r="A1257" s="42"/>
      <c r="B1257" s="43"/>
      <c r="C1257" s="42"/>
      <c r="D1257" s="42"/>
      <c r="E1257" s="42"/>
      <c r="F1257" s="42"/>
      <c r="G1257" s="42"/>
      <c r="H1257" s="42"/>
      <c r="I1257" s="42"/>
      <c r="J1257" s="42"/>
      <c r="K1257" s="42"/>
      <c r="L1257" s="42"/>
      <c r="M1257" s="42"/>
      <c r="N1257" s="42"/>
      <c r="O1257" s="42"/>
      <c r="P1257" s="42"/>
    </row>
    <row r="1258" spans="1:16">
      <c r="A1258" s="42"/>
      <c r="B1258" s="43"/>
      <c r="C1258" s="42"/>
      <c r="D1258" s="42"/>
      <c r="E1258" s="42"/>
      <c r="F1258" s="42"/>
      <c r="G1258" s="42"/>
      <c r="H1258" s="42"/>
      <c r="I1258" s="42"/>
      <c r="J1258" s="42"/>
      <c r="K1258" s="42"/>
      <c r="L1258" s="42"/>
      <c r="M1258" s="42"/>
      <c r="N1258" s="42"/>
      <c r="O1258" s="42"/>
      <c r="P1258" s="42"/>
    </row>
    <row r="1259" spans="1:16">
      <c r="A1259" s="42"/>
      <c r="B1259" s="43"/>
      <c r="C1259" s="42"/>
      <c r="D1259" s="42"/>
      <c r="E1259" s="42"/>
      <c r="F1259" s="42"/>
      <c r="G1259" s="42"/>
      <c r="H1259" s="42"/>
      <c r="I1259" s="42"/>
      <c r="J1259" s="42"/>
      <c r="K1259" s="42"/>
      <c r="L1259" s="42"/>
      <c r="M1259" s="42"/>
      <c r="N1259" s="42"/>
      <c r="O1259" s="42"/>
      <c r="P1259" s="42"/>
    </row>
    <row r="1260" spans="1:16">
      <c r="A1260" s="42"/>
      <c r="B1260" s="43"/>
      <c r="C1260" s="42"/>
      <c r="D1260" s="42"/>
      <c r="E1260" s="42"/>
      <c r="F1260" s="42"/>
      <c r="G1260" s="42"/>
      <c r="H1260" s="42"/>
      <c r="I1260" s="42"/>
      <c r="J1260" s="42"/>
      <c r="K1260" s="42"/>
      <c r="L1260" s="42"/>
      <c r="M1260" s="42"/>
      <c r="N1260" s="42"/>
      <c r="O1260" s="42"/>
      <c r="P1260" s="42"/>
    </row>
    <row r="1261" spans="1:16">
      <c r="A1261" s="42"/>
      <c r="B1261" s="43"/>
      <c r="C1261" s="42"/>
      <c r="D1261" s="42"/>
      <c r="E1261" s="42"/>
      <c r="F1261" s="42"/>
      <c r="G1261" s="42"/>
      <c r="H1261" s="42"/>
      <c r="I1261" s="42"/>
      <c r="J1261" s="42"/>
      <c r="K1261" s="42"/>
      <c r="L1261" s="42"/>
      <c r="M1261" s="42"/>
      <c r="N1261" s="42"/>
      <c r="O1261" s="42"/>
      <c r="P1261" s="42"/>
    </row>
    <row r="1262" spans="1:16">
      <c r="A1262" s="42"/>
      <c r="B1262" s="43"/>
      <c r="C1262" s="42"/>
      <c r="D1262" s="42"/>
      <c r="E1262" s="42"/>
      <c r="F1262" s="42"/>
      <c r="G1262" s="42"/>
      <c r="H1262" s="42"/>
      <c r="I1262" s="42"/>
      <c r="J1262" s="42"/>
      <c r="K1262" s="42"/>
      <c r="L1262" s="42"/>
      <c r="M1262" s="42"/>
      <c r="N1262" s="42"/>
      <c r="O1262" s="42"/>
      <c r="P1262" s="42"/>
    </row>
    <row r="1263" spans="1:16">
      <c r="A1263" s="42"/>
      <c r="B1263" s="43"/>
      <c r="C1263" s="42"/>
      <c r="D1263" s="42"/>
      <c r="E1263" s="42"/>
      <c r="F1263" s="42"/>
      <c r="G1263" s="42"/>
      <c r="H1263" s="42"/>
      <c r="I1263" s="42"/>
      <c r="J1263" s="42"/>
      <c r="K1263" s="42"/>
      <c r="L1263" s="42"/>
      <c r="M1263" s="42"/>
      <c r="N1263" s="42"/>
      <c r="O1263" s="42"/>
      <c r="P1263" s="42"/>
    </row>
    <row r="1264" spans="1:16">
      <c r="A1264" s="42"/>
      <c r="B1264" s="43"/>
      <c r="C1264" s="42"/>
      <c r="D1264" s="42"/>
      <c r="E1264" s="42"/>
      <c r="F1264" s="42"/>
      <c r="G1264" s="42"/>
      <c r="H1264" s="42"/>
      <c r="I1264" s="42"/>
      <c r="J1264" s="42"/>
      <c r="K1264" s="42"/>
      <c r="L1264" s="42"/>
      <c r="M1264" s="42"/>
      <c r="N1264" s="42"/>
      <c r="O1264" s="42"/>
      <c r="P1264" s="42"/>
    </row>
    <row r="1265" spans="1:16">
      <c r="A1265" s="42"/>
      <c r="B1265" s="43"/>
      <c r="C1265" s="42"/>
      <c r="D1265" s="42"/>
      <c r="E1265" s="42"/>
      <c r="F1265" s="42"/>
      <c r="G1265" s="42"/>
      <c r="H1265" s="42"/>
      <c r="I1265" s="42"/>
      <c r="J1265" s="42"/>
      <c r="K1265" s="42"/>
      <c r="L1265" s="42"/>
      <c r="M1265" s="42"/>
      <c r="N1265" s="42"/>
      <c r="O1265" s="42"/>
      <c r="P1265" s="42"/>
    </row>
    <row r="1266" spans="1:16">
      <c r="A1266" s="42"/>
      <c r="B1266" s="43"/>
      <c r="C1266" s="42"/>
      <c r="D1266" s="42"/>
      <c r="E1266" s="42"/>
      <c r="F1266" s="42"/>
      <c r="G1266" s="42"/>
      <c r="H1266" s="42"/>
      <c r="I1266" s="42"/>
      <c r="J1266" s="42"/>
      <c r="K1266" s="42"/>
      <c r="L1266" s="42"/>
      <c r="M1266" s="42"/>
      <c r="N1266" s="42"/>
      <c r="O1266" s="42"/>
      <c r="P1266" s="42"/>
    </row>
    <row r="1267" spans="1:16">
      <c r="A1267" s="42"/>
      <c r="B1267" s="43"/>
      <c r="C1267" s="42"/>
      <c r="D1267" s="42"/>
      <c r="E1267" s="42"/>
      <c r="F1267" s="42"/>
      <c r="G1267" s="42"/>
      <c r="H1267" s="42"/>
      <c r="I1267" s="42"/>
      <c r="J1267" s="42"/>
      <c r="K1267" s="42"/>
      <c r="L1267" s="42"/>
      <c r="M1267" s="42"/>
      <c r="N1267" s="42"/>
      <c r="O1267" s="42"/>
      <c r="P1267" s="42"/>
    </row>
    <row r="1268" spans="1:16">
      <c r="A1268" s="42"/>
      <c r="B1268" s="43"/>
      <c r="C1268" s="42"/>
      <c r="D1268" s="42"/>
      <c r="E1268" s="42"/>
      <c r="F1268" s="42"/>
      <c r="G1268" s="42"/>
      <c r="H1268" s="42"/>
      <c r="I1268" s="42"/>
      <c r="J1268" s="42"/>
      <c r="K1268" s="42"/>
      <c r="L1268" s="42"/>
      <c r="M1268" s="42"/>
      <c r="N1268" s="42"/>
      <c r="O1268" s="42"/>
      <c r="P1268" s="42"/>
    </row>
    <row r="1269" spans="1:16">
      <c r="A1269" s="42"/>
      <c r="B1269" s="43"/>
      <c r="C1269" s="42"/>
      <c r="D1269" s="42"/>
      <c r="E1269" s="42"/>
      <c r="F1269" s="42"/>
      <c r="G1269" s="42"/>
      <c r="H1269" s="42"/>
      <c r="I1269" s="42"/>
      <c r="J1269" s="42"/>
      <c r="K1269" s="42"/>
      <c r="L1269" s="42"/>
      <c r="M1269" s="42"/>
      <c r="N1269" s="42"/>
      <c r="O1269" s="42"/>
      <c r="P1269" s="42"/>
    </row>
    <row r="1270" spans="1:16">
      <c r="A1270" s="42"/>
      <c r="B1270" s="43"/>
      <c r="C1270" s="42"/>
      <c r="D1270" s="42"/>
      <c r="E1270" s="42"/>
      <c r="F1270" s="42"/>
      <c r="G1270" s="42"/>
      <c r="H1270" s="42"/>
      <c r="I1270" s="42"/>
      <c r="J1270" s="42"/>
      <c r="K1270" s="42"/>
      <c r="L1270" s="42"/>
      <c r="M1270" s="42"/>
      <c r="N1270" s="42"/>
      <c r="O1270" s="42"/>
      <c r="P1270" s="42"/>
    </row>
    <row r="1271" spans="1:16">
      <c r="A1271" s="42"/>
      <c r="B1271" s="43"/>
      <c r="C1271" s="42"/>
      <c r="D1271" s="42"/>
      <c r="E1271" s="42"/>
      <c r="F1271" s="42"/>
      <c r="G1271" s="42"/>
      <c r="H1271" s="42"/>
      <c r="I1271" s="42"/>
      <c r="J1271" s="42"/>
      <c r="K1271" s="42"/>
      <c r="L1271" s="42"/>
      <c r="M1271" s="42"/>
      <c r="N1271" s="42"/>
      <c r="O1271" s="42"/>
      <c r="P1271" s="42"/>
    </row>
    <row r="1272" spans="1:16">
      <c r="A1272" s="42"/>
      <c r="B1272" s="43"/>
      <c r="C1272" s="42"/>
      <c r="D1272" s="42"/>
      <c r="E1272" s="42"/>
      <c r="F1272" s="42"/>
      <c r="G1272" s="42"/>
      <c r="H1272" s="42"/>
      <c r="I1272" s="42"/>
      <c r="J1272" s="42"/>
      <c r="K1272" s="42"/>
      <c r="L1272" s="42"/>
      <c r="M1272" s="42"/>
      <c r="N1272" s="42"/>
      <c r="O1272" s="42"/>
      <c r="P1272" s="42"/>
    </row>
    <row r="1273" spans="1:16">
      <c r="A1273" s="42"/>
      <c r="B1273" s="43"/>
      <c r="C1273" s="42"/>
      <c r="D1273" s="42"/>
      <c r="E1273" s="42"/>
      <c r="F1273" s="42"/>
      <c r="G1273" s="42"/>
      <c r="H1273" s="42"/>
      <c r="I1273" s="42"/>
      <c r="J1273" s="42"/>
      <c r="K1273" s="42"/>
      <c r="L1273" s="42"/>
      <c r="M1273" s="42"/>
      <c r="N1273" s="42"/>
      <c r="O1273" s="42"/>
      <c r="P1273" s="42"/>
    </row>
    <row r="1274" spans="1:16">
      <c r="A1274" s="42"/>
      <c r="B1274" s="43"/>
      <c r="C1274" s="42"/>
      <c r="D1274" s="42"/>
      <c r="E1274" s="42"/>
      <c r="F1274" s="42"/>
      <c r="G1274" s="42"/>
      <c r="H1274" s="42"/>
      <c r="I1274" s="42"/>
      <c r="J1274" s="42"/>
      <c r="K1274" s="42"/>
      <c r="L1274" s="42"/>
      <c r="M1274" s="42"/>
      <c r="N1274" s="42"/>
      <c r="O1274" s="42"/>
      <c r="P1274" s="42"/>
    </row>
    <row r="1275" spans="1:16">
      <c r="A1275" s="42"/>
      <c r="B1275" s="43"/>
      <c r="C1275" s="42"/>
      <c r="D1275" s="42"/>
      <c r="E1275" s="42"/>
      <c r="F1275" s="42"/>
      <c r="G1275" s="42"/>
      <c r="H1275" s="42"/>
      <c r="I1275" s="42"/>
      <c r="J1275" s="42"/>
      <c r="K1275" s="42"/>
      <c r="L1275" s="42"/>
      <c r="M1275" s="42"/>
      <c r="N1275" s="42"/>
      <c r="O1275" s="42"/>
      <c r="P1275" s="42"/>
    </row>
    <row r="1276" spans="1:16">
      <c r="A1276" s="42"/>
      <c r="B1276" s="43"/>
      <c r="C1276" s="42"/>
      <c r="D1276" s="42"/>
      <c r="E1276" s="42"/>
      <c r="F1276" s="42"/>
      <c r="G1276" s="42"/>
      <c r="H1276" s="42"/>
      <c r="I1276" s="42"/>
      <c r="J1276" s="42"/>
      <c r="K1276" s="42"/>
      <c r="L1276" s="42"/>
      <c r="M1276" s="42"/>
      <c r="N1276" s="42"/>
      <c r="O1276" s="42"/>
      <c r="P1276" s="42"/>
    </row>
    <row r="1277" spans="1:16">
      <c r="A1277" s="42"/>
      <c r="B1277" s="43"/>
      <c r="C1277" s="42"/>
      <c r="D1277" s="42"/>
      <c r="E1277" s="42"/>
      <c r="F1277" s="42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</row>
    <row r="1278" spans="1:16">
      <c r="A1278" s="42"/>
      <c r="B1278" s="43"/>
      <c r="C1278" s="42"/>
      <c r="D1278" s="42"/>
      <c r="E1278" s="42"/>
      <c r="F1278" s="42"/>
      <c r="G1278" s="42"/>
      <c r="H1278" s="42"/>
      <c r="I1278" s="42"/>
      <c r="J1278" s="42"/>
      <c r="K1278" s="42"/>
      <c r="L1278" s="42"/>
      <c r="M1278" s="42"/>
      <c r="N1278" s="42"/>
      <c r="O1278" s="42"/>
      <c r="P1278" s="42"/>
    </row>
    <row r="1279" spans="1:16">
      <c r="A1279" s="42"/>
      <c r="B1279" s="43"/>
      <c r="C1279" s="42"/>
      <c r="D1279" s="42"/>
      <c r="E1279" s="42"/>
      <c r="F1279" s="42"/>
      <c r="G1279" s="42"/>
      <c r="H1279" s="42"/>
      <c r="I1279" s="42"/>
      <c r="J1279" s="42"/>
      <c r="K1279" s="42"/>
      <c r="L1279" s="42"/>
      <c r="M1279" s="42"/>
      <c r="N1279" s="42"/>
      <c r="O1279" s="42"/>
      <c r="P1279" s="42"/>
    </row>
    <row r="1280" spans="1:16">
      <c r="A1280" s="42"/>
      <c r="B1280" s="43"/>
      <c r="C1280" s="42"/>
      <c r="D1280" s="42"/>
      <c r="E1280" s="42"/>
      <c r="F1280" s="42"/>
      <c r="G1280" s="42"/>
      <c r="H1280" s="42"/>
      <c r="I1280" s="42"/>
      <c r="J1280" s="42"/>
      <c r="K1280" s="42"/>
      <c r="L1280" s="42"/>
      <c r="M1280" s="42"/>
      <c r="N1280" s="42"/>
      <c r="O1280" s="42"/>
      <c r="P1280" s="42"/>
    </row>
    <row r="1281" spans="1:16">
      <c r="A1281" s="42"/>
      <c r="B1281" s="43"/>
      <c r="C1281" s="42"/>
      <c r="D1281" s="42"/>
      <c r="E1281" s="42"/>
      <c r="F1281" s="42"/>
      <c r="G1281" s="42"/>
      <c r="H1281" s="42"/>
      <c r="I1281" s="42"/>
      <c r="J1281" s="42"/>
      <c r="K1281" s="42"/>
      <c r="L1281" s="42"/>
      <c r="M1281" s="42"/>
      <c r="N1281" s="42"/>
      <c r="O1281" s="42"/>
      <c r="P1281" s="42"/>
    </row>
    <row r="1282" spans="1:16">
      <c r="A1282" s="42"/>
      <c r="B1282" s="43"/>
      <c r="C1282" s="42"/>
      <c r="D1282" s="42"/>
      <c r="E1282" s="42"/>
      <c r="F1282" s="42"/>
      <c r="G1282" s="42"/>
      <c r="H1282" s="42"/>
      <c r="I1282" s="42"/>
      <c r="J1282" s="42"/>
      <c r="K1282" s="42"/>
      <c r="L1282" s="42"/>
      <c r="M1282" s="42"/>
      <c r="N1282" s="42"/>
      <c r="O1282" s="42"/>
      <c r="P1282" s="42"/>
    </row>
    <row r="1283" spans="1:16">
      <c r="A1283" s="42"/>
      <c r="B1283" s="43"/>
      <c r="C1283" s="42"/>
      <c r="D1283" s="42"/>
      <c r="E1283" s="42"/>
      <c r="F1283" s="42"/>
      <c r="G1283" s="42"/>
      <c r="H1283" s="42"/>
      <c r="I1283" s="42"/>
      <c r="J1283" s="42"/>
      <c r="K1283" s="42"/>
      <c r="L1283" s="42"/>
      <c r="M1283" s="42"/>
      <c r="N1283" s="42"/>
      <c r="O1283" s="42"/>
      <c r="P1283" s="42"/>
    </row>
    <row r="1284" spans="1:16">
      <c r="A1284" s="42"/>
      <c r="B1284" s="43"/>
      <c r="C1284" s="42"/>
      <c r="D1284" s="42"/>
      <c r="E1284" s="42"/>
      <c r="F1284" s="42"/>
      <c r="G1284" s="42"/>
      <c r="H1284" s="42"/>
      <c r="I1284" s="42"/>
      <c r="J1284" s="42"/>
      <c r="K1284" s="42"/>
      <c r="L1284" s="42"/>
      <c r="M1284" s="42"/>
      <c r="N1284" s="42"/>
      <c r="O1284" s="42"/>
      <c r="P1284" s="42"/>
    </row>
    <row r="1285" spans="1:16">
      <c r="A1285" s="42"/>
      <c r="B1285" s="43"/>
      <c r="C1285" s="42"/>
      <c r="D1285" s="42"/>
      <c r="E1285" s="42"/>
      <c r="F1285" s="42"/>
      <c r="G1285" s="42"/>
      <c r="H1285" s="42"/>
      <c r="I1285" s="42"/>
      <c r="J1285" s="42"/>
      <c r="K1285" s="42"/>
      <c r="L1285" s="42"/>
      <c r="M1285" s="42"/>
      <c r="N1285" s="42"/>
      <c r="O1285" s="42"/>
      <c r="P1285" s="42"/>
    </row>
    <row r="1286" spans="1:16">
      <c r="A1286" s="42"/>
      <c r="B1286" s="43"/>
      <c r="C1286" s="42"/>
      <c r="D1286" s="42"/>
      <c r="E1286" s="42"/>
      <c r="F1286" s="42"/>
      <c r="G1286" s="42"/>
      <c r="H1286" s="42"/>
      <c r="I1286" s="42"/>
      <c r="J1286" s="42"/>
      <c r="K1286" s="42"/>
      <c r="L1286" s="42"/>
      <c r="M1286" s="42"/>
      <c r="N1286" s="42"/>
      <c r="O1286" s="42"/>
      <c r="P1286" s="42"/>
    </row>
    <row r="1287" spans="1:16">
      <c r="A1287" s="42"/>
      <c r="B1287" s="43"/>
      <c r="C1287" s="42"/>
      <c r="D1287" s="42"/>
      <c r="E1287" s="42"/>
      <c r="F1287" s="42"/>
      <c r="G1287" s="42"/>
      <c r="H1287" s="42"/>
      <c r="I1287" s="42"/>
      <c r="J1287" s="42"/>
      <c r="K1287" s="42"/>
      <c r="L1287" s="42"/>
      <c r="M1287" s="42"/>
      <c r="N1287" s="42"/>
      <c r="O1287" s="42"/>
      <c r="P1287" s="42"/>
    </row>
    <row r="1288" spans="1:16">
      <c r="A1288" s="42"/>
      <c r="B1288" s="43"/>
      <c r="C1288" s="42"/>
      <c r="D1288" s="42"/>
      <c r="E1288" s="42"/>
      <c r="F1288" s="42"/>
      <c r="G1288" s="42"/>
      <c r="H1288" s="42"/>
      <c r="I1288" s="42"/>
      <c r="J1288" s="42"/>
      <c r="K1288" s="42"/>
      <c r="L1288" s="42"/>
      <c r="M1288" s="42"/>
      <c r="N1288" s="42"/>
      <c r="O1288" s="42"/>
      <c r="P1288" s="42"/>
    </row>
    <row r="1289" spans="1:16">
      <c r="A1289" s="42"/>
      <c r="B1289" s="43"/>
      <c r="C1289" s="42"/>
      <c r="D1289" s="42"/>
      <c r="E1289" s="42"/>
      <c r="F1289" s="42"/>
      <c r="G1289" s="42"/>
      <c r="H1289" s="42"/>
      <c r="I1289" s="42"/>
      <c r="J1289" s="42"/>
      <c r="K1289" s="42"/>
      <c r="L1289" s="42"/>
      <c r="M1289" s="42"/>
      <c r="N1289" s="42"/>
      <c r="O1289" s="42"/>
      <c r="P1289" s="42"/>
    </row>
    <row r="1290" spans="1:16">
      <c r="A1290" s="42"/>
      <c r="B1290" s="43"/>
      <c r="C1290" s="42"/>
      <c r="D1290" s="42"/>
      <c r="E1290" s="42"/>
      <c r="F1290" s="42"/>
      <c r="G1290" s="42"/>
      <c r="H1290" s="42"/>
      <c r="I1290" s="42"/>
      <c r="J1290" s="42"/>
      <c r="K1290" s="42"/>
      <c r="L1290" s="42"/>
      <c r="M1290" s="42"/>
      <c r="N1290" s="42"/>
      <c r="O1290" s="42"/>
      <c r="P1290" s="42"/>
    </row>
    <row r="1291" spans="1:16">
      <c r="A1291" s="42"/>
      <c r="B1291" s="43"/>
      <c r="C1291" s="42"/>
      <c r="D1291" s="42"/>
      <c r="E1291" s="42"/>
      <c r="F1291" s="42"/>
      <c r="G1291" s="42"/>
      <c r="H1291" s="42"/>
      <c r="I1291" s="42"/>
      <c r="J1291" s="42"/>
      <c r="K1291" s="42"/>
      <c r="L1291" s="42"/>
      <c r="M1291" s="42"/>
      <c r="N1291" s="42"/>
      <c r="O1291" s="42"/>
      <c r="P1291" s="42"/>
    </row>
    <row r="1292" spans="1:16">
      <c r="A1292" s="42"/>
      <c r="B1292" s="43"/>
      <c r="C1292" s="42"/>
      <c r="D1292" s="42"/>
      <c r="E1292" s="42"/>
      <c r="F1292" s="42"/>
      <c r="G1292" s="42"/>
      <c r="H1292" s="42"/>
      <c r="I1292" s="42"/>
      <c r="J1292" s="42"/>
      <c r="K1292" s="42"/>
      <c r="L1292" s="42"/>
      <c r="M1292" s="42"/>
      <c r="N1292" s="42"/>
      <c r="O1292" s="42"/>
      <c r="P1292" s="42"/>
    </row>
    <row r="1293" spans="1:16">
      <c r="A1293" s="42"/>
      <c r="B1293" s="43"/>
      <c r="C1293" s="42"/>
      <c r="D1293" s="42"/>
      <c r="E1293" s="42"/>
      <c r="F1293" s="42"/>
      <c r="G1293" s="42"/>
      <c r="H1293" s="42"/>
      <c r="I1293" s="42"/>
      <c r="J1293" s="42"/>
      <c r="K1293" s="42"/>
      <c r="L1293" s="42"/>
      <c r="M1293" s="42"/>
      <c r="N1293" s="42"/>
      <c r="O1293" s="42"/>
      <c r="P1293" s="42"/>
    </row>
    <row r="1294" spans="1:16">
      <c r="A1294" s="42"/>
      <c r="B1294" s="43"/>
      <c r="C1294" s="42"/>
      <c r="D1294" s="42"/>
      <c r="E1294" s="42"/>
      <c r="F1294" s="42"/>
      <c r="G1294" s="42"/>
      <c r="H1294" s="42"/>
      <c r="I1294" s="42"/>
      <c r="J1294" s="42"/>
      <c r="K1294" s="42"/>
      <c r="L1294" s="42"/>
      <c r="M1294" s="42"/>
      <c r="N1294" s="42"/>
      <c r="O1294" s="42"/>
      <c r="P1294" s="42"/>
    </row>
    <row r="1295" spans="1:16">
      <c r="A1295" s="42"/>
      <c r="B1295" s="43"/>
      <c r="C1295" s="42"/>
      <c r="D1295" s="42"/>
      <c r="E1295" s="42"/>
      <c r="F1295" s="42"/>
      <c r="G1295" s="42"/>
      <c r="H1295" s="42"/>
      <c r="I1295" s="42"/>
      <c r="J1295" s="42"/>
      <c r="K1295" s="42"/>
      <c r="L1295" s="42"/>
      <c r="M1295" s="42"/>
      <c r="N1295" s="42"/>
      <c r="O1295" s="42"/>
      <c r="P1295" s="42"/>
    </row>
    <row r="1296" spans="1:16">
      <c r="A1296" s="42"/>
      <c r="B1296" s="43"/>
      <c r="C1296" s="42"/>
      <c r="D1296" s="42"/>
      <c r="E1296" s="42"/>
      <c r="F1296" s="42"/>
      <c r="G1296" s="42"/>
      <c r="H1296" s="42"/>
      <c r="I1296" s="42"/>
      <c r="J1296" s="42"/>
      <c r="K1296" s="42"/>
      <c r="L1296" s="42"/>
      <c r="M1296" s="42"/>
      <c r="N1296" s="42"/>
      <c r="O1296" s="42"/>
      <c r="P1296" s="42"/>
    </row>
    <row r="1297" spans="1:16">
      <c r="A1297" s="42"/>
      <c r="B1297" s="43"/>
      <c r="C1297" s="42"/>
      <c r="D1297" s="42"/>
      <c r="E1297" s="42"/>
      <c r="F1297" s="42"/>
      <c r="G1297" s="42"/>
      <c r="H1297" s="42"/>
      <c r="I1297" s="42"/>
      <c r="J1297" s="42"/>
      <c r="K1297" s="42"/>
      <c r="L1297" s="42"/>
      <c r="M1297" s="42"/>
      <c r="N1297" s="42"/>
      <c r="O1297" s="42"/>
      <c r="P1297" s="42"/>
    </row>
    <row r="1298" spans="1:16">
      <c r="A1298" s="42"/>
      <c r="B1298" s="43"/>
      <c r="C1298" s="42"/>
      <c r="D1298" s="42"/>
      <c r="E1298" s="42"/>
      <c r="F1298" s="42"/>
      <c r="G1298" s="42"/>
      <c r="H1298" s="42"/>
      <c r="I1298" s="42"/>
      <c r="J1298" s="42"/>
      <c r="K1298" s="42"/>
      <c r="L1298" s="42"/>
      <c r="M1298" s="42"/>
      <c r="N1298" s="42"/>
      <c r="O1298" s="42"/>
      <c r="P1298" s="42"/>
    </row>
    <row r="1299" spans="1:16">
      <c r="A1299" s="42"/>
      <c r="B1299" s="43"/>
      <c r="C1299" s="42"/>
      <c r="D1299" s="42"/>
      <c r="E1299" s="42"/>
      <c r="F1299" s="42"/>
      <c r="G1299" s="42"/>
      <c r="H1299" s="42"/>
      <c r="I1299" s="42"/>
      <c r="J1299" s="42"/>
      <c r="K1299" s="42"/>
      <c r="L1299" s="42"/>
      <c r="M1299" s="42"/>
      <c r="N1299" s="42"/>
      <c r="O1299" s="42"/>
      <c r="P1299" s="42"/>
    </row>
    <row r="1300" spans="1:16">
      <c r="A1300" s="42"/>
      <c r="B1300" s="43"/>
      <c r="C1300" s="42"/>
      <c r="D1300" s="42"/>
      <c r="E1300" s="42"/>
      <c r="F1300" s="42"/>
      <c r="G1300" s="42"/>
      <c r="H1300" s="42"/>
      <c r="I1300" s="42"/>
      <c r="J1300" s="42"/>
      <c r="K1300" s="42"/>
      <c r="L1300" s="42"/>
      <c r="M1300" s="42"/>
      <c r="N1300" s="42"/>
      <c r="O1300" s="42"/>
      <c r="P1300" s="42"/>
    </row>
    <row r="1301" spans="1:16">
      <c r="A1301" s="42"/>
      <c r="B1301" s="43"/>
      <c r="C1301" s="42"/>
      <c r="D1301" s="42"/>
      <c r="E1301" s="42"/>
      <c r="F1301" s="42"/>
      <c r="G1301" s="42"/>
      <c r="H1301" s="42"/>
      <c r="I1301" s="42"/>
      <c r="J1301" s="42"/>
      <c r="K1301" s="42"/>
      <c r="L1301" s="42"/>
      <c r="M1301" s="42"/>
      <c r="N1301" s="42"/>
      <c r="O1301" s="42"/>
      <c r="P1301" s="42"/>
    </row>
    <row r="1302" spans="1:16">
      <c r="A1302" s="42"/>
      <c r="B1302" s="43"/>
      <c r="C1302" s="42"/>
      <c r="D1302" s="42"/>
      <c r="E1302" s="42"/>
      <c r="F1302" s="42"/>
      <c r="G1302" s="42"/>
      <c r="H1302" s="42"/>
      <c r="I1302" s="42"/>
      <c r="J1302" s="42"/>
      <c r="K1302" s="42"/>
      <c r="L1302" s="42"/>
      <c r="M1302" s="42"/>
      <c r="N1302" s="42"/>
      <c r="O1302" s="42"/>
      <c r="P1302" s="42"/>
    </row>
    <row r="1303" spans="1:16">
      <c r="A1303" s="42"/>
      <c r="B1303" s="43"/>
      <c r="C1303" s="42"/>
      <c r="D1303" s="42"/>
      <c r="E1303" s="42"/>
      <c r="F1303" s="42"/>
      <c r="G1303" s="42"/>
      <c r="H1303" s="42"/>
      <c r="I1303" s="42"/>
      <c r="J1303" s="42"/>
      <c r="K1303" s="42"/>
      <c r="L1303" s="42"/>
      <c r="M1303" s="42"/>
      <c r="N1303" s="42"/>
      <c r="O1303" s="42"/>
      <c r="P1303" s="42"/>
    </row>
    <row r="1304" spans="1:16">
      <c r="A1304" s="42"/>
      <c r="B1304" s="43"/>
      <c r="C1304" s="42"/>
      <c r="D1304" s="42"/>
      <c r="E1304" s="42"/>
      <c r="F1304" s="42"/>
      <c r="G1304" s="42"/>
      <c r="H1304" s="42"/>
      <c r="I1304" s="42"/>
      <c r="J1304" s="42"/>
      <c r="K1304" s="42"/>
      <c r="L1304" s="42"/>
      <c r="M1304" s="42"/>
      <c r="N1304" s="42"/>
      <c r="O1304" s="42"/>
      <c r="P1304" s="42"/>
    </row>
    <row r="1305" spans="1:16">
      <c r="A1305" s="42"/>
      <c r="B1305" s="43"/>
      <c r="C1305" s="42"/>
      <c r="D1305" s="42"/>
      <c r="E1305" s="42"/>
      <c r="F1305" s="42"/>
      <c r="G1305" s="42"/>
      <c r="H1305" s="42"/>
      <c r="I1305" s="42"/>
      <c r="J1305" s="42"/>
      <c r="K1305" s="42"/>
      <c r="L1305" s="42"/>
      <c r="M1305" s="42"/>
      <c r="N1305" s="42"/>
      <c r="O1305" s="42"/>
      <c r="P1305" s="42"/>
    </row>
    <row r="1306" spans="1:16">
      <c r="A1306" s="42"/>
      <c r="B1306" s="43"/>
      <c r="C1306" s="42"/>
      <c r="D1306" s="42"/>
      <c r="E1306" s="42"/>
      <c r="F1306" s="42"/>
      <c r="G1306" s="42"/>
      <c r="H1306" s="42"/>
      <c r="I1306" s="42"/>
      <c r="J1306" s="42"/>
      <c r="K1306" s="42"/>
      <c r="L1306" s="42"/>
      <c r="M1306" s="42"/>
      <c r="N1306" s="42"/>
      <c r="O1306" s="42"/>
      <c r="P1306" s="42"/>
    </row>
    <row r="1307" spans="1:16">
      <c r="A1307" s="42"/>
      <c r="B1307" s="43"/>
      <c r="C1307" s="42"/>
      <c r="D1307" s="42"/>
      <c r="E1307" s="42"/>
      <c r="F1307" s="42"/>
      <c r="G1307" s="42"/>
      <c r="H1307" s="42"/>
      <c r="I1307" s="42"/>
      <c r="J1307" s="42"/>
      <c r="K1307" s="42"/>
      <c r="L1307" s="42"/>
      <c r="M1307" s="42"/>
      <c r="N1307" s="42"/>
      <c r="O1307" s="42"/>
      <c r="P1307" s="42"/>
    </row>
    <row r="1308" spans="1:16">
      <c r="A1308" s="42"/>
      <c r="B1308" s="43"/>
      <c r="C1308" s="42"/>
      <c r="D1308" s="42"/>
      <c r="E1308" s="42"/>
      <c r="F1308" s="42"/>
      <c r="G1308" s="42"/>
      <c r="H1308" s="42"/>
      <c r="I1308" s="42"/>
      <c r="J1308" s="42"/>
      <c r="K1308" s="42"/>
      <c r="L1308" s="42"/>
      <c r="M1308" s="42"/>
      <c r="N1308" s="42"/>
      <c r="O1308" s="42"/>
      <c r="P1308" s="42"/>
    </row>
    <row r="1309" spans="1:16">
      <c r="A1309" s="42"/>
      <c r="B1309" s="43"/>
      <c r="C1309" s="42"/>
      <c r="D1309" s="42"/>
      <c r="E1309" s="42"/>
      <c r="F1309" s="42"/>
      <c r="G1309" s="42"/>
      <c r="H1309" s="42"/>
      <c r="I1309" s="42"/>
      <c r="J1309" s="42"/>
      <c r="K1309" s="42"/>
      <c r="L1309" s="42"/>
      <c r="M1309" s="42"/>
      <c r="N1309" s="42"/>
      <c r="O1309" s="42"/>
      <c r="P1309" s="42"/>
    </row>
    <row r="1310" spans="1:16">
      <c r="A1310" s="42"/>
      <c r="B1310" s="43"/>
      <c r="C1310" s="42"/>
      <c r="D1310" s="42"/>
      <c r="E1310" s="42"/>
      <c r="F1310" s="42"/>
      <c r="G1310" s="42"/>
      <c r="H1310" s="42"/>
      <c r="I1310" s="42"/>
      <c r="J1310" s="42"/>
      <c r="K1310" s="42"/>
      <c r="L1310" s="42"/>
      <c r="M1310" s="42"/>
      <c r="N1310" s="42"/>
      <c r="O1310" s="42"/>
      <c r="P1310" s="42"/>
    </row>
    <row r="1311" spans="1:16">
      <c r="A1311" s="42"/>
      <c r="B1311" s="43"/>
      <c r="C1311" s="42"/>
      <c r="D1311" s="42"/>
      <c r="E1311" s="42"/>
      <c r="F1311" s="42"/>
      <c r="G1311" s="42"/>
      <c r="H1311" s="42"/>
      <c r="I1311" s="42"/>
      <c r="J1311" s="42"/>
      <c r="K1311" s="42"/>
      <c r="L1311" s="42"/>
      <c r="M1311" s="42"/>
      <c r="N1311" s="42"/>
      <c r="O1311" s="42"/>
      <c r="P1311" s="42"/>
    </row>
    <row r="1312" spans="1:16">
      <c r="A1312" s="42"/>
      <c r="B1312" s="43"/>
      <c r="C1312" s="42"/>
      <c r="D1312" s="42"/>
      <c r="E1312" s="42"/>
      <c r="F1312" s="42"/>
      <c r="G1312" s="42"/>
      <c r="H1312" s="42"/>
      <c r="I1312" s="42"/>
      <c r="J1312" s="42"/>
      <c r="K1312" s="42"/>
      <c r="L1312" s="42"/>
      <c r="M1312" s="42"/>
      <c r="N1312" s="42"/>
      <c r="O1312" s="42"/>
      <c r="P1312" s="42"/>
    </row>
    <row r="1313" spans="1:16">
      <c r="A1313" s="42"/>
      <c r="B1313" s="43"/>
      <c r="C1313" s="42"/>
      <c r="D1313" s="42"/>
      <c r="E1313" s="42"/>
      <c r="F1313" s="42"/>
      <c r="G1313" s="42"/>
      <c r="H1313" s="42"/>
      <c r="I1313" s="42"/>
      <c r="J1313" s="42"/>
      <c r="K1313" s="42"/>
      <c r="L1313" s="42"/>
      <c r="M1313" s="42"/>
      <c r="N1313" s="42"/>
      <c r="O1313" s="42"/>
      <c r="P1313" s="42"/>
    </row>
    <row r="1314" spans="1:16">
      <c r="A1314" s="42"/>
      <c r="B1314" s="43"/>
      <c r="C1314" s="42"/>
      <c r="D1314" s="42"/>
      <c r="E1314" s="42"/>
      <c r="F1314" s="42"/>
      <c r="G1314" s="42"/>
      <c r="H1314" s="42"/>
      <c r="I1314" s="42"/>
      <c r="J1314" s="42"/>
      <c r="K1314" s="42"/>
      <c r="L1314" s="42"/>
      <c r="M1314" s="42"/>
      <c r="N1314" s="42"/>
      <c r="O1314" s="42"/>
      <c r="P1314" s="42"/>
    </row>
    <row r="1315" spans="1:16">
      <c r="A1315" s="42"/>
      <c r="B1315" s="43"/>
      <c r="C1315" s="42"/>
      <c r="D1315" s="42"/>
      <c r="E1315" s="42"/>
      <c r="F1315" s="42"/>
      <c r="G1315" s="42"/>
      <c r="H1315" s="42"/>
      <c r="I1315" s="42"/>
      <c r="J1315" s="42"/>
      <c r="K1315" s="42"/>
      <c r="L1315" s="42"/>
      <c r="M1315" s="42"/>
      <c r="N1315" s="42"/>
      <c r="O1315" s="42"/>
      <c r="P1315" s="42"/>
    </row>
    <row r="1316" spans="1:16">
      <c r="A1316" s="42"/>
      <c r="B1316" s="43"/>
      <c r="C1316" s="42"/>
      <c r="D1316" s="42"/>
      <c r="E1316" s="42"/>
      <c r="F1316" s="42"/>
      <c r="G1316" s="42"/>
      <c r="H1316" s="42"/>
      <c r="I1316" s="42"/>
      <c r="J1316" s="42"/>
      <c r="K1316" s="42"/>
      <c r="L1316" s="42"/>
      <c r="M1316" s="42"/>
      <c r="N1316" s="42"/>
      <c r="O1316" s="42"/>
      <c r="P1316" s="42"/>
    </row>
    <row r="1317" spans="1:16">
      <c r="A1317" s="42"/>
      <c r="B1317" s="43"/>
      <c r="C1317" s="42"/>
      <c r="D1317" s="42"/>
      <c r="E1317" s="42"/>
      <c r="F1317" s="42"/>
      <c r="G1317" s="42"/>
      <c r="H1317" s="42"/>
      <c r="I1317" s="42"/>
      <c r="J1317" s="42"/>
      <c r="K1317" s="42"/>
      <c r="L1317" s="42"/>
      <c r="M1317" s="42"/>
      <c r="N1317" s="42"/>
      <c r="O1317" s="42"/>
      <c r="P1317" s="42"/>
    </row>
    <row r="1318" spans="1:16">
      <c r="A1318" s="42"/>
      <c r="B1318" s="43"/>
      <c r="C1318" s="42"/>
      <c r="D1318" s="42"/>
      <c r="E1318" s="42"/>
      <c r="F1318" s="42"/>
      <c r="G1318" s="42"/>
      <c r="H1318" s="42"/>
      <c r="I1318" s="42"/>
      <c r="J1318" s="42"/>
      <c r="K1318" s="42"/>
      <c r="L1318" s="42"/>
      <c r="M1318" s="42"/>
      <c r="N1318" s="42"/>
      <c r="O1318" s="42"/>
      <c r="P1318" s="42"/>
    </row>
    <row r="1319" spans="1:16">
      <c r="A1319" s="42"/>
      <c r="B1319" s="43"/>
      <c r="C1319" s="42"/>
      <c r="D1319" s="42"/>
      <c r="E1319" s="42"/>
      <c r="F1319" s="42"/>
      <c r="G1319" s="42"/>
      <c r="H1319" s="42"/>
      <c r="I1319" s="42"/>
      <c r="J1319" s="42"/>
      <c r="K1319" s="42"/>
      <c r="L1319" s="42"/>
      <c r="M1319" s="42"/>
      <c r="N1319" s="42"/>
      <c r="O1319" s="42"/>
      <c r="P1319" s="42"/>
    </row>
    <row r="1320" spans="1:16">
      <c r="A1320" s="42"/>
      <c r="B1320" s="43"/>
      <c r="C1320" s="42"/>
      <c r="D1320" s="42"/>
      <c r="E1320" s="42"/>
      <c r="F1320" s="42"/>
      <c r="G1320" s="42"/>
      <c r="H1320" s="42"/>
      <c r="I1320" s="42"/>
      <c r="J1320" s="42"/>
      <c r="K1320" s="42"/>
      <c r="L1320" s="42"/>
      <c r="M1320" s="42"/>
      <c r="N1320" s="42"/>
      <c r="O1320" s="42"/>
      <c r="P1320" s="42"/>
    </row>
    <row r="1321" spans="1:16">
      <c r="A1321" s="42"/>
      <c r="B1321" s="43"/>
      <c r="C1321" s="42"/>
      <c r="D1321" s="42"/>
      <c r="E1321" s="42"/>
      <c r="F1321" s="42"/>
      <c r="G1321" s="42"/>
      <c r="H1321" s="42"/>
      <c r="I1321" s="42"/>
      <c r="J1321" s="42"/>
      <c r="K1321" s="42"/>
      <c r="L1321" s="42"/>
      <c r="M1321" s="42"/>
      <c r="N1321" s="42"/>
      <c r="O1321" s="42"/>
      <c r="P1321" s="42"/>
    </row>
    <row r="1322" spans="1:16">
      <c r="A1322" s="42"/>
      <c r="B1322" s="43"/>
      <c r="C1322" s="42"/>
      <c r="D1322" s="42"/>
      <c r="E1322" s="42"/>
      <c r="F1322" s="42"/>
      <c r="G1322" s="42"/>
      <c r="H1322" s="42"/>
      <c r="I1322" s="42"/>
      <c r="J1322" s="42"/>
      <c r="K1322" s="42"/>
      <c r="L1322" s="42"/>
      <c r="M1322" s="42"/>
      <c r="N1322" s="42"/>
      <c r="O1322" s="42"/>
      <c r="P1322" s="42"/>
    </row>
    <row r="1323" spans="1:16">
      <c r="A1323" s="42"/>
      <c r="B1323" s="43"/>
      <c r="C1323" s="42"/>
      <c r="D1323" s="42"/>
      <c r="E1323" s="42"/>
      <c r="F1323" s="42"/>
      <c r="G1323" s="42"/>
      <c r="H1323" s="42"/>
      <c r="I1323" s="42"/>
      <c r="J1323" s="42"/>
      <c r="K1323" s="42"/>
      <c r="L1323" s="42"/>
      <c r="M1323" s="42"/>
      <c r="N1323" s="42"/>
      <c r="O1323" s="42"/>
      <c r="P1323" s="42"/>
    </row>
    <row r="1324" spans="1:16">
      <c r="A1324" s="42"/>
      <c r="B1324" s="43"/>
      <c r="C1324" s="42"/>
      <c r="D1324" s="42"/>
      <c r="E1324" s="42"/>
      <c r="F1324" s="42"/>
      <c r="G1324" s="42"/>
      <c r="H1324" s="42"/>
      <c r="I1324" s="42"/>
      <c r="J1324" s="42"/>
      <c r="K1324" s="42"/>
      <c r="L1324" s="42"/>
      <c r="M1324" s="42"/>
      <c r="N1324" s="42"/>
      <c r="O1324" s="42"/>
      <c r="P1324" s="42"/>
    </row>
    <row r="1325" spans="1:16">
      <c r="A1325" s="42"/>
      <c r="B1325" s="43"/>
      <c r="C1325" s="42"/>
      <c r="D1325" s="42"/>
      <c r="E1325" s="42"/>
      <c r="F1325" s="42"/>
      <c r="G1325" s="42"/>
      <c r="H1325" s="42"/>
      <c r="I1325" s="42"/>
      <c r="J1325" s="42"/>
      <c r="K1325" s="42"/>
      <c r="L1325" s="42"/>
      <c r="M1325" s="42"/>
      <c r="N1325" s="42"/>
      <c r="O1325" s="42"/>
      <c r="P1325" s="42"/>
    </row>
    <row r="1326" spans="1:16">
      <c r="A1326" s="42"/>
      <c r="B1326" s="43"/>
      <c r="C1326" s="42"/>
      <c r="D1326" s="42"/>
      <c r="E1326" s="42"/>
      <c r="F1326" s="42"/>
      <c r="G1326" s="42"/>
      <c r="H1326" s="42"/>
      <c r="I1326" s="42"/>
      <c r="J1326" s="42"/>
      <c r="K1326" s="42"/>
      <c r="L1326" s="42"/>
      <c r="M1326" s="42"/>
      <c r="N1326" s="42"/>
      <c r="O1326" s="42"/>
      <c r="P1326" s="42"/>
    </row>
    <row r="1327" spans="1:16">
      <c r="A1327" s="42"/>
      <c r="B1327" s="43"/>
      <c r="C1327" s="42"/>
      <c r="D1327" s="42"/>
      <c r="E1327" s="42"/>
      <c r="F1327" s="42"/>
      <c r="G1327" s="42"/>
      <c r="H1327" s="42"/>
      <c r="I1327" s="42"/>
      <c r="J1327" s="42"/>
      <c r="K1327" s="42"/>
      <c r="L1327" s="42"/>
      <c r="M1327" s="42"/>
      <c r="N1327" s="42"/>
      <c r="O1327" s="42"/>
      <c r="P1327" s="42"/>
    </row>
    <row r="1328" spans="1:16">
      <c r="A1328" s="42"/>
      <c r="B1328" s="43"/>
      <c r="C1328" s="42"/>
      <c r="D1328" s="42"/>
      <c r="E1328" s="42"/>
      <c r="F1328" s="42"/>
      <c r="G1328" s="42"/>
      <c r="H1328" s="42"/>
      <c r="I1328" s="42"/>
      <c r="J1328" s="42"/>
      <c r="K1328" s="42"/>
      <c r="L1328" s="42"/>
      <c r="M1328" s="42"/>
      <c r="N1328" s="42"/>
      <c r="O1328" s="42"/>
      <c r="P1328" s="42"/>
    </row>
    <row r="1329" spans="1:16">
      <c r="A1329" s="42"/>
      <c r="B1329" s="43"/>
      <c r="C1329" s="42"/>
      <c r="D1329" s="42"/>
      <c r="E1329" s="42"/>
      <c r="F1329" s="42"/>
      <c r="G1329" s="42"/>
      <c r="H1329" s="42"/>
      <c r="I1329" s="42"/>
      <c r="J1329" s="42"/>
      <c r="K1329" s="42"/>
      <c r="L1329" s="42"/>
      <c r="M1329" s="42"/>
      <c r="N1329" s="42"/>
      <c r="O1329" s="42"/>
      <c r="P1329" s="42"/>
    </row>
    <row r="1330" spans="1:16">
      <c r="A1330" s="42"/>
      <c r="B1330" s="43"/>
      <c r="C1330" s="42"/>
      <c r="D1330" s="42"/>
      <c r="E1330" s="42"/>
      <c r="F1330" s="42"/>
      <c r="G1330" s="42"/>
      <c r="H1330" s="42"/>
      <c r="I1330" s="42"/>
      <c r="J1330" s="42"/>
      <c r="K1330" s="42"/>
      <c r="L1330" s="42"/>
      <c r="M1330" s="42"/>
      <c r="N1330" s="42"/>
      <c r="O1330" s="42"/>
      <c r="P1330" s="42"/>
    </row>
    <row r="1331" spans="1:16">
      <c r="A1331" s="42"/>
      <c r="B1331" s="43"/>
      <c r="C1331" s="42"/>
      <c r="D1331" s="42"/>
      <c r="E1331" s="42"/>
      <c r="F1331" s="42"/>
      <c r="G1331" s="42"/>
      <c r="H1331" s="42"/>
      <c r="I1331" s="42"/>
      <c r="J1331" s="42"/>
      <c r="K1331" s="42"/>
      <c r="L1331" s="42"/>
      <c r="M1331" s="42"/>
      <c r="N1331" s="42"/>
      <c r="O1331" s="42"/>
      <c r="P1331" s="42"/>
    </row>
    <row r="1332" spans="1:16">
      <c r="A1332" s="42"/>
      <c r="B1332" s="43"/>
      <c r="C1332" s="42"/>
      <c r="D1332" s="42"/>
      <c r="E1332" s="42"/>
      <c r="F1332" s="42"/>
      <c r="G1332" s="42"/>
      <c r="H1332" s="42"/>
      <c r="I1332" s="42"/>
      <c r="J1332" s="42"/>
      <c r="K1332" s="42"/>
      <c r="L1332" s="42"/>
      <c r="M1332" s="42"/>
      <c r="N1332" s="42"/>
      <c r="O1332" s="42"/>
      <c r="P1332" s="42"/>
    </row>
    <row r="1333" spans="1:16">
      <c r="A1333" s="42"/>
      <c r="B1333" s="43"/>
      <c r="C1333" s="42"/>
      <c r="D1333" s="42"/>
      <c r="E1333" s="42"/>
      <c r="F1333" s="42"/>
      <c r="G1333" s="42"/>
      <c r="H1333" s="42"/>
      <c r="I1333" s="42"/>
      <c r="J1333" s="42"/>
      <c r="K1333" s="42"/>
      <c r="L1333" s="42"/>
      <c r="M1333" s="42"/>
      <c r="N1333" s="42"/>
      <c r="O1333" s="42"/>
      <c r="P1333" s="42"/>
    </row>
    <row r="1334" spans="1:16">
      <c r="A1334" s="42"/>
      <c r="B1334" s="43"/>
      <c r="C1334" s="42"/>
      <c r="D1334" s="42"/>
      <c r="E1334" s="42"/>
      <c r="F1334" s="42"/>
      <c r="G1334" s="42"/>
      <c r="H1334" s="42"/>
      <c r="I1334" s="42"/>
      <c r="J1334" s="42"/>
      <c r="K1334" s="42"/>
      <c r="L1334" s="42"/>
      <c r="M1334" s="42"/>
      <c r="N1334" s="42"/>
      <c r="O1334" s="42"/>
      <c r="P1334" s="42"/>
    </row>
    <row r="1335" spans="1:16">
      <c r="A1335" s="42"/>
      <c r="B1335" s="43"/>
      <c r="C1335" s="42"/>
      <c r="D1335" s="42"/>
      <c r="E1335" s="42"/>
      <c r="F1335" s="42"/>
      <c r="G1335" s="42"/>
      <c r="H1335" s="42"/>
      <c r="I1335" s="42"/>
      <c r="J1335" s="42"/>
      <c r="K1335" s="42"/>
      <c r="L1335" s="42"/>
      <c r="M1335" s="42"/>
      <c r="N1335" s="42"/>
      <c r="O1335" s="42"/>
      <c r="P1335" s="42"/>
    </row>
    <row r="1336" spans="1:16">
      <c r="A1336" s="42"/>
      <c r="B1336" s="43"/>
      <c r="C1336" s="42"/>
      <c r="D1336" s="42"/>
      <c r="E1336" s="42"/>
      <c r="F1336" s="42"/>
      <c r="G1336" s="42"/>
      <c r="H1336" s="42"/>
      <c r="I1336" s="42"/>
      <c r="J1336" s="42"/>
      <c r="K1336" s="42"/>
      <c r="L1336" s="42"/>
      <c r="M1336" s="42"/>
      <c r="N1336" s="42"/>
      <c r="O1336" s="42"/>
      <c r="P1336" s="42"/>
    </row>
    <row r="1337" spans="1:16">
      <c r="A1337" s="42"/>
      <c r="B1337" s="43"/>
      <c r="C1337" s="42"/>
      <c r="D1337" s="42"/>
      <c r="E1337" s="42"/>
      <c r="F1337" s="42"/>
      <c r="G1337" s="42"/>
      <c r="H1337" s="42"/>
      <c r="I1337" s="42"/>
      <c r="J1337" s="42"/>
      <c r="K1337" s="42"/>
      <c r="L1337" s="42"/>
      <c r="M1337" s="42"/>
      <c r="N1337" s="42"/>
      <c r="O1337" s="42"/>
      <c r="P1337" s="42"/>
    </row>
    <row r="1338" spans="1:16">
      <c r="A1338" s="42"/>
      <c r="B1338" s="43"/>
      <c r="C1338" s="42"/>
      <c r="D1338" s="42"/>
      <c r="E1338" s="42"/>
      <c r="F1338" s="42"/>
      <c r="G1338" s="42"/>
      <c r="H1338" s="42"/>
      <c r="I1338" s="42"/>
      <c r="J1338" s="42"/>
      <c r="K1338" s="42"/>
      <c r="L1338" s="42"/>
      <c r="M1338" s="42"/>
      <c r="N1338" s="42"/>
      <c r="O1338" s="42"/>
      <c r="P1338" s="42"/>
    </row>
    <row r="1339" spans="1:16">
      <c r="A1339" s="42"/>
      <c r="B1339" s="43"/>
      <c r="C1339" s="42"/>
      <c r="D1339" s="42"/>
      <c r="E1339" s="42"/>
      <c r="F1339" s="42"/>
      <c r="G1339" s="42"/>
      <c r="H1339" s="42"/>
      <c r="I1339" s="42"/>
      <c r="J1339" s="42"/>
      <c r="K1339" s="42"/>
      <c r="L1339" s="42"/>
      <c r="M1339" s="42"/>
      <c r="N1339" s="42"/>
      <c r="O1339" s="42"/>
      <c r="P1339" s="42"/>
    </row>
    <row r="1340" spans="1:16">
      <c r="A1340" s="42"/>
      <c r="B1340" s="43"/>
      <c r="C1340" s="42"/>
      <c r="D1340" s="42"/>
      <c r="E1340" s="42"/>
      <c r="F1340" s="42"/>
      <c r="G1340" s="42"/>
      <c r="H1340" s="42"/>
      <c r="I1340" s="42"/>
      <c r="J1340" s="42"/>
      <c r="K1340" s="42"/>
      <c r="L1340" s="42"/>
      <c r="M1340" s="42"/>
      <c r="N1340" s="42"/>
      <c r="O1340" s="42"/>
      <c r="P1340" s="42"/>
    </row>
    <row r="1341" spans="1:16">
      <c r="A1341" s="42"/>
      <c r="B1341" s="43"/>
      <c r="C1341" s="42"/>
      <c r="D1341" s="42"/>
      <c r="E1341" s="42"/>
      <c r="F1341" s="42"/>
      <c r="G1341" s="42"/>
      <c r="H1341" s="42"/>
      <c r="I1341" s="42"/>
      <c r="J1341" s="42"/>
      <c r="K1341" s="42"/>
      <c r="L1341" s="42"/>
      <c r="M1341" s="42"/>
      <c r="N1341" s="42"/>
      <c r="O1341" s="42"/>
      <c r="P1341" s="42"/>
    </row>
    <row r="1342" spans="1:16">
      <c r="A1342" s="42"/>
      <c r="B1342" s="43"/>
      <c r="C1342" s="42"/>
      <c r="D1342" s="42"/>
      <c r="E1342" s="42"/>
      <c r="F1342" s="42"/>
      <c r="G1342" s="42"/>
      <c r="H1342" s="42"/>
      <c r="I1342" s="42"/>
      <c r="J1342" s="42"/>
      <c r="K1342" s="42"/>
      <c r="L1342" s="42"/>
      <c r="M1342" s="42"/>
      <c r="N1342" s="42"/>
      <c r="O1342" s="42"/>
      <c r="P1342" s="42"/>
    </row>
    <row r="1343" spans="1:16">
      <c r="A1343" s="42"/>
      <c r="B1343" s="43"/>
      <c r="C1343" s="42"/>
      <c r="D1343" s="42"/>
      <c r="E1343" s="42"/>
      <c r="F1343" s="42"/>
      <c r="G1343" s="42"/>
      <c r="H1343" s="42"/>
      <c r="I1343" s="42"/>
      <c r="J1343" s="42"/>
      <c r="K1343" s="42"/>
      <c r="L1343" s="42"/>
      <c r="M1343" s="42"/>
      <c r="N1343" s="42"/>
      <c r="O1343" s="42"/>
      <c r="P1343" s="42"/>
    </row>
    <row r="1344" spans="1:16">
      <c r="A1344" s="42"/>
      <c r="B1344" s="43"/>
      <c r="C1344" s="42"/>
      <c r="D1344" s="42"/>
      <c r="E1344" s="42"/>
      <c r="F1344" s="42"/>
      <c r="G1344" s="42"/>
      <c r="H1344" s="42"/>
      <c r="I1344" s="42"/>
      <c r="J1344" s="42"/>
      <c r="K1344" s="42"/>
      <c r="L1344" s="42"/>
      <c r="M1344" s="42"/>
      <c r="N1344" s="42"/>
      <c r="O1344" s="42"/>
      <c r="P1344" s="42"/>
    </row>
    <row r="1345" spans="1:16">
      <c r="A1345" s="42"/>
      <c r="B1345" s="43"/>
      <c r="C1345" s="42"/>
      <c r="D1345" s="42"/>
      <c r="E1345" s="42"/>
      <c r="F1345" s="42"/>
      <c r="G1345" s="42"/>
      <c r="H1345" s="42"/>
      <c r="I1345" s="42"/>
      <c r="J1345" s="42"/>
      <c r="K1345" s="42"/>
      <c r="L1345" s="42"/>
      <c r="M1345" s="42"/>
      <c r="N1345" s="42"/>
      <c r="O1345" s="42"/>
      <c r="P1345" s="42"/>
    </row>
    <row r="1346" spans="1:16">
      <c r="A1346" s="42"/>
      <c r="B1346" s="43"/>
      <c r="C1346" s="42"/>
      <c r="D1346" s="42"/>
      <c r="E1346" s="42"/>
      <c r="F1346" s="42"/>
      <c r="G1346" s="42"/>
      <c r="H1346" s="42"/>
      <c r="I1346" s="42"/>
      <c r="J1346" s="42"/>
      <c r="K1346" s="42"/>
      <c r="L1346" s="42"/>
      <c r="M1346" s="42"/>
      <c r="N1346" s="42"/>
      <c r="O1346" s="42"/>
      <c r="P1346" s="42"/>
    </row>
    <row r="1347" spans="1:16">
      <c r="A1347" s="42"/>
      <c r="B1347" s="43"/>
      <c r="C1347" s="42"/>
      <c r="D1347" s="42"/>
      <c r="E1347" s="42"/>
      <c r="F1347" s="42"/>
      <c r="G1347" s="42"/>
      <c r="H1347" s="42"/>
      <c r="I1347" s="42"/>
      <c r="J1347" s="42"/>
      <c r="K1347" s="42"/>
      <c r="L1347" s="42"/>
      <c r="M1347" s="42"/>
      <c r="N1347" s="42"/>
      <c r="O1347" s="42"/>
      <c r="P1347" s="42"/>
    </row>
    <row r="1348" spans="1:16">
      <c r="A1348" s="42"/>
      <c r="B1348" s="43"/>
      <c r="C1348" s="42"/>
      <c r="D1348" s="42"/>
      <c r="E1348" s="42"/>
      <c r="F1348" s="42"/>
      <c r="G1348" s="42"/>
      <c r="H1348" s="42"/>
      <c r="I1348" s="42"/>
      <c r="J1348" s="42"/>
      <c r="K1348" s="42"/>
      <c r="L1348" s="42"/>
      <c r="M1348" s="42"/>
      <c r="N1348" s="42"/>
      <c r="O1348" s="42"/>
      <c r="P1348" s="42"/>
    </row>
    <row r="1349" spans="1:16">
      <c r="A1349" s="42"/>
      <c r="B1349" s="43"/>
      <c r="C1349" s="42"/>
      <c r="D1349" s="42"/>
      <c r="E1349" s="42"/>
      <c r="F1349" s="42"/>
      <c r="G1349" s="42"/>
      <c r="H1349" s="42"/>
      <c r="I1349" s="42"/>
      <c r="J1349" s="42"/>
      <c r="K1349" s="42"/>
      <c r="L1349" s="42"/>
      <c r="M1349" s="42"/>
      <c r="N1349" s="42"/>
      <c r="O1349" s="42"/>
      <c r="P1349" s="42"/>
    </row>
    <row r="1350" spans="1:16">
      <c r="A1350" s="42"/>
      <c r="B1350" s="43"/>
      <c r="C1350" s="42"/>
      <c r="D1350" s="42"/>
      <c r="E1350" s="42"/>
      <c r="F1350" s="42"/>
      <c r="G1350" s="42"/>
      <c r="H1350" s="42"/>
      <c r="I1350" s="42"/>
      <c r="J1350" s="42"/>
      <c r="K1350" s="42"/>
      <c r="L1350" s="42"/>
      <c r="M1350" s="42"/>
      <c r="N1350" s="42"/>
      <c r="O1350" s="42"/>
      <c r="P1350" s="42"/>
    </row>
    <row r="1351" spans="1:16">
      <c r="A1351" s="42"/>
      <c r="B1351" s="43"/>
      <c r="C1351" s="42"/>
      <c r="D1351" s="42"/>
      <c r="E1351" s="42"/>
      <c r="F1351" s="42"/>
      <c r="G1351" s="42"/>
      <c r="H1351" s="42"/>
      <c r="I1351" s="42"/>
      <c r="J1351" s="42"/>
      <c r="K1351" s="42"/>
      <c r="L1351" s="42"/>
      <c r="M1351" s="42"/>
      <c r="N1351" s="42"/>
      <c r="O1351" s="42"/>
      <c r="P1351" s="42"/>
    </row>
    <row r="1352" spans="1:16">
      <c r="A1352" s="42"/>
      <c r="B1352" s="43"/>
      <c r="C1352" s="42"/>
      <c r="D1352" s="42"/>
      <c r="E1352" s="42"/>
      <c r="F1352" s="42"/>
      <c r="G1352" s="42"/>
      <c r="H1352" s="42"/>
      <c r="I1352" s="42"/>
      <c r="J1352" s="42"/>
      <c r="K1352" s="42"/>
      <c r="L1352" s="42"/>
      <c r="M1352" s="42"/>
      <c r="N1352" s="42"/>
      <c r="O1352" s="42"/>
      <c r="P1352" s="42"/>
    </row>
    <row r="1353" spans="1:16">
      <c r="A1353" s="42"/>
      <c r="B1353" s="43"/>
      <c r="C1353" s="42"/>
      <c r="D1353" s="42"/>
      <c r="E1353" s="42"/>
      <c r="F1353" s="42"/>
      <c r="G1353" s="42"/>
      <c r="H1353" s="42"/>
      <c r="I1353" s="42"/>
      <c r="J1353" s="42"/>
      <c r="K1353" s="42"/>
      <c r="L1353" s="42"/>
      <c r="M1353" s="42"/>
      <c r="N1353" s="42"/>
      <c r="O1353" s="42"/>
      <c r="P1353" s="42"/>
    </row>
    <row r="1354" spans="1:16">
      <c r="A1354" s="42"/>
      <c r="B1354" s="43"/>
      <c r="C1354" s="42"/>
      <c r="D1354" s="42"/>
      <c r="E1354" s="42"/>
      <c r="F1354" s="42"/>
      <c r="G1354" s="42"/>
      <c r="H1354" s="42"/>
      <c r="I1354" s="42"/>
      <c r="J1354" s="42"/>
      <c r="K1354" s="42"/>
      <c r="L1354" s="42"/>
      <c r="M1354" s="42"/>
      <c r="N1354" s="42"/>
      <c r="O1354" s="42"/>
      <c r="P1354" s="42"/>
    </row>
    <row r="1355" spans="1:16">
      <c r="A1355" s="42"/>
      <c r="B1355" s="43"/>
      <c r="C1355" s="42"/>
      <c r="D1355" s="42"/>
      <c r="E1355" s="42"/>
      <c r="F1355" s="42"/>
      <c r="G1355" s="42"/>
      <c r="H1355" s="42"/>
      <c r="I1355" s="42"/>
      <c r="J1355" s="42"/>
      <c r="K1355" s="42"/>
      <c r="L1355" s="42"/>
      <c r="M1355" s="42"/>
      <c r="N1355" s="42"/>
      <c r="O1355" s="42"/>
      <c r="P1355" s="42"/>
    </row>
    <row r="1356" spans="1:16">
      <c r="A1356" s="42"/>
      <c r="B1356" s="43"/>
      <c r="C1356" s="42"/>
      <c r="D1356" s="42"/>
      <c r="E1356" s="42"/>
      <c r="F1356" s="42"/>
      <c r="G1356" s="42"/>
      <c r="H1356" s="42"/>
      <c r="I1356" s="42"/>
      <c r="J1356" s="42"/>
      <c r="K1356" s="42"/>
      <c r="L1356" s="42"/>
      <c r="M1356" s="42"/>
      <c r="N1356" s="42"/>
      <c r="O1356" s="42"/>
      <c r="P1356" s="42"/>
    </row>
    <row r="1357" spans="1:16">
      <c r="A1357" s="42"/>
      <c r="B1357" s="43"/>
      <c r="C1357" s="42"/>
      <c r="D1357" s="42"/>
      <c r="E1357" s="42"/>
      <c r="F1357" s="42"/>
      <c r="G1357" s="42"/>
      <c r="H1357" s="42"/>
      <c r="I1357" s="42"/>
      <c r="J1357" s="42"/>
      <c r="K1357" s="42"/>
      <c r="L1357" s="42"/>
      <c r="M1357" s="42"/>
      <c r="N1357" s="42"/>
      <c r="O1357" s="42"/>
      <c r="P1357" s="42"/>
    </row>
    <row r="1358" spans="1:16">
      <c r="A1358" s="42"/>
      <c r="B1358" s="43"/>
      <c r="C1358" s="42"/>
      <c r="D1358" s="42"/>
      <c r="E1358" s="42"/>
      <c r="F1358" s="42"/>
      <c r="G1358" s="42"/>
      <c r="H1358" s="42"/>
      <c r="I1358" s="42"/>
      <c r="J1358" s="42"/>
      <c r="K1358" s="42"/>
      <c r="L1358" s="42"/>
      <c r="M1358" s="42"/>
      <c r="N1358" s="42"/>
      <c r="O1358" s="42"/>
      <c r="P1358" s="42"/>
    </row>
    <row r="1359" spans="1:16">
      <c r="A1359" s="42"/>
      <c r="B1359" s="43"/>
      <c r="C1359" s="42"/>
      <c r="D1359" s="42"/>
      <c r="E1359" s="42"/>
      <c r="F1359" s="42"/>
      <c r="G1359" s="42"/>
      <c r="H1359" s="42"/>
      <c r="I1359" s="42"/>
      <c r="J1359" s="42"/>
      <c r="K1359" s="42"/>
      <c r="L1359" s="42"/>
      <c r="M1359" s="42"/>
      <c r="N1359" s="42"/>
      <c r="O1359" s="42"/>
      <c r="P1359" s="42"/>
    </row>
    <row r="1360" spans="1:16">
      <c r="A1360" s="42"/>
      <c r="B1360" s="43"/>
      <c r="C1360" s="42"/>
      <c r="D1360" s="42"/>
      <c r="E1360" s="42"/>
      <c r="F1360" s="42"/>
      <c r="G1360" s="42"/>
      <c r="H1360" s="42"/>
      <c r="I1360" s="42"/>
      <c r="J1360" s="42"/>
      <c r="K1360" s="42"/>
      <c r="L1360" s="42"/>
      <c r="M1360" s="42"/>
      <c r="N1360" s="42"/>
      <c r="O1360" s="42"/>
      <c r="P1360" s="42"/>
    </row>
    <row r="1361" spans="1:16">
      <c r="A1361" s="42"/>
      <c r="B1361" s="43"/>
      <c r="C1361" s="42"/>
      <c r="D1361" s="42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</row>
    <row r="1362" spans="1:16">
      <c r="A1362" s="42"/>
      <c r="B1362" s="43"/>
      <c r="C1362" s="42"/>
      <c r="D1362" s="42"/>
      <c r="E1362" s="42"/>
      <c r="F1362" s="42"/>
      <c r="G1362" s="42"/>
      <c r="H1362" s="42"/>
      <c r="I1362" s="42"/>
      <c r="J1362" s="42"/>
      <c r="K1362" s="42"/>
      <c r="L1362" s="42"/>
      <c r="M1362" s="42"/>
      <c r="N1362" s="42"/>
      <c r="O1362" s="42"/>
      <c r="P1362" s="42"/>
    </row>
    <row r="1363" spans="1:16">
      <c r="A1363" s="42"/>
      <c r="B1363" s="43"/>
      <c r="C1363" s="42"/>
      <c r="D1363" s="42"/>
      <c r="E1363" s="42"/>
      <c r="F1363" s="42"/>
      <c r="G1363" s="42"/>
      <c r="H1363" s="42"/>
      <c r="I1363" s="42"/>
      <c r="J1363" s="42"/>
      <c r="K1363" s="42"/>
      <c r="L1363" s="42"/>
      <c r="M1363" s="42"/>
      <c r="N1363" s="42"/>
      <c r="O1363" s="42"/>
      <c r="P1363" s="42"/>
    </row>
    <row r="1364" spans="1:16">
      <c r="A1364" s="42"/>
      <c r="B1364" s="43"/>
      <c r="C1364" s="42"/>
      <c r="D1364" s="42"/>
      <c r="E1364" s="42"/>
      <c r="F1364" s="42"/>
      <c r="G1364" s="42"/>
      <c r="H1364" s="42"/>
      <c r="I1364" s="42"/>
      <c r="J1364" s="42"/>
      <c r="K1364" s="42"/>
      <c r="L1364" s="42"/>
      <c r="M1364" s="42"/>
      <c r="N1364" s="42"/>
      <c r="O1364" s="42"/>
      <c r="P1364" s="42"/>
    </row>
    <row r="1365" spans="1:16">
      <c r="A1365" s="42"/>
      <c r="B1365" s="43"/>
      <c r="C1365" s="42"/>
      <c r="D1365" s="42"/>
      <c r="E1365" s="42"/>
      <c r="F1365" s="42"/>
      <c r="G1365" s="42"/>
      <c r="H1365" s="42"/>
      <c r="I1365" s="42"/>
      <c r="J1365" s="42"/>
      <c r="K1365" s="42"/>
      <c r="L1365" s="42"/>
      <c r="M1365" s="42"/>
      <c r="N1365" s="42"/>
      <c r="O1365" s="42"/>
      <c r="P1365" s="42"/>
    </row>
    <row r="1366" spans="1:16">
      <c r="A1366" s="42"/>
      <c r="B1366" s="43"/>
      <c r="C1366" s="42"/>
      <c r="D1366" s="42"/>
      <c r="E1366" s="42"/>
      <c r="F1366" s="42"/>
      <c r="G1366" s="42"/>
      <c r="H1366" s="42"/>
      <c r="I1366" s="42"/>
      <c r="J1366" s="42"/>
      <c r="K1366" s="42"/>
      <c r="L1366" s="42"/>
      <c r="M1366" s="42"/>
      <c r="N1366" s="42"/>
      <c r="O1366" s="42"/>
      <c r="P1366" s="42"/>
    </row>
    <row r="1367" spans="1:16">
      <c r="A1367" s="42"/>
      <c r="B1367" s="43"/>
      <c r="C1367" s="42"/>
      <c r="D1367" s="42"/>
      <c r="E1367" s="42"/>
      <c r="F1367" s="42"/>
      <c r="G1367" s="42"/>
      <c r="H1367" s="42"/>
      <c r="I1367" s="42"/>
      <c r="J1367" s="42"/>
      <c r="K1367" s="42"/>
      <c r="L1367" s="42"/>
      <c r="M1367" s="42"/>
      <c r="N1367" s="42"/>
      <c r="O1367" s="42"/>
      <c r="P1367" s="42"/>
    </row>
    <row r="1368" spans="1:16">
      <c r="A1368" s="42"/>
      <c r="B1368" s="43"/>
      <c r="C1368" s="42"/>
      <c r="D1368" s="42"/>
      <c r="E1368" s="42"/>
      <c r="F1368" s="42"/>
      <c r="G1368" s="42"/>
      <c r="H1368" s="42"/>
      <c r="I1368" s="42"/>
      <c r="J1368" s="42"/>
      <c r="K1368" s="42"/>
      <c r="L1368" s="42"/>
      <c r="M1368" s="42"/>
      <c r="N1368" s="42"/>
      <c r="O1368" s="42"/>
      <c r="P1368" s="42"/>
    </row>
    <row r="1369" spans="1:16">
      <c r="A1369" s="42"/>
      <c r="B1369" s="43"/>
      <c r="C1369" s="42"/>
      <c r="D1369" s="42"/>
      <c r="E1369" s="42"/>
      <c r="F1369" s="42"/>
      <c r="G1369" s="42"/>
      <c r="H1369" s="42"/>
      <c r="I1369" s="42"/>
      <c r="J1369" s="42"/>
      <c r="K1369" s="42"/>
      <c r="L1369" s="42"/>
      <c r="M1369" s="42"/>
      <c r="N1369" s="42"/>
      <c r="O1369" s="42"/>
      <c r="P1369" s="42"/>
    </row>
    <row r="1370" spans="1:16">
      <c r="A1370" s="42"/>
      <c r="B1370" s="43"/>
      <c r="C1370" s="42"/>
      <c r="D1370" s="42"/>
      <c r="E1370" s="42"/>
      <c r="F1370" s="42"/>
      <c r="G1370" s="42"/>
      <c r="H1370" s="42"/>
      <c r="I1370" s="42"/>
      <c r="J1370" s="42"/>
      <c r="K1370" s="42"/>
      <c r="L1370" s="42"/>
      <c r="M1370" s="42"/>
      <c r="N1370" s="42"/>
      <c r="O1370" s="42"/>
      <c r="P1370" s="42"/>
    </row>
    <row r="1371" spans="1:16">
      <c r="A1371" s="42"/>
      <c r="B1371" s="43"/>
      <c r="C1371" s="42"/>
      <c r="D1371" s="42"/>
      <c r="E1371" s="42"/>
      <c r="F1371" s="42"/>
      <c r="G1371" s="42"/>
      <c r="H1371" s="42"/>
      <c r="I1371" s="42"/>
      <c r="J1371" s="42"/>
      <c r="K1371" s="42"/>
      <c r="L1371" s="42"/>
      <c r="M1371" s="42"/>
      <c r="N1371" s="42"/>
      <c r="O1371" s="42"/>
      <c r="P1371" s="42"/>
    </row>
    <row r="1372" spans="1:16">
      <c r="A1372" s="42"/>
      <c r="B1372" s="43"/>
      <c r="C1372" s="42"/>
      <c r="D1372" s="42"/>
      <c r="E1372" s="42"/>
      <c r="F1372" s="42"/>
      <c r="G1372" s="42"/>
      <c r="H1372" s="42"/>
      <c r="I1372" s="42"/>
      <c r="J1372" s="42"/>
      <c r="K1372" s="42"/>
      <c r="L1372" s="42"/>
      <c r="M1372" s="42"/>
      <c r="N1372" s="42"/>
      <c r="O1372" s="42"/>
      <c r="P1372" s="42"/>
    </row>
    <row r="1373" spans="1:16">
      <c r="A1373" s="42"/>
      <c r="B1373" s="43"/>
      <c r="C1373" s="42"/>
      <c r="D1373" s="42"/>
      <c r="E1373" s="42"/>
      <c r="F1373" s="42"/>
      <c r="G1373" s="42"/>
      <c r="H1373" s="42"/>
      <c r="I1373" s="42"/>
      <c r="J1373" s="42"/>
      <c r="K1373" s="42"/>
      <c r="L1373" s="42"/>
      <c r="M1373" s="42"/>
      <c r="N1373" s="42"/>
      <c r="O1373" s="42"/>
      <c r="P1373" s="42"/>
    </row>
    <row r="1374" spans="1:16">
      <c r="A1374" s="42"/>
      <c r="B1374" s="43"/>
      <c r="C1374" s="42"/>
      <c r="D1374" s="42"/>
      <c r="E1374" s="42"/>
      <c r="F1374" s="42"/>
      <c r="G1374" s="42"/>
      <c r="H1374" s="42"/>
      <c r="I1374" s="42"/>
      <c r="J1374" s="42"/>
      <c r="K1374" s="42"/>
      <c r="L1374" s="42"/>
      <c r="M1374" s="42"/>
      <c r="N1374" s="42"/>
      <c r="O1374" s="42"/>
      <c r="P1374" s="42"/>
    </row>
    <row r="1375" spans="1:16">
      <c r="A1375" s="42"/>
      <c r="B1375" s="43"/>
      <c r="C1375" s="42"/>
      <c r="D1375" s="42"/>
      <c r="E1375" s="42"/>
      <c r="F1375" s="42"/>
      <c r="G1375" s="42"/>
      <c r="H1375" s="42"/>
      <c r="I1375" s="42"/>
      <c r="J1375" s="42"/>
      <c r="K1375" s="42"/>
      <c r="L1375" s="42"/>
      <c r="M1375" s="42"/>
      <c r="N1375" s="42"/>
      <c r="O1375" s="42"/>
      <c r="P1375" s="42"/>
    </row>
    <row r="1376" spans="1:16">
      <c r="A1376" s="42"/>
      <c r="B1376" s="43"/>
      <c r="C1376" s="42"/>
      <c r="D1376" s="42"/>
      <c r="E1376" s="42"/>
      <c r="F1376" s="42"/>
      <c r="G1376" s="42"/>
      <c r="H1376" s="42"/>
      <c r="I1376" s="42"/>
      <c r="J1376" s="42"/>
      <c r="K1376" s="42"/>
      <c r="L1376" s="42"/>
      <c r="M1376" s="42"/>
      <c r="N1376" s="42"/>
      <c r="O1376" s="42"/>
      <c r="P1376" s="42"/>
    </row>
    <row r="1377" spans="1:16">
      <c r="A1377" s="42"/>
      <c r="B1377" s="43"/>
      <c r="C1377" s="42"/>
      <c r="D1377" s="42"/>
      <c r="E1377" s="42"/>
      <c r="F1377" s="42"/>
      <c r="G1377" s="42"/>
      <c r="H1377" s="42"/>
      <c r="I1377" s="42"/>
      <c r="J1377" s="42"/>
      <c r="K1377" s="42"/>
      <c r="L1377" s="42"/>
      <c r="M1377" s="42"/>
      <c r="N1377" s="42"/>
      <c r="O1377" s="42"/>
      <c r="P1377" s="42"/>
    </row>
    <row r="1378" spans="1:16">
      <c r="A1378" s="42"/>
      <c r="B1378" s="43"/>
      <c r="C1378" s="42"/>
      <c r="D1378" s="42"/>
      <c r="E1378" s="42"/>
      <c r="F1378" s="42"/>
      <c r="G1378" s="42"/>
      <c r="H1378" s="42"/>
      <c r="I1378" s="42"/>
      <c r="J1378" s="42"/>
      <c r="K1378" s="42"/>
      <c r="L1378" s="42"/>
      <c r="M1378" s="42"/>
      <c r="N1378" s="42"/>
      <c r="O1378" s="42"/>
      <c r="P1378" s="42"/>
    </row>
    <row r="1379" spans="1:16">
      <c r="A1379" s="42"/>
      <c r="B1379" s="43"/>
      <c r="C1379" s="42"/>
      <c r="D1379" s="42"/>
      <c r="E1379" s="42"/>
      <c r="F1379" s="42"/>
      <c r="G1379" s="42"/>
      <c r="H1379" s="42"/>
      <c r="I1379" s="42"/>
      <c r="J1379" s="42"/>
      <c r="K1379" s="42"/>
      <c r="L1379" s="42"/>
      <c r="M1379" s="42"/>
      <c r="N1379" s="42"/>
      <c r="O1379" s="42"/>
      <c r="P1379" s="42"/>
    </row>
    <row r="1380" spans="1:16">
      <c r="A1380" s="42"/>
      <c r="B1380" s="43"/>
      <c r="C1380" s="42"/>
      <c r="D1380" s="42"/>
      <c r="E1380" s="42"/>
      <c r="F1380" s="42"/>
      <c r="G1380" s="42"/>
      <c r="H1380" s="42"/>
      <c r="I1380" s="42"/>
      <c r="J1380" s="42"/>
      <c r="K1380" s="42"/>
      <c r="L1380" s="42"/>
      <c r="M1380" s="42"/>
      <c r="N1380" s="42"/>
      <c r="O1380" s="42"/>
      <c r="P1380" s="42"/>
    </row>
    <row r="1381" spans="1:16">
      <c r="A1381" s="42"/>
      <c r="B1381" s="43"/>
      <c r="C1381" s="42"/>
      <c r="D1381" s="42"/>
      <c r="E1381" s="42"/>
      <c r="F1381" s="42"/>
      <c r="G1381" s="42"/>
      <c r="H1381" s="42"/>
      <c r="I1381" s="42"/>
      <c r="J1381" s="42"/>
      <c r="K1381" s="42"/>
      <c r="L1381" s="42"/>
      <c r="M1381" s="42"/>
      <c r="N1381" s="42"/>
      <c r="O1381" s="42"/>
      <c r="P1381" s="42"/>
    </row>
    <row r="1382" spans="1:16">
      <c r="A1382" s="42"/>
      <c r="B1382" s="43"/>
      <c r="C1382" s="42"/>
      <c r="D1382" s="42"/>
      <c r="E1382" s="42"/>
      <c r="F1382" s="42"/>
      <c r="G1382" s="42"/>
      <c r="H1382" s="42"/>
      <c r="I1382" s="42"/>
      <c r="J1382" s="42"/>
      <c r="K1382" s="42"/>
      <c r="L1382" s="42"/>
      <c r="M1382" s="42"/>
      <c r="N1382" s="42"/>
      <c r="O1382" s="42"/>
      <c r="P1382" s="42"/>
    </row>
    <row r="1383" spans="1:16">
      <c r="A1383" s="42"/>
      <c r="B1383" s="43"/>
      <c r="C1383" s="42"/>
      <c r="D1383" s="42"/>
      <c r="E1383" s="42"/>
      <c r="F1383" s="42"/>
      <c r="G1383" s="42"/>
      <c r="H1383" s="42"/>
      <c r="I1383" s="42"/>
      <c r="J1383" s="42"/>
      <c r="K1383" s="42"/>
      <c r="L1383" s="42"/>
      <c r="M1383" s="42"/>
      <c r="N1383" s="42"/>
      <c r="O1383" s="42"/>
      <c r="P1383" s="42"/>
    </row>
    <row r="1384" spans="1:16">
      <c r="A1384" s="42"/>
      <c r="B1384" s="43"/>
      <c r="C1384" s="42"/>
      <c r="D1384" s="42"/>
      <c r="E1384" s="42"/>
      <c r="F1384" s="42"/>
      <c r="G1384" s="42"/>
      <c r="H1384" s="42"/>
      <c r="I1384" s="42"/>
      <c r="J1384" s="42"/>
      <c r="K1384" s="42"/>
      <c r="L1384" s="42"/>
      <c r="M1384" s="42"/>
      <c r="N1384" s="42"/>
      <c r="O1384" s="42"/>
      <c r="P1384" s="42"/>
    </row>
    <row r="1385" spans="1:16">
      <c r="A1385" s="42"/>
      <c r="B1385" s="43"/>
      <c r="C1385" s="42"/>
      <c r="D1385" s="42"/>
      <c r="E1385" s="42"/>
      <c r="F1385" s="42"/>
      <c r="G1385" s="42"/>
      <c r="H1385" s="42"/>
      <c r="I1385" s="42"/>
      <c r="J1385" s="42"/>
      <c r="K1385" s="42"/>
      <c r="L1385" s="42"/>
      <c r="M1385" s="42"/>
      <c r="N1385" s="42"/>
      <c r="O1385" s="42"/>
      <c r="P1385" s="42"/>
    </row>
    <row r="1386" spans="1:16">
      <c r="A1386" s="42"/>
      <c r="B1386" s="43"/>
      <c r="C1386" s="42"/>
      <c r="D1386" s="42"/>
      <c r="E1386" s="42"/>
      <c r="F1386" s="42"/>
      <c r="G1386" s="42"/>
      <c r="H1386" s="42"/>
      <c r="I1386" s="42"/>
      <c r="J1386" s="42"/>
      <c r="K1386" s="42"/>
      <c r="L1386" s="42"/>
      <c r="M1386" s="42"/>
      <c r="N1386" s="42"/>
      <c r="O1386" s="42"/>
      <c r="P1386" s="42"/>
    </row>
    <row r="1387" spans="1:16">
      <c r="A1387" s="42"/>
      <c r="B1387" s="43"/>
      <c r="C1387" s="42"/>
      <c r="D1387" s="42"/>
      <c r="E1387" s="42"/>
      <c r="F1387" s="42"/>
      <c r="G1387" s="42"/>
      <c r="H1387" s="42"/>
      <c r="I1387" s="42"/>
      <c r="J1387" s="42"/>
      <c r="K1387" s="42"/>
      <c r="L1387" s="42"/>
      <c r="M1387" s="42"/>
      <c r="N1387" s="42"/>
      <c r="O1387" s="42"/>
      <c r="P1387" s="42"/>
    </row>
    <row r="1388" spans="1:16">
      <c r="A1388" s="42"/>
      <c r="B1388" s="43"/>
      <c r="C1388" s="42"/>
      <c r="D1388" s="42"/>
      <c r="E1388" s="42"/>
      <c r="F1388" s="42"/>
      <c r="G1388" s="42"/>
      <c r="H1388" s="42"/>
      <c r="I1388" s="42"/>
      <c r="J1388" s="42"/>
      <c r="K1388" s="42"/>
      <c r="L1388" s="42"/>
      <c r="M1388" s="42"/>
      <c r="N1388" s="42"/>
      <c r="O1388" s="42"/>
      <c r="P1388" s="42"/>
    </row>
    <row r="1389" spans="1:16">
      <c r="A1389" s="42"/>
      <c r="B1389" s="43"/>
      <c r="C1389" s="42"/>
      <c r="D1389" s="42"/>
      <c r="E1389" s="42"/>
      <c r="F1389" s="42"/>
      <c r="G1389" s="42"/>
      <c r="H1389" s="42"/>
      <c r="I1389" s="42"/>
      <c r="J1389" s="42"/>
      <c r="K1389" s="42"/>
      <c r="L1389" s="42"/>
      <c r="M1389" s="42"/>
      <c r="N1389" s="42"/>
      <c r="O1389" s="42"/>
      <c r="P1389" s="42"/>
    </row>
    <row r="1390" spans="1:16">
      <c r="A1390" s="42"/>
      <c r="B1390" s="43"/>
      <c r="C1390" s="42"/>
      <c r="D1390" s="42"/>
      <c r="E1390" s="42"/>
      <c r="F1390" s="42"/>
      <c r="G1390" s="42"/>
      <c r="H1390" s="42"/>
      <c r="I1390" s="42"/>
      <c r="J1390" s="42"/>
      <c r="K1390" s="42"/>
      <c r="L1390" s="42"/>
      <c r="M1390" s="42"/>
      <c r="N1390" s="42"/>
      <c r="O1390" s="42"/>
      <c r="P1390" s="42"/>
    </row>
    <row r="1391" spans="1:16">
      <c r="A1391" s="42"/>
      <c r="B1391" s="43"/>
      <c r="C1391" s="42"/>
      <c r="D1391" s="42"/>
      <c r="E1391" s="42"/>
      <c r="F1391" s="42"/>
      <c r="G1391" s="42"/>
      <c r="H1391" s="42"/>
      <c r="I1391" s="42"/>
      <c r="J1391" s="42"/>
      <c r="K1391" s="42"/>
      <c r="L1391" s="42"/>
      <c r="M1391" s="42"/>
      <c r="N1391" s="42"/>
      <c r="O1391" s="42"/>
      <c r="P1391" s="42"/>
    </row>
    <row r="1392" spans="1:16">
      <c r="A1392" s="42"/>
      <c r="B1392" s="43"/>
      <c r="C1392" s="42"/>
      <c r="D1392" s="42"/>
      <c r="E1392" s="42"/>
      <c r="F1392" s="42"/>
      <c r="G1392" s="42"/>
      <c r="H1392" s="42"/>
      <c r="I1392" s="42"/>
      <c r="J1392" s="42"/>
      <c r="K1392" s="42"/>
      <c r="L1392" s="42"/>
      <c r="M1392" s="42"/>
      <c r="N1392" s="42"/>
      <c r="O1392" s="42"/>
      <c r="P1392" s="42"/>
    </row>
    <row r="1393" spans="1:16">
      <c r="A1393" s="42"/>
      <c r="B1393" s="43"/>
      <c r="C1393" s="42"/>
      <c r="D1393" s="42"/>
      <c r="E1393" s="42"/>
      <c r="F1393" s="42"/>
      <c r="G1393" s="42"/>
      <c r="H1393" s="42"/>
      <c r="I1393" s="42"/>
      <c r="J1393" s="42"/>
      <c r="K1393" s="42"/>
      <c r="L1393" s="42"/>
      <c r="M1393" s="42"/>
      <c r="N1393" s="42"/>
      <c r="O1393" s="42"/>
      <c r="P1393" s="42"/>
    </row>
    <row r="1394" spans="1:16">
      <c r="A1394" s="42"/>
      <c r="B1394" s="43"/>
      <c r="C1394" s="42"/>
      <c r="D1394" s="42"/>
      <c r="E1394" s="42"/>
      <c r="F1394" s="42"/>
      <c r="G1394" s="42"/>
      <c r="H1394" s="42"/>
      <c r="I1394" s="42"/>
      <c r="J1394" s="42"/>
      <c r="K1394" s="42"/>
      <c r="L1394" s="42"/>
      <c r="M1394" s="42"/>
      <c r="N1394" s="42"/>
      <c r="O1394" s="42"/>
      <c r="P1394" s="42"/>
    </row>
    <row r="1395" spans="1:16">
      <c r="A1395" s="42"/>
      <c r="B1395" s="43"/>
      <c r="C1395" s="42"/>
      <c r="D1395" s="42"/>
      <c r="E1395" s="42"/>
      <c r="F1395" s="42"/>
      <c r="G1395" s="42"/>
      <c r="H1395" s="42"/>
      <c r="I1395" s="42"/>
      <c r="J1395" s="42"/>
      <c r="K1395" s="42"/>
      <c r="L1395" s="42"/>
      <c r="M1395" s="42"/>
      <c r="N1395" s="42"/>
      <c r="O1395" s="42"/>
      <c r="P1395" s="42"/>
    </row>
    <row r="1396" spans="1:16">
      <c r="A1396" s="42"/>
      <c r="B1396" s="43"/>
      <c r="C1396" s="42"/>
      <c r="D1396" s="42"/>
      <c r="E1396" s="42"/>
      <c r="F1396" s="42"/>
      <c r="G1396" s="42"/>
      <c r="H1396" s="42"/>
      <c r="I1396" s="42"/>
      <c r="J1396" s="42"/>
      <c r="K1396" s="42"/>
      <c r="L1396" s="42"/>
      <c r="M1396" s="42"/>
      <c r="N1396" s="42"/>
      <c r="O1396" s="42"/>
      <c r="P1396" s="42"/>
    </row>
    <row r="1397" spans="1:16">
      <c r="A1397" s="42"/>
      <c r="B1397" s="43"/>
      <c r="C1397" s="42"/>
      <c r="D1397" s="42"/>
      <c r="E1397" s="42"/>
      <c r="F1397" s="42"/>
      <c r="G1397" s="42"/>
      <c r="H1397" s="42"/>
      <c r="I1397" s="42"/>
      <c r="J1397" s="42"/>
      <c r="K1397" s="42"/>
      <c r="L1397" s="42"/>
      <c r="M1397" s="42"/>
      <c r="N1397" s="42"/>
      <c r="O1397" s="42"/>
      <c r="P1397" s="42"/>
    </row>
    <row r="1398" spans="1:16">
      <c r="A1398" s="42"/>
      <c r="B1398" s="43"/>
      <c r="C1398" s="42"/>
      <c r="D1398" s="42"/>
      <c r="E1398" s="42"/>
      <c r="F1398" s="42"/>
      <c r="G1398" s="42"/>
      <c r="H1398" s="42"/>
      <c r="I1398" s="42"/>
      <c r="J1398" s="42"/>
      <c r="K1398" s="42"/>
      <c r="L1398" s="42"/>
      <c r="M1398" s="42"/>
      <c r="N1398" s="42"/>
      <c r="O1398" s="42"/>
      <c r="P1398" s="42"/>
    </row>
    <row r="1399" spans="1:16">
      <c r="A1399" s="42"/>
      <c r="B1399" s="43"/>
      <c r="C1399" s="42"/>
      <c r="D1399" s="42"/>
      <c r="E1399" s="42"/>
      <c r="F1399" s="42"/>
      <c r="G1399" s="42"/>
      <c r="H1399" s="42"/>
      <c r="I1399" s="42"/>
      <c r="J1399" s="42"/>
      <c r="K1399" s="42"/>
      <c r="L1399" s="42"/>
      <c r="M1399" s="42"/>
      <c r="N1399" s="42"/>
      <c r="O1399" s="42"/>
      <c r="P1399" s="42"/>
    </row>
    <row r="1400" spans="1:16">
      <c r="A1400" s="42"/>
      <c r="B1400" s="43"/>
      <c r="C1400" s="42"/>
      <c r="D1400" s="42"/>
      <c r="E1400" s="42"/>
      <c r="F1400" s="42"/>
      <c r="G1400" s="42"/>
      <c r="H1400" s="42"/>
      <c r="I1400" s="42"/>
      <c r="J1400" s="42"/>
      <c r="K1400" s="42"/>
      <c r="L1400" s="42"/>
      <c r="M1400" s="42"/>
      <c r="N1400" s="42"/>
      <c r="O1400" s="42"/>
      <c r="P1400" s="42"/>
    </row>
    <row r="1401" spans="1:16">
      <c r="A1401" s="42"/>
      <c r="B1401" s="43"/>
      <c r="C1401" s="42"/>
      <c r="D1401" s="42"/>
      <c r="E1401" s="42"/>
      <c r="F1401" s="42"/>
      <c r="G1401" s="42"/>
      <c r="H1401" s="42"/>
      <c r="I1401" s="42"/>
      <c r="J1401" s="42"/>
      <c r="K1401" s="42"/>
      <c r="L1401" s="42"/>
      <c r="M1401" s="42"/>
      <c r="N1401" s="42"/>
      <c r="O1401" s="42"/>
      <c r="P1401" s="42"/>
    </row>
    <row r="1402" spans="1:16">
      <c r="A1402" s="42"/>
      <c r="B1402" s="43"/>
      <c r="C1402" s="42"/>
      <c r="D1402" s="42"/>
      <c r="E1402" s="42"/>
      <c r="F1402" s="42"/>
      <c r="G1402" s="42"/>
      <c r="H1402" s="42"/>
      <c r="I1402" s="42"/>
      <c r="J1402" s="42"/>
      <c r="K1402" s="42"/>
      <c r="L1402" s="42"/>
      <c r="M1402" s="42"/>
      <c r="N1402" s="42"/>
      <c r="O1402" s="42"/>
      <c r="P1402" s="42"/>
    </row>
    <row r="1403" spans="1:16">
      <c r="A1403" s="42"/>
      <c r="B1403" s="43"/>
      <c r="C1403" s="42"/>
      <c r="D1403" s="42"/>
      <c r="E1403" s="42"/>
      <c r="F1403" s="42"/>
      <c r="G1403" s="42"/>
      <c r="H1403" s="42"/>
      <c r="I1403" s="42"/>
      <c r="J1403" s="42"/>
      <c r="K1403" s="42"/>
      <c r="L1403" s="42"/>
      <c r="M1403" s="42"/>
      <c r="N1403" s="42"/>
      <c r="O1403" s="42"/>
      <c r="P1403" s="42"/>
    </row>
    <row r="1404" spans="1:16">
      <c r="A1404" s="42"/>
      <c r="B1404" s="43"/>
      <c r="C1404" s="42"/>
      <c r="D1404" s="42"/>
      <c r="E1404" s="42"/>
      <c r="F1404" s="42"/>
      <c r="G1404" s="42"/>
      <c r="H1404" s="42"/>
      <c r="I1404" s="42"/>
      <c r="J1404" s="42"/>
      <c r="K1404" s="42"/>
      <c r="L1404" s="42"/>
      <c r="M1404" s="42"/>
      <c r="N1404" s="42"/>
      <c r="O1404" s="42"/>
      <c r="P1404" s="42"/>
    </row>
    <row r="1405" spans="1:16">
      <c r="A1405" s="42"/>
      <c r="B1405" s="43"/>
      <c r="C1405" s="42"/>
      <c r="D1405" s="42"/>
      <c r="E1405" s="42"/>
      <c r="F1405" s="42"/>
      <c r="G1405" s="42"/>
      <c r="H1405" s="42"/>
      <c r="I1405" s="42"/>
      <c r="J1405" s="42"/>
      <c r="K1405" s="42"/>
      <c r="L1405" s="42"/>
      <c r="M1405" s="42"/>
      <c r="N1405" s="42"/>
      <c r="O1405" s="42"/>
      <c r="P1405" s="42"/>
    </row>
    <row r="1406" spans="1:16">
      <c r="A1406" s="42"/>
      <c r="B1406" s="43"/>
      <c r="C1406" s="42"/>
      <c r="D1406" s="42"/>
      <c r="E1406" s="42"/>
      <c r="F1406" s="42"/>
      <c r="G1406" s="42"/>
      <c r="H1406" s="42"/>
      <c r="I1406" s="42"/>
      <c r="J1406" s="42"/>
      <c r="K1406" s="42"/>
      <c r="L1406" s="42"/>
      <c r="M1406" s="42"/>
      <c r="N1406" s="42"/>
      <c r="O1406" s="42"/>
      <c r="P1406" s="42"/>
    </row>
    <row r="1407" spans="1:16">
      <c r="A1407" s="42"/>
      <c r="B1407" s="43"/>
      <c r="C1407" s="42"/>
      <c r="D1407" s="42"/>
      <c r="E1407" s="42"/>
      <c r="F1407" s="42"/>
      <c r="G1407" s="42"/>
      <c r="H1407" s="42"/>
      <c r="I1407" s="42"/>
      <c r="J1407" s="42"/>
      <c r="K1407" s="42"/>
      <c r="L1407" s="42"/>
      <c r="M1407" s="42"/>
      <c r="N1407" s="42"/>
      <c r="O1407" s="42"/>
      <c r="P1407" s="42"/>
    </row>
    <row r="1408" spans="1:16">
      <c r="A1408" s="42"/>
      <c r="B1408" s="43"/>
      <c r="C1408" s="42"/>
      <c r="D1408" s="42"/>
      <c r="E1408" s="42"/>
      <c r="F1408" s="42"/>
      <c r="G1408" s="42"/>
      <c r="H1408" s="42"/>
      <c r="I1408" s="42"/>
      <c r="J1408" s="42"/>
      <c r="K1408" s="42"/>
      <c r="L1408" s="42"/>
      <c r="M1408" s="42"/>
      <c r="N1408" s="42"/>
      <c r="O1408" s="42"/>
      <c r="P1408" s="42"/>
    </row>
    <row r="1409" spans="1:16">
      <c r="A1409" s="42"/>
      <c r="B1409" s="43"/>
      <c r="C1409" s="42"/>
      <c r="D1409" s="42"/>
      <c r="E1409" s="42"/>
      <c r="F1409" s="42"/>
      <c r="G1409" s="42"/>
      <c r="H1409" s="42"/>
      <c r="I1409" s="42"/>
      <c r="J1409" s="42"/>
      <c r="K1409" s="42"/>
      <c r="L1409" s="42"/>
      <c r="M1409" s="42"/>
      <c r="N1409" s="42"/>
      <c r="O1409" s="42"/>
      <c r="P1409" s="42"/>
    </row>
    <row r="1410" spans="1:16">
      <c r="A1410" s="42"/>
      <c r="B1410" s="43"/>
      <c r="C1410" s="42"/>
      <c r="D1410" s="42"/>
      <c r="E1410" s="42"/>
      <c r="F1410" s="42"/>
      <c r="G1410" s="42"/>
      <c r="H1410" s="42"/>
      <c r="I1410" s="42"/>
      <c r="J1410" s="42"/>
      <c r="K1410" s="42"/>
      <c r="L1410" s="42"/>
      <c r="M1410" s="42"/>
      <c r="N1410" s="42"/>
      <c r="O1410" s="42"/>
      <c r="P1410" s="42"/>
    </row>
    <row r="1411" spans="1:16">
      <c r="A1411" s="42"/>
      <c r="B1411" s="43"/>
      <c r="C1411" s="42"/>
      <c r="D1411" s="42"/>
      <c r="E1411" s="42"/>
      <c r="F1411" s="42"/>
      <c r="G1411" s="42"/>
      <c r="H1411" s="42"/>
      <c r="I1411" s="42"/>
      <c r="J1411" s="42"/>
      <c r="K1411" s="42"/>
      <c r="L1411" s="42"/>
      <c r="M1411" s="42"/>
      <c r="N1411" s="42"/>
      <c r="O1411" s="42"/>
      <c r="P1411" s="42"/>
    </row>
    <row r="1412" spans="1:16">
      <c r="A1412" s="42"/>
      <c r="B1412" s="43"/>
      <c r="C1412" s="42"/>
      <c r="D1412" s="42"/>
      <c r="E1412" s="42"/>
      <c r="F1412" s="42"/>
      <c r="G1412" s="42"/>
      <c r="H1412" s="42"/>
      <c r="I1412" s="42"/>
      <c r="J1412" s="42"/>
      <c r="K1412" s="42"/>
      <c r="L1412" s="42"/>
      <c r="M1412" s="42"/>
      <c r="N1412" s="42"/>
      <c r="O1412" s="42"/>
      <c r="P1412" s="42"/>
    </row>
    <row r="1413" spans="1:16">
      <c r="A1413" s="42"/>
      <c r="B1413" s="43"/>
      <c r="C1413" s="42"/>
      <c r="D1413" s="42"/>
      <c r="E1413" s="42"/>
      <c r="F1413" s="42"/>
      <c r="G1413" s="42"/>
      <c r="H1413" s="42"/>
      <c r="I1413" s="42"/>
      <c r="J1413" s="42"/>
      <c r="K1413" s="42"/>
      <c r="L1413" s="42"/>
      <c r="M1413" s="42"/>
      <c r="N1413" s="42"/>
      <c r="O1413" s="42"/>
      <c r="P1413" s="42"/>
    </row>
    <row r="1414" spans="1:16">
      <c r="A1414" s="42"/>
      <c r="B1414" s="43"/>
      <c r="C1414" s="42"/>
      <c r="D1414" s="42"/>
      <c r="E1414" s="42"/>
      <c r="F1414" s="42"/>
      <c r="G1414" s="42"/>
      <c r="H1414" s="42"/>
      <c r="I1414" s="42"/>
      <c r="J1414" s="42"/>
      <c r="K1414" s="42"/>
      <c r="L1414" s="42"/>
      <c r="M1414" s="42"/>
      <c r="N1414" s="42"/>
      <c r="O1414" s="42"/>
      <c r="P1414" s="42"/>
    </row>
    <row r="1415" spans="1:16">
      <c r="A1415" s="42"/>
      <c r="B1415" s="43"/>
      <c r="C1415" s="42"/>
      <c r="D1415" s="42"/>
      <c r="E1415" s="42"/>
      <c r="F1415" s="42"/>
      <c r="G1415" s="42"/>
      <c r="H1415" s="42"/>
      <c r="I1415" s="42"/>
      <c r="J1415" s="42"/>
      <c r="K1415" s="42"/>
      <c r="L1415" s="42"/>
      <c r="M1415" s="42"/>
      <c r="N1415" s="42"/>
      <c r="O1415" s="42"/>
      <c r="P1415" s="42"/>
    </row>
    <row r="1416" spans="1:16">
      <c r="A1416" s="42"/>
      <c r="B1416" s="43"/>
      <c r="C1416" s="42"/>
      <c r="D1416" s="42"/>
      <c r="E1416" s="42"/>
      <c r="F1416" s="42"/>
      <c r="G1416" s="42"/>
      <c r="H1416" s="42"/>
      <c r="I1416" s="42"/>
      <c r="J1416" s="42"/>
      <c r="K1416" s="42"/>
      <c r="L1416" s="42"/>
      <c r="M1416" s="42"/>
      <c r="N1416" s="42"/>
      <c r="O1416" s="42"/>
      <c r="P1416" s="42"/>
    </row>
    <row r="1417" spans="1:16">
      <c r="A1417" s="42"/>
      <c r="B1417" s="43"/>
      <c r="C1417" s="42"/>
      <c r="D1417" s="42"/>
      <c r="E1417" s="42"/>
      <c r="F1417" s="42"/>
      <c r="G1417" s="42"/>
      <c r="H1417" s="42"/>
      <c r="I1417" s="42"/>
      <c r="J1417" s="42"/>
      <c r="K1417" s="42"/>
      <c r="L1417" s="42"/>
      <c r="M1417" s="42"/>
      <c r="N1417" s="42"/>
      <c r="O1417" s="42"/>
      <c r="P1417" s="42"/>
    </row>
    <row r="1418" spans="1:16">
      <c r="A1418" s="42"/>
      <c r="B1418" s="43"/>
      <c r="C1418" s="42"/>
      <c r="D1418" s="42"/>
      <c r="E1418" s="42"/>
      <c r="F1418" s="42"/>
      <c r="G1418" s="42"/>
      <c r="H1418" s="42"/>
      <c r="I1418" s="42"/>
      <c r="J1418" s="42"/>
      <c r="K1418" s="42"/>
      <c r="L1418" s="42"/>
      <c r="M1418" s="42"/>
      <c r="N1418" s="42"/>
      <c r="O1418" s="42"/>
      <c r="P1418" s="42"/>
    </row>
    <row r="1419" spans="1:16">
      <c r="A1419" s="42"/>
      <c r="B1419" s="43"/>
      <c r="C1419" s="42"/>
      <c r="D1419" s="42"/>
      <c r="E1419" s="42"/>
      <c r="F1419" s="42"/>
      <c r="G1419" s="42"/>
      <c r="H1419" s="42"/>
      <c r="I1419" s="42"/>
      <c r="J1419" s="42"/>
      <c r="K1419" s="42"/>
      <c r="L1419" s="42"/>
      <c r="M1419" s="42"/>
      <c r="N1419" s="42"/>
      <c r="O1419" s="42"/>
      <c r="P1419" s="42"/>
    </row>
    <row r="1420" spans="1:16">
      <c r="A1420" s="42"/>
      <c r="B1420" s="43"/>
      <c r="C1420" s="42"/>
      <c r="D1420" s="42"/>
      <c r="E1420" s="42"/>
      <c r="F1420" s="42"/>
      <c r="G1420" s="42"/>
      <c r="H1420" s="42"/>
      <c r="I1420" s="42"/>
      <c r="J1420" s="42"/>
      <c r="K1420" s="42"/>
      <c r="L1420" s="42"/>
      <c r="M1420" s="42"/>
      <c r="N1420" s="42"/>
      <c r="O1420" s="42"/>
      <c r="P1420" s="42"/>
    </row>
    <row r="1421" spans="1:16">
      <c r="A1421" s="42"/>
      <c r="B1421" s="43"/>
      <c r="C1421" s="42"/>
      <c r="D1421" s="42"/>
      <c r="E1421" s="42"/>
      <c r="F1421" s="42"/>
      <c r="G1421" s="42"/>
      <c r="H1421" s="42"/>
      <c r="I1421" s="42"/>
      <c r="J1421" s="42"/>
      <c r="K1421" s="42"/>
      <c r="L1421" s="42"/>
      <c r="M1421" s="42"/>
      <c r="N1421" s="42"/>
      <c r="O1421" s="42"/>
      <c r="P1421" s="42"/>
    </row>
    <row r="1422" spans="1:16">
      <c r="A1422" s="42"/>
      <c r="B1422" s="43"/>
      <c r="C1422" s="42"/>
      <c r="D1422" s="42"/>
      <c r="E1422" s="42"/>
      <c r="F1422" s="42"/>
      <c r="G1422" s="42"/>
      <c r="H1422" s="42"/>
      <c r="I1422" s="42"/>
      <c r="J1422" s="42"/>
      <c r="K1422" s="42"/>
      <c r="L1422" s="42"/>
      <c r="M1422" s="42"/>
      <c r="N1422" s="42"/>
      <c r="O1422" s="42"/>
      <c r="P1422" s="42"/>
    </row>
    <row r="1423" spans="1:16">
      <c r="A1423" s="42"/>
      <c r="B1423" s="43"/>
      <c r="C1423" s="42"/>
      <c r="D1423" s="42"/>
      <c r="E1423" s="42"/>
      <c r="F1423" s="42"/>
      <c r="G1423" s="42"/>
      <c r="H1423" s="42"/>
      <c r="I1423" s="42"/>
      <c r="J1423" s="42"/>
      <c r="K1423" s="42"/>
      <c r="L1423" s="42"/>
      <c r="M1423" s="42"/>
      <c r="N1423" s="42"/>
      <c r="O1423" s="42"/>
      <c r="P1423" s="42"/>
    </row>
    <row r="1424" spans="1:16">
      <c r="A1424" s="42"/>
      <c r="B1424" s="43"/>
      <c r="C1424" s="42"/>
      <c r="D1424" s="42"/>
      <c r="E1424" s="42"/>
      <c r="F1424" s="42"/>
      <c r="G1424" s="42"/>
      <c r="H1424" s="42"/>
      <c r="I1424" s="42"/>
      <c r="J1424" s="42"/>
      <c r="K1424" s="42"/>
      <c r="L1424" s="42"/>
      <c r="M1424" s="42"/>
      <c r="N1424" s="42"/>
      <c r="O1424" s="42"/>
      <c r="P1424" s="42"/>
    </row>
    <row r="1425" spans="1:16">
      <c r="A1425" s="42"/>
      <c r="B1425" s="43"/>
      <c r="C1425" s="42"/>
      <c r="D1425" s="42"/>
      <c r="E1425" s="42"/>
      <c r="F1425" s="42"/>
      <c r="G1425" s="42"/>
      <c r="H1425" s="42"/>
      <c r="I1425" s="42"/>
      <c r="J1425" s="42"/>
      <c r="K1425" s="42"/>
      <c r="L1425" s="42"/>
      <c r="M1425" s="42"/>
      <c r="N1425" s="42"/>
      <c r="O1425" s="42"/>
      <c r="P1425" s="42"/>
    </row>
    <row r="1426" spans="1:16">
      <c r="A1426" s="42"/>
      <c r="B1426" s="43"/>
      <c r="C1426" s="42"/>
      <c r="D1426" s="42"/>
      <c r="E1426" s="42"/>
      <c r="F1426" s="42"/>
      <c r="G1426" s="42"/>
      <c r="H1426" s="42"/>
      <c r="I1426" s="42"/>
      <c r="J1426" s="42"/>
      <c r="K1426" s="42"/>
      <c r="L1426" s="42"/>
      <c r="M1426" s="42"/>
      <c r="N1426" s="42"/>
      <c r="O1426" s="42"/>
      <c r="P1426" s="42"/>
    </row>
    <row r="1427" spans="1:16">
      <c r="A1427" s="42"/>
      <c r="B1427" s="43"/>
      <c r="C1427" s="42"/>
      <c r="D1427" s="42"/>
      <c r="E1427" s="42"/>
      <c r="F1427" s="42"/>
      <c r="G1427" s="42"/>
      <c r="H1427" s="42"/>
      <c r="I1427" s="42"/>
      <c r="J1427" s="42"/>
      <c r="K1427" s="42"/>
      <c r="L1427" s="42"/>
      <c r="M1427" s="42"/>
      <c r="N1427" s="42"/>
      <c r="O1427" s="42"/>
      <c r="P1427" s="42"/>
    </row>
    <row r="1428" spans="1:16">
      <c r="A1428" s="42"/>
      <c r="B1428" s="43"/>
      <c r="C1428" s="42"/>
      <c r="D1428" s="42"/>
      <c r="E1428" s="42"/>
      <c r="F1428" s="42"/>
      <c r="G1428" s="42"/>
      <c r="H1428" s="42"/>
      <c r="I1428" s="42"/>
      <c r="J1428" s="42"/>
      <c r="K1428" s="42"/>
      <c r="L1428" s="42"/>
      <c r="M1428" s="42"/>
      <c r="N1428" s="42"/>
      <c r="O1428" s="42"/>
      <c r="P1428" s="42"/>
    </row>
    <row r="1429" spans="1:16">
      <c r="A1429" s="42"/>
      <c r="B1429" s="43"/>
      <c r="C1429" s="42"/>
      <c r="D1429" s="42"/>
      <c r="E1429" s="42"/>
      <c r="F1429" s="42"/>
      <c r="G1429" s="42"/>
      <c r="H1429" s="42"/>
      <c r="I1429" s="42"/>
      <c r="J1429" s="42"/>
      <c r="K1429" s="42"/>
      <c r="L1429" s="42"/>
      <c r="M1429" s="42"/>
      <c r="N1429" s="42"/>
      <c r="O1429" s="42"/>
      <c r="P1429" s="42"/>
    </row>
    <row r="1430" spans="1:16">
      <c r="A1430" s="42"/>
      <c r="B1430" s="43"/>
      <c r="C1430" s="42"/>
      <c r="D1430" s="42"/>
      <c r="E1430" s="42"/>
      <c r="F1430" s="42"/>
      <c r="G1430" s="42"/>
      <c r="H1430" s="42"/>
      <c r="I1430" s="42"/>
      <c r="J1430" s="42"/>
      <c r="K1430" s="42"/>
      <c r="L1430" s="42"/>
      <c r="M1430" s="42"/>
      <c r="N1430" s="42"/>
      <c r="O1430" s="42"/>
      <c r="P1430" s="42"/>
    </row>
    <row r="1431" spans="1:16">
      <c r="A1431" s="42"/>
      <c r="B1431" s="43"/>
      <c r="C1431" s="42"/>
      <c r="D1431" s="42"/>
      <c r="E1431" s="42"/>
      <c r="F1431" s="42"/>
      <c r="G1431" s="42"/>
      <c r="H1431" s="42"/>
      <c r="I1431" s="42"/>
      <c r="J1431" s="42"/>
      <c r="K1431" s="42"/>
      <c r="L1431" s="42"/>
      <c r="M1431" s="42"/>
      <c r="N1431" s="42"/>
      <c r="O1431" s="42"/>
      <c r="P1431" s="42"/>
    </row>
    <row r="1432" spans="1:16">
      <c r="A1432" s="42"/>
      <c r="B1432" s="43"/>
      <c r="C1432" s="42"/>
      <c r="D1432" s="42"/>
      <c r="E1432" s="42"/>
      <c r="F1432" s="42"/>
      <c r="G1432" s="42"/>
      <c r="H1432" s="42"/>
      <c r="I1432" s="42"/>
      <c r="J1432" s="42"/>
      <c r="K1432" s="42"/>
      <c r="L1432" s="42"/>
      <c r="M1432" s="42"/>
      <c r="N1432" s="42"/>
      <c r="O1432" s="42"/>
      <c r="P1432" s="42"/>
    </row>
    <row r="1433" spans="1:16">
      <c r="A1433" s="42"/>
      <c r="B1433" s="43"/>
      <c r="C1433" s="42"/>
      <c r="D1433" s="42"/>
      <c r="E1433" s="42"/>
      <c r="F1433" s="42"/>
      <c r="G1433" s="42"/>
      <c r="H1433" s="42"/>
      <c r="I1433" s="42"/>
      <c r="J1433" s="42"/>
      <c r="K1433" s="42"/>
      <c r="L1433" s="42"/>
      <c r="M1433" s="42"/>
      <c r="N1433" s="42"/>
      <c r="O1433" s="42"/>
      <c r="P1433" s="42"/>
    </row>
    <row r="1434" spans="1:16">
      <c r="A1434" s="42"/>
      <c r="B1434" s="43"/>
      <c r="C1434" s="42"/>
      <c r="D1434" s="42"/>
      <c r="E1434" s="42"/>
      <c r="F1434" s="42"/>
      <c r="G1434" s="42"/>
      <c r="H1434" s="42"/>
      <c r="I1434" s="42"/>
      <c r="J1434" s="42"/>
      <c r="K1434" s="42"/>
      <c r="L1434" s="42"/>
      <c r="M1434" s="42"/>
      <c r="N1434" s="42"/>
      <c r="O1434" s="42"/>
      <c r="P1434" s="42"/>
    </row>
    <row r="1435" spans="1:16">
      <c r="A1435" s="42"/>
      <c r="B1435" s="43"/>
      <c r="C1435" s="42"/>
      <c r="D1435" s="42"/>
      <c r="E1435" s="42"/>
      <c r="F1435" s="42"/>
      <c r="G1435" s="42"/>
      <c r="H1435" s="42"/>
      <c r="I1435" s="42"/>
      <c r="J1435" s="42"/>
      <c r="K1435" s="42"/>
      <c r="L1435" s="42"/>
      <c r="M1435" s="42"/>
      <c r="N1435" s="42"/>
      <c r="O1435" s="42"/>
      <c r="P1435" s="42"/>
    </row>
    <row r="1436" spans="1:16">
      <c r="A1436" s="42"/>
      <c r="B1436" s="43"/>
      <c r="C1436" s="42"/>
      <c r="D1436" s="42"/>
      <c r="E1436" s="42"/>
      <c r="F1436" s="42"/>
      <c r="G1436" s="42"/>
      <c r="H1436" s="42"/>
      <c r="I1436" s="42"/>
      <c r="J1436" s="42"/>
      <c r="K1436" s="42"/>
      <c r="L1436" s="42"/>
      <c r="M1436" s="42"/>
      <c r="N1436" s="42"/>
      <c r="O1436" s="42"/>
      <c r="P1436" s="42"/>
    </row>
    <row r="1437" spans="1:16">
      <c r="A1437" s="42"/>
      <c r="B1437" s="43"/>
      <c r="C1437" s="42"/>
      <c r="D1437" s="42"/>
      <c r="E1437" s="42"/>
      <c r="F1437" s="42"/>
      <c r="G1437" s="42"/>
      <c r="H1437" s="42"/>
      <c r="I1437" s="42"/>
      <c r="J1437" s="42"/>
      <c r="K1437" s="42"/>
      <c r="L1437" s="42"/>
      <c r="M1437" s="42"/>
      <c r="N1437" s="42"/>
      <c r="O1437" s="42"/>
      <c r="P1437" s="42"/>
    </row>
    <row r="1438" spans="1:16">
      <c r="A1438" s="42"/>
      <c r="B1438" s="43"/>
      <c r="C1438" s="42"/>
      <c r="D1438" s="42"/>
      <c r="E1438" s="42"/>
      <c r="F1438" s="42"/>
      <c r="G1438" s="42"/>
      <c r="H1438" s="42"/>
      <c r="I1438" s="42"/>
      <c r="J1438" s="42"/>
      <c r="K1438" s="42"/>
      <c r="L1438" s="42"/>
      <c r="M1438" s="42"/>
      <c r="N1438" s="42"/>
      <c r="O1438" s="42"/>
      <c r="P1438" s="42"/>
    </row>
    <row r="1439" spans="1:16">
      <c r="A1439" s="42"/>
      <c r="B1439" s="43"/>
      <c r="C1439" s="42"/>
      <c r="D1439" s="42"/>
      <c r="E1439" s="42"/>
      <c r="F1439" s="42"/>
      <c r="G1439" s="42"/>
      <c r="H1439" s="42"/>
      <c r="I1439" s="42"/>
      <c r="J1439" s="42"/>
      <c r="K1439" s="42"/>
      <c r="L1439" s="42"/>
      <c r="M1439" s="42"/>
      <c r="N1439" s="42"/>
      <c r="O1439" s="42"/>
      <c r="P1439" s="42"/>
    </row>
    <row r="1440" spans="1:16">
      <c r="A1440" s="42"/>
      <c r="B1440" s="43"/>
      <c r="C1440" s="42"/>
      <c r="D1440" s="42"/>
      <c r="E1440" s="42"/>
      <c r="F1440" s="42"/>
      <c r="G1440" s="42"/>
      <c r="H1440" s="42"/>
      <c r="I1440" s="42"/>
      <c r="J1440" s="42"/>
      <c r="K1440" s="42"/>
      <c r="L1440" s="42"/>
      <c r="M1440" s="42"/>
      <c r="N1440" s="42"/>
      <c r="O1440" s="42"/>
      <c r="P1440" s="42"/>
    </row>
    <row r="1441" spans="1:16">
      <c r="A1441" s="42"/>
      <c r="B1441" s="43"/>
      <c r="C1441" s="42"/>
      <c r="D1441" s="42"/>
      <c r="E1441" s="42"/>
      <c r="F1441" s="42"/>
      <c r="G1441" s="42"/>
      <c r="H1441" s="42"/>
      <c r="I1441" s="42"/>
      <c r="J1441" s="42"/>
      <c r="K1441" s="42"/>
      <c r="L1441" s="42"/>
      <c r="M1441" s="42"/>
      <c r="N1441" s="42"/>
      <c r="O1441" s="42"/>
      <c r="P1441" s="42"/>
    </row>
    <row r="1442" spans="1:16">
      <c r="A1442" s="42"/>
      <c r="B1442" s="43"/>
      <c r="C1442" s="42"/>
      <c r="D1442" s="42"/>
      <c r="E1442" s="42"/>
      <c r="F1442" s="42"/>
      <c r="G1442" s="42"/>
      <c r="H1442" s="42"/>
      <c r="I1442" s="42"/>
      <c r="J1442" s="42"/>
      <c r="K1442" s="42"/>
      <c r="L1442" s="42"/>
      <c r="M1442" s="42"/>
      <c r="N1442" s="42"/>
      <c r="O1442" s="42"/>
      <c r="P1442" s="42"/>
    </row>
    <row r="1443" spans="1:16">
      <c r="A1443" s="42"/>
      <c r="B1443" s="43"/>
      <c r="C1443" s="42"/>
      <c r="D1443" s="42"/>
      <c r="E1443" s="42"/>
      <c r="F1443" s="42"/>
      <c r="G1443" s="42"/>
      <c r="H1443" s="42"/>
      <c r="I1443" s="42"/>
      <c r="J1443" s="42"/>
      <c r="K1443" s="42"/>
      <c r="L1443" s="42"/>
      <c r="M1443" s="42"/>
      <c r="N1443" s="42"/>
      <c r="O1443" s="42"/>
      <c r="P1443" s="42"/>
    </row>
    <row r="1444" spans="1:16">
      <c r="A1444" s="42"/>
      <c r="B1444" s="43"/>
      <c r="C1444" s="42"/>
      <c r="D1444" s="42"/>
      <c r="E1444" s="42"/>
      <c r="F1444" s="42"/>
      <c r="G1444" s="42"/>
      <c r="H1444" s="42"/>
      <c r="I1444" s="42"/>
      <c r="J1444" s="42"/>
      <c r="K1444" s="42"/>
      <c r="L1444" s="42"/>
      <c r="M1444" s="42"/>
      <c r="N1444" s="42"/>
      <c r="O1444" s="42"/>
      <c r="P1444" s="42"/>
    </row>
    <row r="1445" spans="1:16">
      <c r="A1445" s="42"/>
      <c r="B1445" s="43"/>
      <c r="C1445" s="42"/>
      <c r="D1445" s="42"/>
      <c r="E1445" s="42"/>
      <c r="F1445" s="42"/>
      <c r="G1445" s="42"/>
      <c r="H1445" s="42"/>
      <c r="I1445" s="42"/>
      <c r="J1445" s="42"/>
      <c r="K1445" s="42"/>
      <c r="L1445" s="42"/>
      <c r="M1445" s="42"/>
      <c r="N1445" s="42"/>
      <c r="O1445" s="42"/>
      <c r="P1445" s="42"/>
    </row>
    <row r="1446" spans="1:16">
      <c r="A1446" s="42"/>
      <c r="B1446" s="43"/>
      <c r="C1446" s="42"/>
      <c r="D1446" s="42"/>
      <c r="E1446" s="42"/>
      <c r="F1446" s="42"/>
      <c r="G1446" s="42"/>
      <c r="H1446" s="42"/>
      <c r="I1446" s="42"/>
      <c r="J1446" s="42"/>
      <c r="K1446" s="42"/>
      <c r="L1446" s="42"/>
      <c r="M1446" s="42"/>
      <c r="N1446" s="42"/>
      <c r="O1446" s="42"/>
      <c r="P1446" s="42"/>
    </row>
    <row r="1447" spans="1:16">
      <c r="A1447" s="42"/>
      <c r="B1447" s="43"/>
      <c r="C1447" s="42"/>
      <c r="D1447" s="42"/>
      <c r="E1447" s="42"/>
      <c r="F1447" s="42"/>
      <c r="G1447" s="42"/>
      <c r="H1447" s="42"/>
      <c r="I1447" s="42"/>
      <c r="J1447" s="42"/>
      <c r="K1447" s="42"/>
      <c r="L1447" s="42"/>
      <c r="M1447" s="42"/>
      <c r="N1447" s="42"/>
      <c r="O1447" s="42"/>
      <c r="P1447" s="42"/>
    </row>
    <row r="1448" spans="1:16">
      <c r="A1448" s="42"/>
      <c r="B1448" s="43"/>
      <c r="C1448" s="42"/>
      <c r="D1448" s="42"/>
      <c r="E1448" s="42"/>
      <c r="F1448" s="42"/>
      <c r="G1448" s="42"/>
      <c r="H1448" s="42"/>
      <c r="I1448" s="42"/>
      <c r="J1448" s="42"/>
      <c r="K1448" s="42"/>
      <c r="L1448" s="42"/>
      <c r="M1448" s="42"/>
      <c r="N1448" s="42"/>
      <c r="O1448" s="42"/>
      <c r="P1448" s="42"/>
    </row>
    <row r="1449" spans="1:16">
      <c r="A1449" s="42"/>
      <c r="B1449" s="43"/>
      <c r="C1449" s="42"/>
      <c r="D1449" s="42"/>
      <c r="E1449" s="42"/>
      <c r="F1449" s="42"/>
      <c r="G1449" s="42"/>
      <c r="H1449" s="42"/>
      <c r="I1449" s="42"/>
      <c r="J1449" s="42"/>
      <c r="K1449" s="42"/>
      <c r="L1449" s="42"/>
      <c r="M1449" s="42"/>
      <c r="N1449" s="42"/>
      <c r="O1449" s="42"/>
      <c r="P1449" s="42"/>
    </row>
    <row r="1450" spans="1:16">
      <c r="A1450" s="42"/>
      <c r="B1450" s="43"/>
      <c r="C1450" s="42"/>
      <c r="D1450" s="42"/>
      <c r="E1450" s="42"/>
      <c r="F1450" s="42"/>
      <c r="G1450" s="42"/>
      <c r="H1450" s="42"/>
      <c r="I1450" s="42"/>
      <c r="J1450" s="42"/>
      <c r="K1450" s="42"/>
      <c r="L1450" s="42"/>
      <c r="M1450" s="42"/>
      <c r="N1450" s="42"/>
      <c r="O1450" s="42"/>
      <c r="P1450" s="42"/>
    </row>
    <row r="1451" spans="1:16">
      <c r="A1451" s="42"/>
      <c r="B1451" s="43"/>
      <c r="C1451" s="42"/>
      <c r="D1451" s="42"/>
      <c r="E1451" s="42"/>
      <c r="F1451" s="42"/>
      <c r="G1451" s="42"/>
      <c r="H1451" s="42"/>
      <c r="I1451" s="42"/>
      <c r="J1451" s="42"/>
      <c r="K1451" s="42"/>
      <c r="L1451" s="42"/>
      <c r="M1451" s="42"/>
      <c r="N1451" s="42"/>
      <c r="O1451" s="42"/>
      <c r="P1451" s="42"/>
    </row>
    <row r="1452" spans="1:16">
      <c r="A1452" s="42"/>
      <c r="B1452" s="43"/>
      <c r="C1452" s="42"/>
      <c r="D1452" s="42"/>
      <c r="E1452" s="42"/>
      <c r="F1452" s="42"/>
      <c r="G1452" s="42"/>
      <c r="H1452" s="42"/>
      <c r="I1452" s="42"/>
      <c r="J1452" s="42"/>
      <c r="K1452" s="42"/>
      <c r="L1452" s="42"/>
      <c r="M1452" s="42"/>
      <c r="N1452" s="42"/>
      <c r="O1452" s="42"/>
      <c r="P1452" s="42"/>
    </row>
    <row r="1453" spans="1:16">
      <c r="A1453" s="42"/>
      <c r="B1453" s="43"/>
      <c r="C1453" s="42"/>
      <c r="D1453" s="42"/>
      <c r="E1453" s="42"/>
      <c r="F1453" s="42"/>
      <c r="G1453" s="42"/>
      <c r="H1453" s="42"/>
      <c r="I1453" s="42"/>
      <c r="J1453" s="42"/>
      <c r="K1453" s="42"/>
      <c r="L1453" s="42"/>
      <c r="M1453" s="42"/>
      <c r="N1453" s="42"/>
      <c r="O1453" s="42"/>
      <c r="P1453" s="42"/>
    </row>
    <row r="1454" spans="1:16">
      <c r="A1454" s="42"/>
      <c r="B1454" s="43"/>
      <c r="C1454" s="42"/>
      <c r="D1454" s="42"/>
      <c r="E1454" s="42"/>
      <c r="F1454" s="42"/>
      <c r="G1454" s="42"/>
      <c r="H1454" s="42"/>
      <c r="I1454" s="42"/>
      <c r="J1454" s="42"/>
      <c r="K1454" s="42"/>
      <c r="L1454" s="42"/>
      <c r="M1454" s="42"/>
      <c r="N1454" s="42"/>
      <c r="O1454" s="42"/>
      <c r="P1454" s="42"/>
    </row>
    <row r="1455" spans="1:16">
      <c r="A1455" s="42"/>
      <c r="B1455" s="43"/>
      <c r="C1455" s="42"/>
      <c r="D1455" s="42"/>
      <c r="E1455" s="42"/>
      <c r="F1455" s="42"/>
      <c r="G1455" s="42"/>
      <c r="H1455" s="42"/>
      <c r="I1455" s="42"/>
      <c r="J1455" s="42"/>
      <c r="K1455" s="42"/>
      <c r="L1455" s="42"/>
      <c r="M1455" s="42"/>
      <c r="N1455" s="42"/>
      <c r="O1455" s="42"/>
      <c r="P1455" s="42"/>
    </row>
    <row r="1456" spans="1:16">
      <c r="A1456" s="42"/>
      <c r="B1456" s="43"/>
      <c r="C1456" s="42"/>
      <c r="D1456" s="42"/>
      <c r="E1456" s="42"/>
      <c r="F1456" s="42"/>
      <c r="G1456" s="42"/>
      <c r="H1456" s="42"/>
      <c r="I1456" s="42"/>
      <c r="J1456" s="42"/>
      <c r="K1456" s="42"/>
      <c r="L1456" s="42"/>
      <c r="M1456" s="42"/>
      <c r="N1456" s="42"/>
      <c r="O1456" s="42"/>
      <c r="P1456" s="42"/>
    </row>
    <row r="1457" spans="1:16">
      <c r="A1457" s="42"/>
      <c r="B1457" s="43"/>
      <c r="C1457" s="42"/>
      <c r="D1457" s="42"/>
      <c r="E1457" s="42"/>
      <c r="F1457" s="42"/>
      <c r="G1457" s="42"/>
      <c r="H1457" s="42"/>
      <c r="I1457" s="42"/>
      <c r="J1457" s="42"/>
      <c r="K1457" s="42"/>
      <c r="L1457" s="42"/>
      <c r="M1457" s="42"/>
      <c r="N1457" s="42"/>
      <c r="O1457" s="42"/>
      <c r="P1457" s="42"/>
    </row>
    <row r="1458" spans="1:16">
      <c r="A1458" s="42"/>
      <c r="B1458" s="43"/>
      <c r="C1458" s="42"/>
      <c r="D1458" s="42"/>
      <c r="E1458" s="42"/>
      <c r="F1458" s="42"/>
      <c r="G1458" s="42"/>
      <c r="H1458" s="42"/>
      <c r="I1458" s="42"/>
      <c r="J1458" s="42"/>
      <c r="K1458" s="42"/>
      <c r="L1458" s="42"/>
      <c r="M1458" s="42"/>
      <c r="N1458" s="42"/>
      <c r="O1458" s="42"/>
      <c r="P1458" s="42"/>
    </row>
    <row r="1459" spans="1:16">
      <c r="A1459" s="42"/>
      <c r="B1459" s="43"/>
      <c r="C1459" s="42"/>
      <c r="D1459" s="42"/>
      <c r="E1459" s="42"/>
      <c r="F1459" s="42"/>
      <c r="G1459" s="42"/>
      <c r="H1459" s="42"/>
      <c r="I1459" s="42"/>
      <c r="J1459" s="42"/>
      <c r="K1459" s="42"/>
      <c r="L1459" s="42"/>
      <c r="M1459" s="42"/>
      <c r="N1459" s="42"/>
      <c r="O1459" s="42"/>
      <c r="P1459" s="42"/>
    </row>
    <row r="1460" spans="1:16">
      <c r="A1460" s="42"/>
      <c r="B1460" s="43"/>
      <c r="C1460" s="42"/>
      <c r="D1460" s="42"/>
      <c r="E1460" s="42"/>
      <c r="F1460" s="42"/>
      <c r="G1460" s="42"/>
      <c r="H1460" s="42"/>
      <c r="I1460" s="42"/>
      <c r="J1460" s="42"/>
      <c r="K1460" s="42"/>
      <c r="L1460" s="42"/>
      <c r="M1460" s="42"/>
      <c r="N1460" s="42"/>
      <c r="O1460" s="42"/>
      <c r="P1460" s="42"/>
    </row>
    <row r="1461" spans="1:16">
      <c r="A1461" s="42"/>
      <c r="B1461" s="43"/>
      <c r="C1461" s="42"/>
      <c r="D1461" s="42"/>
      <c r="E1461" s="42"/>
      <c r="F1461" s="42"/>
      <c r="G1461" s="42"/>
      <c r="H1461" s="42"/>
      <c r="I1461" s="42"/>
      <c r="J1461" s="42"/>
      <c r="K1461" s="42"/>
      <c r="L1461" s="42"/>
      <c r="M1461" s="42"/>
      <c r="N1461" s="42"/>
      <c r="O1461" s="42"/>
      <c r="P1461" s="42"/>
    </row>
    <row r="1462" spans="1:16">
      <c r="A1462" s="42"/>
      <c r="B1462" s="43"/>
      <c r="C1462" s="42"/>
      <c r="D1462" s="42"/>
      <c r="E1462" s="42"/>
      <c r="F1462" s="42"/>
      <c r="G1462" s="42"/>
      <c r="H1462" s="42"/>
      <c r="I1462" s="42"/>
      <c r="J1462" s="42"/>
      <c r="K1462" s="42"/>
      <c r="L1462" s="42"/>
      <c r="M1462" s="42"/>
      <c r="N1462" s="42"/>
      <c r="O1462" s="42"/>
      <c r="P1462" s="42"/>
    </row>
    <row r="1463" spans="1:16">
      <c r="A1463" s="42"/>
      <c r="B1463" s="43"/>
      <c r="C1463" s="42"/>
      <c r="D1463" s="42"/>
      <c r="E1463" s="42"/>
      <c r="F1463" s="42"/>
      <c r="G1463" s="42"/>
      <c r="H1463" s="42"/>
      <c r="I1463" s="42"/>
      <c r="J1463" s="42"/>
      <c r="K1463" s="42"/>
      <c r="L1463" s="42"/>
      <c r="M1463" s="42"/>
      <c r="N1463" s="42"/>
      <c r="O1463" s="42"/>
      <c r="P1463" s="42"/>
    </row>
    <row r="1464" spans="1:16">
      <c r="A1464" s="42"/>
      <c r="B1464" s="43"/>
      <c r="C1464" s="42"/>
      <c r="D1464" s="42"/>
      <c r="E1464" s="42"/>
      <c r="F1464" s="42"/>
      <c r="G1464" s="42"/>
      <c r="H1464" s="42"/>
      <c r="I1464" s="42"/>
      <c r="J1464" s="42"/>
      <c r="K1464" s="42"/>
      <c r="L1464" s="42"/>
      <c r="M1464" s="42"/>
      <c r="N1464" s="42"/>
      <c r="O1464" s="42"/>
      <c r="P1464" s="42"/>
    </row>
    <row r="1465" spans="1:16">
      <c r="A1465" s="42"/>
      <c r="B1465" s="43"/>
      <c r="C1465" s="42"/>
      <c r="D1465" s="42"/>
      <c r="E1465" s="42"/>
      <c r="F1465" s="42"/>
      <c r="G1465" s="42"/>
      <c r="H1465" s="42"/>
      <c r="I1465" s="42"/>
      <c r="J1465" s="42"/>
      <c r="K1465" s="42"/>
      <c r="L1465" s="42"/>
      <c r="M1465" s="42"/>
      <c r="N1465" s="42"/>
      <c r="O1465" s="42"/>
      <c r="P1465" s="42"/>
    </row>
    <row r="1466" spans="1:16">
      <c r="A1466" s="42"/>
      <c r="B1466" s="43"/>
      <c r="C1466" s="42"/>
      <c r="D1466" s="42"/>
      <c r="E1466" s="42"/>
      <c r="F1466" s="42"/>
      <c r="G1466" s="42"/>
      <c r="H1466" s="42"/>
      <c r="I1466" s="42"/>
      <c r="J1466" s="42"/>
      <c r="K1466" s="42"/>
      <c r="L1466" s="42"/>
      <c r="M1466" s="42"/>
      <c r="N1466" s="42"/>
      <c r="O1466" s="42"/>
      <c r="P1466" s="42"/>
    </row>
    <row r="1467" spans="1:16">
      <c r="A1467" s="42"/>
      <c r="B1467" s="43"/>
      <c r="C1467" s="42"/>
      <c r="D1467" s="42"/>
      <c r="E1467" s="42"/>
      <c r="F1467" s="42"/>
      <c r="G1467" s="42"/>
      <c r="H1467" s="42"/>
      <c r="I1467" s="42"/>
      <c r="J1467" s="42"/>
      <c r="K1467" s="42"/>
      <c r="L1467" s="42"/>
      <c r="M1467" s="42"/>
      <c r="N1467" s="42"/>
      <c r="O1467" s="42"/>
      <c r="P1467" s="42"/>
    </row>
    <row r="1468" spans="1:16">
      <c r="A1468" s="42"/>
      <c r="B1468" s="43"/>
      <c r="C1468" s="42"/>
      <c r="D1468" s="42"/>
      <c r="E1468" s="42"/>
      <c r="F1468" s="42"/>
      <c r="G1468" s="42"/>
      <c r="H1468" s="42"/>
      <c r="I1468" s="42"/>
      <c r="J1468" s="42"/>
      <c r="K1468" s="42"/>
      <c r="L1468" s="42"/>
      <c r="M1468" s="42"/>
      <c r="N1468" s="42"/>
      <c r="O1468" s="42"/>
      <c r="P1468" s="42"/>
    </row>
    <row r="1469" spans="1:16">
      <c r="A1469" s="42"/>
      <c r="B1469" s="43"/>
      <c r="C1469" s="42"/>
      <c r="D1469" s="42"/>
      <c r="E1469" s="42"/>
      <c r="F1469" s="42"/>
      <c r="G1469" s="42"/>
      <c r="H1469" s="42"/>
      <c r="I1469" s="42"/>
      <c r="J1469" s="42"/>
      <c r="K1469" s="42"/>
      <c r="L1469" s="42"/>
      <c r="M1469" s="42"/>
      <c r="N1469" s="42"/>
      <c r="O1469" s="42"/>
      <c r="P1469" s="42"/>
    </row>
    <row r="1470" spans="1:16">
      <c r="A1470" s="42"/>
      <c r="B1470" s="43"/>
      <c r="C1470" s="42"/>
      <c r="D1470" s="42"/>
      <c r="E1470" s="42"/>
      <c r="F1470" s="42"/>
      <c r="G1470" s="42"/>
      <c r="H1470" s="42"/>
      <c r="I1470" s="42"/>
      <c r="J1470" s="42"/>
      <c r="K1470" s="42"/>
      <c r="L1470" s="42"/>
      <c r="M1470" s="42"/>
      <c r="N1470" s="42"/>
      <c r="O1470" s="42"/>
      <c r="P1470" s="42"/>
    </row>
    <row r="1471" spans="1:16">
      <c r="A1471" s="42"/>
      <c r="B1471" s="43"/>
      <c r="C1471" s="42"/>
      <c r="D1471" s="42"/>
      <c r="E1471" s="42"/>
      <c r="F1471" s="42"/>
      <c r="G1471" s="42"/>
      <c r="H1471" s="42"/>
      <c r="I1471" s="42"/>
      <c r="J1471" s="42"/>
      <c r="K1471" s="42"/>
      <c r="L1471" s="42"/>
      <c r="M1471" s="42"/>
      <c r="N1471" s="42"/>
      <c r="O1471" s="42"/>
      <c r="P1471" s="42"/>
    </row>
    <row r="1472" spans="1:16">
      <c r="A1472" s="42"/>
      <c r="B1472" s="43"/>
      <c r="C1472" s="42"/>
      <c r="D1472" s="42"/>
      <c r="E1472" s="42"/>
      <c r="F1472" s="42"/>
      <c r="G1472" s="42"/>
      <c r="H1472" s="42"/>
      <c r="I1472" s="42"/>
      <c r="J1472" s="42"/>
      <c r="K1472" s="42"/>
      <c r="L1472" s="42"/>
      <c r="M1472" s="42"/>
      <c r="N1472" s="42"/>
      <c r="O1472" s="42"/>
      <c r="P1472" s="42"/>
    </row>
    <row r="1473" spans="1:16">
      <c r="A1473" s="42"/>
      <c r="B1473" s="43"/>
      <c r="C1473" s="42"/>
      <c r="D1473" s="42"/>
      <c r="E1473" s="42"/>
      <c r="F1473" s="42"/>
      <c r="G1473" s="42"/>
      <c r="H1473" s="42"/>
      <c r="I1473" s="42"/>
      <c r="J1473" s="42"/>
      <c r="K1473" s="42"/>
      <c r="L1473" s="42"/>
      <c r="M1473" s="42"/>
      <c r="N1473" s="42"/>
      <c r="O1473" s="42"/>
      <c r="P1473" s="42"/>
    </row>
    <row r="1474" spans="1:16">
      <c r="A1474" s="42"/>
      <c r="B1474" s="43"/>
      <c r="C1474" s="42"/>
      <c r="D1474" s="42"/>
      <c r="E1474" s="42"/>
      <c r="F1474" s="42"/>
      <c r="G1474" s="42"/>
      <c r="H1474" s="42"/>
      <c r="I1474" s="42"/>
      <c r="J1474" s="42"/>
      <c r="K1474" s="42"/>
      <c r="L1474" s="42"/>
      <c r="M1474" s="42"/>
      <c r="N1474" s="42"/>
      <c r="O1474" s="42"/>
      <c r="P1474" s="42"/>
    </row>
    <row r="1475" spans="1:16">
      <c r="A1475" s="42"/>
      <c r="B1475" s="43"/>
      <c r="C1475" s="42"/>
      <c r="D1475" s="42"/>
      <c r="E1475" s="42"/>
      <c r="F1475" s="42"/>
      <c r="G1475" s="42"/>
      <c r="H1475" s="42"/>
      <c r="I1475" s="42"/>
      <c r="J1475" s="42"/>
      <c r="K1475" s="42"/>
      <c r="L1475" s="42"/>
      <c r="M1475" s="42"/>
      <c r="N1475" s="42"/>
      <c r="O1475" s="42"/>
      <c r="P1475" s="42"/>
    </row>
    <row r="1476" spans="1:16">
      <c r="A1476" s="42"/>
      <c r="B1476" s="43"/>
      <c r="C1476" s="42"/>
      <c r="D1476" s="42"/>
      <c r="E1476" s="42"/>
      <c r="F1476" s="42"/>
      <c r="G1476" s="42"/>
      <c r="H1476" s="42"/>
      <c r="I1476" s="42"/>
      <c r="J1476" s="42"/>
      <c r="K1476" s="42"/>
      <c r="L1476" s="42"/>
      <c r="M1476" s="42"/>
      <c r="N1476" s="42"/>
      <c r="O1476" s="42"/>
      <c r="P1476" s="42"/>
    </row>
    <row r="1477" spans="1:16">
      <c r="A1477" s="42"/>
      <c r="B1477" s="43"/>
      <c r="C1477" s="42"/>
      <c r="D1477" s="42"/>
      <c r="E1477" s="42"/>
      <c r="F1477" s="42"/>
      <c r="G1477" s="42"/>
      <c r="H1477" s="42"/>
      <c r="I1477" s="42"/>
      <c r="J1477" s="42"/>
      <c r="K1477" s="42"/>
      <c r="L1477" s="42"/>
      <c r="M1477" s="42"/>
      <c r="N1477" s="42"/>
      <c r="O1477" s="42"/>
      <c r="P1477" s="42"/>
    </row>
    <row r="1478" spans="1:16">
      <c r="A1478" s="42"/>
      <c r="B1478" s="43"/>
      <c r="C1478" s="42"/>
      <c r="D1478" s="42"/>
      <c r="E1478" s="42"/>
      <c r="F1478" s="42"/>
      <c r="G1478" s="42"/>
      <c r="H1478" s="42"/>
      <c r="I1478" s="42"/>
      <c r="J1478" s="42"/>
      <c r="K1478" s="42"/>
      <c r="L1478" s="42"/>
      <c r="M1478" s="42"/>
      <c r="N1478" s="42"/>
      <c r="O1478" s="42"/>
      <c r="P1478" s="42"/>
    </row>
    <row r="1479" spans="1:16">
      <c r="A1479" s="42"/>
      <c r="B1479" s="43"/>
      <c r="C1479" s="42"/>
      <c r="D1479" s="42"/>
      <c r="E1479" s="42"/>
      <c r="F1479" s="42"/>
      <c r="G1479" s="42"/>
      <c r="H1479" s="42"/>
      <c r="I1479" s="42"/>
      <c r="J1479" s="42"/>
      <c r="K1479" s="42"/>
      <c r="L1479" s="42"/>
      <c r="M1479" s="42"/>
      <c r="N1479" s="42"/>
      <c r="O1479" s="42"/>
      <c r="P1479" s="42"/>
    </row>
    <row r="1480" spans="1:16">
      <c r="A1480" s="42"/>
      <c r="B1480" s="43"/>
      <c r="C1480" s="42"/>
      <c r="D1480" s="42"/>
      <c r="E1480" s="42"/>
      <c r="F1480" s="42"/>
      <c r="G1480" s="42"/>
      <c r="H1480" s="42"/>
      <c r="I1480" s="42"/>
      <c r="J1480" s="42"/>
      <c r="K1480" s="42"/>
      <c r="L1480" s="42"/>
      <c r="M1480" s="42"/>
      <c r="N1480" s="42"/>
      <c r="O1480" s="42"/>
      <c r="P1480" s="42"/>
    </row>
    <row r="1481" spans="1:16">
      <c r="A1481" s="42"/>
      <c r="B1481" s="43"/>
      <c r="C1481" s="42"/>
      <c r="D1481" s="42"/>
      <c r="E1481" s="42"/>
      <c r="F1481" s="42"/>
      <c r="G1481" s="42"/>
      <c r="H1481" s="42"/>
      <c r="I1481" s="42"/>
      <c r="J1481" s="42"/>
      <c r="K1481" s="42"/>
      <c r="L1481" s="42"/>
      <c r="M1481" s="42"/>
      <c r="N1481" s="42"/>
      <c r="O1481" s="42"/>
      <c r="P1481" s="42"/>
    </row>
    <row r="1482" spans="1:16">
      <c r="A1482" s="42"/>
      <c r="B1482" s="43"/>
      <c r="C1482" s="42"/>
      <c r="D1482" s="42"/>
      <c r="E1482" s="42"/>
      <c r="F1482" s="42"/>
      <c r="G1482" s="42"/>
      <c r="H1482" s="42"/>
      <c r="I1482" s="42"/>
      <c r="J1482" s="42"/>
      <c r="K1482" s="42"/>
      <c r="L1482" s="42"/>
      <c r="M1482" s="42"/>
      <c r="N1482" s="42"/>
      <c r="O1482" s="42"/>
      <c r="P1482" s="42"/>
    </row>
    <row r="1483" spans="1:16">
      <c r="A1483" s="42"/>
      <c r="B1483" s="43"/>
      <c r="C1483" s="42"/>
      <c r="D1483" s="42"/>
      <c r="E1483" s="42"/>
      <c r="F1483" s="42"/>
      <c r="G1483" s="42"/>
      <c r="H1483" s="42"/>
      <c r="I1483" s="42"/>
      <c r="J1483" s="42"/>
      <c r="K1483" s="42"/>
      <c r="L1483" s="42"/>
      <c r="M1483" s="42"/>
      <c r="N1483" s="42"/>
      <c r="O1483" s="42"/>
      <c r="P1483" s="42"/>
    </row>
    <row r="1484" spans="1:16">
      <c r="A1484" s="42"/>
      <c r="B1484" s="43"/>
      <c r="C1484" s="42"/>
      <c r="D1484" s="42"/>
      <c r="E1484" s="42"/>
      <c r="F1484" s="42"/>
      <c r="G1484" s="42"/>
      <c r="H1484" s="42"/>
      <c r="I1484" s="42"/>
      <c r="J1484" s="42"/>
      <c r="K1484" s="42"/>
      <c r="L1484" s="42"/>
      <c r="M1484" s="42"/>
      <c r="N1484" s="42"/>
      <c r="O1484" s="42"/>
      <c r="P1484" s="42"/>
    </row>
    <row r="1485" spans="1:16">
      <c r="A1485" s="42"/>
      <c r="B1485" s="43"/>
      <c r="C1485" s="42"/>
      <c r="D1485" s="42"/>
      <c r="E1485" s="42"/>
      <c r="F1485" s="42"/>
      <c r="G1485" s="42"/>
      <c r="H1485" s="42"/>
      <c r="I1485" s="42"/>
      <c r="J1485" s="42"/>
      <c r="K1485" s="42"/>
      <c r="L1485" s="42"/>
      <c r="M1485" s="42"/>
      <c r="N1485" s="42"/>
      <c r="O1485" s="42"/>
      <c r="P1485" s="42"/>
    </row>
    <row r="1486" spans="1:16">
      <c r="A1486" s="42"/>
      <c r="B1486" s="43"/>
      <c r="C1486" s="42"/>
      <c r="D1486" s="42"/>
      <c r="E1486" s="42"/>
      <c r="F1486" s="42"/>
      <c r="G1486" s="42"/>
      <c r="H1486" s="42"/>
      <c r="I1486" s="42"/>
      <c r="J1486" s="42"/>
      <c r="K1486" s="42"/>
      <c r="L1486" s="42"/>
      <c r="M1486" s="42"/>
      <c r="N1486" s="42"/>
      <c r="O1486" s="42"/>
      <c r="P1486" s="42"/>
    </row>
    <row r="1487" spans="1:16">
      <c r="A1487" s="42"/>
      <c r="B1487" s="43"/>
      <c r="C1487" s="42"/>
      <c r="D1487" s="42"/>
      <c r="E1487" s="42"/>
      <c r="F1487" s="42"/>
      <c r="G1487" s="42"/>
      <c r="H1487" s="42"/>
      <c r="I1487" s="42"/>
      <c r="J1487" s="42"/>
      <c r="K1487" s="42"/>
      <c r="L1487" s="42"/>
      <c r="M1487" s="42"/>
      <c r="N1487" s="42"/>
      <c r="O1487" s="42"/>
      <c r="P1487" s="42"/>
    </row>
    <row r="1488" spans="1:16">
      <c r="A1488" s="42"/>
      <c r="B1488" s="43"/>
      <c r="C1488" s="42"/>
      <c r="D1488" s="42"/>
      <c r="E1488" s="42"/>
      <c r="F1488" s="42"/>
      <c r="G1488" s="42"/>
      <c r="H1488" s="42"/>
      <c r="I1488" s="42"/>
      <c r="J1488" s="42"/>
      <c r="K1488" s="42"/>
      <c r="L1488" s="42"/>
      <c r="M1488" s="42"/>
      <c r="N1488" s="42"/>
      <c r="O1488" s="42"/>
      <c r="P1488" s="42"/>
    </row>
    <row r="1489" spans="1:16">
      <c r="A1489" s="42"/>
      <c r="B1489" s="43"/>
      <c r="C1489" s="42"/>
      <c r="D1489" s="42"/>
      <c r="E1489" s="42"/>
      <c r="F1489" s="42"/>
      <c r="G1489" s="42"/>
      <c r="H1489" s="42"/>
      <c r="I1489" s="42"/>
      <c r="J1489" s="42"/>
      <c r="K1489" s="42"/>
      <c r="L1489" s="42"/>
      <c r="M1489" s="42"/>
      <c r="N1489" s="42"/>
      <c r="O1489" s="42"/>
      <c r="P1489" s="42"/>
    </row>
    <row r="1490" spans="1:16">
      <c r="A1490" s="42"/>
      <c r="B1490" s="43"/>
      <c r="C1490" s="42"/>
      <c r="D1490" s="42"/>
      <c r="E1490" s="42"/>
      <c r="F1490" s="42"/>
      <c r="G1490" s="42"/>
      <c r="H1490" s="42"/>
      <c r="I1490" s="42"/>
      <c r="J1490" s="42"/>
      <c r="K1490" s="42"/>
      <c r="L1490" s="42"/>
      <c r="M1490" s="42"/>
      <c r="N1490" s="42"/>
      <c r="O1490" s="42"/>
      <c r="P1490" s="42"/>
    </row>
    <row r="1491" spans="1:16">
      <c r="A1491" s="42"/>
      <c r="B1491" s="43"/>
      <c r="C1491" s="42"/>
      <c r="D1491" s="42"/>
      <c r="E1491" s="42"/>
      <c r="F1491" s="42"/>
      <c r="G1491" s="42"/>
      <c r="H1491" s="42"/>
      <c r="I1491" s="42"/>
      <c r="J1491" s="42"/>
      <c r="K1491" s="42"/>
      <c r="L1491" s="42"/>
      <c r="M1491" s="42"/>
      <c r="N1491" s="42"/>
      <c r="O1491" s="42"/>
      <c r="P1491" s="42"/>
    </row>
    <row r="1492" spans="1:16">
      <c r="A1492" s="42"/>
      <c r="B1492" s="43"/>
      <c r="C1492" s="42"/>
      <c r="D1492" s="42"/>
      <c r="E1492" s="42"/>
      <c r="F1492" s="42"/>
      <c r="G1492" s="42"/>
      <c r="H1492" s="42"/>
      <c r="I1492" s="42"/>
      <c r="J1492" s="42"/>
      <c r="K1492" s="42"/>
      <c r="L1492" s="42"/>
      <c r="M1492" s="42"/>
      <c r="N1492" s="42"/>
      <c r="O1492" s="42"/>
      <c r="P1492" s="42"/>
    </row>
    <row r="1493" spans="1:16">
      <c r="A1493" s="42"/>
      <c r="B1493" s="43"/>
      <c r="C1493" s="42"/>
      <c r="D1493" s="42"/>
      <c r="E1493" s="42"/>
      <c r="F1493" s="42"/>
      <c r="G1493" s="42"/>
      <c r="H1493" s="42"/>
      <c r="I1493" s="42"/>
      <c r="J1493" s="42"/>
      <c r="K1493" s="42"/>
      <c r="L1493" s="42"/>
      <c r="M1493" s="42"/>
      <c r="N1493" s="42"/>
      <c r="O1493" s="42"/>
      <c r="P1493" s="42"/>
    </row>
    <row r="1494" spans="1:16">
      <c r="A1494" s="42"/>
      <c r="B1494" s="43"/>
      <c r="C1494" s="42"/>
      <c r="D1494" s="42"/>
      <c r="E1494" s="42"/>
      <c r="F1494" s="42"/>
      <c r="G1494" s="42"/>
      <c r="H1494" s="42"/>
      <c r="I1494" s="42"/>
      <c r="J1494" s="42"/>
      <c r="K1494" s="42"/>
      <c r="L1494" s="42"/>
      <c r="M1494" s="42"/>
      <c r="N1494" s="42"/>
      <c r="O1494" s="42"/>
      <c r="P1494" s="42"/>
    </row>
    <row r="1495" spans="1:16">
      <c r="A1495" s="42"/>
      <c r="B1495" s="43"/>
      <c r="C1495" s="42"/>
      <c r="D1495" s="42"/>
      <c r="E1495" s="42"/>
      <c r="F1495" s="42"/>
      <c r="G1495" s="42"/>
      <c r="H1495" s="42"/>
      <c r="I1495" s="42"/>
      <c r="J1495" s="42"/>
      <c r="K1495" s="42"/>
      <c r="L1495" s="42"/>
      <c r="M1495" s="42"/>
      <c r="N1495" s="42"/>
      <c r="O1495" s="42"/>
      <c r="P1495" s="42"/>
    </row>
    <row r="1496" spans="1:16">
      <c r="A1496" s="42"/>
      <c r="B1496" s="43"/>
      <c r="C1496" s="42"/>
      <c r="D1496" s="42"/>
      <c r="E1496" s="42"/>
      <c r="F1496" s="42"/>
      <c r="G1496" s="42"/>
      <c r="H1496" s="42"/>
      <c r="I1496" s="42"/>
      <c r="J1496" s="42"/>
      <c r="K1496" s="42"/>
      <c r="L1496" s="42"/>
      <c r="M1496" s="42"/>
      <c r="N1496" s="42"/>
      <c r="O1496" s="42"/>
      <c r="P1496" s="42"/>
    </row>
    <row r="1497" spans="1:16">
      <c r="A1497" s="42"/>
      <c r="B1497" s="43"/>
      <c r="C1497" s="42"/>
      <c r="D1497" s="42"/>
      <c r="E1497" s="42"/>
      <c r="F1497" s="42"/>
      <c r="G1497" s="42"/>
      <c r="H1497" s="42"/>
      <c r="I1497" s="42"/>
      <c r="J1497" s="42"/>
      <c r="K1497" s="42"/>
      <c r="L1497" s="42"/>
      <c r="M1497" s="42"/>
      <c r="N1497" s="42"/>
      <c r="O1497" s="42"/>
      <c r="P1497" s="42"/>
    </row>
    <row r="1498" spans="1:16">
      <c r="A1498" s="42"/>
      <c r="B1498" s="43"/>
      <c r="C1498" s="42"/>
      <c r="D1498" s="42"/>
      <c r="E1498" s="42"/>
      <c r="F1498" s="42"/>
      <c r="G1498" s="42"/>
      <c r="H1498" s="42"/>
      <c r="I1498" s="42"/>
      <c r="J1498" s="42"/>
      <c r="K1498" s="42"/>
      <c r="L1498" s="42"/>
      <c r="M1498" s="42"/>
      <c r="N1498" s="42"/>
      <c r="O1498" s="42"/>
      <c r="P1498" s="42"/>
    </row>
    <row r="1499" spans="1:16">
      <c r="A1499" s="42"/>
      <c r="B1499" s="43"/>
      <c r="C1499" s="42"/>
      <c r="D1499" s="42"/>
      <c r="E1499" s="42"/>
      <c r="F1499" s="42"/>
      <c r="G1499" s="42"/>
      <c r="H1499" s="42"/>
      <c r="I1499" s="42"/>
      <c r="J1499" s="42"/>
      <c r="K1499" s="42"/>
      <c r="L1499" s="42"/>
      <c r="M1499" s="42"/>
      <c r="N1499" s="42"/>
      <c r="O1499" s="42"/>
      <c r="P1499" s="42"/>
    </row>
    <row r="1500" spans="1:16">
      <c r="A1500" s="42"/>
      <c r="B1500" s="43"/>
      <c r="C1500" s="42"/>
      <c r="D1500" s="42"/>
      <c r="E1500" s="42"/>
      <c r="F1500" s="42"/>
      <c r="G1500" s="42"/>
      <c r="H1500" s="42"/>
      <c r="I1500" s="42"/>
      <c r="J1500" s="42"/>
      <c r="K1500" s="42"/>
      <c r="L1500" s="42"/>
      <c r="M1500" s="42"/>
      <c r="N1500" s="42"/>
      <c r="O1500" s="42"/>
      <c r="P1500" s="42"/>
    </row>
    <row r="1501" spans="1:16">
      <c r="A1501" s="42"/>
      <c r="B1501" s="43"/>
      <c r="C1501" s="42"/>
      <c r="D1501" s="42"/>
      <c r="E1501" s="42"/>
      <c r="F1501" s="42"/>
      <c r="G1501" s="42"/>
      <c r="H1501" s="42"/>
      <c r="I1501" s="42"/>
      <c r="J1501" s="42"/>
      <c r="K1501" s="42"/>
      <c r="L1501" s="42"/>
      <c r="M1501" s="42"/>
      <c r="N1501" s="42"/>
      <c r="O1501" s="42"/>
      <c r="P1501" s="42"/>
    </row>
    <row r="1502" spans="1:16">
      <c r="A1502" s="42"/>
      <c r="B1502" s="43"/>
      <c r="C1502" s="42"/>
      <c r="D1502" s="42"/>
      <c r="E1502" s="42"/>
      <c r="F1502" s="42"/>
      <c r="G1502" s="42"/>
      <c r="H1502" s="42"/>
      <c r="I1502" s="42"/>
      <c r="J1502" s="42"/>
      <c r="K1502" s="42"/>
      <c r="L1502" s="42"/>
      <c r="M1502" s="42"/>
      <c r="N1502" s="42"/>
      <c r="O1502" s="42"/>
      <c r="P1502" s="42"/>
    </row>
    <row r="1503" spans="1:16">
      <c r="A1503" s="42"/>
      <c r="B1503" s="43"/>
      <c r="C1503" s="42"/>
      <c r="D1503" s="42"/>
      <c r="E1503" s="42"/>
      <c r="F1503" s="42"/>
      <c r="G1503" s="42"/>
      <c r="H1503" s="42"/>
      <c r="I1503" s="42"/>
      <c r="J1503" s="42"/>
      <c r="K1503" s="42"/>
      <c r="L1503" s="42"/>
      <c r="M1503" s="42"/>
      <c r="N1503" s="42"/>
      <c r="O1503" s="42"/>
      <c r="P1503" s="42"/>
    </row>
    <row r="1504" spans="1:16">
      <c r="A1504" s="42"/>
      <c r="B1504" s="43"/>
      <c r="C1504" s="42"/>
      <c r="D1504" s="42"/>
      <c r="E1504" s="42"/>
      <c r="F1504" s="42"/>
      <c r="G1504" s="42"/>
      <c r="H1504" s="42"/>
      <c r="I1504" s="42"/>
      <c r="J1504" s="42"/>
      <c r="K1504" s="42"/>
      <c r="L1504" s="42"/>
      <c r="M1504" s="42"/>
      <c r="N1504" s="42"/>
      <c r="O1504" s="42"/>
      <c r="P1504" s="42"/>
    </row>
    <row r="1505" spans="1:16">
      <c r="A1505" s="42"/>
      <c r="B1505" s="43"/>
      <c r="C1505" s="42"/>
      <c r="D1505" s="42"/>
      <c r="E1505" s="42"/>
      <c r="F1505" s="42"/>
      <c r="G1505" s="42"/>
      <c r="H1505" s="42"/>
      <c r="I1505" s="42"/>
      <c r="J1505" s="42"/>
      <c r="K1505" s="42"/>
      <c r="L1505" s="42"/>
      <c r="M1505" s="42"/>
      <c r="N1505" s="42"/>
      <c r="O1505" s="42"/>
      <c r="P1505" s="42"/>
    </row>
    <row r="1506" spans="1:16">
      <c r="A1506" s="42"/>
      <c r="B1506" s="43"/>
      <c r="C1506" s="42"/>
      <c r="D1506" s="42"/>
      <c r="E1506" s="42"/>
      <c r="F1506" s="42"/>
      <c r="G1506" s="42"/>
      <c r="H1506" s="42"/>
      <c r="I1506" s="42"/>
      <c r="J1506" s="42"/>
      <c r="K1506" s="42"/>
      <c r="L1506" s="42"/>
      <c r="M1506" s="42"/>
      <c r="N1506" s="42"/>
      <c r="O1506" s="42"/>
      <c r="P1506" s="42"/>
    </row>
    <row r="1507" spans="1:16">
      <c r="A1507" s="42"/>
      <c r="B1507" s="43"/>
      <c r="C1507" s="42"/>
      <c r="D1507" s="42"/>
      <c r="E1507" s="42"/>
      <c r="F1507" s="42"/>
      <c r="G1507" s="42"/>
      <c r="H1507" s="42"/>
      <c r="I1507" s="42"/>
      <c r="J1507" s="42"/>
      <c r="K1507" s="42"/>
      <c r="L1507" s="42"/>
      <c r="M1507" s="42"/>
      <c r="N1507" s="42"/>
      <c r="O1507" s="42"/>
      <c r="P1507" s="42"/>
    </row>
    <row r="1508" spans="1:16">
      <c r="A1508" s="42"/>
      <c r="B1508" s="43"/>
      <c r="C1508" s="42"/>
      <c r="D1508" s="42"/>
      <c r="E1508" s="42"/>
      <c r="F1508" s="42"/>
      <c r="G1508" s="42"/>
      <c r="H1508" s="42"/>
      <c r="I1508" s="42"/>
      <c r="J1508" s="42"/>
      <c r="K1508" s="42"/>
      <c r="L1508" s="42"/>
      <c r="M1508" s="42"/>
      <c r="N1508" s="42"/>
      <c r="O1508" s="42"/>
      <c r="P1508" s="42"/>
    </row>
    <row r="1509" spans="1:16">
      <c r="A1509" s="42"/>
      <c r="B1509" s="43"/>
      <c r="C1509" s="42"/>
      <c r="D1509" s="42"/>
      <c r="E1509" s="42"/>
      <c r="F1509" s="42"/>
      <c r="G1509" s="42"/>
      <c r="H1509" s="42"/>
      <c r="I1509" s="42"/>
      <c r="J1509" s="42"/>
      <c r="K1509" s="42"/>
      <c r="L1509" s="42"/>
      <c r="M1509" s="42"/>
      <c r="N1509" s="42"/>
      <c r="O1509" s="42"/>
      <c r="P1509" s="42"/>
    </row>
    <row r="1510" spans="1:16">
      <c r="A1510" s="42"/>
      <c r="B1510" s="43"/>
      <c r="C1510" s="42"/>
      <c r="D1510" s="42"/>
      <c r="E1510" s="42"/>
      <c r="F1510" s="42"/>
      <c r="G1510" s="42"/>
      <c r="H1510" s="42"/>
      <c r="I1510" s="42"/>
      <c r="J1510" s="42"/>
      <c r="K1510" s="42"/>
      <c r="L1510" s="42"/>
      <c r="M1510" s="42"/>
      <c r="N1510" s="42"/>
      <c r="O1510" s="42"/>
      <c r="P1510" s="42"/>
    </row>
    <row r="1511" spans="1:16">
      <c r="A1511" s="42"/>
      <c r="B1511" s="43"/>
      <c r="C1511" s="42"/>
      <c r="D1511" s="42"/>
      <c r="E1511" s="42"/>
      <c r="F1511" s="42"/>
      <c r="G1511" s="42"/>
      <c r="H1511" s="42"/>
      <c r="I1511" s="42"/>
      <c r="J1511" s="42"/>
      <c r="K1511" s="42"/>
      <c r="L1511" s="42"/>
      <c r="M1511" s="42"/>
      <c r="N1511" s="42"/>
      <c r="O1511" s="42"/>
      <c r="P1511" s="42"/>
    </row>
    <row r="1512" spans="1:16">
      <c r="A1512" s="42"/>
      <c r="B1512" s="43"/>
      <c r="C1512" s="42"/>
      <c r="D1512" s="42"/>
      <c r="E1512" s="42"/>
      <c r="F1512" s="42"/>
      <c r="G1512" s="42"/>
      <c r="H1512" s="42"/>
      <c r="I1512" s="42"/>
      <c r="J1512" s="42"/>
      <c r="K1512" s="42"/>
      <c r="L1512" s="42"/>
      <c r="M1512" s="42"/>
      <c r="N1512" s="42"/>
      <c r="O1512" s="42"/>
      <c r="P1512" s="42"/>
    </row>
    <row r="1513" spans="1:16">
      <c r="A1513" s="42"/>
      <c r="B1513" s="43"/>
      <c r="C1513" s="42"/>
      <c r="D1513" s="42"/>
      <c r="E1513" s="42"/>
      <c r="F1513" s="42"/>
      <c r="G1513" s="42"/>
      <c r="H1513" s="42"/>
      <c r="I1513" s="42"/>
      <c r="J1513" s="42"/>
      <c r="K1513" s="42"/>
      <c r="L1513" s="42"/>
      <c r="M1513" s="42"/>
      <c r="N1513" s="42"/>
      <c r="O1513" s="42"/>
      <c r="P1513" s="42"/>
    </row>
    <row r="1514" spans="1:16">
      <c r="A1514" s="42"/>
      <c r="B1514" s="43"/>
      <c r="C1514" s="42"/>
      <c r="D1514" s="42"/>
      <c r="E1514" s="42"/>
      <c r="F1514" s="42"/>
      <c r="G1514" s="42"/>
      <c r="H1514" s="42"/>
      <c r="I1514" s="42"/>
      <c r="J1514" s="42"/>
      <c r="K1514" s="42"/>
      <c r="L1514" s="42"/>
      <c r="M1514" s="42"/>
      <c r="N1514" s="42"/>
      <c r="O1514" s="42"/>
      <c r="P1514" s="42"/>
    </row>
    <row r="1515" spans="1:16">
      <c r="A1515" s="42"/>
      <c r="B1515" s="43"/>
      <c r="C1515" s="42"/>
      <c r="D1515" s="42"/>
      <c r="E1515" s="42"/>
      <c r="F1515" s="42"/>
      <c r="G1515" s="42"/>
      <c r="H1515" s="42"/>
      <c r="I1515" s="42"/>
      <c r="J1515" s="42"/>
      <c r="K1515" s="42"/>
      <c r="L1515" s="42"/>
      <c r="M1515" s="42"/>
      <c r="N1515" s="42"/>
      <c r="O1515" s="42"/>
      <c r="P1515" s="42"/>
    </row>
    <row r="1516" spans="1:16">
      <c r="A1516" s="42"/>
      <c r="B1516" s="43"/>
      <c r="C1516" s="42"/>
      <c r="D1516" s="42"/>
      <c r="E1516" s="42"/>
      <c r="F1516" s="42"/>
      <c r="G1516" s="42"/>
      <c r="H1516" s="42"/>
      <c r="I1516" s="42"/>
      <c r="J1516" s="42"/>
      <c r="K1516" s="42"/>
      <c r="L1516" s="42"/>
      <c r="M1516" s="42"/>
      <c r="N1516" s="42"/>
      <c r="O1516" s="42"/>
      <c r="P1516" s="42"/>
    </row>
    <row r="1517" spans="1:16">
      <c r="A1517" s="42"/>
      <c r="B1517" s="43"/>
      <c r="C1517" s="42"/>
      <c r="D1517" s="42"/>
      <c r="E1517" s="42"/>
      <c r="F1517" s="42"/>
      <c r="G1517" s="42"/>
      <c r="H1517" s="42"/>
      <c r="I1517" s="42"/>
      <c r="J1517" s="42"/>
      <c r="K1517" s="42"/>
      <c r="L1517" s="42"/>
      <c r="M1517" s="42"/>
      <c r="N1517" s="42"/>
      <c r="O1517" s="42"/>
      <c r="P1517" s="42"/>
    </row>
    <row r="1518" spans="1:16">
      <c r="A1518" s="42"/>
      <c r="B1518" s="43"/>
      <c r="C1518" s="42"/>
      <c r="D1518" s="42"/>
      <c r="E1518" s="42"/>
      <c r="F1518" s="42"/>
      <c r="G1518" s="42"/>
      <c r="H1518" s="42"/>
      <c r="I1518" s="42"/>
      <c r="J1518" s="42"/>
      <c r="K1518" s="42"/>
      <c r="L1518" s="42"/>
      <c r="M1518" s="42"/>
      <c r="N1518" s="42"/>
      <c r="O1518" s="42"/>
      <c r="P1518" s="42"/>
    </row>
    <row r="1519" spans="1:16">
      <c r="A1519" s="42"/>
      <c r="B1519" s="43"/>
      <c r="C1519" s="42"/>
      <c r="D1519" s="42"/>
      <c r="E1519" s="42"/>
      <c r="F1519" s="42"/>
      <c r="G1519" s="42"/>
      <c r="H1519" s="42"/>
      <c r="I1519" s="42"/>
      <c r="J1519" s="42"/>
      <c r="K1519" s="42"/>
      <c r="L1519" s="42"/>
      <c r="M1519" s="42"/>
      <c r="N1519" s="42"/>
      <c r="O1519" s="42"/>
      <c r="P1519" s="42"/>
    </row>
    <row r="1520" spans="1:16">
      <c r="A1520" s="42"/>
      <c r="B1520" s="43"/>
      <c r="C1520" s="42"/>
      <c r="D1520" s="42"/>
      <c r="E1520" s="42"/>
      <c r="F1520" s="42"/>
      <c r="G1520" s="42"/>
      <c r="H1520" s="42"/>
      <c r="I1520" s="42"/>
      <c r="J1520" s="42"/>
      <c r="K1520" s="42"/>
      <c r="L1520" s="42"/>
      <c r="M1520" s="42"/>
      <c r="N1520" s="42"/>
      <c r="O1520" s="42"/>
      <c r="P1520" s="42"/>
    </row>
    <row r="1521" spans="1:16">
      <c r="A1521" s="42"/>
      <c r="B1521" s="43"/>
      <c r="C1521" s="42"/>
      <c r="D1521" s="42"/>
      <c r="E1521" s="42"/>
      <c r="F1521" s="42"/>
      <c r="G1521" s="42"/>
      <c r="H1521" s="42"/>
      <c r="I1521" s="42"/>
      <c r="J1521" s="42"/>
      <c r="K1521" s="42"/>
      <c r="L1521" s="42"/>
      <c r="M1521" s="42"/>
      <c r="N1521" s="42"/>
      <c r="O1521" s="42"/>
      <c r="P1521" s="42"/>
    </row>
    <row r="1522" spans="1:16">
      <c r="A1522" s="42"/>
      <c r="B1522" s="43"/>
      <c r="C1522" s="42"/>
      <c r="D1522" s="42"/>
      <c r="E1522" s="42"/>
      <c r="F1522" s="42"/>
      <c r="G1522" s="42"/>
      <c r="H1522" s="42"/>
      <c r="I1522" s="42"/>
      <c r="J1522" s="42"/>
      <c r="K1522" s="42"/>
      <c r="L1522" s="42"/>
      <c r="M1522" s="42"/>
      <c r="N1522" s="42"/>
      <c r="O1522" s="42"/>
      <c r="P1522" s="42"/>
    </row>
    <row r="1523" spans="1:16">
      <c r="A1523" s="42"/>
      <c r="B1523" s="43"/>
      <c r="C1523" s="42"/>
      <c r="D1523" s="42"/>
      <c r="E1523" s="42"/>
      <c r="F1523" s="42"/>
      <c r="G1523" s="42"/>
      <c r="H1523" s="42"/>
      <c r="I1523" s="42"/>
      <c r="J1523" s="42"/>
      <c r="K1523" s="42"/>
      <c r="L1523" s="42"/>
      <c r="M1523" s="42"/>
      <c r="N1523" s="42"/>
      <c r="O1523" s="42"/>
      <c r="P1523" s="42"/>
    </row>
    <row r="1524" spans="1:16">
      <c r="A1524" s="42"/>
      <c r="B1524" s="43"/>
      <c r="C1524" s="42"/>
      <c r="D1524" s="42"/>
      <c r="E1524" s="42"/>
      <c r="F1524" s="42"/>
      <c r="G1524" s="42"/>
      <c r="H1524" s="42"/>
      <c r="I1524" s="42"/>
      <c r="J1524" s="42"/>
      <c r="K1524" s="42"/>
      <c r="L1524" s="42"/>
      <c r="M1524" s="42"/>
      <c r="N1524" s="42"/>
      <c r="O1524" s="42"/>
      <c r="P1524" s="42"/>
    </row>
    <row r="1525" spans="1:16">
      <c r="A1525" s="42"/>
      <c r="B1525" s="43"/>
      <c r="C1525" s="42"/>
      <c r="D1525" s="42"/>
      <c r="E1525" s="42"/>
      <c r="F1525" s="42"/>
      <c r="G1525" s="42"/>
      <c r="H1525" s="42"/>
      <c r="I1525" s="42"/>
      <c r="J1525" s="42"/>
      <c r="K1525" s="42"/>
      <c r="L1525" s="42"/>
      <c r="M1525" s="42"/>
      <c r="N1525" s="42"/>
      <c r="O1525" s="42"/>
      <c r="P1525" s="42"/>
    </row>
    <row r="1526" spans="1:16">
      <c r="A1526" s="42"/>
      <c r="B1526" s="43"/>
      <c r="C1526" s="42"/>
      <c r="D1526" s="42"/>
      <c r="E1526" s="42"/>
      <c r="F1526" s="42"/>
      <c r="G1526" s="42"/>
      <c r="H1526" s="42"/>
      <c r="I1526" s="42"/>
      <c r="J1526" s="42"/>
      <c r="K1526" s="42"/>
      <c r="L1526" s="42"/>
      <c r="M1526" s="42"/>
      <c r="N1526" s="42"/>
      <c r="O1526" s="42"/>
      <c r="P1526" s="42"/>
    </row>
    <row r="1527" spans="1:16">
      <c r="A1527" s="42"/>
      <c r="B1527" s="43"/>
      <c r="C1527" s="42"/>
      <c r="D1527" s="42"/>
      <c r="E1527" s="42"/>
      <c r="F1527" s="42"/>
      <c r="G1527" s="42"/>
      <c r="H1527" s="42"/>
      <c r="I1527" s="42"/>
      <c r="J1527" s="42"/>
      <c r="K1527" s="42"/>
      <c r="L1527" s="42"/>
      <c r="M1527" s="42"/>
      <c r="N1527" s="42"/>
      <c r="O1527" s="42"/>
      <c r="P1527" s="42"/>
    </row>
    <row r="1528" spans="1:16">
      <c r="A1528" s="42"/>
      <c r="B1528" s="43"/>
      <c r="C1528" s="42"/>
      <c r="D1528" s="42"/>
      <c r="E1528" s="42"/>
      <c r="F1528" s="42"/>
      <c r="G1528" s="42"/>
      <c r="H1528" s="42"/>
      <c r="I1528" s="42"/>
      <c r="J1528" s="42"/>
      <c r="K1528" s="42"/>
      <c r="L1528" s="42"/>
      <c r="M1528" s="42"/>
      <c r="N1528" s="42"/>
      <c r="O1528" s="42"/>
      <c r="P1528" s="42"/>
    </row>
    <row r="1529" spans="1:16">
      <c r="A1529" s="42"/>
      <c r="B1529" s="43"/>
      <c r="C1529" s="42"/>
      <c r="D1529" s="42"/>
      <c r="E1529" s="42"/>
      <c r="F1529" s="42"/>
      <c r="G1529" s="42"/>
      <c r="H1529" s="42"/>
      <c r="I1529" s="42"/>
      <c r="J1529" s="42"/>
      <c r="K1529" s="42"/>
      <c r="L1529" s="42"/>
      <c r="M1529" s="42"/>
      <c r="N1529" s="42"/>
      <c r="O1529" s="42"/>
      <c r="P1529" s="42"/>
    </row>
    <row r="1530" spans="1:16">
      <c r="A1530" s="42"/>
      <c r="B1530" s="43"/>
      <c r="C1530" s="42"/>
      <c r="D1530" s="42"/>
      <c r="E1530" s="42"/>
      <c r="F1530" s="42"/>
      <c r="G1530" s="42"/>
      <c r="H1530" s="42"/>
      <c r="I1530" s="42"/>
      <c r="J1530" s="42"/>
      <c r="K1530" s="42"/>
      <c r="L1530" s="42"/>
      <c r="M1530" s="42"/>
      <c r="N1530" s="42"/>
      <c r="O1530" s="42"/>
      <c r="P1530" s="42"/>
    </row>
    <row r="1531" spans="1:16">
      <c r="A1531" s="42"/>
      <c r="B1531" s="43"/>
      <c r="C1531" s="42"/>
      <c r="D1531" s="42"/>
      <c r="E1531" s="42"/>
      <c r="F1531" s="42"/>
      <c r="G1531" s="42"/>
      <c r="H1531" s="42"/>
      <c r="I1531" s="42"/>
      <c r="J1531" s="42"/>
      <c r="K1531" s="42"/>
      <c r="L1531" s="42"/>
      <c r="M1531" s="42"/>
      <c r="N1531" s="42"/>
      <c r="O1531" s="42"/>
      <c r="P1531" s="42"/>
    </row>
    <row r="1532" spans="1:16">
      <c r="A1532" s="42"/>
      <c r="B1532" s="43"/>
      <c r="C1532" s="42"/>
      <c r="D1532" s="42"/>
      <c r="E1532" s="42"/>
      <c r="F1532" s="42"/>
      <c r="G1532" s="42"/>
      <c r="H1532" s="42"/>
      <c r="I1532" s="42"/>
      <c r="J1532" s="42"/>
      <c r="K1532" s="42"/>
      <c r="L1532" s="42"/>
      <c r="M1532" s="42"/>
      <c r="N1532" s="42"/>
      <c r="O1532" s="42"/>
      <c r="P1532" s="42"/>
    </row>
    <row r="1533" spans="1:16">
      <c r="A1533" s="42"/>
      <c r="B1533" s="43"/>
      <c r="C1533" s="42"/>
      <c r="D1533" s="42"/>
      <c r="E1533" s="42"/>
      <c r="F1533" s="42"/>
      <c r="G1533" s="42"/>
      <c r="H1533" s="42"/>
      <c r="I1533" s="42"/>
      <c r="J1533" s="42"/>
      <c r="K1533" s="42"/>
      <c r="L1533" s="42"/>
      <c r="M1533" s="42"/>
      <c r="N1533" s="42"/>
      <c r="O1533" s="42"/>
      <c r="P1533" s="42"/>
    </row>
    <row r="1534" spans="1:16">
      <c r="A1534" s="42"/>
      <c r="B1534" s="43"/>
      <c r="C1534" s="42"/>
      <c r="D1534" s="42"/>
      <c r="E1534" s="42"/>
      <c r="F1534" s="42"/>
      <c r="G1534" s="42"/>
      <c r="H1534" s="42"/>
      <c r="I1534" s="42"/>
      <c r="J1534" s="42"/>
      <c r="K1534" s="42"/>
      <c r="L1534" s="42"/>
      <c r="M1534" s="42"/>
      <c r="N1534" s="42"/>
      <c r="O1534" s="42"/>
      <c r="P1534" s="42"/>
    </row>
    <row r="1535" spans="1:16">
      <c r="A1535" s="42"/>
      <c r="B1535" s="43"/>
      <c r="C1535" s="42"/>
      <c r="D1535" s="42"/>
      <c r="E1535" s="42"/>
      <c r="F1535" s="42"/>
      <c r="G1535" s="42"/>
      <c r="H1535" s="42"/>
      <c r="I1535" s="42"/>
      <c r="J1535" s="42"/>
      <c r="K1535" s="42"/>
      <c r="L1535" s="42"/>
      <c r="M1535" s="42"/>
      <c r="N1535" s="42"/>
      <c r="O1535" s="42"/>
      <c r="P1535" s="42"/>
    </row>
    <row r="1536" spans="1:16">
      <c r="A1536" s="42"/>
      <c r="B1536" s="43"/>
      <c r="C1536" s="42"/>
      <c r="D1536" s="42"/>
      <c r="E1536" s="42"/>
      <c r="F1536" s="42"/>
      <c r="G1536" s="42"/>
      <c r="H1536" s="42"/>
      <c r="I1536" s="42"/>
      <c r="J1536" s="42"/>
      <c r="K1536" s="42"/>
      <c r="L1536" s="42"/>
      <c r="M1536" s="42"/>
      <c r="N1536" s="42"/>
      <c r="O1536" s="42"/>
      <c r="P1536" s="42"/>
    </row>
    <row r="1537" spans="1:16">
      <c r="A1537" s="42"/>
      <c r="B1537" s="43"/>
      <c r="C1537" s="42"/>
      <c r="D1537" s="42"/>
      <c r="E1537" s="42"/>
      <c r="F1537" s="42"/>
      <c r="G1537" s="42"/>
      <c r="H1537" s="42"/>
      <c r="I1537" s="42"/>
      <c r="J1537" s="42"/>
      <c r="K1537" s="42"/>
      <c r="L1537" s="42"/>
      <c r="M1537" s="42"/>
      <c r="N1537" s="42"/>
      <c r="O1537" s="42"/>
      <c r="P1537" s="42"/>
    </row>
    <row r="1538" spans="1:16">
      <c r="A1538" s="42"/>
      <c r="B1538" s="43"/>
      <c r="C1538" s="42"/>
      <c r="D1538" s="42"/>
      <c r="E1538" s="42"/>
      <c r="F1538" s="42"/>
      <c r="G1538" s="42"/>
      <c r="H1538" s="42"/>
      <c r="I1538" s="42"/>
      <c r="J1538" s="42"/>
      <c r="K1538" s="42"/>
      <c r="L1538" s="42"/>
      <c r="M1538" s="42"/>
      <c r="N1538" s="42"/>
      <c r="O1538" s="42"/>
      <c r="P1538" s="42"/>
    </row>
    <row r="1539" spans="1:16">
      <c r="A1539" s="42"/>
      <c r="B1539" s="43"/>
      <c r="C1539" s="42"/>
      <c r="D1539" s="42"/>
      <c r="E1539" s="42"/>
      <c r="F1539" s="42"/>
      <c r="G1539" s="42"/>
      <c r="H1539" s="42"/>
      <c r="I1539" s="42"/>
      <c r="J1539" s="42"/>
      <c r="K1539" s="42"/>
      <c r="L1539" s="42"/>
      <c r="M1539" s="42"/>
      <c r="N1539" s="42"/>
      <c r="O1539" s="42"/>
      <c r="P1539" s="42"/>
    </row>
    <row r="1540" spans="1:16">
      <c r="A1540" s="42"/>
      <c r="B1540" s="43"/>
      <c r="C1540" s="42"/>
      <c r="D1540" s="42"/>
      <c r="E1540" s="42"/>
      <c r="F1540" s="42"/>
      <c r="G1540" s="42"/>
      <c r="H1540" s="42"/>
      <c r="I1540" s="42"/>
      <c r="J1540" s="42"/>
      <c r="K1540" s="42"/>
      <c r="L1540" s="42"/>
      <c r="M1540" s="42"/>
      <c r="N1540" s="42"/>
      <c r="O1540" s="42"/>
      <c r="P1540" s="42"/>
    </row>
    <row r="1541" spans="1:16">
      <c r="A1541" s="42"/>
      <c r="B1541" s="43"/>
      <c r="C1541" s="42"/>
      <c r="D1541" s="42"/>
      <c r="E1541" s="42"/>
      <c r="F1541" s="42"/>
      <c r="G1541" s="42"/>
      <c r="H1541" s="42"/>
      <c r="I1541" s="42"/>
      <c r="J1541" s="42"/>
      <c r="K1541" s="42"/>
      <c r="L1541" s="42"/>
      <c r="M1541" s="42"/>
      <c r="N1541" s="42"/>
      <c r="O1541" s="42"/>
      <c r="P1541" s="42"/>
    </row>
    <row r="1542" spans="1:16">
      <c r="A1542" s="42"/>
      <c r="B1542" s="43"/>
      <c r="C1542" s="42"/>
      <c r="D1542" s="42"/>
      <c r="E1542" s="42"/>
      <c r="F1542" s="42"/>
      <c r="G1542" s="42"/>
      <c r="H1542" s="42"/>
      <c r="I1542" s="42"/>
      <c r="J1542" s="42"/>
      <c r="K1542" s="42"/>
      <c r="L1542" s="42"/>
      <c r="M1542" s="42"/>
      <c r="N1542" s="42"/>
      <c r="O1542" s="42"/>
      <c r="P1542" s="42"/>
    </row>
    <row r="1543" spans="1:16">
      <c r="A1543" s="42"/>
      <c r="B1543" s="43"/>
      <c r="C1543" s="42"/>
      <c r="D1543" s="42"/>
      <c r="E1543" s="42"/>
      <c r="F1543" s="42"/>
      <c r="G1543" s="42"/>
      <c r="H1543" s="42"/>
      <c r="I1543" s="42"/>
      <c r="J1543" s="42"/>
      <c r="K1543" s="42"/>
      <c r="L1543" s="42"/>
      <c r="M1543" s="42"/>
      <c r="N1543" s="42"/>
      <c r="O1543" s="42"/>
      <c r="P1543" s="42"/>
    </row>
    <row r="1544" spans="1:16">
      <c r="A1544" s="42"/>
      <c r="B1544" s="43"/>
      <c r="C1544" s="42"/>
      <c r="D1544" s="42"/>
      <c r="E1544" s="42"/>
      <c r="F1544" s="42"/>
      <c r="G1544" s="42"/>
      <c r="H1544" s="42"/>
      <c r="I1544" s="42"/>
      <c r="J1544" s="42"/>
      <c r="K1544" s="42"/>
      <c r="L1544" s="42"/>
      <c r="M1544" s="42"/>
      <c r="N1544" s="42"/>
      <c r="O1544" s="42"/>
      <c r="P1544" s="42"/>
    </row>
    <row r="1545" spans="1:16">
      <c r="A1545" s="42"/>
      <c r="B1545" s="43"/>
      <c r="C1545" s="42"/>
      <c r="D1545" s="42"/>
      <c r="E1545" s="42"/>
      <c r="F1545" s="42"/>
      <c r="G1545" s="42"/>
      <c r="H1545" s="42"/>
      <c r="I1545" s="42"/>
      <c r="J1545" s="42"/>
      <c r="K1545" s="42"/>
      <c r="L1545" s="42"/>
      <c r="M1545" s="42"/>
      <c r="N1545" s="42"/>
      <c r="O1545" s="42"/>
      <c r="P1545" s="42"/>
    </row>
    <row r="1546" spans="1:16">
      <c r="A1546" s="42"/>
      <c r="B1546" s="43"/>
      <c r="C1546" s="42"/>
      <c r="D1546" s="42"/>
      <c r="E1546" s="42"/>
      <c r="F1546" s="42"/>
      <c r="G1546" s="42"/>
      <c r="H1546" s="42"/>
      <c r="I1546" s="42"/>
      <c r="J1546" s="42"/>
      <c r="K1546" s="42"/>
      <c r="L1546" s="42"/>
      <c r="M1546" s="42"/>
      <c r="N1546" s="42"/>
      <c r="O1546" s="42"/>
      <c r="P1546" s="42"/>
    </row>
    <row r="1547" spans="1:16">
      <c r="A1547" s="42"/>
      <c r="B1547" s="43"/>
      <c r="C1547" s="42"/>
      <c r="D1547" s="42"/>
      <c r="E1547" s="42"/>
      <c r="F1547" s="42"/>
      <c r="G1547" s="42"/>
      <c r="H1547" s="42"/>
      <c r="I1547" s="42"/>
      <c r="J1547" s="42"/>
      <c r="K1547" s="42"/>
      <c r="L1547" s="42"/>
      <c r="M1547" s="42"/>
      <c r="N1547" s="42"/>
      <c r="O1547" s="42"/>
      <c r="P1547" s="42"/>
    </row>
    <row r="1548" spans="1:16">
      <c r="A1548" s="42"/>
      <c r="B1548" s="43"/>
      <c r="C1548" s="42"/>
      <c r="D1548" s="42"/>
      <c r="E1548" s="42"/>
      <c r="F1548" s="42"/>
      <c r="G1548" s="42"/>
      <c r="H1548" s="42"/>
      <c r="I1548" s="42"/>
      <c r="J1548" s="42"/>
      <c r="K1548" s="42"/>
      <c r="L1548" s="42"/>
      <c r="M1548" s="42"/>
      <c r="N1548" s="42"/>
      <c r="O1548" s="42"/>
      <c r="P1548" s="42"/>
    </row>
    <row r="1549" spans="1:16">
      <c r="A1549" s="42"/>
      <c r="B1549" s="43"/>
      <c r="C1549" s="42"/>
      <c r="D1549" s="42"/>
      <c r="E1549" s="42"/>
      <c r="F1549" s="42"/>
      <c r="G1549" s="42"/>
      <c r="H1549" s="42"/>
      <c r="I1549" s="42"/>
      <c r="J1549" s="42"/>
      <c r="K1549" s="42"/>
      <c r="L1549" s="42"/>
      <c r="M1549" s="42"/>
      <c r="N1549" s="42"/>
      <c r="O1549" s="42"/>
      <c r="P1549" s="42"/>
    </row>
    <row r="1550" spans="1:16">
      <c r="A1550" s="42"/>
      <c r="B1550" s="43"/>
      <c r="C1550" s="42"/>
      <c r="D1550" s="42"/>
      <c r="E1550" s="42"/>
      <c r="F1550" s="42"/>
      <c r="G1550" s="42"/>
      <c r="H1550" s="42"/>
      <c r="I1550" s="42"/>
      <c r="J1550" s="42"/>
      <c r="K1550" s="42"/>
      <c r="L1550" s="42"/>
      <c r="M1550" s="42"/>
      <c r="N1550" s="42"/>
      <c r="O1550" s="42"/>
      <c r="P1550" s="42"/>
    </row>
    <row r="1551" spans="1:16">
      <c r="A1551" s="42"/>
      <c r="B1551" s="43"/>
      <c r="C1551" s="42"/>
      <c r="D1551" s="42"/>
      <c r="E1551" s="42"/>
      <c r="F1551" s="42"/>
      <c r="G1551" s="42"/>
      <c r="H1551" s="42"/>
      <c r="I1551" s="42"/>
      <c r="J1551" s="42"/>
      <c r="K1551" s="42"/>
      <c r="L1551" s="42"/>
      <c r="M1551" s="42"/>
      <c r="N1551" s="42"/>
      <c r="O1551" s="42"/>
      <c r="P1551" s="42"/>
    </row>
    <row r="1552" spans="1:16">
      <c r="A1552" s="42"/>
      <c r="B1552" s="43"/>
      <c r="C1552" s="42"/>
      <c r="D1552" s="42"/>
      <c r="E1552" s="42"/>
      <c r="F1552" s="42"/>
      <c r="G1552" s="42"/>
      <c r="H1552" s="42"/>
      <c r="I1552" s="42"/>
      <c r="J1552" s="42"/>
      <c r="K1552" s="42"/>
      <c r="L1552" s="42"/>
      <c r="M1552" s="42"/>
      <c r="N1552" s="42"/>
      <c r="O1552" s="42"/>
      <c r="P1552" s="42"/>
    </row>
    <row r="1553" spans="1:16">
      <c r="A1553" s="42"/>
      <c r="B1553" s="43"/>
      <c r="C1553" s="42"/>
      <c r="D1553" s="42"/>
      <c r="E1553" s="42"/>
      <c r="F1553" s="42"/>
      <c r="G1553" s="42"/>
      <c r="H1553" s="42"/>
      <c r="I1553" s="42"/>
      <c r="J1553" s="42"/>
      <c r="K1553" s="42"/>
      <c r="L1553" s="42"/>
      <c r="M1553" s="42"/>
      <c r="N1553" s="42"/>
      <c r="O1553" s="42"/>
      <c r="P1553" s="42"/>
    </row>
    <row r="1554" spans="1:16">
      <c r="A1554" s="42"/>
      <c r="B1554" s="43"/>
      <c r="C1554" s="42"/>
      <c r="D1554" s="42"/>
      <c r="E1554" s="42"/>
      <c r="F1554" s="42"/>
      <c r="G1554" s="42"/>
      <c r="H1554" s="42"/>
      <c r="I1554" s="42"/>
      <c r="J1554" s="42"/>
      <c r="K1554" s="42"/>
      <c r="L1554" s="42"/>
      <c r="M1554" s="42"/>
      <c r="N1554" s="42"/>
      <c r="O1554" s="42"/>
      <c r="P1554" s="42"/>
    </row>
    <row r="1555" spans="1:16">
      <c r="A1555" s="42"/>
      <c r="B1555" s="43"/>
      <c r="C1555" s="42"/>
      <c r="D1555" s="42"/>
      <c r="E1555" s="42"/>
      <c r="F1555" s="42"/>
      <c r="G1555" s="42"/>
      <c r="H1555" s="42"/>
      <c r="I1555" s="42"/>
      <c r="J1555" s="42"/>
      <c r="K1555" s="42"/>
      <c r="L1555" s="42"/>
      <c r="M1555" s="42"/>
      <c r="N1555" s="42"/>
      <c r="O1555" s="42"/>
      <c r="P1555" s="42"/>
    </row>
    <row r="1556" spans="1:16">
      <c r="A1556" s="42"/>
      <c r="B1556" s="43"/>
      <c r="C1556" s="42"/>
      <c r="D1556" s="42"/>
      <c r="E1556" s="42"/>
      <c r="F1556" s="42"/>
      <c r="G1556" s="42"/>
      <c r="H1556" s="42"/>
      <c r="I1556" s="42"/>
      <c r="J1556" s="42"/>
      <c r="K1556" s="42"/>
      <c r="L1556" s="42"/>
      <c r="M1556" s="42"/>
      <c r="N1556" s="42"/>
      <c r="O1556" s="42"/>
      <c r="P1556" s="42"/>
    </row>
    <row r="1557" spans="1:16">
      <c r="A1557" s="42"/>
      <c r="B1557" s="43"/>
      <c r="C1557" s="42"/>
      <c r="D1557" s="42"/>
      <c r="E1557" s="42"/>
      <c r="F1557" s="42"/>
      <c r="G1557" s="42"/>
      <c r="H1557" s="42"/>
      <c r="I1557" s="42"/>
      <c r="J1557" s="42"/>
      <c r="K1557" s="42"/>
      <c r="L1557" s="42"/>
      <c r="M1557" s="42"/>
      <c r="N1557" s="42"/>
      <c r="O1557" s="42"/>
      <c r="P1557" s="42"/>
    </row>
    <row r="1558" spans="1:16">
      <c r="A1558" s="42"/>
      <c r="B1558" s="43"/>
      <c r="C1558" s="42"/>
      <c r="D1558" s="42"/>
      <c r="E1558" s="42"/>
      <c r="F1558" s="42"/>
      <c r="G1558" s="42"/>
      <c r="H1558" s="42"/>
      <c r="I1558" s="42"/>
      <c r="J1558" s="42"/>
      <c r="K1558" s="42"/>
      <c r="L1558" s="42"/>
      <c r="M1558" s="42"/>
      <c r="N1558" s="42"/>
      <c r="O1558" s="42"/>
      <c r="P1558" s="42"/>
    </row>
    <row r="1559" spans="1:16">
      <c r="A1559" s="42"/>
      <c r="B1559" s="43"/>
      <c r="C1559" s="42"/>
      <c r="D1559" s="42"/>
      <c r="E1559" s="42"/>
      <c r="F1559" s="42"/>
      <c r="G1559" s="42"/>
      <c r="H1559" s="42"/>
      <c r="I1559" s="42"/>
      <c r="J1559" s="42"/>
      <c r="K1559" s="42"/>
      <c r="L1559" s="42"/>
      <c r="M1559" s="42"/>
      <c r="N1559" s="42"/>
      <c r="O1559" s="42"/>
      <c r="P1559" s="42"/>
    </row>
    <row r="1560" spans="1:16">
      <c r="A1560" s="42"/>
      <c r="B1560" s="43"/>
      <c r="C1560" s="42"/>
      <c r="D1560" s="42"/>
      <c r="E1560" s="42"/>
      <c r="F1560" s="42"/>
      <c r="G1560" s="42"/>
      <c r="H1560" s="42"/>
      <c r="I1560" s="42"/>
      <c r="J1560" s="42"/>
      <c r="K1560" s="42"/>
      <c r="L1560" s="42"/>
      <c r="M1560" s="42"/>
      <c r="N1560" s="42"/>
      <c r="O1560" s="42"/>
      <c r="P1560" s="42"/>
    </row>
    <row r="1561" spans="1:16">
      <c r="A1561" s="42"/>
      <c r="B1561" s="43"/>
      <c r="C1561" s="42"/>
      <c r="D1561" s="42"/>
      <c r="E1561" s="42"/>
      <c r="F1561" s="42"/>
      <c r="G1561" s="42"/>
      <c r="H1561" s="42"/>
      <c r="I1561" s="42"/>
      <c r="J1561" s="42"/>
      <c r="K1561" s="42"/>
      <c r="L1561" s="42"/>
      <c r="M1561" s="42"/>
      <c r="N1561" s="42"/>
      <c r="O1561" s="42"/>
      <c r="P1561" s="42"/>
    </row>
    <row r="1562" spans="1:16">
      <c r="A1562" s="42"/>
      <c r="B1562" s="43"/>
      <c r="C1562" s="42"/>
      <c r="D1562" s="42"/>
      <c r="E1562" s="42"/>
      <c r="F1562" s="42"/>
      <c r="G1562" s="42"/>
      <c r="H1562" s="42"/>
      <c r="I1562" s="42"/>
      <c r="J1562" s="42"/>
      <c r="K1562" s="42"/>
      <c r="L1562" s="42"/>
      <c r="M1562" s="42"/>
      <c r="N1562" s="42"/>
      <c r="O1562" s="42"/>
      <c r="P1562" s="42"/>
    </row>
    <row r="1563" spans="1:16">
      <c r="A1563" s="42"/>
      <c r="B1563" s="43"/>
      <c r="C1563" s="42"/>
      <c r="D1563" s="42"/>
      <c r="E1563" s="42"/>
      <c r="F1563" s="42"/>
      <c r="G1563" s="42"/>
      <c r="H1563" s="42"/>
      <c r="I1563" s="42"/>
      <c r="J1563" s="42"/>
      <c r="K1563" s="42"/>
      <c r="L1563" s="42"/>
      <c r="M1563" s="42"/>
      <c r="N1563" s="42"/>
      <c r="O1563" s="42"/>
      <c r="P1563" s="42"/>
    </row>
    <row r="1564" spans="1:16">
      <c r="A1564" s="42"/>
      <c r="B1564" s="43"/>
      <c r="C1564" s="42"/>
      <c r="D1564" s="42"/>
      <c r="E1564" s="42"/>
      <c r="F1564" s="42"/>
      <c r="G1564" s="42"/>
      <c r="H1564" s="42"/>
      <c r="I1564" s="42"/>
      <c r="J1564" s="42"/>
      <c r="K1564" s="42"/>
      <c r="L1564" s="42"/>
      <c r="M1564" s="42"/>
      <c r="N1564" s="42"/>
      <c r="O1564" s="42"/>
      <c r="P1564" s="42"/>
    </row>
    <row r="1565" spans="1:16">
      <c r="A1565" s="42"/>
      <c r="B1565" s="43"/>
      <c r="C1565" s="42"/>
      <c r="D1565" s="42"/>
      <c r="E1565" s="42"/>
      <c r="F1565" s="42"/>
      <c r="G1565" s="42"/>
      <c r="H1565" s="42"/>
      <c r="I1565" s="42"/>
      <c r="J1565" s="42"/>
      <c r="K1565" s="42"/>
      <c r="L1565" s="42"/>
      <c r="M1565" s="42"/>
      <c r="N1565" s="42"/>
      <c r="O1565" s="42"/>
      <c r="P1565" s="42"/>
    </row>
    <row r="1566" spans="1:16">
      <c r="A1566" s="42"/>
      <c r="B1566" s="43"/>
      <c r="C1566" s="42"/>
      <c r="D1566" s="42"/>
      <c r="E1566" s="42"/>
      <c r="F1566" s="42"/>
      <c r="G1566" s="42"/>
      <c r="H1566" s="42"/>
      <c r="I1566" s="42"/>
      <c r="J1566" s="42"/>
      <c r="K1566" s="42"/>
      <c r="L1566" s="42"/>
      <c r="M1566" s="42"/>
      <c r="N1566" s="42"/>
      <c r="O1566" s="42"/>
      <c r="P1566" s="42"/>
    </row>
    <row r="1567" spans="1:16">
      <c r="A1567" s="42"/>
      <c r="B1567" s="43"/>
      <c r="C1567" s="42"/>
      <c r="D1567" s="42"/>
      <c r="E1567" s="42"/>
      <c r="F1567" s="42"/>
      <c r="G1567" s="42"/>
      <c r="H1567" s="42"/>
      <c r="I1567" s="42"/>
      <c r="J1567" s="42"/>
      <c r="K1567" s="42"/>
      <c r="L1567" s="42"/>
      <c r="M1567" s="42"/>
      <c r="N1567" s="42"/>
      <c r="O1567" s="42"/>
      <c r="P1567" s="42"/>
    </row>
    <row r="1568" spans="1:16">
      <c r="A1568" s="42"/>
      <c r="B1568" s="43"/>
      <c r="C1568" s="42"/>
      <c r="D1568" s="42"/>
      <c r="E1568" s="42"/>
      <c r="F1568" s="42"/>
      <c r="G1568" s="42"/>
      <c r="H1568" s="42"/>
      <c r="I1568" s="42"/>
      <c r="J1568" s="42"/>
      <c r="K1568" s="42"/>
      <c r="L1568" s="42"/>
      <c r="M1568" s="42"/>
      <c r="N1568" s="42"/>
      <c r="O1568" s="42"/>
      <c r="P1568" s="42"/>
    </row>
    <row r="1569" spans="1:16">
      <c r="A1569" s="42"/>
      <c r="B1569" s="43"/>
      <c r="C1569" s="42"/>
      <c r="D1569" s="42"/>
      <c r="E1569" s="42"/>
      <c r="F1569" s="42"/>
      <c r="G1569" s="42"/>
      <c r="H1569" s="42"/>
      <c r="I1569" s="42"/>
      <c r="J1569" s="42"/>
      <c r="K1569" s="42"/>
      <c r="L1569" s="42"/>
      <c r="M1569" s="42"/>
      <c r="N1569" s="42"/>
      <c r="O1569" s="42"/>
      <c r="P1569" s="42"/>
    </row>
    <row r="1570" spans="1:16">
      <c r="A1570" s="42"/>
      <c r="B1570" s="43"/>
      <c r="C1570" s="42"/>
      <c r="D1570" s="42"/>
      <c r="E1570" s="42"/>
      <c r="F1570" s="42"/>
      <c r="G1570" s="42"/>
      <c r="H1570" s="42"/>
      <c r="I1570" s="42"/>
      <c r="J1570" s="42"/>
      <c r="K1570" s="42"/>
      <c r="L1570" s="42"/>
      <c r="M1570" s="42"/>
      <c r="N1570" s="42"/>
      <c r="O1570" s="42"/>
      <c r="P1570" s="42"/>
    </row>
    <row r="1571" spans="1:16">
      <c r="A1571" s="42"/>
      <c r="B1571" s="43"/>
      <c r="C1571" s="42"/>
      <c r="D1571" s="42"/>
      <c r="E1571" s="42"/>
      <c r="F1571" s="42"/>
      <c r="G1571" s="42"/>
      <c r="H1571" s="42"/>
      <c r="I1571" s="42"/>
      <c r="J1571" s="42"/>
      <c r="K1571" s="42"/>
      <c r="L1571" s="42"/>
      <c r="M1571" s="42"/>
      <c r="N1571" s="42"/>
      <c r="O1571" s="42"/>
      <c r="P1571" s="42"/>
    </row>
    <row r="1572" spans="1:16">
      <c r="A1572" s="42"/>
      <c r="B1572" s="43"/>
      <c r="C1572" s="42"/>
      <c r="D1572" s="42"/>
      <c r="E1572" s="42"/>
      <c r="F1572" s="42"/>
      <c r="G1572" s="42"/>
      <c r="H1572" s="42"/>
      <c r="I1572" s="42"/>
      <c r="J1572" s="42"/>
      <c r="K1572" s="42"/>
      <c r="L1572" s="42"/>
      <c r="M1572" s="42"/>
      <c r="N1572" s="42"/>
      <c r="O1572" s="42"/>
      <c r="P1572" s="42"/>
    </row>
    <row r="1573" spans="1:16">
      <c r="A1573" s="42"/>
      <c r="B1573" s="43"/>
      <c r="C1573" s="42"/>
      <c r="D1573" s="42"/>
      <c r="E1573" s="42"/>
      <c r="F1573" s="42"/>
      <c r="G1573" s="42"/>
      <c r="H1573" s="42"/>
      <c r="I1573" s="42"/>
      <c r="J1573" s="42"/>
      <c r="K1573" s="42"/>
      <c r="L1573" s="42"/>
      <c r="M1573" s="42"/>
      <c r="N1573" s="42"/>
      <c r="O1573" s="42"/>
      <c r="P1573" s="42"/>
    </row>
    <row r="1574" spans="1:16">
      <c r="A1574" s="42"/>
      <c r="B1574" s="43"/>
      <c r="C1574" s="42"/>
      <c r="D1574" s="42"/>
      <c r="E1574" s="42"/>
      <c r="F1574" s="42"/>
      <c r="G1574" s="42"/>
      <c r="H1574" s="42"/>
      <c r="I1574" s="42"/>
      <c r="J1574" s="42"/>
      <c r="K1574" s="42"/>
      <c r="L1574" s="42"/>
      <c r="M1574" s="42"/>
      <c r="N1574" s="42"/>
      <c r="O1574" s="42"/>
      <c r="P1574" s="42"/>
    </row>
    <row r="1575" spans="1:16">
      <c r="A1575" s="42"/>
      <c r="B1575" s="43"/>
      <c r="C1575" s="42"/>
      <c r="D1575" s="42"/>
      <c r="E1575" s="42"/>
      <c r="F1575" s="42"/>
      <c r="G1575" s="42"/>
      <c r="H1575" s="42"/>
      <c r="I1575" s="42"/>
      <c r="J1575" s="42"/>
      <c r="K1575" s="42"/>
      <c r="L1575" s="42"/>
      <c r="M1575" s="42"/>
      <c r="N1575" s="42"/>
      <c r="O1575" s="42"/>
      <c r="P1575" s="42"/>
    </row>
    <row r="1576" spans="1:16">
      <c r="A1576" s="42"/>
      <c r="B1576" s="43"/>
      <c r="C1576" s="42"/>
      <c r="D1576" s="42"/>
      <c r="E1576" s="42"/>
      <c r="F1576" s="42"/>
      <c r="G1576" s="42"/>
      <c r="H1576" s="42"/>
      <c r="I1576" s="42"/>
      <c r="J1576" s="42"/>
      <c r="K1576" s="42"/>
      <c r="L1576" s="42"/>
      <c r="M1576" s="42"/>
      <c r="N1576" s="42"/>
      <c r="O1576" s="42"/>
      <c r="P1576" s="42"/>
    </row>
    <row r="1577" spans="1:16">
      <c r="A1577" s="42"/>
      <c r="B1577" s="43"/>
      <c r="C1577" s="42"/>
      <c r="D1577" s="42"/>
      <c r="E1577" s="42"/>
      <c r="F1577" s="42"/>
      <c r="G1577" s="42"/>
      <c r="H1577" s="42"/>
      <c r="I1577" s="42"/>
      <c r="J1577" s="42"/>
      <c r="K1577" s="42"/>
      <c r="L1577" s="42"/>
      <c r="M1577" s="42"/>
      <c r="N1577" s="42"/>
      <c r="O1577" s="42"/>
      <c r="P1577" s="42"/>
    </row>
    <row r="1578" spans="1:16">
      <c r="A1578" s="42"/>
      <c r="B1578" s="43"/>
      <c r="C1578" s="42"/>
      <c r="D1578" s="42"/>
      <c r="E1578" s="42"/>
      <c r="F1578" s="42"/>
      <c r="G1578" s="42"/>
      <c r="H1578" s="42"/>
      <c r="I1578" s="42"/>
      <c r="J1578" s="42"/>
      <c r="K1578" s="42"/>
      <c r="L1578" s="42"/>
      <c r="M1578" s="42"/>
      <c r="N1578" s="42"/>
      <c r="O1578" s="42"/>
      <c r="P1578" s="42"/>
    </row>
    <row r="1579" spans="1:16">
      <c r="A1579" s="42"/>
      <c r="B1579" s="43"/>
      <c r="C1579" s="42"/>
      <c r="D1579" s="42"/>
      <c r="E1579" s="42"/>
      <c r="F1579" s="42"/>
      <c r="G1579" s="42"/>
      <c r="H1579" s="42"/>
      <c r="I1579" s="42"/>
      <c r="J1579" s="42"/>
      <c r="K1579" s="42"/>
      <c r="L1579" s="42"/>
      <c r="M1579" s="42"/>
      <c r="N1579" s="42"/>
      <c r="O1579" s="42"/>
      <c r="P1579" s="42"/>
    </row>
    <row r="1580" spans="1:16">
      <c r="A1580" s="42"/>
      <c r="B1580" s="43"/>
      <c r="C1580" s="42"/>
      <c r="D1580" s="42"/>
      <c r="E1580" s="42"/>
      <c r="F1580" s="42"/>
      <c r="G1580" s="42"/>
      <c r="H1580" s="42"/>
      <c r="I1580" s="42"/>
      <c r="J1580" s="42"/>
      <c r="K1580" s="42"/>
      <c r="L1580" s="42"/>
      <c r="M1580" s="42"/>
      <c r="N1580" s="42"/>
      <c r="O1580" s="42"/>
      <c r="P1580" s="42"/>
    </row>
    <row r="1581" spans="1:16">
      <c r="A1581" s="42"/>
      <c r="B1581" s="43"/>
      <c r="C1581" s="42"/>
      <c r="D1581" s="42"/>
      <c r="E1581" s="42"/>
      <c r="F1581" s="42"/>
      <c r="G1581" s="42"/>
      <c r="H1581" s="42"/>
      <c r="I1581" s="42"/>
      <c r="J1581" s="42"/>
      <c r="K1581" s="42"/>
      <c r="L1581" s="42"/>
      <c r="M1581" s="42"/>
      <c r="N1581" s="42"/>
      <c r="O1581" s="42"/>
      <c r="P1581" s="42"/>
    </row>
    <row r="1582" spans="1:16">
      <c r="A1582" s="42"/>
      <c r="B1582" s="43"/>
      <c r="C1582" s="42"/>
      <c r="D1582" s="42"/>
      <c r="E1582" s="42"/>
      <c r="F1582" s="42"/>
      <c r="G1582" s="42"/>
      <c r="H1582" s="42"/>
      <c r="I1582" s="42"/>
      <c r="J1582" s="42"/>
      <c r="K1582" s="42"/>
      <c r="L1582" s="42"/>
      <c r="M1582" s="42"/>
      <c r="N1582" s="42"/>
      <c r="O1582" s="42"/>
      <c r="P1582" s="42"/>
    </row>
    <row r="1583" spans="1:16">
      <c r="A1583" s="42"/>
      <c r="B1583" s="43"/>
      <c r="C1583" s="42"/>
      <c r="D1583" s="42"/>
      <c r="E1583" s="42"/>
      <c r="F1583" s="42"/>
      <c r="G1583" s="42"/>
      <c r="H1583" s="42"/>
      <c r="I1583" s="42"/>
      <c r="J1583" s="42"/>
      <c r="K1583" s="42"/>
      <c r="L1583" s="42"/>
      <c r="M1583" s="42"/>
      <c r="N1583" s="42"/>
      <c r="O1583" s="42"/>
      <c r="P1583" s="42"/>
    </row>
    <row r="1584" spans="1:16">
      <c r="A1584" s="42"/>
      <c r="B1584" s="43"/>
      <c r="C1584" s="42"/>
      <c r="D1584" s="42"/>
      <c r="E1584" s="42"/>
      <c r="F1584" s="42"/>
      <c r="G1584" s="42"/>
      <c r="H1584" s="42"/>
      <c r="I1584" s="42"/>
      <c r="J1584" s="42"/>
      <c r="K1584" s="42"/>
      <c r="L1584" s="42"/>
      <c r="M1584" s="42"/>
      <c r="N1584" s="42"/>
      <c r="O1584" s="42"/>
      <c r="P1584" s="42"/>
    </row>
    <row r="1585" spans="1:16">
      <c r="A1585" s="42"/>
      <c r="B1585" s="43"/>
      <c r="C1585" s="42"/>
      <c r="D1585" s="42"/>
      <c r="E1585" s="42"/>
      <c r="F1585" s="42"/>
      <c r="G1585" s="42"/>
      <c r="H1585" s="42"/>
      <c r="I1585" s="42"/>
      <c r="J1585" s="42"/>
      <c r="K1585" s="42"/>
      <c r="L1585" s="42"/>
      <c r="M1585" s="42"/>
      <c r="N1585" s="42"/>
      <c r="O1585" s="42"/>
      <c r="P1585" s="42"/>
    </row>
    <row r="1586" spans="1:16">
      <c r="A1586" s="42"/>
      <c r="B1586" s="43"/>
      <c r="C1586" s="42"/>
      <c r="D1586" s="42"/>
      <c r="E1586" s="42"/>
      <c r="F1586" s="42"/>
      <c r="G1586" s="42"/>
      <c r="H1586" s="42"/>
      <c r="I1586" s="42"/>
      <c r="J1586" s="42"/>
      <c r="K1586" s="42"/>
      <c r="L1586" s="42"/>
      <c r="M1586" s="42"/>
      <c r="N1586" s="42"/>
      <c r="O1586" s="42"/>
      <c r="P1586" s="42"/>
    </row>
    <row r="1587" spans="1:16">
      <c r="A1587" s="42"/>
      <c r="B1587" s="43"/>
      <c r="C1587" s="42"/>
      <c r="D1587" s="42"/>
      <c r="E1587" s="42"/>
      <c r="F1587" s="42"/>
      <c r="G1587" s="42"/>
      <c r="H1587" s="42"/>
      <c r="I1587" s="42"/>
      <c r="J1587" s="42"/>
      <c r="K1587" s="42"/>
      <c r="L1587" s="42"/>
      <c r="M1587" s="42"/>
      <c r="N1587" s="42"/>
      <c r="O1587" s="42"/>
      <c r="P1587" s="42"/>
    </row>
    <row r="1588" spans="1:16">
      <c r="A1588" s="42"/>
      <c r="B1588" s="43"/>
      <c r="C1588" s="42"/>
      <c r="D1588" s="42"/>
      <c r="E1588" s="42"/>
      <c r="F1588" s="42"/>
      <c r="G1588" s="42"/>
      <c r="H1588" s="42"/>
      <c r="I1588" s="42"/>
      <c r="J1588" s="42"/>
      <c r="K1588" s="42"/>
      <c r="L1588" s="42"/>
      <c r="M1588" s="42"/>
      <c r="N1588" s="42"/>
      <c r="O1588" s="42"/>
      <c r="P1588" s="42"/>
    </row>
    <row r="1589" spans="1:16">
      <c r="A1589" s="42"/>
      <c r="B1589" s="43"/>
      <c r="C1589" s="42"/>
      <c r="D1589" s="42"/>
      <c r="E1589" s="42"/>
      <c r="F1589" s="42"/>
      <c r="G1589" s="42"/>
      <c r="H1589" s="42"/>
      <c r="I1589" s="42"/>
      <c r="J1589" s="42"/>
      <c r="K1589" s="42"/>
      <c r="L1589" s="42"/>
      <c r="M1589" s="42"/>
      <c r="N1589" s="42"/>
      <c r="O1589" s="42"/>
      <c r="P1589" s="42"/>
    </row>
    <row r="1590" spans="1:16">
      <c r="A1590" s="42"/>
      <c r="B1590" s="43"/>
      <c r="C1590" s="42"/>
      <c r="D1590" s="42"/>
      <c r="E1590" s="42"/>
      <c r="F1590" s="42"/>
      <c r="G1590" s="42"/>
      <c r="H1590" s="42"/>
      <c r="I1590" s="42"/>
      <c r="J1590" s="42"/>
      <c r="K1590" s="42"/>
      <c r="L1590" s="42"/>
      <c r="M1590" s="42"/>
      <c r="N1590" s="42"/>
      <c r="O1590" s="42"/>
      <c r="P1590" s="42"/>
    </row>
    <row r="1591" spans="1:16">
      <c r="A1591" s="42"/>
      <c r="B1591" s="43"/>
      <c r="C1591" s="42"/>
      <c r="D1591" s="42"/>
      <c r="E1591" s="42"/>
      <c r="F1591" s="42"/>
      <c r="G1591" s="42"/>
      <c r="H1591" s="42"/>
      <c r="I1591" s="42"/>
      <c r="J1591" s="42"/>
      <c r="K1591" s="42"/>
      <c r="L1591" s="42"/>
      <c r="M1591" s="42"/>
      <c r="N1591" s="42"/>
      <c r="O1591" s="42"/>
      <c r="P1591" s="42"/>
    </row>
    <row r="1592" spans="1:16">
      <c r="A1592" s="42"/>
      <c r="B1592" s="43"/>
      <c r="C1592" s="42"/>
      <c r="D1592" s="42"/>
      <c r="E1592" s="42"/>
      <c r="F1592" s="42"/>
      <c r="G1592" s="42"/>
      <c r="H1592" s="42"/>
      <c r="I1592" s="42"/>
      <c r="J1592" s="42"/>
      <c r="K1592" s="42"/>
      <c r="L1592" s="42"/>
      <c r="M1592" s="42"/>
      <c r="N1592" s="42"/>
      <c r="O1592" s="42"/>
      <c r="P1592" s="42"/>
    </row>
    <row r="1593" spans="1:16">
      <c r="A1593" s="42"/>
      <c r="B1593" s="43"/>
      <c r="C1593" s="42"/>
      <c r="D1593" s="42"/>
      <c r="E1593" s="42"/>
      <c r="F1593" s="42"/>
      <c r="G1593" s="42"/>
      <c r="H1593" s="42"/>
      <c r="I1593" s="42"/>
      <c r="J1593" s="42"/>
      <c r="K1593" s="42"/>
      <c r="L1593" s="42"/>
      <c r="M1593" s="42"/>
      <c r="N1593" s="42"/>
      <c r="O1593" s="42"/>
      <c r="P1593" s="42"/>
    </row>
    <row r="1594" spans="1:16">
      <c r="A1594" s="42"/>
      <c r="B1594" s="43"/>
      <c r="C1594" s="42"/>
      <c r="D1594" s="42"/>
      <c r="E1594" s="42"/>
      <c r="F1594" s="42"/>
      <c r="G1594" s="42"/>
      <c r="H1594" s="42"/>
      <c r="I1594" s="42"/>
      <c r="J1594" s="42"/>
      <c r="K1594" s="42"/>
      <c r="L1594" s="42"/>
      <c r="M1594" s="42"/>
      <c r="N1594" s="42"/>
      <c r="O1594" s="42"/>
      <c r="P1594" s="42"/>
    </row>
    <row r="1595" spans="1:16">
      <c r="A1595" s="42"/>
      <c r="B1595" s="43"/>
      <c r="C1595" s="42"/>
      <c r="D1595" s="42"/>
      <c r="E1595" s="42"/>
      <c r="F1595" s="42"/>
      <c r="G1595" s="42"/>
      <c r="H1595" s="42"/>
      <c r="I1595" s="42"/>
      <c r="J1595" s="42"/>
      <c r="K1595" s="42"/>
      <c r="L1595" s="42"/>
      <c r="M1595" s="42"/>
      <c r="N1595" s="42"/>
      <c r="O1595" s="42"/>
      <c r="P1595" s="42"/>
    </row>
    <row r="1596" spans="1:16">
      <c r="A1596" s="42"/>
      <c r="B1596" s="43"/>
      <c r="C1596" s="42"/>
      <c r="D1596" s="42"/>
      <c r="E1596" s="42"/>
      <c r="F1596" s="42"/>
      <c r="G1596" s="42"/>
      <c r="H1596" s="42"/>
      <c r="I1596" s="42"/>
      <c r="J1596" s="42"/>
      <c r="K1596" s="42"/>
      <c r="L1596" s="42"/>
      <c r="M1596" s="42"/>
      <c r="N1596" s="42"/>
      <c r="O1596" s="42"/>
      <c r="P1596" s="42"/>
    </row>
    <row r="1597" spans="1:16">
      <c r="A1597" s="42"/>
      <c r="B1597" s="43"/>
      <c r="C1597" s="42"/>
      <c r="D1597" s="42"/>
      <c r="E1597" s="42"/>
      <c r="F1597" s="42"/>
      <c r="G1597" s="42"/>
      <c r="H1597" s="42"/>
      <c r="I1597" s="42"/>
      <c r="J1597" s="42"/>
      <c r="K1597" s="42"/>
      <c r="L1597" s="42"/>
      <c r="M1597" s="42"/>
      <c r="N1597" s="42"/>
      <c r="O1597" s="42"/>
      <c r="P1597" s="42"/>
    </row>
    <row r="1598" spans="1:16">
      <c r="A1598" s="42"/>
      <c r="B1598" s="43"/>
      <c r="C1598" s="42"/>
      <c r="D1598" s="42"/>
      <c r="E1598" s="42"/>
      <c r="F1598" s="42"/>
      <c r="G1598" s="42"/>
      <c r="H1598" s="42"/>
      <c r="I1598" s="42"/>
      <c r="J1598" s="42"/>
      <c r="K1598" s="42"/>
      <c r="L1598" s="42"/>
      <c r="M1598" s="42"/>
      <c r="N1598" s="42"/>
      <c r="O1598" s="42"/>
      <c r="P1598" s="42"/>
    </row>
    <row r="1599" spans="1:16">
      <c r="A1599" s="42"/>
      <c r="B1599" s="43"/>
      <c r="C1599" s="42"/>
      <c r="D1599" s="42"/>
      <c r="E1599" s="42"/>
      <c r="F1599" s="42"/>
      <c r="G1599" s="42"/>
      <c r="H1599" s="42"/>
      <c r="I1599" s="42"/>
      <c r="J1599" s="42"/>
      <c r="K1599" s="42"/>
      <c r="L1599" s="42"/>
      <c r="M1599" s="42"/>
      <c r="N1599" s="42"/>
      <c r="O1599" s="42"/>
      <c r="P1599" s="42"/>
    </row>
    <row r="1600" spans="1:16">
      <c r="A1600" s="42"/>
      <c r="B1600" s="43"/>
      <c r="C1600" s="42"/>
      <c r="D1600" s="42"/>
      <c r="E1600" s="42"/>
      <c r="F1600" s="42"/>
      <c r="G1600" s="42"/>
      <c r="H1600" s="42"/>
      <c r="I1600" s="42"/>
      <c r="J1600" s="42"/>
      <c r="K1600" s="42"/>
      <c r="L1600" s="42"/>
      <c r="M1600" s="42"/>
      <c r="N1600" s="42"/>
      <c r="O1600" s="42"/>
      <c r="P1600" s="42"/>
    </row>
    <row r="1601" spans="1:16">
      <c r="A1601" s="42"/>
      <c r="B1601" s="43"/>
      <c r="C1601" s="42"/>
      <c r="D1601" s="42"/>
      <c r="E1601" s="42"/>
      <c r="F1601" s="42"/>
      <c r="G1601" s="42"/>
      <c r="H1601" s="42"/>
      <c r="I1601" s="42"/>
      <c r="J1601" s="42"/>
      <c r="K1601" s="42"/>
      <c r="L1601" s="42"/>
      <c r="M1601" s="42"/>
      <c r="N1601" s="42"/>
      <c r="O1601" s="42"/>
      <c r="P1601" s="42"/>
    </row>
    <row r="1602" spans="1:16">
      <c r="A1602" s="42"/>
      <c r="B1602" s="43"/>
      <c r="C1602" s="42"/>
      <c r="D1602" s="42"/>
      <c r="E1602" s="42"/>
      <c r="F1602" s="42"/>
      <c r="G1602" s="42"/>
      <c r="H1602" s="42"/>
      <c r="I1602" s="42"/>
      <c r="J1602" s="42"/>
      <c r="K1602" s="42"/>
      <c r="L1602" s="42"/>
      <c r="M1602" s="42"/>
      <c r="N1602" s="42"/>
      <c r="O1602" s="42"/>
      <c r="P1602" s="42"/>
    </row>
    <row r="1603" spans="1:16">
      <c r="A1603" s="42"/>
      <c r="B1603" s="43"/>
      <c r="C1603" s="42"/>
      <c r="D1603" s="42"/>
      <c r="E1603" s="42"/>
      <c r="F1603" s="42"/>
      <c r="G1603" s="42"/>
      <c r="H1603" s="42"/>
      <c r="I1603" s="42"/>
      <c r="J1603" s="42"/>
      <c r="K1603" s="42"/>
      <c r="L1603" s="42"/>
      <c r="M1603" s="42"/>
      <c r="N1603" s="42"/>
      <c r="O1603" s="42"/>
      <c r="P1603" s="42"/>
    </row>
    <row r="1604" spans="1:16">
      <c r="A1604" s="42"/>
      <c r="B1604" s="43"/>
      <c r="C1604" s="42"/>
      <c r="D1604" s="42"/>
      <c r="E1604" s="42"/>
      <c r="F1604" s="42"/>
      <c r="G1604" s="42"/>
      <c r="H1604" s="42"/>
      <c r="I1604" s="42"/>
      <c r="J1604" s="42"/>
      <c r="K1604" s="42"/>
      <c r="L1604" s="42"/>
      <c r="M1604" s="42"/>
      <c r="N1604" s="42"/>
      <c r="O1604" s="42"/>
      <c r="P1604" s="42"/>
    </row>
    <row r="1605" spans="1:16">
      <c r="A1605" s="42"/>
      <c r="B1605" s="43"/>
      <c r="C1605" s="42"/>
      <c r="D1605" s="42"/>
      <c r="E1605" s="42"/>
      <c r="F1605" s="42"/>
      <c r="G1605" s="42"/>
      <c r="H1605" s="42"/>
      <c r="I1605" s="42"/>
      <c r="J1605" s="42"/>
      <c r="K1605" s="42"/>
      <c r="L1605" s="42"/>
      <c r="M1605" s="42"/>
      <c r="N1605" s="42"/>
      <c r="O1605" s="42"/>
      <c r="P1605" s="42"/>
    </row>
    <row r="1606" spans="1:16">
      <c r="A1606" s="42"/>
      <c r="B1606" s="43"/>
      <c r="C1606" s="42"/>
      <c r="D1606" s="42"/>
      <c r="E1606" s="42"/>
      <c r="F1606" s="42"/>
      <c r="G1606" s="42"/>
      <c r="H1606" s="42"/>
      <c r="I1606" s="42"/>
      <c r="J1606" s="42"/>
      <c r="K1606" s="42"/>
      <c r="L1606" s="42"/>
      <c r="M1606" s="42"/>
      <c r="N1606" s="42"/>
      <c r="O1606" s="42"/>
      <c r="P1606" s="42"/>
    </row>
    <row r="1607" spans="1:16">
      <c r="A1607" s="42"/>
      <c r="B1607" s="43"/>
      <c r="C1607" s="42"/>
      <c r="D1607" s="42"/>
      <c r="E1607" s="42"/>
      <c r="F1607" s="42"/>
      <c r="G1607" s="42"/>
      <c r="H1607" s="42"/>
      <c r="I1607" s="42"/>
      <c r="J1607" s="42"/>
      <c r="K1607" s="42"/>
      <c r="L1607" s="42"/>
      <c r="M1607" s="42"/>
      <c r="N1607" s="42"/>
      <c r="O1607" s="42"/>
      <c r="P1607" s="42"/>
    </row>
    <row r="1608" spans="1:16">
      <c r="A1608" s="42"/>
      <c r="B1608" s="43"/>
      <c r="C1608" s="42"/>
      <c r="D1608" s="42"/>
      <c r="E1608" s="42"/>
      <c r="F1608" s="42"/>
      <c r="G1608" s="42"/>
      <c r="H1608" s="42"/>
      <c r="I1608" s="42"/>
      <c r="J1608" s="42"/>
      <c r="K1608" s="42"/>
      <c r="L1608" s="42"/>
      <c r="M1608" s="42"/>
      <c r="N1608" s="42"/>
      <c r="O1608" s="42"/>
      <c r="P1608" s="42"/>
    </row>
    <row r="1609" spans="1:16">
      <c r="A1609" s="42"/>
      <c r="B1609" s="43"/>
      <c r="C1609" s="42"/>
      <c r="D1609" s="42"/>
      <c r="E1609" s="42"/>
      <c r="F1609" s="42"/>
      <c r="G1609" s="42"/>
      <c r="H1609" s="42"/>
      <c r="I1609" s="42"/>
      <c r="J1609" s="42"/>
      <c r="K1609" s="42"/>
      <c r="L1609" s="42"/>
      <c r="M1609" s="42"/>
      <c r="N1609" s="42"/>
      <c r="O1609" s="42"/>
      <c r="P1609" s="42"/>
    </row>
    <row r="1610" spans="1:16">
      <c r="A1610" s="42"/>
      <c r="B1610" s="43"/>
      <c r="C1610" s="42"/>
      <c r="D1610" s="42"/>
      <c r="E1610" s="42"/>
      <c r="F1610" s="42"/>
      <c r="G1610" s="42"/>
      <c r="H1610" s="42"/>
      <c r="I1610" s="42"/>
      <c r="J1610" s="42"/>
      <c r="K1610" s="42"/>
      <c r="L1610" s="42"/>
      <c r="M1610" s="42"/>
      <c r="N1610" s="42"/>
      <c r="O1610" s="42"/>
      <c r="P1610" s="42"/>
    </row>
    <row r="1611" spans="1:16">
      <c r="A1611" s="42"/>
      <c r="B1611" s="43"/>
      <c r="C1611" s="42"/>
      <c r="D1611" s="42"/>
      <c r="E1611" s="42"/>
      <c r="F1611" s="42"/>
      <c r="G1611" s="42"/>
      <c r="H1611" s="42"/>
      <c r="I1611" s="42"/>
      <c r="J1611" s="42"/>
      <c r="K1611" s="42"/>
      <c r="L1611" s="42"/>
      <c r="M1611" s="42"/>
      <c r="N1611" s="42"/>
      <c r="O1611" s="42"/>
      <c r="P1611" s="42"/>
    </row>
    <row r="1612" spans="1:16">
      <c r="A1612" s="42"/>
      <c r="B1612" s="43"/>
      <c r="C1612" s="42"/>
      <c r="D1612" s="42"/>
      <c r="E1612" s="42"/>
      <c r="F1612" s="42"/>
      <c r="G1612" s="42"/>
      <c r="H1612" s="42"/>
      <c r="I1612" s="42"/>
      <c r="J1612" s="42"/>
      <c r="K1612" s="42"/>
      <c r="L1612" s="42"/>
      <c r="M1612" s="42"/>
      <c r="N1612" s="42"/>
      <c r="O1612" s="42"/>
      <c r="P1612" s="42"/>
    </row>
    <row r="1613" spans="1:16">
      <c r="A1613" s="42"/>
      <c r="B1613" s="43"/>
      <c r="C1613" s="42"/>
      <c r="D1613" s="42"/>
      <c r="E1613" s="42"/>
      <c r="F1613" s="42"/>
      <c r="G1613" s="42"/>
      <c r="H1613" s="42"/>
      <c r="I1613" s="42"/>
      <c r="J1613" s="42"/>
      <c r="K1613" s="42"/>
      <c r="L1613" s="42"/>
      <c r="M1613" s="42"/>
      <c r="N1613" s="42"/>
      <c r="O1613" s="42"/>
      <c r="P1613" s="42"/>
    </row>
    <row r="1614" spans="1:16">
      <c r="A1614" s="42"/>
      <c r="B1614" s="43"/>
      <c r="C1614" s="42"/>
      <c r="D1614" s="42"/>
      <c r="E1614" s="42"/>
      <c r="F1614" s="42"/>
      <c r="G1614" s="42"/>
      <c r="H1614" s="42"/>
      <c r="I1614" s="42"/>
      <c r="J1614" s="42"/>
      <c r="K1614" s="42"/>
      <c r="L1614" s="42"/>
      <c r="M1614" s="42"/>
      <c r="N1614" s="42"/>
      <c r="O1614" s="42"/>
      <c r="P1614" s="42"/>
    </row>
    <row r="1615" spans="1:16">
      <c r="A1615" s="42"/>
      <c r="B1615" s="43"/>
      <c r="C1615" s="42"/>
      <c r="D1615" s="42"/>
      <c r="E1615" s="42"/>
      <c r="F1615" s="42"/>
      <c r="G1615" s="42"/>
      <c r="H1615" s="42"/>
      <c r="I1615" s="42"/>
      <c r="J1615" s="42"/>
      <c r="K1615" s="42"/>
      <c r="L1615" s="42"/>
      <c r="M1615" s="42"/>
      <c r="N1615" s="42"/>
      <c r="O1615" s="42"/>
      <c r="P1615" s="42"/>
    </row>
    <row r="1616" spans="1:16">
      <c r="A1616" s="42"/>
      <c r="B1616" s="43"/>
      <c r="C1616" s="42"/>
      <c r="D1616" s="42"/>
      <c r="E1616" s="42"/>
      <c r="F1616" s="42"/>
      <c r="G1616" s="42"/>
      <c r="H1616" s="42"/>
      <c r="I1616" s="42"/>
      <c r="J1616" s="42"/>
      <c r="K1616" s="42"/>
      <c r="L1616" s="42"/>
      <c r="M1616" s="42"/>
      <c r="N1616" s="42"/>
      <c r="O1616" s="42"/>
      <c r="P1616" s="42"/>
    </row>
    <row r="1617" spans="1:16">
      <c r="A1617" s="42"/>
      <c r="B1617" s="43"/>
      <c r="C1617" s="42"/>
      <c r="D1617" s="42"/>
      <c r="E1617" s="42"/>
      <c r="F1617" s="42"/>
      <c r="G1617" s="42"/>
      <c r="H1617" s="42"/>
      <c r="I1617" s="42"/>
      <c r="J1617" s="42"/>
      <c r="K1617" s="42"/>
      <c r="L1617" s="42"/>
      <c r="M1617" s="42"/>
      <c r="N1617" s="42"/>
      <c r="O1617" s="42"/>
      <c r="P1617" s="42"/>
    </row>
    <row r="1618" spans="1:16">
      <c r="A1618" s="42"/>
      <c r="B1618" s="43"/>
      <c r="C1618" s="42"/>
      <c r="D1618" s="42"/>
      <c r="E1618" s="42"/>
      <c r="F1618" s="42"/>
      <c r="G1618" s="42"/>
      <c r="H1618" s="42"/>
      <c r="I1618" s="42"/>
      <c r="J1618" s="42"/>
      <c r="K1618" s="42"/>
      <c r="L1618" s="42"/>
      <c r="M1618" s="42"/>
      <c r="N1618" s="42"/>
      <c r="O1618" s="42"/>
      <c r="P1618" s="42"/>
    </row>
    <row r="1619" spans="1:16">
      <c r="A1619" s="42"/>
      <c r="B1619" s="43"/>
      <c r="C1619" s="42"/>
      <c r="D1619" s="42"/>
      <c r="E1619" s="42"/>
      <c r="F1619" s="42"/>
      <c r="G1619" s="42"/>
      <c r="H1619" s="42"/>
      <c r="I1619" s="42"/>
      <c r="J1619" s="42"/>
      <c r="K1619" s="42"/>
      <c r="L1619" s="42"/>
      <c r="M1619" s="42"/>
      <c r="N1619" s="42"/>
      <c r="O1619" s="42"/>
      <c r="P1619" s="42"/>
    </row>
    <row r="1620" spans="1:16">
      <c r="A1620" s="42"/>
      <c r="B1620" s="43"/>
      <c r="C1620" s="42"/>
      <c r="D1620" s="42"/>
      <c r="E1620" s="42"/>
      <c r="F1620" s="42"/>
      <c r="G1620" s="42"/>
      <c r="H1620" s="42"/>
      <c r="I1620" s="42"/>
      <c r="J1620" s="42"/>
      <c r="K1620" s="42"/>
      <c r="L1620" s="42"/>
      <c r="M1620" s="42"/>
      <c r="N1620" s="42"/>
      <c r="O1620" s="42"/>
      <c r="P1620" s="42"/>
    </row>
    <row r="1621" spans="1:16">
      <c r="A1621" s="42"/>
      <c r="B1621" s="43"/>
      <c r="C1621" s="42"/>
      <c r="D1621" s="42"/>
      <c r="E1621" s="42"/>
      <c r="F1621" s="42"/>
      <c r="G1621" s="42"/>
      <c r="H1621" s="42"/>
      <c r="I1621" s="42"/>
      <c r="J1621" s="42"/>
      <c r="K1621" s="42"/>
      <c r="L1621" s="42"/>
      <c r="M1621" s="42"/>
      <c r="N1621" s="42"/>
      <c r="O1621" s="42"/>
      <c r="P1621" s="42"/>
    </row>
    <row r="1622" spans="1:16">
      <c r="A1622" s="42"/>
      <c r="B1622" s="43"/>
      <c r="C1622" s="42"/>
      <c r="D1622" s="42"/>
      <c r="E1622" s="42"/>
      <c r="F1622" s="42"/>
      <c r="G1622" s="42"/>
      <c r="H1622" s="42"/>
      <c r="I1622" s="42"/>
      <c r="J1622" s="42"/>
      <c r="K1622" s="42"/>
      <c r="L1622" s="42"/>
      <c r="M1622" s="42"/>
      <c r="N1622" s="42"/>
      <c r="O1622" s="42"/>
      <c r="P1622" s="42"/>
    </row>
    <row r="1623" spans="1:16">
      <c r="A1623" s="42"/>
      <c r="B1623" s="43"/>
      <c r="C1623" s="42"/>
      <c r="D1623" s="42"/>
      <c r="E1623" s="42"/>
      <c r="F1623" s="42"/>
      <c r="G1623" s="42"/>
      <c r="H1623" s="42"/>
      <c r="I1623" s="42"/>
      <c r="J1623" s="42"/>
      <c r="K1623" s="42"/>
      <c r="L1623" s="42"/>
      <c r="M1623" s="42"/>
      <c r="N1623" s="42"/>
      <c r="O1623" s="42"/>
      <c r="P1623" s="42"/>
    </row>
    <row r="1624" spans="1:16">
      <c r="A1624" s="42"/>
      <c r="B1624" s="43"/>
      <c r="C1624" s="42"/>
      <c r="D1624" s="42"/>
      <c r="E1624" s="42"/>
      <c r="F1624" s="42"/>
      <c r="G1624" s="42"/>
      <c r="H1624" s="42"/>
      <c r="I1624" s="42"/>
      <c r="J1624" s="42"/>
      <c r="K1624" s="42"/>
      <c r="L1624" s="42"/>
      <c r="M1624" s="42"/>
      <c r="N1624" s="42"/>
      <c r="O1624" s="42"/>
      <c r="P1624" s="42"/>
    </row>
    <row r="1625" spans="1:16">
      <c r="A1625" s="42"/>
      <c r="B1625" s="43"/>
      <c r="C1625" s="42"/>
      <c r="D1625" s="42"/>
      <c r="E1625" s="42"/>
      <c r="F1625" s="42"/>
      <c r="G1625" s="42"/>
      <c r="H1625" s="42"/>
      <c r="I1625" s="42"/>
      <c r="J1625" s="42"/>
      <c r="K1625" s="42"/>
      <c r="L1625" s="42"/>
      <c r="M1625" s="42"/>
      <c r="N1625" s="42"/>
      <c r="O1625" s="42"/>
      <c r="P1625" s="42"/>
    </row>
    <row r="1626" spans="1:16">
      <c r="A1626" s="42"/>
      <c r="B1626" s="43"/>
      <c r="C1626" s="42"/>
      <c r="D1626" s="42"/>
      <c r="E1626" s="42"/>
      <c r="F1626" s="42"/>
      <c r="G1626" s="42"/>
      <c r="H1626" s="42"/>
      <c r="I1626" s="42"/>
      <c r="J1626" s="42"/>
      <c r="K1626" s="42"/>
      <c r="L1626" s="42"/>
      <c r="M1626" s="42"/>
      <c r="N1626" s="42"/>
      <c r="O1626" s="42"/>
      <c r="P1626" s="42"/>
    </row>
    <row r="1627" spans="1:16">
      <c r="A1627" s="42"/>
      <c r="B1627" s="43"/>
      <c r="C1627" s="42"/>
      <c r="D1627" s="42"/>
      <c r="E1627" s="42"/>
      <c r="F1627" s="42"/>
      <c r="G1627" s="42"/>
      <c r="H1627" s="42"/>
      <c r="I1627" s="42"/>
      <c r="J1627" s="42"/>
      <c r="K1627" s="42"/>
      <c r="L1627" s="42"/>
      <c r="M1627" s="42"/>
      <c r="N1627" s="42"/>
      <c r="O1627" s="42"/>
      <c r="P1627" s="42"/>
    </row>
    <row r="1628" spans="1:16">
      <c r="A1628" s="42"/>
      <c r="B1628" s="43"/>
      <c r="C1628" s="42"/>
      <c r="D1628" s="42"/>
      <c r="E1628" s="42"/>
      <c r="F1628" s="42"/>
      <c r="G1628" s="42"/>
      <c r="H1628" s="42"/>
      <c r="I1628" s="42"/>
      <c r="J1628" s="42"/>
      <c r="K1628" s="42"/>
      <c r="L1628" s="42"/>
      <c r="M1628" s="42"/>
      <c r="N1628" s="42"/>
      <c r="O1628" s="42"/>
      <c r="P1628" s="42"/>
    </row>
    <row r="1629" spans="1:16">
      <c r="A1629" s="42"/>
      <c r="B1629" s="43"/>
      <c r="C1629" s="42"/>
      <c r="D1629" s="42"/>
      <c r="E1629" s="42"/>
      <c r="F1629" s="42"/>
      <c r="G1629" s="42"/>
      <c r="H1629" s="42"/>
      <c r="I1629" s="42"/>
      <c r="J1629" s="42"/>
      <c r="K1629" s="42"/>
      <c r="L1629" s="42"/>
      <c r="M1629" s="42"/>
      <c r="N1629" s="42"/>
      <c r="O1629" s="42"/>
      <c r="P1629" s="42"/>
    </row>
    <row r="1630" spans="1:16">
      <c r="A1630" s="42"/>
      <c r="B1630" s="43"/>
      <c r="C1630" s="42"/>
      <c r="D1630" s="42"/>
      <c r="E1630" s="42"/>
      <c r="F1630" s="42"/>
      <c r="G1630" s="42"/>
      <c r="H1630" s="42"/>
      <c r="I1630" s="42"/>
      <c r="J1630" s="42"/>
      <c r="K1630" s="42"/>
      <c r="L1630" s="42"/>
      <c r="M1630" s="42"/>
      <c r="N1630" s="42"/>
      <c r="O1630" s="42"/>
      <c r="P1630" s="42"/>
    </row>
    <row r="1631" spans="1:16">
      <c r="A1631" s="42"/>
      <c r="B1631" s="43"/>
      <c r="C1631" s="42"/>
      <c r="D1631" s="42"/>
      <c r="E1631" s="42"/>
      <c r="F1631" s="42"/>
      <c r="G1631" s="42"/>
      <c r="H1631" s="42"/>
      <c r="I1631" s="42"/>
      <c r="J1631" s="42"/>
      <c r="K1631" s="42"/>
      <c r="L1631" s="42"/>
      <c r="M1631" s="42"/>
      <c r="N1631" s="42"/>
      <c r="O1631" s="42"/>
      <c r="P1631" s="42"/>
    </row>
    <row r="1632" spans="1:16">
      <c r="A1632" s="42"/>
      <c r="B1632" s="43"/>
      <c r="C1632" s="42"/>
      <c r="D1632" s="42"/>
      <c r="E1632" s="42"/>
      <c r="F1632" s="42"/>
      <c r="G1632" s="42"/>
      <c r="H1632" s="42"/>
      <c r="I1632" s="42"/>
      <c r="J1632" s="42"/>
      <c r="K1632" s="42"/>
      <c r="L1632" s="42"/>
      <c r="M1632" s="42"/>
      <c r="N1632" s="42"/>
      <c r="O1632" s="42"/>
      <c r="P1632" s="42"/>
    </row>
    <row r="1633" spans="1:16">
      <c r="A1633" s="42"/>
      <c r="B1633" s="43"/>
      <c r="C1633" s="42"/>
      <c r="D1633" s="42"/>
      <c r="E1633" s="42"/>
      <c r="F1633" s="42"/>
      <c r="G1633" s="42"/>
      <c r="H1633" s="42"/>
      <c r="I1633" s="42"/>
      <c r="J1633" s="42"/>
      <c r="K1633" s="42"/>
      <c r="L1633" s="42"/>
      <c r="M1633" s="42"/>
      <c r="N1633" s="42"/>
      <c r="O1633" s="42"/>
      <c r="P1633" s="42"/>
    </row>
    <row r="1634" spans="1:16">
      <c r="A1634" s="42"/>
      <c r="B1634" s="43"/>
      <c r="C1634" s="42"/>
      <c r="D1634" s="42"/>
      <c r="E1634" s="42"/>
      <c r="F1634" s="42"/>
      <c r="G1634" s="42"/>
      <c r="H1634" s="42"/>
      <c r="I1634" s="42"/>
      <c r="J1634" s="42"/>
      <c r="K1634" s="42"/>
      <c r="L1634" s="42"/>
      <c r="M1634" s="42"/>
      <c r="N1634" s="42"/>
      <c r="O1634" s="42"/>
      <c r="P1634" s="42"/>
    </row>
    <row r="1635" spans="1:16">
      <c r="A1635" s="42"/>
      <c r="B1635" s="43"/>
      <c r="C1635" s="42"/>
      <c r="D1635" s="42"/>
      <c r="E1635" s="42"/>
      <c r="F1635" s="42"/>
      <c r="G1635" s="42"/>
      <c r="H1635" s="42"/>
      <c r="I1635" s="42"/>
      <c r="J1635" s="42"/>
      <c r="K1635" s="42"/>
      <c r="L1635" s="42"/>
      <c r="M1635" s="42"/>
      <c r="N1635" s="42"/>
      <c r="O1635" s="42"/>
      <c r="P1635" s="42"/>
    </row>
    <row r="1636" spans="1:16">
      <c r="A1636" s="42"/>
      <c r="B1636" s="43"/>
      <c r="C1636" s="42"/>
      <c r="D1636" s="42"/>
      <c r="E1636" s="42"/>
      <c r="F1636" s="42"/>
      <c r="G1636" s="42"/>
      <c r="H1636" s="42"/>
      <c r="I1636" s="42"/>
      <c r="J1636" s="42"/>
      <c r="K1636" s="42"/>
      <c r="L1636" s="42"/>
      <c r="M1636" s="42"/>
      <c r="N1636" s="42"/>
      <c r="O1636" s="42"/>
      <c r="P1636" s="42"/>
    </row>
    <row r="1637" spans="1:16">
      <c r="A1637" s="42"/>
      <c r="B1637" s="43"/>
      <c r="C1637" s="42"/>
      <c r="D1637" s="42"/>
      <c r="E1637" s="42"/>
      <c r="F1637" s="42"/>
      <c r="G1637" s="42"/>
      <c r="H1637" s="42"/>
      <c r="I1637" s="42"/>
      <c r="J1637" s="42"/>
      <c r="K1637" s="42"/>
      <c r="L1637" s="42"/>
      <c r="M1637" s="42"/>
      <c r="N1637" s="42"/>
      <c r="O1637" s="42"/>
      <c r="P1637" s="42"/>
    </row>
    <row r="1638" spans="1:16">
      <c r="A1638" s="42"/>
      <c r="B1638" s="43"/>
      <c r="C1638" s="42"/>
      <c r="D1638" s="42"/>
      <c r="E1638" s="42"/>
      <c r="F1638" s="42"/>
      <c r="G1638" s="42"/>
      <c r="H1638" s="42"/>
      <c r="I1638" s="42"/>
      <c r="J1638" s="42"/>
      <c r="K1638" s="42"/>
      <c r="L1638" s="42"/>
      <c r="M1638" s="42"/>
      <c r="N1638" s="42"/>
      <c r="O1638" s="42"/>
      <c r="P1638" s="42"/>
    </row>
    <row r="1639" spans="1:16">
      <c r="A1639" s="42"/>
      <c r="B1639" s="43"/>
      <c r="C1639" s="42"/>
      <c r="D1639" s="42"/>
      <c r="E1639" s="42"/>
      <c r="F1639" s="42"/>
      <c r="G1639" s="42"/>
      <c r="H1639" s="42"/>
      <c r="I1639" s="42"/>
      <c r="J1639" s="42"/>
      <c r="K1639" s="42"/>
      <c r="L1639" s="42"/>
      <c r="M1639" s="42"/>
      <c r="N1639" s="42"/>
      <c r="O1639" s="42"/>
      <c r="P1639" s="42"/>
    </row>
    <row r="1640" spans="1:16">
      <c r="A1640" s="42"/>
      <c r="B1640" s="43"/>
      <c r="C1640" s="42"/>
      <c r="D1640" s="42"/>
      <c r="E1640" s="42"/>
      <c r="F1640" s="42"/>
      <c r="G1640" s="42"/>
      <c r="H1640" s="42"/>
      <c r="I1640" s="42"/>
      <c r="J1640" s="42"/>
      <c r="K1640" s="42"/>
      <c r="L1640" s="42"/>
      <c r="M1640" s="42"/>
      <c r="N1640" s="42"/>
      <c r="O1640" s="42"/>
      <c r="P1640" s="42"/>
    </row>
    <row r="1641" spans="1:16">
      <c r="A1641" s="42"/>
      <c r="B1641" s="43"/>
      <c r="C1641" s="42"/>
      <c r="D1641" s="42"/>
      <c r="E1641" s="42"/>
      <c r="F1641" s="42"/>
      <c r="G1641" s="42"/>
      <c r="H1641" s="42"/>
      <c r="I1641" s="42"/>
      <c r="J1641" s="42"/>
      <c r="K1641" s="42"/>
      <c r="L1641" s="42"/>
      <c r="M1641" s="42"/>
      <c r="N1641" s="42"/>
      <c r="O1641" s="42"/>
      <c r="P1641" s="42"/>
    </row>
    <row r="1642" spans="1:16">
      <c r="A1642" s="42"/>
      <c r="B1642" s="43"/>
      <c r="C1642" s="42"/>
      <c r="D1642" s="42"/>
      <c r="E1642" s="42"/>
      <c r="F1642" s="42"/>
      <c r="G1642" s="42"/>
      <c r="H1642" s="42"/>
      <c r="I1642" s="42"/>
      <c r="J1642" s="42"/>
      <c r="K1642" s="42"/>
      <c r="L1642" s="42"/>
      <c r="M1642" s="42"/>
      <c r="N1642" s="42"/>
      <c r="O1642" s="42"/>
      <c r="P1642" s="42"/>
    </row>
    <row r="1643" spans="1:16">
      <c r="A1643" s="42"/>
      <c r="B1643" s="43"/>
      <c r="C1643" s="42"/>
      <c r="D1643" s="42"/>
      <c r="E1643" s="42"/>
      <c r="F1643" s="42"/>
      <c r="G1643" s="42"/>
      <c r="H1643" s="42"/>
      <c r="I1643" s="42"/>
      <c r="J1643" s="42"/>
      <c r="K1643" s="42"/>
      <c r="L1643" s="42"/>
      <c r="M1643" s="42"/>
      <c r="N1643" s="42"/>
      <c r="O1643" s="42"/>
      <c r="P1643" s="42"/>
    </row>
    <row r="1644" spans="1:16">
      <c r="A1644" s="42"/>
      <c r="B1644" s="43"/>
      <c r="C1644" s="42"/>
      <c r="D1644" s="42"/>
      <c r="E1644" s="42"/>
      <c r="F1644" s="42"/>
      <c r="G1644" s="42"/>
      <c r="H1644" s="42"/>
      <c r="I1644" s="42"/>
      <c r="J1644" s="42"/>
      <c r="K1644" s="42"/>
      <c r="L1644" s="42"/>
      <c r="M1644" s="42"/>
      <c r="N1644" s="42"/>
      <c r="O1644" s="42"/>
      <c r="P1644" s="42"/>
    </row>
    <row r="1645" spans="1:16">
      <c r="A1645" s="42"/>
      <c r="B1645" s="43"/>
      <c r="C1645" s="42"/>
      <c r="D1645" s="42"/>
      <c r="E1645" s="42"/>
      <c r="F1645" s="42"/>
      <c r="G1645" s="42"/>
      <c r="H1645" s="42"/>
      <c r="I1645" s="42"/>
      <c r="J1645" s="42"/>
      <c r="K1645" s="42"/>
      <c r="L1645" s="42"/>
      <c r="M1645" s="42"/>
      <c r="N1645" s="42"/>
      <c r="O1645" s="42"/>
      <c r="P1645" s="42"/>
    </row>
    <row r="1646" spans="1:16">
      <c r="A1646" s="42"/>
      <c r="B1646" s="43"/>
      <c r="C1646" s="42"/>
      <c r="D1646" s="42"/>
      <c r="E1646" s="42"/>
      <c r="F1646" s="42"/>
      <c r="G1646" s="42"/>
      <c r="H1646" s="42"/>
      <c r="I1646" s="42"/>
      <c r="J1646" s="42"/>
      <c r="K1646" s="42"/>
      <c r="L1646" s="42"/>
      <c r="M1646" s="42"/>
      <c r="N1646" s="42"/>
      <c r="O1646" s="42"/>
      <c r="P1646" s="42"/>
    </row>
    <row r="1647" spans="1:16">
      <c r="A1647" s="42"/>
      <c r="B1647" s="43"/>
      <c r="C1647" s="42"/>
      <c r="D1647" s="42"/>
      <c r="E1647" s="42"/>
      <c r="F1647" s="42"/>
      <c r="G1647" s="42"/>
      <c r="H1647" s="42"/>
      <c r="I1647" s="42"/>
      <c r="J1647" s="42"/>
      <c r="K1647" s="42"/>
      <c r="L1647" s="42"/>
      <c r="M1647" s="42"/>
      <c r="N1647" s="42"/>
      <c r="O1647" s="42"/>
      <c r="P1647" s="42"/>
    </row>
    <row r="1648" spans="1:16">
      <c r="A1648" s="42"/>
      <c r="B1648" s="43"/>
      <c r="C1648" s="42"/>
      <c r="D1648" s="42"/>
      <c r="E1648" s="42"/>
      <c r="F1648" s="42"/>
      <c r="G1648" s="42"/>
      <c r="H1648" s="42"/>
      <c r="I1648" s="42"/>
      <c r="J1648" s="42"/>
      <c r="K1648" s="42"/>
      <c r="L1648" s="42"/>
      <c r="M1648" s="42"/>
      <c r="N1648" s="42"/>
      <c r="O1648" s="42"/>
      <c r="P1648" s="42"/>
    </row>
    <row r="1649" spans="1:16">
      <c r="A1649" s="42"/>
      <c r="B1649" s="43"/>
      <c r="C1649" s="42"/>
      <c r="D1649" s="42"/>
      <c r="E1649" s="42"/>
      <c r="F1649" s="42"/>
      <c r="G1649" s="42"/>
      <c r="H1649" s="42"/>
      <c r="I1649" s="42"/>
      <c r="J1649" s="42"/>
      <c r="K1649" s="42"/>
      <c r="L1649" s="42"/>
      <c r="M1649" s="42"/>
      <c r="N1649" s="42"/>
      <c r="O1649" s="42"/>
      <c r="P1649" s="42"/>
    </row>
    <row r="1650" spans="1:16">
      <c r="A1650" s="42"/>
      <c r="B1650" s="43"/>
      <c r="C1650" s="42"/>
      <c r="D1650" s="42"/>
      <c r="E1650" s="42"/>
      <c r="F1650" s="42"/>
      <c r="G1650" s="42"/>
      <c r="H1650" s="42"/>
      <c r="I1650" s="42"/>
      <c r="J1650" s="42"/>
      <c r="K1650" s="42"/>
      <c r="L1650" s="42"/>
      <c r="M1650" s="42"/>
      <c r="N1650" s="42"/>
      <c r="O1650" s="42"/>
      <c r="P1650" s="42"/>
    </row>
    <row r="1651" spans="1:16">
      <c r="A1651" s="42"/>
      <c r="B1651" s="43"/>
      <c r="C1651" s="42"/>
      <c r="D1651" s="42"/>
      <c r="E1651" s="42"/>
      <c r="F1651" s="42"/>
      <c r="G1651" s="42"/>
      <c r="H1651" s="42"/>
      <c r="I1651" s="42"/>
      <c r="J1651" s="42"/>
      <c r="K1651" s="42"/>
      <c r="L1651" s="42"/>
      <c r="M1651" s="42"/>
      <c r="N1651" s="42"/>
      <c r="O1651" s="42"/>
      <c r="P1651" s="42"/>
    </row>
    <row r="1652" spans="1:16">
      <c r="A1652" s="42"/>
      <c r="B1652" s="43"/>
      <c r="C1652" s="42"/>
      <c r="D1652" s="42"/>
      <c r="E1652" s="42"/>
      <c r="F1652" s="42"/>
      <c r="G1652" s="42"/>
      <c r="H1652" s="42"/>
      <c r="I1652" s="42"/>
      <c r="J1652" s="42"/>
      <c r="K1652" s="42"/>
      <c r="L1652" s="42"/>
      <c r="M1652" s="42"/>
      <c r="N1652" s="42"/>
      <c r="O1652" s="42"/>
      <c r="P1652" s="42"/>
    </row>
    <row r="1653" spans="1:16">
      <c r="A1653" s="42"/>
      <c r="B1653" s="43"/>
      <c r="C1653" s="42"/>
      <c r="D1653" s="42"/>
      <c r="E1653" s="42"/>
      <c r="F1653" s="42"/>
      <c r="G1653" s="42"/>
      <c r="H1653" s="42"/>
      <c r="I1653" s="42"/>
      <c r="J1653" s="42"/>
      <c r="K1653" s="42"/>
      <c r="L1653" s="42"/>
      <c r="M1653" s="42"/>
      <c r="N1653" s="42"/>
      <c r="O1653" s="42"/>
      <c r="P1653" s="42"/>
    </row>
    <row r="1654" spans="1:16">
      <c r="A1654" s="42"/>
      <c r="B1654" s="43"/>
      <c r="C1654" s="42"/>
      <c r="D1654" s="42"/>
      <c r="E1654" s="42"/>
      <c r="F1654" s="42"/>
      <c r="G1654" s="42"/>
      <c r="H1654" s="42"/>
      <c r="I1654" s="42"/>
      <c r="J1654" s="42"/>
      <c r="K1654" s="42"/>
      <c r="L1654" s="42"/>
      <c r="M1654" s="42"/>
      <c r="N1654" s="42"/>
      <c r="O1654" s="42"/>
      <c r="P1654" s="42"/>
    </row>
    <row r="1655" spans="1:16">
      <c r="A1655" s="42"/>
      <c r="B1655" s="43"/>
      <c r="C1655" s="42"/>
      <c r="D1655" s="42"/>
      <c r="E1655" s="42"/>
      <c r="F1655" s="42"/>
      <c r="G1655" s="42"/>
      <c r="H1655" s="42"/>
      <c r="I1655" s="42"/>
      <c r="J1655" s="42"/>
      <c r="K1655" s="42"/>
      <c r="L1655" s="42"/>
      <c r="M1655" s="42"/>
      <c r="N1655" s="42"/>
      <c r="O1655" s="42"/>
      <c r="P1655" s="42"/>
    </row>
    <row r="1656" spans="1:16">
      <c r="A1656" s="42"/>
      <c r="B1656" s="43"/>
      <c r="C1656" s="42"/>
      <c r="D1656" s="42"/>
      <c r="E1656" s="42"/>
      <c r="F1656" s="42"/>
      <c r="G1656" s="42"/>
      <c r="H1656" s="42"/>
      <c r="I1656" s="42"/>
      <c r="J1656" s="42"/>
      <c r="K1656" s="42"/>
      <c r="L1656" s="42"/>
      <c r="M1656" s="42"/>
      <c r="N1656" s="42"/>
      <c r="O1656" s="42"/>
      <c r="P1656" s="42"/>
    </row>
    <row r="1657" spans="1:16">
      <c r="A1657" s="42"/>
      <c r="B1657" s="43"/>
      <c r="C1657" s="42"/>
      <c r="D1657" s="42"/>
      <c r="E1657" s="42"/>
      <c r="F1657" s="42"/>
      <c r="G1657" s="42"/>
      <c r="H1657" s="42"/>
      <c r="I1657" s="42"/>
      <c r="J1657" s="42"/>
      <c r="K1657" s="42"/>
      <c r="L1657" s="42"/>
      <c r="M1657" s="42"/>
      <c r="N1657" s="42"/>
      <c r="O1657" s="42"/>
      <c r="P1657" s="42"/>
    </row>
    <row r="1658" spans="1:16">
      <c r="A1658" s="42"/>
      <c r="B1658" s="43"/>
      <c r="C1658" s="42"/>
      <c r="D1658" s="42"/>
      <c r="E1658" s="42"/>
      <c r="F1658" s="42"/>
      <c r="G1658" s="42"/>
      <c r="H1658" s="42"/>
      <c r="I1658" s="42"/>
      <c r="J1658" s="42"/>
      <c r="K1658" s="42"/>
      <c r="L1658" s="42"/>
      <c r="M1658" s="42"/>
      <c r="N1658" s="42"/>
      <c r="O1658" s="42"/>
      <c r="P1658" s="42"/>
    </row>
    <row r="1659" spans="1:16">
      <c r="A1659" s="42"/>
      <c r="B1659" s="43"/>
      <c r="C1659" s="42"/>
      <c r="D1659" s="42"/>
      <c r="E1659" s="42"/>
      <c r="F1659" s="42"/>
      <c r="G1659" s="42"/>
      <c r="H1659" s="42"/>
      <c r="I1659" s="42"/>
      <c r="J1659" s="42"/>
      <c r="K1659" s="42"/>
      <c r="L1659" s="42"/>
      <c r="M1659" s="42"/>
      <c r="N1659" s="42"/>
      <c r="O1659" s="42"/>
      <c r="P1659" s="42"/>
    </row>
    <row r="1660" spans="1:16">
      <c r="A1660" s="42"/>
      <c r="B1660" s="43"/>
      <c r="C1660" s="42"/>
      <c r="D1660" s="42"/>
      <c r="E1660" s="42"/>
      <c r="F1660" s="42"/>
      <c r="G1660" s="42"/>
      <c r="H1660" s="42"/>
      <c r="I1660" s="42"/>
      <c r="J1660" s="42"/>
      <c r="K1660" s="42"/>
      <c r="L1660" s="42"/>
      <c r="M1660" s="42"/>
      <c r="N1660" s="42"/>
      <c r="O1660" s="42"/>
      <c r="P1660" s="42"/>
    </row>
    <row r="1661" spans="1:16">
      <c r="A1661" s="42"/>
      <c r="B1661" s="43"/>
      <c r="C1661" s="42"/>
      <c r="D1661" s="42"/>
      <c r="E1661" s="42"/>
      <c r="F1661" s="42"/>
      <c r="G1661" s="42"/>
      <c r="H1661" s="42"/>
      <c r="I1661" s="42"/>
      <c r="J1661" s="42"/>
      <c r="K1661" s="42"/>
      <c r="L1661" s="42"/>
      <c r="M1661" s="42"/>
      <c r="N1661" s="42"/>
      <c r="O1661" s="42"/>
      <c r="P1661" s="42"/>
    </row>
    <row r="1662" spans="1:16">
      <c r="A1662" s="42"/>
      <c r="B1662" s="43"/>
      <c r="C1662" s="42"/>
      <c r="D1662" s="42"/>
      <c r="E1662" s="42"/>
      <c r="F1662" s="42"/>
      <c r="G1662" s="42"/>
      <c r="H1662" s="42"/>
      <c r="I1662" s="42"/>
      <c r="J1662" s="42"/>
      <c r="K1662" s="42"/>
      <c r="L1662" s="42"/>
      <c r="M1662" s="42"/>
      <c r="N1662" s="42"/>
      <c r="O1662" s="42"/>
      <c r="P1662" s="42"/>
    </row>
    <row r="1663" spans="1:16">
      <c r="A1663" s="42"/>
      <c r="B1663" s="43"/>
      <c r="C1663" s="42"/>
      <c r="D1663" s="42"/>
      <c r="E1663" s="42"/>
      <c r="F1663" s="42"/>
      <c r="G1663" s="42"/>
      <c r="H1663" s="42"/>
      <c r="I1663" s="42"/>
      <c r="J1663" s="42"/>
      <c r="K1663" s="42"/>
      <c r="L1663" s="42"/>
      <c r="M1663" s="42"/>
      <c r="N1663" s="42"/>
      <c r="O1663" s="42"/>
      <c r="P1663" s="42"/>
    </row>
    <row r="1664" spans="1:16">
      <c r="A1664" s="42"/>
      <c r="B1664" s="43"/>
      <c r="C1664" s="42"/>
      <c r="D1664" s="42"/>
      <c r="E1664" s="42"/>
      <c r="F1664" s="42"/>
      <c r="G1664" s="42"/>
      <c r="H1664" s="42"/>
      <c r="I1664" s="42"/>
      <c r="J1664" s="42"/>
      <c r="K1664" s="42"/>
      <c r="L1664" s="42"/>
      <c r="M1664" s="42"/>
      <c r="N1664" s="42"/>
      <c r="O1664" s="42"/>
      <c r="P1664" s="42"/>
    </row>
    <row r="1665" spans="1:16">
      <c r="A1665" s="42"/>
      <c r="B1665" s="43"/>
      <c r="C1665" s="42"/>
      <c r="D1665" s="42"/>
      <c r="E1665" s="42"/>
      <c r="F1665" s="42"/>
      <c r="G1665" s="42"/>
      <c r="H1665" s="42"/>
      <c r="I1665" s="42"/>
      <c r="J1665" s="42"/>
      <c r="K1665" s="42"/>
      <c r="L1665" s="42"/>
      <c r="M1665" s="42"/>
      <c r="N1665" s="42"/>
      <c r="O1665" s="42"/>
      <c r="P1665" s="42"/>
    </row>
    <row r="1666" spans="1:16">
      <c r="A1666" s="42"/>
      <c r="B1666" s="43"/>
      <c r="C1666" s="42"/>
      <c r="D1666" s="42"/>
      <c r="E1666" s="42"/>
      <c r="F1666" s="42"/>
      <c r="G1666" s="42"/>
      <c r="H1666" s="42"/>
      <c r="I1666" s="42"/>
      <c r="J1666" s="42"/>
      <c r="K1666" s="42"/>
      <c r="L1666" s="42"/>
      <c r="M1666" s="42"/>
      <c r="N1666" s="42"/>
      <c r="O1666" s="42"/>
      <c r="P1666" s="42"/>
    </row>
    <row r="1667" spans="1:16">
      <c r="A1667" s="42"/>
      <c r="B1667" s="43"/>
      <c r="C1667" s="42"/>
      <c r="D1667" s="42"/>
      <c r="E1667" s="42"/>
      <c r="F1667" s="42"/>
      <c r="G1667" s="42"/>
      <c r="H1667" s="42"/>
      <c r="I1667" s="42"/>
      <c r="J1667" s="42"/>
      <c r="K1667" s="42"/>
      <c r="L1667" s="42"/>
      <c r="M1667" s="42"/>
      <c r="N1667" s="42"/>
      <c r="O1667" s="42"/>
      <c r="P1667" s="42"/>
    </row>
    <row r="1668" spans="1:16">
      <c r="A1668" s="42"/>
      <c r="B1668" s="43"/>
      <c r="C1668" s="42"/>
      <c r="D1668" s="42"/>
      <c r="E1668" s="42"/>
      <c r="F1668" s="42"/>
      <c r="G1668" s="42"/>
      <c r="H1668" s="42"/>
      <c r="I1668" s="42"/>
      <c r="J1668" s="42"/>
      <c r="K1668" s="42"/>
      <c r="L1668" s="42"/>
      <c r="M1668" s="42"/>
      <c r="N1668" s="42"/>
      <c r="O1668" s="42"/>
      <c r="P1668" s="42"/>
    </row>
    <row r="1669" spans="1:16">
      <c r="A1669" s="42"/>
      <c r="B1669" s="43"/>
      <c r="C1669" s="42"/>
      <c r="D1669" s="42"/>
      <c r="E1669" s="42"/>
      <c r="F1669" s="42"/>
      <c r="G1669" s="42"/>
      <c r="H1669" s="42"/>
      <c r="I1669" s="42"/>
      <c r="J1669" s="42"/>
      <c r="K1669" s="42"/>
      <c r="L1669" s="42"/>
      <c r="M1669" s="42"/>
      <c r="N1669" s="42"/>
      <c r="O1669" s="42"/>
      <c r="P1669" s="42"/>
    </row>
    <row r="1670" spans="1:16">
      <c r="A1670" s="42"/>
      <c r="B1670" s="43"/>
      <c r="C1670" s="42"/>
      <c r="D1670" s="42"/>
      <c r="E1670" s="42"/>
      <c r="F1670" s="42"/>
      <c r="G1670" s="42"/>
      <c r="H1670" s="42"/>
      <c r="I1670" s="42"/>
      <c r="J1670" s="42"/>
      <c r="K1670" s="42"/>
      <c r="L1670" s="42"/>
      <c r="M1670" s="42"/>
      <c r="N1670" s="42"/>
      <c r="O1670" s="42"/>
      <c r="P1670" s="42"/>
    </row>
    <row r="1671" spans="1:16">
      <c r="A1671" s="42"/>
      <c r="B1671" s="43"/>
      <c r="C1671" s="42"/>
      <c r="D1671" s="42"/>
      <c r="E1671" s="42"/>
      <c r="F1671" s="42"/>
      <c r="G1671" s="42"/>
      <c r="H1671" s="42"/>
      <c r="I1671" s="42"/>
      <c r="J1671" s="42"/>
      <c r="K1671" s="42"/>
      <c r="L1671" s="42"/>
      <c r="M1671" s="42"/>
      <c r="N1671" s="42"/>
      <c r="O1671" s="42"/>
      <c r="P1671" s="42"/>
    </row>
    <row r="1672" spans="1:16">
      <c r="A1672" s="42"/>
      <c r="B1672" s="43"/>
      <c r="C1672" s="42"/>
      <c r="D1672" s="42"/>
      <c r="E1672" s="42"/>
      <c r="F1672" s="42"/>
      <c r="G1672" s="42"/>
      <c r="H1672" s="42"/>
      <c r="I1672" s="42"/>
      <c r="J1672" s="42"/>
      <c r="K1672" s="42"/>
      <c r="L1672" s="42"/>
      <c r="M1672" s="42"/>
      <c r="N1672" s="42"/>
      <c r="O1672" s="42"/>
      <c r="P1672" s="42"/>
    </row>
    <row r="1673" spans="1:16">
      <c r="A1673" s="42"/>
      <c r="B1673" s="43"/>
      <c r="C1673" s="42"/>
      <c r="D1673" s="42"/>
      <c r="E1673" s="42"/>
      <c r="F1673" s="42"/>
      <c r="G1673" s="42"/>
      <c r="H1673" s="42"/>
      <c r="I1673" s="42"/>
      <c r="J1673" s="42"/>
      <c r="K1673" s="42"/>
      <c r="L1673" s="42"/>
      <c r="M1673" s="42"/>
      <c r="N1673" s="42"/>
      <c r="O1673" s="42"/>
      <c r="P1673" s="42"/>
    </row>
    <row r="1674" spans="1:16">
      <c r="A1674" s="42"/>
      <c r="B1674" s="43"/>
      <c r="C1674" s="42"/>
      <c r="D1674" s="42"/>
      <c r="E1674" s="42"/>
      <c r="F1674" s="42"/>
      <c r="G1674" s="42"/>
      <c r="H1674" s="42"/>
      <c r="I1674" s="42"/>
      <c r="J1674" s="42"/>
      <c r="K1674" s="42"/>
      <c r="L1674" s="42"/>
      <c r="M1674" s="42"/>
      <c r="N1674" s="42"/>
      <c r="O1674" s="42"/>
      <c r="P1674" s="42"/>
    </row>
    <row r="1675" spans="1:16">
      <c r="A1675" s="42"/>
      <c r="B1675" s="43"/>
      <c r="C1675" s="42"/>
      <c r="D1675" s="42"/>
      <c r="E1675" s="42"/>
      <c r="F1675" s="42"/>
      <c r="G1675" s="42"/>
      <c r="H1675" s="42"/>
      <c r="I1675" s="42"/>
      <c r="J1675" s="42"/>
      <c r="K1675" s="42"/>
      <c r="L1675" s="42"/>
      <c r="M1675" s="42"/>
      <c r="N1675" s="42"/>
      <c r="O1675" s="42"/>
      <c r="P1675" s="42"/>
    </row>
    <row r="1676" spans="1:16">
      <c r="A1676" s="42"/>
      <c r="B1676" s="43"/>
      <c r="C1676" s="42"/>
      <c r="D1676" s="42"/>
      <c r="E1676" s="42"/>
      <c r="F1676" s="42"/>
      <c r="G1676" s="42"/>
      <c r="H1676" s="42"/>
      <c r="I1676" s="42"/>
      <c r="J1676" s="42"/>
      <c r="K1676" s="42"/>
      <c r="L1676" s="42"/>
      <c r="M1676" s="42"/>
      <c r="N1676" s="42"/>
      <c r="O1676" s="42"/>
      <c r="P1676" s="42"/>
    </row>
    <row r="1677" spans="1:16">
      <c r="A1677" s="42"/>
      <c r="B1677" s="43"/>
      <c r="C1677" s="42"/>
      <c r="D1677" s="42"/>
      <c r="E1677" s="42"/>
      <c r="F1677" s="42"/>
      <c r="G1677" s="42"/>
      <c r="H1677" s="42"/>
      <c r="I1677" s="42"/>
      <c r="J1677" s="42"/>
      <c r="K1677" s="42"/>
      <c r="L1677" s="42"/>
      <c r="M1677" s="42"/>
      <c r="N1677" s="42"/>
      <c r="O1677" s="42"/>
      <c r="P1677" s="42"/>
    </row>
    <row r="1678" spans="1:16">
      <c r="A1678" s="42"/>
      <c r="B1678" s="43"/>
      <c r="C1678" s="42"/>
      <c r="D1678" s="42"/>
      <c r="E1678" s="42"/>
      <c r="F1678" s="42"/>
      <c r="G1678" s="42"/>
      <c r="H1678" s="42"/>
      <c r="I1678" s="42"/>
      <c r="J1678" s="42"/>
      <c r="K1678" s="42"/>
      <c r="L1678" s="42"/>
      <c r="M1678" s="42"/>
      <c r="N1678" s="42"/>
      <c r="O1678" s="42"/>
      <c r="P1678" s="42"/>
    </row>
    <row r="1679" spans="1:16">
      <c r="A1679" s="42"/>
      <c r="B1679" s="43"/>
      <c r="C1679" s="42"/>
      <c r="D1679" s="42"/>
      <c r="E1679" s="42"/>
      <c r="F1679" s="42"/>
      <c r="G1679" s="42"/>
      <c r="H1679" s="42"/>
      <c r="I1679" s="42"/>
      <c r="J1679" s="42"/>
      <c r="K1679" s="42"/>
      <c r="L1679" s="42"/>
      <c r="M1679" s="42"/>
      <c r="N1679" s="42"/>
      <c r="O1679" s="42"/>
      <c r="P1679" s="42"/>
    </row>
    <row r="1680" spans="1:16">
      <c r="A1680" s="42"/>
      <c r="B1680" s="43"/>
      <c r="C1680" s="42"/>
      <c r="D1680" s="42"/>
      <c r="E1680" s="42"/>
      <c r="F1680" s="42"/>
      <c r="G1680" s="42"/>
      <c r="H1680" s="42"/>
      <c r="I1680" s="42"/>
      <c r="J1680" s="42"/>
      <c r="K1680" s="42"/>
      <c r="L1680" s="42"/>
      <c r="M1680" s="42"/>
      <c r="N1680" s="42"/>
      <c r="O1680" s="42"/>
      <c r="P1680" s="42"/>
    </row>
    <row r="1681" spans="1:16">
      <c r="A1681" s="42"/>
      <c r="B1681" s="43"/>
      <c r="C1681" s="42"/>
      <c r="D1681" s="42"/>
      <c r="E1681" s="42"/>
      <c r="F1681" s="42"/>
      <c r="G1681" s="42"/>
      <c r="H1681" s="42"/>
      <c r="I1681" s="42"/>
      <c r="J1681" s="42"/>
      <c r="K1681" s="42"/>
      <c r="L1681" s="42"/>
      <c r="M1681" s="42"/>
      <c r="N1681" s="42"/>
      <c r="O1681" s="42"/>
      <c r="P1681" s="42"/>
    </row>
    <row r="1682" spans="1:16">
      <c r="A1682" s="42"/>
      <c r="B1682" s="43"/>
      <c r="C1682" s="42"/>
      <c r="D1682" s="42"/>
      <c r="E1682" s="42"/>
      <c r="F1682" s="42"/>
      <c r="G1682" s="42"/>
      <c r="H1682" s="42"/>
      <c r="I1682" s="42"/>
      <c r="J1682" s="42"/>
      <c r="K1682" s="42"/>
      <c r="L1682" s="42"/>
      <c r="M1682" s="42"/>
      <c r="N1682" s="42"/>
      <c r="O1682" s="42"/>
      <c r="P1682" s="42"/>
    </row>
    <row r="1683" spans="1:16">
      <c r="A1683" s="42"/>
      <c r="B1683" s="43"/>
      <c r="C1683" s="42"/>
      <c r="D1683" s="42"/>
      <c r="E1683" s="42"/>
      <c r="F1683" s="42"/>
      <c r="G1683" s="42"/>
      <c r="H1683" s="42"/>
      <c r="I1683" s="42"/>
      <c r="J1683" s="42"/>
      <c r="K1683" s="42"/>
      <c r="L1683" s="42"/>
      <c r="M1683" s="42"/>
      <c r="N1683" s="42"/>
      <c r="O1683" s="42"/>
      <c r="P1683" s="42"/>
    </row>
    <row r="1684" spans="1:16">
      <c r="A1684" s="42"/>
      <c r="B1684" s="43"/>
      <c r="C1684" s="42"/>
      <c r="D1684" s="42"/>
      <c r="E1684" s="42"/>
      <c r="F1684" s="42"/>
      <c r="G1684" s="42"/>
      <c r="H1684" s="42"/>
      <c r="I1684" s="42"/>
      <c r="J1684" s="42"/>
      <c r="K1684" s="42"/>
      <c r="L1684" s="42"/>
      <c r="M1684" s="42"/>
      <c r="N1684" s="42"/>
      <c r="O1684" s="42"/>
      <c r="P1684" s="42"/>
    </row>
    <row r="1685" spans="1:16">
      <c r="A1685" s="42"/>
      <c r="B1685" s="43"/>
      <c r="C1685" s="42"/>
      <c r="D1685" s="42"/>
      <c r="E1685" s="42"/>
      <c r="F1685" s="42"/>
      <c r="G1685" s="42"/>
      <c r="H1685" s="42"/>
      <c r="I1685" s="42"/>
      <c r="J1685" s="42"/>
      <c r="K1685" s="42"/>
      <c r="L1685" s="42"/>
      <c r="M1685" s="42"/>
      <c r="N1685" s="42"/>
      <c r="O1685" s="42"/>
      <c r="P1685" s="42"/>
    </row>
    <row r="1686" spans="1:16">
      <c r="A1686" s="42"/>
      <c r="B1686" s="43"/>
      <c r="C1686" s="42"/>
      <c r="D1686" s="42"/>
      <c r="E1686" s="42"/>
      <c r="F1686" s="42"/>
      <c r="G1686" s="42"/>
      <c r="H1686" s="42"/>
      <c r="I1686" s="42"/>
      <c r="J1686" s="42"/>
      <c r="K1686" s="42"/>
      <c r="L1686" s="42"/>
      <c r="M1686" s="42"/>
      <c r="N1686" s="42"/>
      <c r="O1686" s="42"/>
      <c r="P1686" s="42"/>
    </row>
    <row r="1687" spans="1:16">
      <c r="A1687" s="42"/>
      <c r="B1687" s="43"/>
      <c r="C1687" s="42"/>
      <c r="D1687" s="42"/>
      <c r="E1687" s="42"/>
      <c r="F1687" s="42"/>
      <c r="G1687" s="42"/>
      <c r="H1687" s="42"/>
      <c r="I1687" s="42"/>
      <c r="J1687" s="42"/>
      <c r="K1687" s="42"/>
      <c r="L1687" s="42"/>
      <c r="M1687" s="42"/>
      <c r="N1687" s="42"/>
      <c r="O1687" s="42"/>
      <c r="P1687" s="42"/>
    </row>
    <row r="1688" spans="1:16">
      <c r="A1688" s="42"/>
      <c r="B1688" s="43"/>
      <c r="C1688" s="42"/>
      <c r="D1688" s="42"/>
      <c r="E1688" s="42"/>
      <c r="F1688" s="42"/>
      <c r="G1688" s="42"/>
      <c r="H1688" s="42"/>
      <c r="I1688" s="42"/>
      <c r="J1688" s="42"/>
      <c r="K1688" s="42"/>
      <c r="L1688" s="42"/>
      <c r="M1688" s="42"/>
      <c r="N1688" s="42"/>
      <c r="O1688" s="42"/>
      <c r="P1688" s="42"/>
    </row>
    <row r="1689" spans="1:16">
      <c r="A1689" s="42"/>
      <c r="B1689" s="43"/>
      <c r="C1689" s="42"/>
      <c r="D1689" s="42"/>
      <c r="E1689" s="42"/>
      <c r="F1689" s="42"/>
      <c r="G1689" s="42"/>
      <c r="H1689" s="42"/>
      <c r="I1689" s="42"/>
      <c r="J1689" s="42"/>
      <c r="K1689" s="42"/>
      <c r="L1689" s="42"/>
      <c r="M1689" s="42"/>
      <c r="N1689" s="42"/>
      <c r="O1689" s="42"/>
      <c r="P1689" s="42"/>
    </row>
    <row r="1690" spans="1:16">
      <c r="A1690" s="42"/>
      <c r="B1690" s="43"/>
      <c r="C1690" s="42"/>
      <c r="D1690" s="42"/>
      <c r="E1690" s="42"/>
      <c r="F1690" s="42"/>
      <c r="G1690" s="42"/>
      <c r="H1690" s="42"/>
      <c r="I1690" s="42"/>
      <c r="J1690" s="42"/>
      <c r="K1690" s="42"/>
      <c r="L1690" s="42"/>
      <c r="M1690" s="42"/>
      <c r="N1690" s="42"/>
      <c r="O1690" s="42"/>
      <c r="P1690" s="42"/>
    </row>
    <row r="1691" spans="1:16">
      <c r="A1691" s="42"/>
      <c r="B1691" s="43"/>
      <c r="C1691" s="42"/>
      <c r="D1691" s="42"/>
      <c r="E1691" s="42"/>
      <c r="F1691" s="42"/>
      <c r="G1691" s="42"/>
      <c r="H1691" s="42"/>
      <c r="I1691" s="42"/>
      <c r="J1691" s="42"/>
      <c r="K1691" s="42"/>
      <c r="L1691" s="42"/>
      <c r="M1691" s="42"/>
      <c r="N1691" s="42"/>
      <c r="O1691" s="42"/>
      <c r="P1691" s="42"/>
    </row>
    <row r="1692" spans="1:16">
      <c r="A1692" s="42"/>
      <c r="B1692" s="43"/>
      <c r="C1692" s="42"/>
      <c r="D1692" s="42"/>
      <c r="E1692" s="42"/>
      <c r="F1692" s="42"/>
      <c r="G1692" s="42"/>
      <c r="H1692" s="42"/>
      <c r="I1692" s="42"/>
      <c r="J1692" s="42"/>
      <c r="K1692" s="42"/>
      <c r="L1692" s="42"/>
      <c r="M1692" s="42"/>
      <c r="N1692" s="42"/>
      <c r="O1692" s="42"/>
      <c r="P1692" s="42"/>
    </row>
    <row r="1693" spans="1:16">
      <c r="A1693" s="42"/>
      <c r="B1693" s="43"/>
      <c r="C1693" s="42"/>
      <c r="D1693" s="42"/>
      <c r="E1693" s="42"/>
      <c r="F1693" s="42"/>
      <c r="G1693" s="42"/>
      <c r="H1693" s="42"/>
      <c r="I1693" s="42"/>
      <c r="J1693" s="42"/>
      <c r="K1693" s="42"/>
      <c r="L1693" s="42"/>
      <c r="M1693" s="42"/>
      <c r="N1693" s="42"/>
      <c r="O1693" s="42"/>
      <c r="P1693" s="42"/>
    </row>
    <row r="1694" spans="1:16">
      <c r="A1694" s="42"/>
      <c r="B1694" s="43"/>
      <c r="C1694" s="42"/>
      <c r="D1694" s="42"/>
      <c r="E1694" s="42"/>
      <c r="F1694" s="42"/>
      <c r="G1694" s="42"/>
      <c r="H1694" s="42"/>
      <c r="I1694" s="42"/>
      <c r="J1694" s="42"/>
      <c r="K1694" s="42"/>
      <c r="L1694" s="42"/>
      <c r="M1694" s="42"/>
      <c r="N1694" s="42"/>
      <c r="O1694" s="42"/>
      <c r="P1694" s="42"/>
    </row>
    <row r="1695" spans="1:16">
      <c r="A1695" s="42"/>
      <c r="B1695" s="43"/>
      <c r="C1695" s="42"/>
      <c r="D1695" s="42"/>
      <c r="E1695" s="42"/>
      <c r="F1695" s="42"/>
      <c r="G1695" s="42"/>
      <c r="H1695" s="42"/>
      <c r="I1695" s="42"/>
      <c r="J1695" s="42"/>
      <c r="K1695" s="42"/>
      <c r="L1695" s="42"/>
      <c r="M1695" s="42"/>
      <c r="N1695" s="42"/>
      <c r="O1695" s="42"/>
      <c r="P1695" s="42"/>
    </row>
    <row r="1696" spans="1:16">
      <c r="A1696" s="42"/>
      <c r="B1696" s="43"/>
      <c r="C1696" s="42"/>
      <c r="D1696" s="42"/>
      <c r="E1696" s="42"/>
      <c r="F1696" s="42"/>
      <c r="G1696" s="42"/>
      <c r="H1696" s="42"/>
      <c r="I1696" s="42"/>
      <c r="J1696" s="42"/>
      <c r="K1696" s="42"/>
      <c r="L1696" s="42"/>
      <c r="M1696" s="42"/>
      <c r="N1696" s="42"/>
      <c r="O1696" s="42"/>
      <c r="P1696" s="42"/>
    </row>
    <row r="1697" spans="1:16">
      <c r="A1697" s="42"/>
      <c r="B1697" s="43"/>
      <c r="C1697" s="42"/>
      <c r="D1697" s="42"/>
      <c r="E1697" s="42"/>
      <c r="F1697" s="42"/>
      <c r="G1697" s="42"/>
      <c r="H1697" s="42"/>
      <c r="I1697" s="42"/>
      <c r="J1697" s="42"/>
      <c r="K1697" s="42"/>
      <c r="L1697" s="42"/>
      <c r="M1697" s="42"/>
      <c r="N1697" s="42"/>
      <c r="O1697" s="42"/>
      <c r="P1697" s="42"/>
    </row>
    <row r="1698" spans="1:16">
      <c r="A1698" s="42"/>
      <c r="B1698" s="43"/>
      <c r="C1698" s="42"/>
      <c r="D1698" s="42"/>
      <c r="E1698" s="42"/>
      <c r="F1698" s="42"/>
      <c r="G1698" s="42"/>
      <c r="H1698" s="42"/>
      <c r="I1698" s="42"/>
      <c r="J1698" s="42"/>
      <c r="K1698" s="42"/>
      <c r="L1698" s="42"/>
      <c r="M1698" s="42"/>
      <c r="N1698" s="42"/>
      <c r="O1698" s="42"/>
      <c r="P1698" s="42"/>
    </row>
    <row r="1699" spans="1:16">
      <c r="A1699" s="42"/>
      <c r="B1699" s="43"/>
      <c r="C1699" s="42"/>
      <c r="D1699" s="42"/>
      <c r="E1699" s="42"/>
      <c r="F1699" s="42"/>
      <c r="G1699" s="42"/>
      <c r="H1699" s="42"/>
      <c r="I1699" s="42"/>
      <c r="J1699" s="42"/>
      <c r="K1699" s="42"/>
      <c r="L1699" s="42"/>
      <c r="M1699" s="42"/>
      <c r="N1699" s="42"/>
      <c r="O1699" s="42"/>
      <c r="P1699" s="42"/>
    </row>
    <row r="1700" spans="1:16">
      <c r="A1700" s="42"/>
      <c r="B1700" s="43"/>
      <c r="C1700" s="42"/>
      <c r="D1700" s="42"/>
      <c r="E1700" s="42"/>
      <c r="F1700" s="42"/>
      <c r="G1700" s="42"/>
      <c r="H1700" s="42"/>
      <c r="I1700" s="42"/>
      <c r="J1700" s="42"/>
      <c r="K1700" s="42"/>
      <c r="L1700" s="42"/>
      <c r="M1700" s="42"/>
      <c r="N1700" s="42"/>
      <c r="O1700" s="42"/>
      <c r="P1700" s="42"/>
    </row>
    <row r="1701" spans="1:16">
      <c r="A1701" s="42"/>
      <c r="B1701" s="43"/>
      <c r="C1701" s="42"/>
      <c r="D1701" s="42"/>
      <c r="E1701" s="42"/>
      <c r="F1701" s="42"/>
      <c r="G1701" s="42"/>
      <c r="H1701" s="42"/>
      <c r="I1701" s="42"/>
      <c r="J1701" s="42"/>
      <c r="K1701" s="42"/>
      <c r="L1701" s="42"/>
      <c r="M1701" s="42"/>
      <c r="N1701" s="42"/>
      <c r="O1701" s="42"/>
      <c r="P1701" s="42"/>
    </row>
    <row r="1702" spans="1:16">
      <c r="A1702" s="42"/>
      <c r="B1702" s="43"/>
      <c r="C1702" s="42"/>
      <c r="D1702" s="42"/>
      <c r="E1702" s="42"/>
      <c r="F1702" s="42"/>
      <c r="G1702" s="42"/>
      <c r="H1702" s="42"/>
      <c r="I1702" s="42"/>
      <c r="J1702" s="42"/>
      <c r="K1702" s="42"/>
      <c r="L1702" s="42"/>
      <c r="M1702" s="42"/>
      <c r="N1702" s="42"/>
      <c r="O1702" s="42"/>
      <c r="P1702" s="42"/>
    </row>
    <row r="1703" spans="1:16">
      <c r="A1703" s="42"/>
      <c r="B1703" s="43"/>
      <c r="C1703" s="42"/>
      <c r="D1703" s="42"/>
      <c r="E1703" s="42"/>
      <c r="F1703" s="42"/>
      <c r="G1703" s="42"/>
      <c r="H1703" s="42"/>
      <c r="I1703" s="42"/>
      <c r="J1703" s="42"/>
      <c r="K1703" s="42"/>
      <c r="L1703" s="42"/>
      <c r="M1703" s="42"/>
      <c r="N1703" s="42"/>
      <c r="O1703" s="42"/>
      <c r="P1703" s="42"/>
    </row>
    <row r="1704" spans="1:16">
      <c r="A1704" s="42"/>
      <c r="B1704" s="43"/>
      <c r="C1704" s="42"/>
      <c r="D1704" s="42"/>
      <c r="E1704" s="42"/>
      <c r="F1704" s="42"/>
      <c r="G1704" s="42"/>
      <c r="H1704" s="42"/>
      <c r="I1704" s="42"/>
      <c r="J1704" s="42"/>
      <c r="K1704" s="42"/>
      <c r="L1704" s="42"/>
      <c r="M1704" s="42"/>
      <c r="N1704" s="42"/>
      <c r="O1704" s="42"/>
      <c r="P1704" s="42"/>
    </row>
    <row r="1705" spans="1:16">
      <c r="A1705" s="42"/>
      <c r="B1705" s="43"/>
      <c r="C1705" s="42"/>
      <c r="D1705" s="42"/>
      <c r="E1705" s="42"/>
      <c r="F1705" s="42"/>
      <c r="G1705" s="42"/>
      <c r="H1705" s="42"/>
      <c r="I1705" s="42"/>
      <c r="J1705" s="42"/>
      <c r="K1705" s="42"/>
      <c r="L1705" s="42"/>
      <c r="M1705" s="42"/>
      <c r="N1705" s="42"/>
      <c r="O1705" s="42"/>
      <c r="P1705" s="42"/>
    </row>
    <row r="1706" spans="1:16">
      <c r="A1706" s="42"/>
      <c r="B1706" s="43"/>
      <c r="C1706" s="42"/>
      <c r="D1706" s="42"/>
      <c r="E1706" s="42"/>
      <c r="F1706" s="42"/>
      <c r="G1706" s="42"/>
      <c r="H1706" s="42"/>
      <c r="I1706" s="42"/>
      <c r="J1706" s="42"/>
      <c r="K1706" s="42"/>
      <c r="L1706" s="42"/>
      <c r="M1706" s="42"/>
      <c r="N1706" s="42"/>
      <c r="O1706" s="42"/>
      <c r="P1706" s="42"/>
    </row>
    <row r="1707" spans="1:16">
      <c r="A1707" s="42"/>
      <c r="B1707" s="43"/>
      <c r="C1707" s="42"/>
      <c r="D1707" s="42"/>
      <c r="E1707" s="42"/>
      <c r="F1707" s="42"/>
      <c r="G1707" s="42"/>
      <c r="H1707" s="42"/>
      <c r="I1707" s="42"/>
      <c r="J1707" s="42"/>
      <c r="K1707" s="42"/>
      <c r="L1707" s="42"/>
      <c r="M1707" s="42"/>
      <c r="N1707" s="42"/>
      <c r="O1707" s="42"/>
      <c r="P1707" s="42"/>
    </row>
    <row r="1708" spans="1:16">
      <c r="A1708" s="42"/>
      <c r="B1708" s="43"/>
      <c r="C1708" s="42"/>
      <c r="D1708" s="42"/>
      <c r="E1708" s="42"/>
      <c r="F1708" s="42"/>
      <c r="G1708" s="42"/>
      <c r="H1708" s="42"/>
      <c r="I1708" s="42"/>
      <c r="J1708" s="42"/>
      <c r="K1708" s="42"/>
      <c r="L1708" s="42"/>
      <c r="M1708" s="42"/>
      <c r="N1708" s="42"/>
      <c r="O1708" s="42"/>
      <c r="P1708" s="42"/>
    </row>
    <row r="1709" spans="1:16">
      <c r="A1709" s="42"/>
      <c r="B1709" s="43"/>
      <c r="C1709" s="42"/>
      <c r="D1709" s="42"/>
      <c r="E1709" s="42"/>
      <c r="F1709" s="42"/>
      <c r="G1709" s="42"/>
      <c r="H1709" s="42"/>
      <c r="I1709" s="42"/>
      <c r="J1709" s="42"/>
      <c r="K1709" s="42"/>
      <c r="L1709" s="42"/>
      <c r="M1709" s="42"/>
      <c r="N1709" s="42"/>
      <c r="O1709" s="42"/>
      <c r="P1709" s="42"/>
    </row>
    <row r="1710" spans="1:16">
      <c r="A1710" s="42"/>
      <c r="B1710" s="43"/>
      <c r="C1710" s="42"/>
      <c r="D1710" s="42"/>
      <c r="E1710" s="42"/>
      <c r="F1710" s="42"/>
      <c r="G1710" s="42"/>
      <c r="H1710" s="42"/>
      <c r="I1710" s="42"/>
      <c r="J1710" s="42"/>
      <c r="K1710" s="42"/>
      <c r="L1710" s="42"/>
      <c r="M1710" s="42"/>
      <c r="N1710" s="42"/>
      <c r="O1710" s="42"/>
      <c r="P1710" s="42"/>
    </row>
    <row r="1711" spans="1:16">
      <c r="A1711" s="42"/>
      <c r="B1711" s="43"/>
      <c r="C1711" s="42"/>
      <c r="D1711" s="42"/>
      <c r="E1711" s="42"/>
      <c r="F1711" s="42"/>
      <c r="G1711" s="42"/>
      <c r="H1711" s="42"/>
      <c r="I1711" s="42"/>
      <c r="J1711" s="42"/>
      <c r="K1711" s="42"/>
      <c r="L1711" s="42"/>
      <c r="M1711" s="42"/>
      <c r="N1711" s="42"/>
      <c r="O1711" s="42"/>
      <c r="P1711" s="42"/>
    </row>
    <row r="1712" spans="1:16">
      <c r="A1712" s="42"/>
      <c r="B1712" s="43"/>
      <c r="C1712" s="42"/>
      <c r="D1712" s="42"/>
      <c r="E1712" s="42"/>
      <c r="F1712" s="42"/>
      <c r="G1712" s="42"/>
      <c r="H1712" s="42"/>
      <c r="I1712" s="42"/>
      <c r="J1712" s="42"/>
      <c r="K1712" s="42"/>
      <c r="L1712" s="42"/>
      <c r="M1712" s="42"/>
      <c r="N1712" s="42"/>
      <c r="O1712" s="42"/>
      <c r="P1712" s="42"/>
    </row>
    <row r="1713" spans="1:16">
      <c r="A1713" s="42"/>
      <c r="B1713" s="43"/>
      <c r="C1713" s="42"/>
      <c r="D1713" s="42"/>
      <c r="E1713" s="42"/>
      <c r="F1713" s="42"/>
      <c r="G1713" s="42"/>
      <c r="H1713" s="42"/>
      <c r="I1713" s="42"/>
      <c r="J1713" s="42"/>
      <c r="K1713" s="42"/>
      <c r="L1713" s="42"/>
      <c r="M1713" s="42"/>
      <c r="N1713" s="42"/>
      <c r="O1713" s="42"/>
      <c r="P1713" s="42"/>
    </row>
    <row r="1714" spans="1:16">
      <c r="A1714" s="42"/>
      <c r="B1714" s="43"/>
      <c r="C1714" s="42"/>
      <c r="D1714" s="42"/>
      <c r="E1714" s="42"/>
      <c r="F1714" s="42"/>
      <c r="G1714" s="42"/>
      <c r="H1714" s="42"/>
      <c r="I1714" s="42"/>
      <c r="J1714" s="42"/>
      <c r="K1714" s="42"/>
      <c r="L1714" s="42"/>
      <c r="M1714" s="42"/>
      <c r="N1714" s="42"/>
      <c r="O1714" s="42"/>
      <c r="P1714" s="42"/>
    </row>
    <row r="1715" spans="1:16">
      <c r="A1715" s="42"/>
      <c r="B1715" s="43"/>
      <c r="C1715" s="42"/>
      <c r="D1715" s="42"/>
      <c r="E1715" s="42"/>
      <c r="F1715" s="42"/>
      <c r="G1715" s="42"/>
      <c r="H1715" s="42"/>
      <c r="I1715" s="42"/>
      <c r="J1715" s="42"/>
      <c r="K1715" s="42"/>
      <c r="L1715" s="42"/>
      <c r="M1715" s="42"/>
      <c r="N1715" s="42"/>
      <c r="O1715" s="42"/>
      <c r="P1715" s="42"/>
    </row>
    <row r="1716" spans="1:16">
      <c r="A1716" s="42"/>
      <c r="B1716" s="43"/>
      <c r="C1716" s="42"/>
      <c r="D1716" s="42"/>
      <c r="E1716" s="42"/>
      <c r="F1716" s="42"/>
      <c r="G1716" s="42"/>
      <c r="H1716" s="42"/>
      <c r="I1716" s="42"/>
      <c r="J1716" s="42"/>
      <c r="K1716" s="42"/>
      <c r="L1716" s="42"/>
      <c r="M1716" s="42"/>
      <c r="N1716" s="42"/>
      <c r="O1716" s="42"/>
      <c r="P1716" s="42"/>
    </row>
    <row r="1717" spans="1:16">
      <c r="A1717" s="42"/>
      <c r="B1717" s="43"/>
      <c r="C1717" s="42"/>
      <c r="D1717" s="42"/>
      <c r="E1717" s="42"/>
      <c r="F1717" s="42"/>
      <c r="G1717" s="42"/>
      <c r="H1717" s="42"/>
      <c r="I1717" s="42"/>
      <c r="J1717" s="42"/>
      <c r="K1717" s="42"/>
      <c r="L1717" s="42"/>
      <c r="M1717" s="42"/>
      <c r="N1717" s="42"/>
      <c r="O1717" s="42"/>
      <c r="P1717" s="42"/>
    </row>
    <row r="1718" spans="1:16">
      <c r="A1718" s="42"/>
      <c r="B1718" s="43"/>
      <c r="C1718" s="42"/>
      <c r="D1718" s="42"/>
      <c r="E1718" s="42"/>
      <c r="F1718" s="42"/>
      <c r="G1718" s="42"/>
      <c r="H1718" s="42"/>
      <c r="I1718" s="42"/>
      <c r="J1718" s="42"/>
      <c r="K1718" s="42"/>
      <c r="L1718" s="42"/>
      <c r="M1718" s="42"/>
      <c r="N1718" s="42"/>
      <c r="O1718" s="42"/>
      <c r="P1718" s="42"/>
    </row>
    <row r="1719" spans="1:16">
      <c r="A1719" s="42"/>
      <c r="B1719" s="43"/>
      <c r="C1719" s="42"/>
      <c r="D1719" s="42"/>
      <c r="E1719" s="42"/>
      <c r="F1719" s="42"/>
      <c r="G1719" s="42"/>
      <c r="H1719" s="42"/>
      <c r="I1719" s="42"/>
      <c r="J1719" s="42"/>
      <c r="K1719" s="42"/>
      <c r="L1719" s="42"/>
      <c r="M1719" s="42"/>
      <c r="N1719" s="42"/>
      <c r="O1719" s="42"/>
      <c r="P1719" s="42"/>
    </row>
    <row r="1720" spans="1:16">
      <c r="A1720" s="42"/>
      <c r="B1720" s="43"/>
      <c r="C1720" s="42"/>
      <c r="D1720" s="42"/>
      <c r="E1720" s="42"/>
      <c r="F1720" s="42"/>
      <c r="G1720" s="42"/>
      <c r="H1720" s="42"/>
      <c r="I1720" s="42"/>
      <c r="J1720" s="42"/>
      <c r="K1720" s="42"/>
      <c r="L1720" s="42"/>
      <c r="M1720" s="42"/>
      <c r="N1720" s="42"/>
      <c r="O1720" s="42"/>
      <c r="P1720" s="42"/>
    </row>
    <row r="1721" spans="1:16">
      <c r="A1721" s="42"/>
      <c r="B1721" s="43"/>
      <c r="C1721" s="42"/>
      <c r="D1721" s="42"/>
      <c r="E1721" s="42"/>
      <c r="F1721" s="42"/>
      <c r="G1721" s="42"/>
      <c r="H1721" s="42"/>
      <c r="I1721" s="42"/>
      <c r="J1721" s="42"/>
      <c r="K1721" s="42"/>
      <c r="L1721" s="42"/>
      <c r="M1721" s="42"/>
      <c r="N1721" s="42"/>
      <c r="O1721" s="42"/>
      <c r="P1721" s="42"/>
    </row>
    <row r="1722" spans="1:16">
      <c r="A1722" s="42"/>
      <c r="B1722" s="43"/>
      <c r="C1722" s="42"/>
      <c r="D1722" s="42"/>
      <c r="E1722" s="42"/>
      <c r="F1722" s="42"/>
      <c r="G1722" s="42"/>
      <c r="H1722" s="42"/>
      <c r="I1722" s="42"/>
      <c r="J1722" s="42"/>
      <c r="K1722" s="42"/>
      <c r="L1722" s="42"/>
      <c r="M1722" s="42"/>
      <c r="N1722" s="42"/>
      <c r="O1722" s="42"/>
      <c r="P1722" s="42"/>
    </row>
    <row r="1723" spans="1:16">
      <c r="A1723" s="42"/>
      <c r="B1723" s="43"/>
      <c r="C1723" s="42"/>
      <c r="D1723" s="42"/>
      <c r="E1723" s="42"/>
      <c r="F1723" s="42"/>
      <c r="G1723" s="42"/>
      <c r="H1723" s="42"/>
      <c r="I1723" s="42"/>
      <c r="J1723" s="42"/>
      <c r="K1723" s="42"/>
      <c r="L1723" s="42"/>
      <c r="M1723" s="42"/>
      <c r="N1723" s="42"/>
      <c r="O1723" s="42"/>
      <c r="P1723" s="42"/>
    </row>
    <row r="1724" spans="1:16">
      <c r="A1724" s="42"/>
      <c r="B1724" s="43"/>
      <c r="C1724" s="42"/>
      <c r="D1724" s="42"/>
      <c r="E1724" s="42"/>
      <c r="F1724" s="42"/>
      <c r="G1724" s="42"/>
      <c r="H1724" s="42"/>
      <c r="I1724" s="42"/>
      <c r="J1724" s="42"/>
      <c r="K1724" s="42"/>
      <c r="L1724" s="42"/>
      <c r="M1724" s="42"/>
      <c r="N1724" s="42"/>
      <c r="O1724" s="42"/>
      <c r="P1724" s="42"/>
    </row>
    <row r="1725" spans="1:16">
      <c r="A1725" s="42"/>
      <c r="B1725" s="43"/>
      <c r="C1725" s="42"/>
      <c r="D1725" s="42"/>
      <c r="E1725" s="42"/>
      <c r="F1725" s="42"/>
      <c r="G1725" s="42"/>
      <c r="H1725" s="42"/>
      <c r="I1725" s="42"/>
      <c r="J1725" s="42"/>
      <c r="K1725" s="42"/>
      <c r="L1725" s="42"/>
      <c r="M1725" s="42"/>
      <c r="N1725" s="42"/>
      <c r="O1725" s="42"/>
      <c r="P1725" s="42"/>
    </row>
    <row r="1726" spans="1:16">
      <c r="A1726" s="42"/>
      <c r="B1726" s="43"/>
      <c r="C1726" s="42"/>
      <c r="D1726" s="42"/>
      <c r="E1726" s="42"/>
      <c r="F1726" s="42"/>
      <c r="G1726" s="42"/>
      <c r="H1726" s="42"/>
      <c r="I1726" s="42"/>
      <c r="J1726" s="42"/>
      <c r="K1726" s="42"/>
      <c r="L1726" s="42"/>
      <c r="M1726" s="42"/>
      <c r="N1726" s="42"/>
      <c r="O1726" s="42"/>
      <c r="P1726" s="42"/>
    </row>
    <row r="1727" spans="1:16">
      <c r="A1727" s="42"/>
      <c r="B1727" s="43"/>
      <c r="C1727" s="42"/>
      <c r="D1727" s="42"/>
      <c r="E1727" s="42"/>
      <c r="F1727" s="42"/>
      <c r="G1727" s="42"/>
      <c r="H1727" s="42"/>
      <c r="I1727" s="42"/>
      <c r="J1727" s="42"/>
      <c r="K1727" s="42"/>
      <c r="L1727" s="42"/>
      <c r="M1727" s="42"/>
      <c r="N1727" s="42"/>
      <c r="O1727" s="42"/>
      <c r="P1727" s="42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4"/>
  <sheetViews>
    <sheetView topLeftCell="A61" workbookViewId="0"/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2" style="4" customWidth="1"/>
    <col min="5" max="5" width="9.140625" style="4"/>
    <col min="6" max="6" width="8" style="4" customWidth="1"/>
    <col min="7" max="8" width="9.140625" style="4"/>
    <col min="9" max="10" width="8.42578125" style="4" customWidth="1"/>
    <col min="11" max="11" width="9.42578125" style="4" customWidth="1"/>
    <col min="12" max="16" width="9.140625" style="4"/>
    <col min="17" max="17" width="14.5703125" style="4" customWidth="1"/>
    <col min="18" max="16384" width="9.140625" style="4"/>
  </cols>
  <sheetData>
    <row r="1" spans="1:17" ht="20.25">
      <c r="A1" s="72" t="s">
        <v>27</v>
      </c>
      <c r="B1" s="8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>
      <c r="A2" s="23" t="s">
        <v>29</v>
      </c>
      <c r="B2" s="8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3.5" thickBot="1">
      <c r="A3" s="23"/>
      <c r="B3" s="8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>
      <c r="A4" s="24" t="s">
        <v>30</v>
      </c>
      <c r="B4" s="23"/>
      <c r="C4" s="19">
        <v>35216.501100000001</v>
      </c>
      <c r="D4" s="20">
        <v>0.47899458700000003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>
      <c r="A6" s="24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>
      <c r="A7" s="23" t="s">
        <v>7</v>
      </c>
      <c r="B7" s="23"/>
      <c r="C7" s="99">
        <v>47593.249199999998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>
      <c r="A8" s="23" t="s">
        <v>21</v>
      </c>
      <c r="B8" s="23"/>
      <c r="C8" s="23">
        <v>0.47902</v>
      </c>
      <c r="D8" s="23">
        <v>0.488925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3.5" thickBot="1">
      <c r="A10" s="23"/>
      <c r="B10" s="23"/>
      <c r="C10" s="26" t="s">
        <v>37</v>
      </c>
      <c r="D10" s="26" t="s">
        <v>38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>
      <c r="A11" s="23" t="s">
        <v>32</v>
      </c>
      <c r="B11" s="23"/>
      <c r="C11" s="23">
        <f>INTERCEPT(G29:G784,$F29:$F784)</f>
        <v>0.24184493287059119</v>
      </c>
      <c r="D11" s="27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>
      <c r="A12" s="23" t="s">
        <v>33</v>
      </c>
      <c r="B12" s="23"/>
      <c r="C12" s="23">
        <f>SLOPE(G29:G784,$F29:$F784)</f>
        <v>-2.431871849989994E-5</v>
      </c>
      <c r="D12" s="27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>
      <c r="A13" s="23" t="s">
        <v>34</v>
      </c>
      <c r="B13" s="23"/>
      <c r="C13" s="27" t="s">
        <v>189</v>
      </c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>
      <c r="A15" s="25" t="s">
        <v>36</v>
      </c>
      <c r="B15" s="23"/>
      <c r="C15" s="23">
        <f>+C7+C11</f>
        <v>47593.491044932867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>
      <c r="A16" s="24" t="s">
        <v>19</v>
      </c>
      <c r="B16" s="23"/>
      <c r="C16" s="23">
        <f>+C8+C12</f>
        <v>0.47899568128150011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13.5" thickBo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14.25" thickTop="1" thickBot="1">
      <c r="A18" s="24" t="s">
        <v>18</v>
      </c>
      <c r="B18" s="23"/>
      <c r="C18" s="73">
        <f>+C15</f>
        <v>47593.491044932867</v>
      </c>
      <c r="D18" s="74">
        <f>+C16</f>
        <v>0.47899568128150011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13.5" thickTop="1">
      <c r="A19" s="23"/>
      <c r="B19" s="23"/>
      <c r="C19" s="23">
        <f>COUNT(C21:C1976)</f>
        <v>78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13.5" thickBot="1">
      <c r="A20" s="26" t="s">
        <v>24</v>
      </c>
      <c r="B20" s="26" t="s">
        <v>190</v>
      </c>
      <c r="C20" s="26" t="s">
        <v>25</v>
      </c>
      <c r="D20" s="26" t="s">
        <v>8</v>
      </c>
      <c r="E20" s="26" t="s">
        <v>17</v>
      </c>
      <c r="F20" s="26" t="s">
        <v>16</v>
      </c>
      <c r="G20" s="26" t="s">
        <v>20</v>
      </c>
      <c r="H20" s="75" t="s">
        <v>9</v>
      </c>
      <c r="I20" s="75" t="s">
        <v>14</v>
      </c>
      <c r="J20" s="75" t="s">
        <v>162</v>
      </c>
      <c r="K20" s="75" t="s">
        <v>161</v>
      </c>
      <c r="L20" s="75" t="s">
        <v>191</v>
      </c>
      <c r="M20" s="75" t="s">
        <v>46</v>
      </c>
      <c r="N20" s="75" t="s">
        <v>45</v>
      </c>
      <c r="O20" s="75" t="s">
        <v>192</v>
      </c>
      <c r="P20" s="76" t="s">
        <v>193</v>
      </c>
      <c r="Q20" s="26" t="s">
        <v>41</v>
      </c>
    </row>
    <row r="21" spans="1:17">
      <c r="A21" s="38" t="s">
        <v>182</v>
      </c>
      <c r="B21" s="39"/>
      <c r="C21" s="94">
        <v>38448.273999999998</v>
      </c>
      <c r="D21" s="61"/>
      <c r="E21" s="42">
        <f t="shared" ref="E21:E26" si="0">(C21-C$7)/C$8</f>
        <v>-19091.009143668325</v>
      </c>
      <c r="F21" s="36">
        <f t="shared" ref="F21:F28" si="1">ROUND(2*E21,0)/2</f>
        <v>-19091</v>
      </c>
      <c r="G21" s="36">
        <f t="shared" ref="G21:G26" si="2">C21-(C$7+C$8*F21)</f>
        <v>-4.3799999984912574E-3</v>
      </c>
      <c r="H21" s="10"/>
      <c r="I21" s="42"/>
      <c r="J21" s="42"/>
      <c r="K21" s="42"/>
      <c r="L21" s="42">
        <f t="shared" ref="L21:L26" si="3">G21</f>
        <v>-4.3799999984912574E-3</v>
      </c>
      <c r="M21" s="42"/>
      <c r="N21" s="3"/>
      <c r="O21" s="23">
        <f t="shared" ref="O21:O26" si="4">C$11+C$12*F21</f>
        <v>0.70611358775218092</v>
      </c>
      <c r="P21" s="3"/>
      <c r="Q21" s="77">
        <f t="shared" ref="Q21:Q26" si="5">+C21-15018.5</f>
        <v>23429.773999999998</v>
      </c>
    </row>
    <row r="22" spans="1:17">
      <c r="A22" s="42" t="s">
        <v>10</v>
      </c>
      <c r="B22" s="43"/>
      <c r="C22" s="92">
        <v>39622.309000000001</v>
      </c>
      <c r="D22" s="62">
        <v>4.0000000000000001E-3</v>
      </c>
      <c r="E22" s="42">
        <f t="shared" si="0"/>
        <v>-16640.098952027049</v>
      </c>
      <c r="F22" s="36">
        <f t="shared" si="1"/>
        <v>-16640</v>
      </c>
      <c r="G22" s="36">
        <f t="shared" si="2"/>
        <v>-4.7399999995832331E-2</v>
      </c>
      <c r="H22" s="36"/>
      <c r="I22" s="42"/>
      <c r="J22" s="42"/>
      <c r="K22" s="42"/>
      <c r="L22" s="42">
        <f t="shared" si="3"/>
        <v>-4.7399999995832331E-2</v>
      </c>
      <c r="M22" s="42"/>
      <c r="N22" s="42"/>
      <c r="O22" s="23">
        <f t="shared" si="4"/>
        <v>0.64650840870892623</v>
      </c>
      <c r="P22" s="42"/>
      <c r="Q22" s="77">
        <f t="shared" si="5"/>
        <v>24603.809000000001</v>
      </c>
    </row>
    <row r="23" spans="1:17">
      <c r="A23" s="42" t="s">
        <v>11</v>
      </c>
      <c r="B23" s="43"/>
      <c r="C23" s="99">
        <v>47593.249199999998</v>
      </c>
      <c r="D23" s="48">
        <v>1E-4</v>
      </c>
      <c r="E23" s="42">
        <f t="shared" si="0"/>
        <v>0</v>
      </c>
      <c r="F23" s="36">
        <f t="shared" si="1"/>
        <v>0</v>
      </c>
      <c r="G23" s="36">
        <f t="shared" si="2"/>
        <v>0</v>
      </c>
      <c r="H23" s="36"/>
      <c r="I23" s="42"/>
      <c r="J23" s="42"/>
      <c r="K23" s="42"/>
      <c r="L23" s="42">
        <f t="shared" si="3"/>
        <v>0</v>
      </c>
      <c r="M23" s="42"/>
      <c r="N23" s="42"/>
      <c r="O23" s="23">
        <f t="shared" si="4"/>
        <v>0.24184493287059119</v>
      </c>
      <c r="P23" s="42"/>
      <c r="Q23" s="77">
        <f t="shared" si="5"/>
        <v>32574.749199999998</v>
      </c>
    </row>
    <row r="24" spans="1:17">
      <c r="A24" s="42" t="s">
        <v>11</v>
      </c>
      <c r="B24" s="43"/>
      <c r="C24" s="92">
        <v>47594.206899999997</v>
      </c>
      <c r="D24" s="62">
        <v>2.0000000000000001E-4</v>
      </c>
      <c r="E24" s="42">
        <f t="shared" si="0"/>
        <v>1.9992902175254104</v>
      </c>
      <c r="F24" s="36">
        <f t="shared" si="1"/>
        <v>2</v>
      </c>
      <c r="G24" s="36">
        <f t="shared" si="2"/>
        <v>-3.3999999868683517E-4</v>
      </c>
      <c r="H24" s="36"/>
      <c r="I24" s="42"/>
      <c r="J24" s="42"/>
      <c r="K24" s="42"/>
      <c r="L24" s="42">
        <f t="shared" si="3"/>
        <v>-3.3999999868683517E-4</v>
      </c>
      <c r="M24" s="42"/>
      <c r="N24" s="42"/>
      <c r="O24" s="23">
        <f t="shared" si="4"/>
        <v>0.24179629543359141</v>
      </c>
      <c r="P24" s="42"/>
      <c r="Q24" s="77">
        <f t="shared" si="5"/>
        <v>32575.706899999997</v>
      </c>
    </row>
    <row r="25" spans="1:17">
      <c r="A25" s="42" t="s">
        <v>11</v>
      </c>
      <c r="B25" s="43"/>
      <c r="C25" s="92">
        <v>47616.240400000002</v>
      </c>
      <c r="D25" s="62">
        <v>2.0000000000000001E-4</v>
      </c>
      <c r="E25" s="42">
        <f t="shared" si="0"/>
        <v>47.996325831915222</v>
      </c>
      <c r="F25" s="36">
        <f t="shared" si="1"/>
        <v>48</v>
      </c>
      <c r="G25" s="36">
        <f t="shared" si="2"/>
        <v>-1.759999999194406E-3</v>
      </c>
      <c r="H25" s="36"/>
      <c r="I25" s="42"/>
      <c r="J25" s="42"/>
      <c r="K25" s="42"/>
      <c r="L25" s="42">
        <f t="shared" si="3"/>
        <v>-1.759999999194406E-3</v>
      </c>
      <c r="M25" s="42"/>
      <c r="N25" s="42"/>
      <c r="O25" s="23">
        <f t="shared" si="4"/>
        <v>0.24067763438259598</v>
      </c>
      <c r="P25" s="42"/>
      <c r="Q25" s="77">
        <f t="shared" si="5"/>
        <v>32597.740400000002</v>
      </c>
    </row>
    <row r="26" spans="1:17">
      <c r="A26" s="42" t="s">
        <v>11</v>
      </c>
      <c r="B26" s="43"/>
      <c r="C26" s="100">
        <v>47617.197899999999</v>
      </c>
      <c r="D26" s="62">
        <v>1E-4</v>
      </c>
      <c r="E26" s="42">
        <f t="shared" si="0"/>
        <v>49.995198530334491</v>
      </c>
      <c r="F26" s="36">
        <f t="shared" si="1"/>
        <v>50</v>
      </c>
      <c r="G26" s="36">
        <f t="shared" si="2"/>
        <v>-2.3000000001047738E-3</v>
      </c>
      <c r="H26" s="36"/>
      <c r="I26" s="42"/>
      <c r="J26" s="42"/>
      <c r="K26" s="42"/>
      <c r="L26" s="42">
        <f t="shared" si="3"/>
        <v>-2.3000000001047738E-3</v>
      </c>
      <c r="M26" s="42"/>
      <c r="N26" s="42"/>
      <c r="O26" s="23">
        <f t="shared" si="4"/>
        <v>0.2406289969455962</v>
      </c>
      <c r="P26" s="42"/>
      <c r="Q26" s="77">
        <f t="shared" si="5"/>
        <v>32598.697899999999</v>
      </c>
    </row>
    <row r="27" spans="1:17">
      <c r="A27" s="42" t="s">
        <v>11</v>
      </c>
      <c r="B27" s="43"/>
      <c r="C27" s="49">
        <v>47618.155299999999</v>
      </c>
      <c r="D27" s="62">
        <v>2.0000000000000001E-4</v>
      </c>
      <c r="E27" s="42">
        <f t="shared" ref="E27:E58" si="6">(C27-C$7)/C$8</f>
        <v>51.993862469208281</v>
      </c>
      <c r="F27" s="36">
        <f t="shared" si="1"/>
        <v>52</v>
      </c>
      <c r="G27" s="36">
        <f t="shared" ref="G27:G58" si="7">C27-(C$7+C$8*F27)</f>
        <v>-2.9399999984889291E-3</v>
      </c>
      <c r="H27" s="36"/>
      <c r="I27" s="42"/>
      <c r="J27" s="42"/>
      <c r="K27" s="42"/>
      <c r="L27" s="42">
        <f t="shared" ref="L27:L74" si="8">G27</f>
        <v>-2.9399999984889291E-3</v>
      </c>
      <c r="M27" s="42"/>
      <c r="N27" s="42"/>
      <c r="O27" s="23">
        <f t="shared" ref="O27:O58" si="9">C$11+C$12*F27</f>
        <v>0.24058035950859641</v>
      </c>
      <c r="P27" s="42"/>
      <c r="Q27" s="77">
        <f t="shared" ref="Q27:Q58" si="10">+C27-15018.5</f>
        <v>32599.655299999999</v>
      </c>
    </row>
    <row r="28" spans="1:17">
      <c r="A28" s="44" t="s">
        <v>183</v>
      </c>
      <c r="B28" s="39"/>
      <c r="C28" s="93">
        <v>47944.352599999998</v>
      </c>
      <c r="D28" s="61"/>
      <c r="E28" s="42">
        <f t="shared" si="6"/>
        <v>732.96188050603303</v>
      </c>
      <c r="F28" s="36">
        <f t="shared" si="1"/>
        <v>733</v>
      </c>
      <c r="G28" s="36">
        <f t="shared" si="7"/>
        <v>-1.825999999709893E-2</v>
      </c>
      <c r="H28" s="36"/>
      <c r="I28" s="42"/>
      <c r="J28" s="42"/>
      <c r="K28" s="42"/>
      <c r="L28" s="42">
        <f t="shared" si="8"/>
        <v>-1.825999999709893E-2</v>
      </c>
      <c r="M28" s="42"/>
      <c r="N28" s="42"/>
      <c r="O28" s="23">
        <f t="shared" si="9"/>
        <v>0.22401931221016455</v>
      </c>
      <c r="P28" s="42"/>
      <c r="Q28" s="77">
        <f t="shared" si="10"/>
        <v>32925.852599999998</v>
      </c>
    </row>
    <row r="29" spans="1:17">
      <c r="A29" s="45" t="s">
        <v>12</v>
      </c>
      <c r="B29" s="39" t="s">
        <v>180</v>
      </c>
      <c r="C29" s="94">
        <v>50422.675000000003</v>
      </c>
      <c r="D29" s="39">
        <v>1E-4</v>
      </c>
      <c r="E29" s="42">
        <f t="shared" si="6"/>
        <v>5906.6965888689501</v>
      </c>
      <c r="F29" s="36">
        <f t="shared" ref="F29:F58" si="11">ROUND(2*E29,0)/2</f>
        <v>5906.5</v>
      </c>
      <c r="G29" s="36">
        <f t="shared" si="7"/>
        <v>9.4170000003941823E-2</v>
      </c>
      <c r="H29" s="36"/>
      <c r="I29" s="42"/>
      <c r="J29" s="42"/>
      <c r="K29" s="42"/>
      <c r="L29" s="42">
        <f t="shared" si="8"/>
        <v>9.4170000003941823E-2</v>
      </c>
      <c r="M29" s="42"/>
      <c r="N29" s="42"/>
      <c r="O29" s="23">
        <f t="shared" si="9"/>
        <v>9.8206422050932191E-2</v>
      </c>
      <c r="P29" s="42"/>
      <c r="Q29" s="77">
        <f t="shared" si="10"/>
        <v>35404.175000000003</v>
      </c>
    </row>
    <row r="30" spans="1:17">
      <c r="A30" s="96" t="s">
        <v>13</v>
      </c>
      <c r="B30" s="39" t="s">
        <v>180</v>
      </c>
      <c r="C30" s="94">
        <v>51130.635600000001</v>
      </c>
      <c r="D30" s="39">
        <v>6.0000000000000002E-5</v>
      </c>
      <c r="E30" s="42">
        <f t="shared" si="6"/>
        <v>7384.6319569120351</v>
      </c>
      <c r="F30" s="36">
        <f t="shared" si="11"/>
        <v>7384.5</v>
      </c>
      <c r="G30" s="36">
        <f t="shared" si="7"/>
        <v>6.3210000000253785E-2</v>
      </c>
      <c r="H30" s="36"/>
      <c r="I30" s="42"/>
      <c r="J30" s="42"/>
      <c r="K30" s="42"/>
      <c r="L30" s="42">
        <f t="shared" si="8"/>
        <v>6.3210000000253785E-2</v>
      </c>
      <c r="M30" s="42"/>
      <c r="N30" s="42"/>
      <c r="O30" s="23">
        <f t="shared" si="9"/>
        <v>6.2263356108080092E-2</v>
      </c>
      <c r="P30" s="42"/>
      <c r="Q30" s="77">
        <f t="shared" si="10"/>
        <v>36112.135600000001</v>
      </c>
    </row>
    <row r="31" spans="1:17">
      <c r="A31" s="96" t="s">
        <v>13</v>
      </c>
      <c r="B31" s="39" t="s">
        <v>180</v>
      </c>
      <c r="C31" s="94">
        <v>51130.635690000003</v>
      </c>
      <c r="D31" s="39">
        <v>8.0000000000000007E-5</v>
      </c>
      <c r="E31" s="42">
        <f t="shared" si="6"/>
        <v>7384.6321447956334</v>
      </c>
      <c r="F31" s="36">
        <f t="shared" si="11"/>
        <v>7384.5</v>
      </c>
      <c r="G31" s="36">
        <f t="shared" si="7"/>
        <v>6.3300000001618173E-2</v>
      </c>
      <c r="H31" s="36"/>
      <c r="I31" s="42"/>
      <c r="J31" s="42"/>
      <c r="K31" s="42"/>
      <c r="L31" s="42">
        <f t="shared" si="8"/>
        <v>6.3300000001618173E-2</v>
      </c>
      <c r="M31" s="42"/>
      <c r="N31" s="42"/>
      <c r="O31" s="23">
        <f t="shared" si="9"/>
        <v>6.2263356108080092E-2</v>
      </c>
      <c r="P31" s="42"/>
      <c r="Q31" s="77">
        <f t="shared" si="10"/>
        <v>36112.135690000003</v>
      </c>
    </row>
    <row r="32" spans="1:17">
      <c r="A32" s="96" t="s">
        <v>13</v>
      </c>
      <c r="B32" s="39" t="s">
        <v>180</v>
      </c>
      <c r="C32" s="94">
        <v>51130.635880000002</v>
      </c>
      <c r="D32" s="39">
        <v>9.0000000000000006E-5</v>
      </c>
      <c r="E32" s="42">
        <f t="shared" si="6"/>
        <v>7384.6325414387775</v>
      </c>
      <c r="F32" s="36">
        <f t="shared" si="11"/>
        <v>7384.5</v>
      </c>
      <c r="G32" s="36">
        <f t="shared" si="7"/>
        <v>6.3490000000456348E-2</v>
      </c>
      <c r="H32" s="36"/>
      <c r="I32" s="42"/>
      <c r="J32" s="42"/>
      <c r="K32" s="42"/>
      <c r="L32" s="42">
        <f t="shared" si="8"/>
        <v>6.3490000000456348E-2</v>
      </c>
      <c r="M32" s="42"/>
      <c r="N32" s="42"/>
      <c r="O32" s="23">
        <f t="shared" si="9"/>
        <v>6.2263356108080092E-2</v>
      </c>
      <c r="P32" s="42"/>
      <c r="Q32" s="77">
        <f t="shared" si="10"/>
        <v>36112.135880000002</v>
      </c>
    </row>
    <row r="33" spans="1:17">
      <c r="A33" s="96" t="s">
        <v>13</v>
      </c>
      <c r="B33" s="39" t="s">
        <v>180</v>
      </c>
      <c r="C33" s="94">
        <v>51141.651140000002</v>
      </c>
      <c r="D33" s="39">
        <v>6.0000000000000002E-5</v>
      </c>
      <c r="E33" s="42">
        <f t="shared" si="6"/>
        <v>7407.6279487286611</v>
      </c>
      <c r="F33" s="36">
        <f t="shared" si="11"/>
        <v>7407.5</v>
      </c>
      <c r="G33" s="36">
        <f t="shared" si="7"/>
        <v>6.1290000005101319E-2</v>
      </c>
      <c r="H33" s="36"/>
      <c r="I33" s="42"/>
      <c r="J33" s="42"/>
      <c r="K33" s="42"/>
      <c r="L33" s="42">
        <f t="shared" si="8"/>
        <v>6.1290000005101319E-2</v>
      </c>
      <c r="M33" s="42"/>
      <c r="N33" s="42"/>
      <c r="O33" s="23">
        <f t="shared" si="9"/>
        <v>6.1704025582582395E-2</v>
      </c>
      <c r="P33" s="42"/>
      <c r="Q33" s="77">
        <f t="shared" si="10"/>
        <v>36123.151140000002</v>
      </c>
    </row>
    <row r="34" spans="1:17">
      <c r="A34" s="96" t="s">
        <v>13</v>
      </c>
      <c r="B34" s="39" t="s">
        <v>180</v>
      </c>
      <c r="C34" s="94">
        <v>51141.651409999999</v>
      </c>
      <c r="D34" s="39">
        <v>4.0000000000000003E-5</v>
      </c>
      <c r="E34" s="42">
        <f t="shared" si="6"/>
        <v>7407.6285123794414</v>
      </c>
      <c r="F34" s="36">
        <f t="shared" si="11"/>
        <v>7407.5</v>
      </c>
      <c r="G34" s="36">
        <f t="shared" si="7"/>
        <v>6.1560000001918525E-2</v>
      </c>
      <c r="H34" s="36"/>
      <c r="I34" s="42"/>
      <c r="J34" s="42"/>
      <c r="K34" s="42"/>
      <c r="L34" s="42">
        <f t="shared" si="8"/>
        <v>6.1560000001918525E-2</v>
      </c>
      <c r="M34" s="42"/>
      <c r="N34" s="42"/>
      <c r="O34" s="23">
        <f t="shared" si="9"/>
        <v>6.1704025582582395E-2</v>
      </c>
      <c r="P34" s="42"/>
      <c r="Q34" s="77">
        <f t="shared" si="10"/>
        <v>36123.151409999999</v>
      </c>
    </row>
    <row r="35" spans="1:17">
      <c r="A35" s="96" t="s">
        <v>13</v>
      </c>
      <c r="B35" s="39" t="s">
        <v>180</v>
      </c>
      <c r="C35" s="94">
        <v>51141.651510000003</v>
      </c>
      <c r="D35" s="39">
        <v>4.0000000000000003E-5</v>
      </c>
      <c r="E35" s="42">
        <f t="shared" si="6"/>
        <v>7407.6287211390027</v>
      </c>
      <c r="F35" s="36">
        <f t="shared" si="11"/>
        <v>7407.5</v>
      </c>
      <c r="G35" s="36">
        <f t="shared" si="7"/>
        <v>6.166000000666827E-2</v>
      </c>
      <c r="H35" s="36"/>
      <c r="I35" s="42"/>
      <c r="J35" s="42"/>
      <c r="K35" s="42"/>
      <c r="L35" s="42">
        <f t="shared" si="8"/>
        <v>6.166000000666827E-2</v>
      </c>
      <c r="M35" s="42"/>
      <c r="N35" s="42"/>
      <c r="O35" s="23">
        <f t="shared" si="9"/>
        <v>6.1704025582582395E-2</v>
      </c>
      <c r="P35" s="42"/>
      <c r="Q35" s="77">
        <f t="shared" si="10"/>
        <v>36123.151510000003</v>
      </c>
    </row>
    <row r="36" spans="1:17">
      <c r="A36" s="96" t="s">
        <v>13</v>
      </c>
      <c r="B36" s="39" t="s">
        <v>177</v>
      </c>
      <c r="C36" s="94">
        <v>51150.5072</v>
      </c>
      <c r="D36" s="39">
        <v>1E-3</v>
      </c>
      <c r="E36" s="42">
        <f t="shared" si="6"/>
        <v>7426.1158197987588</v>
      </c>
      <c r="F36" s="36">
        <f t="shared" si="11"/>
        <v>7426</v>
      </c>
      <c r="G36" s="36">
        <f t="shared" si="7"/>
        <v>5.5480000002717134E-2</v>
      </c>
      <c r="H36" s="36"/>
      <c r="I36" s="42"/>
      <c r="J36" s="42"/>
      <c r="K36" s="42"/>
      <c r="L36" s="42">
        <f t="shared" si="8"/>
        <v>5.5480000002717134E-2</v>
      </c>
      <c r="M36" s="42"/>
      <c r="N36" s="42"/>
      <c r="O36" s="23">
        <f t="shared" si="9"/>
        <v>6.1254129290334247E-2</v>
      </c>
      <c r="P36" s="42"/>
      <c r="Q36" s="77">
        <f t="shared" si="10"/>
        <v>36132.0072</v>
      </c>
    </row>
    <row r="37" spans="1:17">
      <c r="A37" s="96" t="s">
        <v>13</v>
      </c>
      <c r="B37" s="39" t="s">
        <v>177</v>
      </c>
      <c r="C37" s="94">
        <v>51150.508900000001</v>
      </c>
      <c r="D37" s="39">
        <v>5.9999999999999995E-4</v>
      </c>
      <c r="E37" s="42">
        <f t="shared" si="6"/>
        <v>7426.1193687111236</v>
      </c>
      <c r="F37" s="36">
        <f t="shared" si="11"/>
        <v>7426</v>
      </c>
      <c r="G37" s="36">
        <f t="shared" si="7"/>
        <v>5.7180000003427267E-2</v>
      </c>
      <c r="H37" s="36"/>
      <c r="I37" s="42"/>
      <c r="J37" s="42"/>
      <c r="K37" s="42"/>
      <c r="L37" s="42">
        <f t="shared" si="8"/>
        <v>5.7180000003427267E-2</v>
      </c>
      <c r="M37" s="42"/>
      <c r="N37" s="42"/>
      <c r="O37" s="23">
        <f t="shared" si="9"/>
        <v>6.1254129290334247E-2</v>
      </c>
      <c r="P37" s="42"/>
      <c r="Q37" s="77">
        <f t="shared" si="10"/>
        <v>36132.008900000001</v>
      </c>
    </row>
    <row r="38" spans="1:17">
      <c r="A38" s="96" t="s">
        <v>13</v>
      </c>
      <c r="B38" s="39" t="s">
        <v>177</v>
      </c>
      <c r="C38" s="94">
        <v>51150.51</v>
      </c>
      <c r="D38" s="39">
        <v>5.0000000000000001E-4</v>
      </c>
      <c r="E38" s="42">
        <f t="shared" si="6"/>
        <v>7426.1216650661845</v>
      </c>
      <c r="F38" s="36">
        <f t="shared" si="11"/>
        <v>7426</v>
      </c>
      <c r="G38" s="36">
        <f t="shared" si="7"/>
        <v>5.828000000474276E-2</v>
      </c>
      <c r="H38" s="36"/>
      <c r="I38" s="42"/>
      <c r="J38" s="42"/>
      <c r="K38" s="42"/>
      <c r="L38" s="42">
        <f t="shared" si="8"/>
        <v>5.828000000474276E-2</v>
      </c>
      <c r="M38" s="42"/>
      <c r="N38" s="42"/>
      <c r="O38" s="23">
        <f t="shared" si="9"/>
        <v>6.1254129290334247E-2</v>
      </c>
      <c r="P38" s="42"/>
      <c r="Q38" s="77">
        <f t="shared" si="10"/>
        <v>36132.01</v>
      </c>
    </row>
    <row r="39" spans="1:17">
      <c r="A39" s="96" t="s">
        <v>13</v>
      </c>
      <c r="B39" s="39" t="s">
        <v>180</v>
      </c>
      <c r="C39" s="94">
        <v>51158.4162</v>
      </c>
      <c r="D39" s="39">
        <v>4.0000000000000003E-5</v>
      </c>
      <c r="E39" s="42">
        <f t="shared" si="6"/>
        <v>7442.6266126675318</v>
      </c>
      <c r="F39" s="36">
        <f t="shared" si="11"/>
        <v>7442.5</v>
      </c>
      <c r="G39" s="36">
        <f t="shared" si="7"/>
        <v>6.0649999999441206E-2</v>
      </c>
      <c r="H39" s="36"/>
      <c r="I39" s="42"/>
      <c r="J39" s="42"/>
      <c r="K39" s="42"/>
      <c r="L39" s="42">
        <f t="shared" si="8"/>
        <v>6.0649999999441206E-2</v>
      </c>
      <c r="M39" s="42"/>
      <c r="N39" s="42"/>
      <c r="O39" s="23">
        <f t="shared" si="9"/>
        <v>6.0852870435085887E-2</v>
      </c>
      <c r="P39" s="42"/>
      <c r="Q39" s="77">
        <f t="shared" si="10"/>
        <v>36139.9162</v>
      </c>
    </row>
    <row r="40" spans="1:17">
      <c r="A40" s="96" t="s">
        <v>13</v>
      </c>
      <c r="B40" s="39" t="s">
        <v>180</v>
      </c>
      <c r="C40" s="94">
        <v>51158.416469999996</v>
      </c>
      <c r="D40" s="39">
        <v>4.0000000000000003E-5</v>
      </c>
      <c r="E40" s="42">
        <f t="shared" si="6"/>
        <v>7442.6271763183122</v>
      </c>
      <c r="F40" s="36">
        <f t="shared" si="11"/>
        <v>7442.5</v>
      </c>
      <c r="G40" s="36">
        <f t="shared" si="7"/>
        <v>6.0919999996258412E-2</v>
      </c>
      <c r="H40" s="36"/>
      <c r="I40" s="42"/>
      <c r="J40" s="42"/>
      <c r="K40" s="42"/>
      <c r="L40" s="42">
        <f t="shared" si="8"/>
        <v>6.0919999996258412E-2</v>
      </c>
      <c r="M40" s="42"/>
      <c r="N40" s="42"/>
      <c r="O40" s="23">
        <f t="shared" si="9"/>
        <v>6.0852870435085887E-2</v>
      </c>
      <c r="P40" s="42"/>
      <c r="Q40" s="77">
        <f t="shared" si="10"/>
        <v>36139.916469999996</v>
      </c>
    </row>
    <row r="41" spans="1:17">
      <c r="A41" s="96" t="s">
        <v>13</v>
      </c>
      <c r="B41" s="39" t="s">
        <v>180</v>
      </c>
      <c r="C41" s="94">
        <v>51158.416539999998</v>
      </c>
      <c r="D41" s="39">
        <v>5.0000000000000002E-5</v>
      </c>
      <c r="E41" s="42">
        <f t="shared" si="6"/>
        <v>7442.6273224500019</v>
      </c>
      <c r="F41" s="36">
        <f t="shared" si="11"/>
        <v>7442.5</v>
      </c>
      <c r="G41" s="36">
        <f t="shared" si="7"/>
        <v>6.0989999998128042E-2</v>
      </c>
      <c r="H41" s="36"/>
      <c r="I41" s="42"/>
      <c r="J41" s="42"/>
      <c r="K41" s="42"/>
      <c r="L41" s="42">
        <f t="shared" si="8"/>
        <v>6.0989999998128042E-2</v>
      </c>
      <c r="M41" s="42"/>
      <c r="N41" s="42"/>
      <c r="O41" s="23">
        <f t="shared" si="9"/>
        <v>6.0852870435085887E-2</v>
      </c>
      <c r="P41" s="42"/>
      <c r="Q41" s="77">
        <f t="shared" si="10"/>
        <v>36139.916539999998</v>
      </c>
    </row>
    <row r="42" spans="1:17">
      <c r="A42" s="96" t="s">
        <v>13</v>
      </c>
      <c r="B42" s="39" t="s">
        <v>177</v>
      </c>
      <c r="C42" s="94">
        <v>51158.650500000003</v>
      </c>
      <c r="D42" s="39">
        <v>1.1999999999999999E-3</v>
      </c>
      <c r="E42" s="42">
        <f t="shared" si="6"/>
        <v>7443.1157362949461</v>
      </c>
      <c r="F42" s="36">
        <f t="shared" si="11"/>
        <v>7443</v>
      </c>
      <c r="G42" s="36">
        <f t="shared" si="7"/>
        <v>5.5440000003727619E-2</v>
      </c>
      <c r="H42" s="36"/>
      <c r="I42" s="42"/>
      <c r="J42" s="42"/>
      <c r="K42" s="42"/>
      <c r="L42" s="42">
        <f t="shared" si="8"/>
        <v>5.5440000003727619E-2</v>
      </c>
      <c r="M42" s="42"/>
      <c r="N42" s="42"/>
      <c r="O42" s="23">
        <f t="shared" si="9"/>
        <v>6.084071107583594E-2</v>
      </c>
      <c r="P42" s="42"/>
      <c r="Q42" s="77">
        <f t="shared" si="10"/>
        <v>36140.150500000003</v>
      </c>
    </row>
    <row r="43" spans="1:17">
      <c r="A43" s="96" t="s">
        <v>13</v>
      </c>
      <c r="B43" s="39" t="s">
        <v>177</v>
      </c>
      <c r="C43" s="94">
        <v>51158.652300000002</v>
      </c>
      <c r="D43" s="39">
        <v>1E-3</v>
      </c>
      <c r="E43" s="42">
        <f t="shared" si="6"/>
        <v>7443.1194939668558</v>
      </c>
      <c r="F43" s="36">
        <f t="shared" si="11"/>
        <v>7443</v>
      </c>
      <c r="G43" s="36">
        <f t="shared" si="7"/>
        <v>5.724000000191154E-2</v>
      </c>
      <c r="H43" s="36"/>
      <c r="I43" s="42"/>
      <c r="J43" s="42"/>
      <c r="K43" s="42"/>
      <c r="L43" s="42">
        <f t="shared" si="8"/>
        <v>5.724000000191154E-2</v>
      </c>
      <c r="M43" s="42"/>
      <c r="N43" s="42"/>
      <c r="O43" s="23">
        <f t="shared" si="9"/>
        <v>6.084071107583594E-2</v>
      </c>
      <c r="P43" s="42"/>
      <c r="Q43" s="77">
        <f t="shared" si="10"/>
        <v>36140.152300000002</v>
      </c>
    </row>
    <row r="44" spans="1:17">
      <c r="A44" s="96" t="s">
        <v>13</v>
      </c>
      <c r="B44" s="39" t="s">
        <v>177</v>
      </c>
      <c r="C44" s="94">
        <v>51158.654600000002</v>
      </c>
      <c r="D44" s="39">
        <v>2.0000000000000001E-4</v>
      </c>
      <c r="E44" s="42">
        <f t="shared" si="6"/>
        <v>7443.1242954365234</v>
      </c>
      <c r="F44" s="36">
        <f t="shared" si="11"/>
        <v>7443</v>
      </c>
      <c r="G44" s="36">
        <f t="shared" si="7"/>
        <v>5.9540000002016313E-2</v>
      </c>
      <c r="H44" s="36"/>
      <c r="I44" s="42"/>
      <c r="J44" s="42"/>
      <c r="K44" s="42"/>
      <c r="L44" s="42">
        <f t="shared" si="8"/>
        <v>5.9540000002016313E-2</v>
      </c>
      <c r="M44" s="42"/>
      <c r="N44" s="42"/>
      <c r="O44" s="23">
        <f t="shared" si="9"/>
        <v>6.084071107583594E-2</v>
      </c>
      <c r="P44" s="42"/>
      <c r="Q44" s="77">
        <f t="shared" si="10"/>
        <v>36140.154600000002</v>
      </c>
    </row>
    <row r="45" spans="1:17">
      <c r="A45" s="96" t="s">
        <v>13</v>
      </c>
      <c r="B45" s="39" t="s">
        <v>180</v>
      </c>
      <c r="C45" s="94">
        <v>51177.575510000002</v>
      </c>
      <c r="D45" s="39">
        <v>3.0000000000000001E-5</v>
      </c>
      <c r="E45" s="42">
        <f t="shared" si="6"/>
        <v>7482.6235021502316</v>
      </c>
      <c r="F45" s="36">
        <f t="shared" si="11"/>
        <v>7482.5</v>
      </c>
      <c r="G45" s="36">
        <f t="shared" si="7"/>
        <v>5.9160000004339963E-2</v>
      </c>
      <c r="H45" s="36"/>
      <c r="I45" s="42"/>
      <c r="J45" s="42"/>
      <c r="K45" s="42"/>
      <c r="L45" s="42">
        <f t="shared" si="8"/>
        <v>5.9160000004339963E-2</v>
      </c>
      <c r="M45" s="42"/>
      <c r="N45" s="42"/>
      <c r="O45" s="23">
        <f t="shared" si="9"/>
        <v>5.9880121695089883E-2</v>
      </c>
      <c r="P45" s="42"/>
      <c r="Q45" s="77">
        <f t="shared" si="10"/>
        <v>36159.075510000002</v>
      </c>
    </row>
    <row r="46" spans="1:17">
      <c r="A46" s="96" t="s">
        <v>13</v>
      </c>
      <c r="B46" s="39" t="s">
        <v>180</v>
      </c>
      <c r="C46" s="94">
        <v>51177.575700000001</v>
      </c>
      <c r="D46" s="39">
        <v>8.0000000000000007E-5</v>
      </c>
      <c r="E46" s="42">
        <f t="shared" si="6"/>
        <v>7482.6238987933757</v>
      </c>
      <c r="F46" s="36">
        <f t="shared" si="11"/>
        <v>7482.5</v>
      </c>
      <c r="G46" s="36">
        <f t="shared" si="7"/>
        <v>5.9350000003178138E-2</v>
      </c>
      <c r="H46" s="36"/>
      <c r="I46" s="42"/>
      <c r="J46" s="42"/>
      <c r="K46" s="42"/>
      <c r="L46" s="42">
        <f t="shared" si="8"/>
        <v>5.9350000003178138E-2</v>
      </c>
      <c r="M46" s="42"/>
      <c r="N46" s="42"/>
      <c r="O46" s="23">
        <f t="shared" si="9"/>
        <v>5.9880121695089883E-2</v>
      </c>
      <c r="P46" s="42"/>
      <c r="Q46" s="77">
        <f t="shared" si="10"/>
        <v>36159.075700000001</v>
      </c>
    </row>
    <row r="47" spans="1:17">
      <c r="A47" s="96" t="s">
        <v>13</v>
      </c>
      <c r="B47" s="39" t="s">
        <v>180</v>
      </c>
      <c r="C47" s="94">
        <v>51177.575790000003</v>
      </c>
      <c r="D47" s="39">
        <v>8.0000000000000007E-5</v>
      </c>
      <c r="E47" s="42">
        <f t="shared" si="6"/>
        <v>7482.624086676974</v>
      </c>
      <c r="F47" s="36">
        <f t="shared" si="11"/>
        <v>7482.5</v>
      </c>
      <c r="G47" s="36">
        <f t="shared" si="7"/>
        <v>5.9440000004542526E-2</v>
      </c>
      <c r="H47" s="36"/>
      <c r="I47" s="42"/>
      <c r="J47" s="42"/>
      <c r="K47" s="42"/>
      <c r="L47" s="42">
        <f t="shared" si="8"/>
        <v>5.9440000004542526E-2</v>
      </c>
      <c r="M47" s="42"/>
      <c r="N47" s="42"/>
      <c r="O47" s="23">
        <f t="shared" si="9"/>
        <v>5.9880121695089883E-2</v>
      </c>
      <c r="P47" s="42"/>
      <c r="Q47" s="77">
        <f t="shared" si="10"/>
        <v>36159.075790000003</v>
      </c>
    </row>
    <row r="48" spans="1:17">
      <c r="A48" s="96" t="s">
        <v>13</v>
      </c>
      <c r="B48" s="39" t="s">
        <v>180</v>
      </c>
      <c r="C48" s="94">
        <v>51183.324350000003</v>
      </c>
      <c r="D48" s="39">
        <v>2.2000000000000001E-4</v>
      </c>
      <c r="E48" s="42">
        <f t="shared" si="6"/>
        <v>7494.6247547075363</v>
      </c>
      <c r="F48" s="36">
        <f t="shared" si="11"/>
        <v>7494.5</v>
      </c>
      <c r="G48" s="36">
        <f t="shared" si="7"/>
        <v>5.9760000003734604E-2</v>
      </c>
      <c r="H48" s="36"/>
      <c r="I48" s="42"/>
      <c r="J48" s="42"/>
      <c r="K48" s="42"/>
      <c r="L48" s="42">
        <f t="shared" si="8"/>
        <v>5.9760000003734604E-2</v>
      </c>
      <c r="M48" s="42"/>
      <c r="N48" s="42"/>
      <c r="O48" s="23">
        <f t="shared" si="9"/>
        <v>5.9588297073091101E-2</v>
      </c>
      <c r="P48" s="42"/>
      <c r="Q48" s="77">
        <f t="shared" si="10"/>
        <v>36164.824350000003</v>
      </c>
    </row>
    <row r="49" spans="1:17">
      <c r="A49" s="96" t="s">
        <v>13</v>
      </c>
      <c r="B49" s="39" t="s">
        <v>180</v>
      </c>
      <c r="C49" s="94">
        <v>51183.3246</v>
      </c>
      <c r="D49" s="39">
        <v>1.2E-4</v>
      </c>
      <c r="E49" s="42">
        <f t="shared" si="6"/>
        <v>7494.6252766064081</v>
      </c>
      <c r="F49" s="36">
        <f t="shared" si="11"/>
        <v>7494.5</v>
      </c>
      <c r="G49" s="36">
        <f t="shared" si="7"/>
        <v>6.0010000001057051E-2</v>
      </c>
      <c r="H49" s="36"/>
      <c r="I49" s="42"/>
      <c r="J49" s="42"/>
      <c r="K49" s="42"/>
      <c r="L49" s="42">
        <f t="shared" si="8"/>
        <v>6.0010000001057051E-2</v>
      </c>
      <c r="M49" s="42"/>
      <c r="N49" s="42"/>
      <c r="O49" s="23">
        <f t="shared" si="9"/>
        <v>5.9588297073091101E-2</v>
      </c>
      <c r="P49" s="42"/>
      <c r="Q49" s="77">
        <f t="shared" si="10"/>
        <v>36164.8246</v>
      </c>
    </row>
    <row r="50" spans="1:17">
      <c r="A50" s="96" t="s">
        <v>13</v>
      </c>
      <c r="B50" s="39" t="s">
        <v>180</v>
      </c>
      <c r="C50" s="94">
        <v>51183.326110000002</v>
      </c>
      <c r="D50" s="39">
        <v>1.4999999999999999E-4</v>
      </c>
      <c r="E50" s="42">
        <f t="shared" si="6"/>
        <v>7494.6284288756278</v>
      </c>
      <c r="F50" s="36">
        <f t="shared" si="11"/>
        <v>7494.5</v>
      </c>
      <c r="G50" s="36">
        <f t="shared" si="7"/>
        <v>6.1520000002929009E-2</v>
      </c>
      <c r="H50" s="36"/>
      <c r="I50" s="42"/>
      <c r="J50" s="42"/>
      <c r="K50" s="42"/>
      <c r="L50" s="42">
        <f t="shared" si="8"/>
        <v>6.1520000002929009E-2</v>
      </c>
      <c r="M50" s="42"/>
      <c r="N50" s="42"/>
      <c r="O50" s="23">
        <f t="shared" si="9"/>
        <v>5.9588297073091101E-2</v>
      </c>
      <c r="P50" s="42"/>
      <c r="Q50" s="77">
        <f t="shared" si="10"/>
        <v>36164.826110000002</v>
      </c>
    </row>
    <row r="51" spans="1:17">
      <c r="A51" s="96" t="s">
        <v>13</v>
      </c>
      <c r="B51" s="39" t="s">
        <v>180</v>
      </c>
      <c r="C51" s="94">
        <v>51200.567770000001</v>
      </c>
      <c r="D51" s="39">
        <v>5.0000000000000002E-5</v>
      </c>
      <c r="E51" s="42">
        <f t="shared" si="6"/>
        <v>7530.6220408333747</v>
      </c>
      <c r="F51" s="36">
        <f t="shared" si="11"/>
        <v>7530.5</v>
      </c>
      <c r="G51" s="36">
        <f t="shared" si="7"/>
        <v>5.8460000000195578E-2</v>
      </c>
      <c r="H51" s="36"/>
      <c r="I51" s="42"/>
      <c r="J51" s="42"/>
      <c r="K51" s="42"/>
      <c r="L51" s="42">
        <f t="shared" si="8"/>
        <v>5.8460000000195578E-2</v>
      </c>
      <c r="M51" s="42"/>
      <c r="N51" s="42"/>
      <c r="O51" s="23">
        <f t="shared" si="9"/>
        <v>5.87128232070947E-2</v>
      </c>
      <c r="P51" s="42"/>
      <c r="Q51" s="77">
        <f t="shared" si="10"/>
        <v>36182.067770000001</v>
      </c>
    </row>
    <row r="52" spans="1:17">
      <c r="A52" s="96" t="s">
        <v>13</v>
      </c>
      <c r="B52" s="39" t="s">
        <v>180</v>
      </c>
      <c r="C52" s="94">
        <v>51200.567790000001</v>
      </c>
      <c r="D52" s="39">
        <v>1.2999999999999999E-4</v>
      </c>
      <c r="E52" s="42">
        <f t="shared" si="6"/>
        <v>7530.6220825852834</v>
      </c>
      <c r="F52" s="36">
        <f t="shared" si="11"/>
        <v>7530.5</v>
      </c>
      <c r="G52" s="36">
        <f t="shared" si="7"/>
        <v>5.8479999999690335E-2</v>
      </c>
      <c r="H52" s="36"/>
      <c r="I52" s="42"/>
      <c r="J52" s="42"/>
      <c r="K52" s="42"/>
      <c r="L52" s="42">
        <f t="shared" si="8"/>
        <v>5.8479999999690335E-2</v>
      </c>
      <c r="M52" s="42"/>
      <c r="N52" s="42"/>
      <c r="O52" s="23">
        <f t="shared" si="9"/>
        <v>5.87128232070947E-2</v>
      </c>
      <c r="P52" s="42"/>
      <c r="Q52" s="77">
        <f t="shared" si="10"/>
        <v>36182.067790000001</v>
      </c>
    </row>
    <row r="53" spans="1:17">
      <c r="A53" s="96" t="s">
        <v>13</v>
      </c>
      <c r="B53" s="39" t="s">
        <v>180</v>
      </c>
      <c r="C53" s="94">
        <v>51200.568200000002</v>
      </c>
      <c r="D53" s="39">
        <v>2.9999999999999997E-4</v>
      </c>
      <c r="E53" s="42">
        <f t="shared" si="6"/>
        <v>7530.6229384994431</v>
      </c>
      <c r="F53" s="36">
        <f t="shared" si="11"/>
        <v>7530.5</v>
      </c>
      <c r="G53" s="36">
        <f t="shared" si="7"/>
        <v>5.88900000002468E-2</v>
      </c>
      <c r="H53" s="36"/>
      <c r="I53" s="42"/>
      <c r="J53" s="42"/>
      <c r="K53" s="42"/>
      <c r="L53" s="42">
        <f t="shared" si="8"/>
        <v>5.88900000002468E-2</v>
      </c>
      <c r="M53" s="42"/>
      <c r="N53" s="42"/>
      <c r="O53" s="23">
        <f t="shared" si="9"/>
        <v>5.87128232070947E-2</v>
      </c>
      <c r="P53" s="42"/>
      <c r="Q53" s="77">
        <f t="shared" si="10"/>
        <v>36182.068200000002</v>
      </c>
    </row>
    <row r="54" spans="1:17">
      <c r="A54" s="92" t="s">
        <v>13</v>
      </c>
      <c r="B54" s="43"/>
      <c r="C54" s="97">
        <v>51203.44184</v>
      </c>
      <c r="D54" s="62"/>
      <c r="E54" s="42">
        <f t="shared" si="6"/>
        <v>7536.6219364535955</v>
      </c>
      <c r="F54" s="36">
        <f t="shared" si="11"/>
        <v>7536.5</v>
      </c>
      <c r="G54" s="36">
        <f t="shared" si="7"/>
        <v>5.8409999997820705E-2</v>
      </c>
      <c r="H54" s="36"/>
      <c r="I54" s="42"/>
      <c r="J54" s="42"/>
      <c r="K54" s="42"/>
      <c r="L54" s="42">
        <f t="shared" si="8"/>
        <v>5.8409999997820705E-2</v>
      </c>
      <c r="M54" s="42"/>
      <c r="N54" s="42"/>
      <c r="O54" s="23">
        <f t="shared" si="9"/>
        <v>5.8566910896095281E-2</v>
      </c>
      <c r="P54" s="42"/>
      <c r="Q54" s="77">
        <f t="shared" si="10"/>
        <v>36184.94184</v>
      </c>
    </row>
    <row r="55" spans="1:17">
      <c r="A55" s="92" t="s">
        <v>13</v>
      </c>
      <c r="B55" s="43"/>
      <c r="C55" s="97">
        <v>51203.441870000002</v>
      </c>
      <c r="D55" s="62"/>
      <c r="E55" s="42">
        <f t="shared" si="6"/>
        <v>7536.6219990814661</v>
      </c>
      <c r="F55" s="36">
        <f t="shared" si="11"/>
        <v>7536.5</v>
      </c>
      <c r="G55" s="36">
        <f t="shared" si="7"/>
        <v>5.844000000070082E-2</v>
      </c>
      <c r="H55" s="36"/>
      <c r="I55" s="42"/>
      <c r="J55" s="42"/>
      <c r="K55" s="42"/>
      <c r="L55" s="42">
        <f t="shared" si="8"/>
        <v>5.844000000070082E-2</v>
      </c>
      <c r="M55" s="42"/>
      <c r="N55" s="42"/>
      <c r="O55" s="23">
        <f t="shared" si="9"/>
        <v>5.8566910896095281E-2</v>
      </c>
      <c r="P55" s="42"/>
      <c r="Q55" s="77">
        <f t="shared" si="10"/>
        <v>36184.941870000002</v>
      </c>
    </row>
    <row r="56" spans="1:17">
      <c r="A56" s="92" t="s">
        <v>13</v>
      </c>
      <c r="B56" s="43"/>
      <c r="C56" s="97">
        <v>51203.442060000001</v>
      </c>
      <c r="D56" s="62"/>
      <c r="E56" s="42">
        <f t="shared" si="6"/>
        <v>7536.6223957246102</v>
      </c>
      <c r="F56" s="36">
        <f t="shared" si="11"/>
        <v>7536.5</v>
      </c>
      <c r="G56" s="36">
        <f t="shared" si="7"/>
        <v>5.8629999999538995E-2</v>
      </c>
      <c r="H56" s="36"/>
      <c r="I56" s="42"/>
      <c r="J56" s="42"/>
      <c r="K56" s="42"/>
      <c r="L56" s="42">
        <f t="shared" si="8"/>
        <v>5.8629999999538995E-2</v>
      </c>
      <c r="M56" s="42"/>
      <c r="N56" s="42"/>
      <c r="O56" s="23">
        <f t="shared" si="9"/>
        <v>5.8566910896095281E-2</v>
      </c>
      <c r="P56" s="42"/>
      <c r="Q56" s="77">
        <f t="shared" si="10"/>
        <v>36184.942060000001</v>
      </c>
    </row>
    <row r="57" spans="1:17">
      <c r="A57" s="92" t="s">
        <v>13</v>
      </c>
      <c r="B57" s="43"/>
      <c r="C57" s="98">
        <v>51237.4496</v>
      </c>
      <c r="D57" s="62"/>
      <c r="E57" s="42">
        <f t="shared" si="6"/>
        <v>7607.6163834495464</v>
      </c>
      <c r="F57" s="36">
        <f t="shared" si="11"/>
        <v>7607.5</v>
      </c>
      <c r="G57" s="36">
        <f t="shared" si="7"/>
        <v>5.5749999999534339E-2</v>
      </c>
      <c r="H57" s="36"/>
      <c r="I57" s="42"/>
      <c r="J57" s="42"/>
      <c r="K57" s="42"/>
      <c r="L57" s="42">
        <f t="shared" si="8"/>
        <v>5.5749999999534339E-2</v>
      </c>
      <c r="M57" s="42"/>
      <c r="N57" s="42"/>
      <c r="O57" s="23">
        <f t="shared" si="9"/>
        <v>5.68402818826024E-2</v>
      </c>
      <c r="P57" s="42"/>
      <c r="Q57" s="77">
        <f t="shared" si="10"/>
        <v>36218.9496</v>
      </c>
    </row>
    <row r="58" spans="1:17">
      <c r="A58" s="92" t="s">
        <v>13</v>
      </c>
      <c r="B58" s="43"/>
      <c r="C58" s="98">
        <v>51237.450799999999</v>
      </c>
      <c r="D58" s="62"/>
      <c r="E58" s="42">
        <f t="shared" si="6"/>
        <v>7607.6188885641523</v>
      </c>
      <c r="F58" s="36">
        <f t="shared" si="11"/>
        <v>7607.5</v>
      </c>
      <c r="G58" s="36">
        <f t="shared" si="7"/>
        <v>5.6949999998323619E-2</v>
      </c>
      <c r="H58" s="36"/>
      <c r="I58" s="42"/>
      <c r="J58" s="42"/>
      <c r="K58" s="42"/>
      <c r="L58" s="42">
        <f t="shared" si="8"/>
        <v>5.6949999998323619E-2</v>
      </c>
      <c r="M58" s="42"/>
      <c r="N58" s="42"/>
      <c r="O58" s="23">
        <f t="shared" si="9"/>
        <v>5.68402818826024E-2</v>
      </c>
      <c r="P58" s="42"/>
      <c r="Q58" s="77">
        <f t="shared" si="10"/>
        <v>36218.950799999999</v>
      </c>
    </row>
    <row r="59" spans="1:17">
      <c r="A59" s="92" t="s">
        <v>13</v>
      </c>
      <c r="B59" s="43"/>
      <c r="C59" s="97">
        <v>51250.383249999999</v>
      </c>
      <c r="D59" s="62"/>
      <c r="E59" s="42">
        <f t="shared" ref="E59:E90" si="12">(C59-C$7)/C$8</f>
        <v>7634.6166130850497</v>
      </c>
      <c r="F59" s="36">
        <f t="shared" ref="F59:F90" si="13">ROUND(2*E59,0)/2</f>
        <v>7634.5</v>
      </c>
      <c r="G59" s="36">
        <f t="shared" ref="G59:G90" si="14">C59-(C$7+C$8*F59)</f>
        <v>5.5860000000393484E-2</v>
      </c>
      <c r="H59" s="36"/>
      <c r="I59" s="42"/>
      <c r="J59" s="42"/>
      <c r="K59" s="42"/>
      <c r="L59" s="42">
        <f t="shared" si="8"/>
        <v>5.5860000000393484E-2</v>
      </c>
      <c r="M59" s="42"/>
      <c r="N59" s="42"/>
      <c r="O59" s="23">
        <f t="shared" ref="O59:O90" si="15">C$11+C$12*F59</f>
        <v>5.6183676483105099E-2</v>
      </c>
      <c r="P59" s="42"/>
      <c r="Q59" s="77">
        <f t="shared" ref="Q59:Q90" si="16">+C59-15018.5</f>
        <v>36231.883249999999</v>
      </c>
    </row>
    <row r="60" spans="1:17">
      <c r="A60" s="92" t="s">
        <v>13</v>
      </c>
      <c r="B60" s="43"/>
      <c r="C60" s="97">
        <v>51250.383679999999</v>
      </c>
      <c r="D60" s="62"/>
      <c r="E60" s="42">
        <f t="shared" si="12"/>
        <v>7634.6175107511181</v>
      </c>
      <c r="F60" s="36">
        <f t="shared" si="13"/>
        <v>7634.5</v>
      </c>
      <c r="G60" s="36">
        <f t="shared" si="14"/>
        <v>5.6290000000444707E-2</v>
      </c>
      <c r="H60" s="36"/>
      <c r="I60" s="42"/>
      <c r="J60" s="42"/>
      <c r="K60" s="42"/>
      <c r="L60" s="42">
        <f t="shared" si="8"/>
        <v>5.6290000000444707E-2</v>
      </c>
      <c r="M60" s="42"/>
      <c r="N60" s="42"/>
      <c r="O60" s="23">
        <f t="shared" si="15"/>
        <v>5.6183676483105099E-2</v>
      </c>
      <c r="P60" s="42"/>
      <c r="Q60" s="77">
        <f t="shared" si="16"/>
        <v>36231.883679999999</v>
      </c>
    </row>
    <row r="61" spans="1:17">
      <c r="A61" s="92" t="s">
        <v>13</v>
      </c>
      <c r="B61" s="48"/>
      <c r="C61" s="97">
        <v>51250.383800000003</v>
      </c>
      <c r="D61" s="62"/>
      <c r="E61" s="42">
        <f t="shared" si="12"/>
        <v>7634.6177612625879</v>
      </c>
      <c r="F61" s="36">
        <f t="shared" si="13"/>
        <v>7634.5</v>
      </c>
      <c r="G61" s="36">
        <f t="shared" si="14"/>
        <v>5.6410000004689209E-2</v>
      </c>
      <c r="H61" s="36"/>
      <c r="I61" s="42"/>
      <c r="J61" s="42"/>
      <c r="K61" s="42"/>
      <c r="L61" s="42">
        <f t="shared" si="8"/>
        <v>5.6410000004689209E-2</v>
      </c>
      <c r="M61" s="42"/>
      <c r="N61" s="42"/>
      <c r="O61" s="23">
        <f t="shared" si="15"/>
        <v>5.6183676483105099E-2</v>
      </c>
      <c r="P61" s="42"/>
      <c r="Q61" s="77">
        <f t="shared" si="16"/>
        <v>36231.883800000003</v>
      </c>
    </row>
    <row r="62" spans="1:17">
      <c r="A62" s="96" t="s">
        <v>13</v>
      </c>
      <c r="B62" s="39" t="s">
        <v>177</v>
      </c>
      <c r="C62" s="94">
        <v>51256.371899999998</v>
      </c>
      <c r="D62" s="39">
        <v>2.9999999999999997E-4</v>
      </c>
      <c r="E62" s="42">
        <f t="shared" si="12"/>
        <v>7647.1184919210054</v>
      </c>
      <c r="F62" s="36">
        <f t="shared" si="13"/>
        <v>7647</v>
      </c>
      <c r="G62" s="36">
        <f t="shared" si="14"/>
        <v>5.6759999999485444E-2</v>
      </c>
      <c r="H62" s="36"/>
      <c r="I62" s="42"/>
      <c r="J62" s="42"/>
      <c r="K62" s="42"/>
      <c r="L62" s="42">
        <f t="shared" si="8"/>
        <v>5.6759999999485444E-2</v>
      </c>
      <c r="M62" s="42"/>
      <c r="N62" s="42"/>
      <c r="O62" s="23">
        <f t="shared" si="15"/>
        <v>5.5879692501856343E-2</v>
      </c>
      <c r="P62" s="42"/>
      <c r="Q62" s="77">
        <f t="shared" si="16"/>
        <v>36237.871899999998</v>
      </c>
    </row>
    <row r="63" spans="1:17">
      <c r="A63" s="96" t="s">
        <v>13</v>
      </c>
      <c r="B63" s="39" t="s">
        <v>177</v>
      </c>
      <c r="C63" s="94">
        <v>51256.373399999997</v>
      </c>
      <c r="D63" s="39">
        <v>4.0000000000000002E-4</v>
      </c>
      <c r="E63" s="42">
        <f t="shared" si="12"/>
        <v>7647.1216233142632</v>
      </c>
      <c r="F63" s="36">
        <f t="shared" si="13"/>
        <v>7647</v>
      </c>
      <c r="G63" s="36">
        <f t="shared" si="14"/>
        <v>5.8259999997972045E-2</v>
      </c>
      <c r="H63" s="36"/>
      <c r="I63" s="42"/>
      <c r="J63" s="42"/>
      <c r="K63" s="42"/>
      <c r="L63" s="42">
        <f t="shared" si="8"/>
        <v>5.8259999997972045E-2</v>
      </c>
      <c r="M63" s="42"/>
      <c r="N63" s="42"/>
      <c r="O63" s="23">
        <f t="shared" si="15"/>
        <v>5.5879692501856343E-2</v>
      </c>
      <c r="P63" s="42"/>
      <c r="Q63" s="77">
        <f t="shared" si="16"/>
        <v>36237.873399999997</v>
      </c>
    </row>
    <row r="64" spans="1:17">
      <c r="A64" s="96" t="s">
        <v>13</v>
      </c>
      <c r="B64" s="39" t="s">
        <v>180</v>
      </c>
      <c r="C64" s="94">
        <v>51273.375379999998</v>
      </c>
      <c r="D64" s="39">
        <v>1.6000000000000001E-4</v>
      </c>
      <c r="E64" s="42">
        <f t="shared" si="12"/>
        <v>7682.6148803807755</v>
      </c>
      <c r="F64" s="36">
        <f t="shared" si="13"/>
        <v>7682.5</v>
      </c>
      <c r="G64" s="36">
        <f t="shared" si="14"/>
        <v>5.5029999995895196E-2</v>
      </c>
      <c r="H64" s="36"/>
      <c r="I64" s="42"/>
      <c r="J64" s="42"/>
      <c r="K64" s="42"/>
      <c r="L64" s="42">
        <f t="shared" si="8"/>
        <v>5.5029999995895196E-2</v>
      </c>
      <c r="M64" s="42"/>
      <c r="N64" s="42"/>
      <c r="O64" s="23">
        <f t="shared" si="15"/>
        <v>5.5016377995109916E-2</v>
      </c>
      <c r="P64" s="42"/>
      <c r="Q64" s="77">
        <f t="shared" si="16"/>
        <v>36254.875379999998</v>
      </c>
    </row>
    <row r="65" spans="1:17">
      <c r="A65" s="96" t="s">
        <v>13</v>
      </c>
      <c r="B65" s="39" t="s">
        <v>180</v>
      </c>
      <c r="C65" s="94">
        <v>51273.375699999997</v>
      </c>
      <c r="D65" s="39">
        <v>1E-3</v>
      </c>
      <c r="E65" s="42">
        <f t="shared" si="12"/>
        <v>7682.6155484113369</v>
      </c>
      <c r="F65" s="36">
        <f t="shared" si="13"/>
        <v>7682.5</v>
      </c>
      <c r="G65" s="36">
        <f t="shared" si="14"/>
        <v>5.5349999995087273E-2</v>
      </c>
      <c r="H65" s="36"/>
      <c r="I65" s="42"/>
      <c r="J65" s="42"/>
      <c r="K65" s="42"/>
      <c r="L65" s="42">
        <f t="shared" si="8"/>
        <v>5.5349999995087273E-2</v>
      </c>
      <c r="M65" s="42"/>
      <c r="N65" s="42"/>
      <c r="O65" s="23">
        <f t="shared" si="15"/>
        <v>5.5016377995109916E-2</v>
      </c>
      <c r="P65" s="42"/>
      <c r="Q65" s="77">
        <f t="shared" si="16"/>
        <v>36254.875699999997</v>
      </c>
    </row>
    <row r="66" spans="1:17">
      <c r="A66" s="96" t="s">
        <v>13</v>
      </c>
      <c r="B66" s="39" t="s">
        <v>180</v>
      </c>
      <c r="C66" s="94">
        <v>51274.333339999997</v>
      </c>
      <c r="D66" s="39">
        <v>2.7999999999999998E-4</v>
      </c>
      <c r="E66" s="42">
        <f t="shared" si="12"/>
        <v>7684.6147133731347</v>
      </c>
      <c r="F66" s="42">
        <f t="shared" si="13"/>
        <v>7684.5</v>
      </c>
      <c r="G66" s="36">
        <f t="shared" si="14"/>
        <v>5.4949999997916166E-2</v>
      </c>
      <c r="H66" s="42"/>
      <c r="I66" s="42"/>
      <c r="J66" s="42"/>
      <c r="K66" s="42"/>
      <c r="L66" s="42">
        <f t="shared" si="8"/>
        <v>5.4949999997916166E-2</v>
      </c>
      <c r="M66" s="42"/>
      <c r="N66" s="42"/>
      <c r="O66" s="23">
        <f t="shared" si="15"/>
        <v>5.4967740558110101E-2</v>
      </c>
      <c r="P66" s="42"/>
      <c r="Q66" s="77">
        <f t="shared" si="16"/>
        <v>36255.833339999997</v>
      </c>
    </row>
    <row r="67" spans="1:17">
      <c r="A67" s="96" t="s">
        <v>13</v>
      </c>
      <c r="B67" s="39" t="s">
        <v>180</v>
      </c>
      <c r="C67" s="94">
        <v>51274.333570000003</v>
      </c>
      <c r="D67" s="39">
        <v>2.5000000000000001E-4</v>
      </c>
      <c r="E67" s="42">
        <f t="shared" si="12"/>
        <v>7684.6151935201124</v>
      </c>
      <c r="F67" s="42">
        <f t="shared" si="13"/>
        <v>7684.5</v>
      </c>
      <c r="G67" s="36">
        <f t="shared" si="14"/>
        <v>5.5180000003019813E-2</v>
      </c>
      <c r="H67" s="42"/>
      <c r="I67" s="42"/>
      <c r="J67" s="42"/>
      <c r="K67" s="42"/>
      <c r="L67" s="42">
        <f t="shared" si="8"/>
        <v>5.5180000003019813E-2</v>
      </c>
      <c r="M67" s="42"/>
      <c r="N67" s="42"/>
      <c r="O67" s="23">
        <f t="shared" si="15"/>
        <v>5.4967740558110101E-2</v>
      </c>
      <c r="P67" s="42"/>
      <c r="Q67" s="77">
        <f t="shared" si="16"/>
        <v>36255.833570000003</v>
      </c>
    </row>
    <row r="68" spans="1:17">
      <c r="A68" s="96" t="s">
        <v>13</v>
      </c>
      <c r="B68" s="39" t="s">
        <v>180</v>
      </c>
      <c r="C68" s="94">
        <v>51274.334210000001</v>
      </c>
      <c r="D68" s="39">
        <v>2.5999999999999998E-4</v>
      </c>
      <c r="E68" s="42">
        <f t="shared" si="12"/>
        <v>7684.6165295812334</v>
      </c>
      <c r="F68" s="42">
        <f t="shared" si="13"/>
        <v>7684.5</v>
      </c>
      <c r="G68" s="36">
        <f t="shared" si="14"/>
        <v>5.5820000001403969E-2</v>
      </c>
      <c r="H68" s="42"/>
      <c r="I68" s="42"/>
      <c r="J68" s="42"/>
      <c r="K68" s="42"/>
      <c r="L68" s="42">
        <f t="shared" si="8"/>
        <v>5.5820000001403969E-2</v>
      </c>
      <c r="M68" s="42"/>
      <c r="N68" s="42"/>
      <c r="O68" s="23">
        <f t="shared" si="15"/>
        <v>5.4967740558110101E-2</v>
      </c>
      <c r="P68" s="42"/>
      <c r="Q68" s="77">
        <f t="shared" si="16"/>
        <v>36255.834210000001</v>
      </c>
    </row>
    <row r="69" spans="1:17">
      <c r="A69" s="96" t="s">
        <v>13</v>
      </c>
      <c r="B69" s="39" t="s">
        <v>177</v>
      </c>
      <c r="C69" s="94">
        <v>51278.410400000001</v>
      </c>
      <c r="D69" s="39">
        <v>8.9999999999999998E-4</v>
      </c>
      <c r="E69" s="42">
        <f t="shared" si="12"/>
        <v>7693.125965512927</v>
      </c>
      <c r="F69" s="42">
        <f t="shared" si="13"/>
        <v>7693</v>
      </c>
      <c r="G69" s="36">
        <f t="shared" si="14"/>
        <v>6.0340000003634486E-2</v>
      </c>
      <c r="H69" s="42"/>
      <c r="I69" s="42"/>
      <c r="J69" s="42"/>
      <c r="K69" s="42"/>
      <c r="L69" s="42">
        <f t="shared" si="8"/>
        <v>6.0340000003634486E-2</v>
      </c>
      <c r="M69" s="42"/>
      <c r="N69" s="42"/>
      <c r="O69" s="23">
        <f t="shared" si="15"/>
        <v>5.4761031450860947E-2</v>
      </c>
      <c r="P69" s="42"/>
      <c r="Q69" s="77">
        <f t="shared" si="16"/>
        <v>36259.910400000001</v>
      </c>
    </row>
    <row r="70" spans="1:17">
      <c r="A70" s="96" t="s">
        <v>13</v>
      </c>
      <c r="B70" s="39" t="s">
        <v>177</v>
      </c>
      <c r="C70" s="94">
        <v>51278.411800000002</v>
      </c>
      <c r="D70" s="39">
        <v>2E-3</v>
      </c>
      <c r="E70" s="42">
        <f t="shared" si="12"/>
        <v>7693.1288881466398</v>
      </c>
      <c r="F70" s="42">
        <f t="shared" si="13"/>
        <v>7693</v>
      </c>
      <c r="G70" s="36">
        <f t="shared" si="14"/>
        <v>6.17400000046473E-2</v>
      </c>
      <c r="H70" s="42"/>
      <c r="I70" s="42"/>
      <c r="J70" s="42"/>
      <c r="K70" s="42"/>
      <c r="L70" s="42">
        <f t="shared" si="8"/>
        <v>6.17400000046473E-2</v>
      </c>
      <c r="M70" s="42"/>
      <c r="N70" s="42"/>
      <c r="O70" s="23">
        <f t="shared" si="15"/>
        <v>5.4761031450860947E-2</v>
      </c>
      <c r="P70" s="42"/>
      <c r="Q70" s="77">
        <f t="shared" si="16"/>
        <v>36259.911800000002</v>
      </c>
    </row>
    <row r="71" spans="1:17">
      <c r="A71" s="96" t="s">
        <v>13</v>
      </c>
      <c r="B71" s="39" t="s">
        <v>177</v>
      </c>
      <c r="C71" s="94">
        <v>51278.412100000001</v>
      </c>
      <c r="D71" s="39">
        <v>8.9999999999999998E-4</v>
      </c>
      <c r="E71" s="42">
        <f t="shared" si="12"/>
        <v>7693.1295144252908</v>
      </c>
      <c r="F71" s="42">
        <f t="shared" si="13"/>
        <v>7693</v>
      </c>
      <c r="G71" s="36">
        <f t="shared" si="14"/>
        <v>6.204000000434462E-2</v>
      </c>
      <c r="H71" s="42"/>
      <c r="I71" s="42"/>
      <c r="J71" s="42"/>
      <c r="K71" s="42"/>
      <c r="L71" s="42">
        <f t="shared" si="8"/>
        <v>6.204000000434462E-2</v>
      </c>
      <c r="M71" s="42"/>
      <c r="N71" s="42"/>
      <c r="O71" s="23">
        <f t="shared" si="15"/>
        <v>5.4761031450860947E-2</v>
      </c>
      <c r="P71" s="42"/>
      <c r="Q71" s="77">
        <f t="shared" si="16"/>
        <v>36259.912100000001</v>
      </c>
    </row>
    <row r="72" spans="1:17">
      <c r="A72" s="42" t="s">
        <v>44</v>
      </c>
      <c r="B72" s="48"/>
      <c r="C72" s="92">
        <v>51254.694499999998</v>
      </c>
      <c r="D72" s="62"/>
      <c r="E72" s="42">
        <f t="shared" si="12"/>
        <v>7643.616759216733</v>
      </c>
      <c r="F72" s="42">
        <f t="shared" si="13"/>
        <v>7643.5</v>
      </c>
      <c r="G72" s="36">
        <f t="shared" si="14"/>
        <v>5.5930000002263114E-2</v>
      </c>
      <c r="H72" s="42"/>
      <c r="I72" s="42"/>
      <c r="J72" s="42"/>
      <c r="K72" s="42"/>
      <c r="L72" s="42">
        <f t="shared" si="8"/>
        <v>5.5930000002263114E-2</v>
      </c>
      <c r="M72" s="42"/>
      <c r="N72" s="42"/>
      <c r="O72" s="23">
        <f t="shared" si="15"/>
        <v>5.5964808016605999E-2</v>
      </c>
      <c r="P72" s="42"/>
      <c r="Q72" s="77">
        <f t="shared" si="16"/>
        <v>36236.194499999998</v>
      </c>
    </row>
    <row r="73" spans="1:17">
      <c r="A73" s="42" t="s">
        <v>44</v>
      </c>
      <c r="B73" s="48"/>
      <c r="C73" s="92">
        <v>51625.917300000001</v>
      </c>
      <c r="D73" s="62"/>
      <c r="E73" s="42">
        <f t="shared" si="12"/>
        <v>8418.5798087762578</v>
      </c>
      <c r="F73" s="42">
        <f t="shared" si="13"/>
        <v>8418.5</v>
      </c>
      <c r="G73" s="36">
        <f t="shared" si="14"/>
        <v>3.8230000005569309E-2</v>
      </c>
      <c r="H73" s="42"/>
      <c r="I73" s="42"/>
      <c r="J73" s="42"/>
      <c r="K73" s="42"/>
      <c r="L73" s="42">
        <f t="shared" si="8"/>
        <v>3.8230000005569309E-2</v>
      </c>
      <c r="M73" s="42"/>
      <c r="N73" s="42"/>
      <c r="O73" s="23">
        <f t="shared" si="15"/>
        <v>3.7117801179183535E-2</v>
      </c>
      <c r="P73" s="42"/>
      <c r="Q73" s="77">
        <f t="shared" si="16"/>
        <v>36607.417300000001</v>
      </c>
    </row>
    <row r="74" spans="1:17">
      <c r="A74" s="42" t="s">
        <v>44</v>
      </c>
      <c r="B74" s="48"/>
      <c r="C74" s="92">
        <v>51630.707399999999</v>
      </c>
      <c r="D74" s="62"/>
      <c r="E74" s="42">
        <f t="shared" si="12"/>
        <v>8428.5796000167029</v>
      </c>
      <c r="F74" s="42">
        <f t="shared" si="13"/>
        <v>8428.5</v>
      </c>
      <c r="G74" s="36">
        <f t="shared" si="14"/>
        <v>3.8130000000819564E-2</v>
      </c>
      <c r="H74" s="42"/>
      <c r="I74" s="42"/>
      <c r="J74" s="42"/>
      <c r="K74" s="42"/>
      <c r="L74" s="42">
        <f t="shared" si="8"/>
        <v>3.8130000000819564E-2</v>
      </c>
      <c r="M74" s="42"/>
      <c r="N74" s="42"/>
      <c r="O74" s="23">
        <f t="shared" si="15"/>
        <v>3.6874613994184541E-2</v>
      </c>
      <c r="P74" s="42"/>
      <c r="Q74" s="77">
        <f t="shared" si="16"/>
        <v>36612.207399999999</v>
      </c>
    </row>
    <row r="75" spans="1:17">
      <c r="A75" s="49" t="s">
        <v>28</v>
      </c>
      <c r="B75" s="48" t="s">
        <v>180</v>
      </c>
      <c r="C75" s="92">
        <v>51572.747199999998</v>
      </c>
      <c r="D75" s="62">
        <v>2.4000000000000001E-4</v>
      </c>
      <c r="E75" s="42">
        <f t="shared" si="12"/>
        <v>8307.5821468832182</v>
      </c>
      <c r="F75" s="42">
        <f t="shared" si="13"/>
        <v>8307.5</v>
      </c>
      <c r="G75" s="36">
        <f t="shared" si="14"/>
        <v>3.9349999999103602E-2</v>
      </c>
      <c r="H75" s="42"/>
      <c r="I75" s="42"/>
      <c r="J75" s="42"/>
      <c r="K75" s="42"/>
      <c r="M75" s="42">
        <f>G75</f>
        <v>3.9349999999103602E-2</v>
      </c>
      <c r="N75" s="42"/>
      <c r="O75" s="23">
        <f t="shared" si="15"/>
        <v>3.9817178932672448E-2</v>
      </c>
      <c r="P75" s="42"/>
      <c r="Q75" s="77">
        <f t="shared" si="16"/>
        <v>36554.247199999998</v>
      </c>
    </row>
    <row r="76" spans="1:17">
      <c r="A76" s="95" t="s">
        <v>42</v>
      </c>
      <c r="B76" s="48" t="s">
        <v>180</v>
      </c>
      <c r="C76" s="92">
        <v>51919.542000000001</v>
      </c>
      <c r="D76" s="62">
        <v>2.0000000000000001E-4</v>
      </c>
      <c r="E76" s="42">
        <f t="shared" si="12"/>
        <v>9031.5494133856682</v>
      </c>
      <c r="F76" s="42">
        <f t="shared" si="13"/>
        <v>9031.5</v>
      </c>
      <c r="G76" s="36">
        <f t="shared" si="14"/>
        <v>2.3670000002312008E-2</v>
      </c>
      <c r="H76" s="42"/>
      <c r="I76" s="42"/>
      <c r="J76" s="42"/>
      <c r="K76" s="42"/>
      <c r="L76" s="42">
        <f t="shared" ref="L76:L85" si="17">G76</f>
        <v>2.3670000002312008E-2</v>
      </c>
      <c r="M76" s="42"/>
      <c r="N76" s="42"/>
      <c r="O76" s="23">
        <f t="shared" si="15"/>
        <v>2.2210426738744876E-2</v>
      </c>
      <c r="P76" s="42"/>
      <c r="Q76" s="77">
        <f t="shared" si="16"/>
        <v>36901.042000000001</v>
      </c>
    </row>
    <row r="77" spans="1:17">
      <c r="A77" s="95" t="s">
        <v>42</v>
      </c>
      <c r="B77" s="48" t="s">
        <v>180</v>
      </c>
      <c r="C77" s="92">
        <v>51919.542829999999</v>
      </c>
      <c r="D77" s="62">
        <v>2.0000000000000001E-4</v>
      </c>
      <c r="E77" s="42">
        <f t="shared" si="12"/>
        <v>9031.5511460899343</v>
      </c>
      <c r="F77" s="42">
        <f t="shared" si="13"/>
        <v>9031.5</v>
      </c>
      <c r="G77" s="36">
        <f t="shared" si="14"/>
        <v>2.4499999999534339E-2</v>
      </c>
      <c r="H77" s="42"/>
      <c r="I77" s="42"/>
      <c r="J77" s="42"/>
      <c r="K77" s="42"/>
      <c r="L77" s="42">
        <f t="shared" si="17"/>
        <v>2.4499999999534339E-2</v>
      </c>
      <c r="M77" s="42"/>
      <c r="N77" s="42"/>
      <c r="O77" s="23">
        <f t="shared" si="15"/>
        <v>2.2210426738744876E-2</v>
      </c>
      <c r="P77" s="42"/>
      <c r="Q77" s="77">
        <f t="shared" si="16"/>
        <v>36901.042829999999</v>
      </c>
    </row>
    <row r="78" spans="1:17">
      <c r="A78" s="45" t="s">
        <v>184</v>
      </c>
      <c r="B78" s="39" t="s">
        <v>180</v>
      </c>
      <c r="C78" s="94">
        <v>52251.484199999999</v>
      </c>
      <c r="D78" s="61">
        <v>4.0000000000000002E-4</v>
      </c>
      <c r="E78" s="42">
        <f t="shared" si="12"/>
        <v>9724.5104588534941</v>
      </c>
      <c r="F78" s="42">
        <f t="shared" si="13"/>
        <v>9724.5</v>
      </c>
      <c r="G78" s="36">
        <f t="shared" si="14"/>
        <v>5.0100000007660128E-3</v>
      </c>
      <c r="H78" s="42"/>
      <c r="I78" s="42"/>
      <c r="J78" s="42"/>
      <c r="K78" s="42"/>
      <c r="L78" s="42">
        <f t="shared" si="17"/>
        <v>5.0100000007660128E-3</v>
      </c>
      <c r="M78" s="42"/>
      <c r="N78" s="42"/>
      <c r="O78" s="23">
        <f t="shared" si="15"/>
        <v>5.3575548183142363E-3</v>
      </c>
      <c r="P78" s="42"/>
      <c r="Q78" s="77">
        <f t="shared" si="16"/>
        <v>37232.984199999999</v>
      </c>
    </row>
    <row r="79" spans="1:17">
      <c r="A79" s="45" t="s">
        <v>184</v>
      </c>
      <c r="B79" s="39" t="s">
        <v>177</v>
      </c>
      <c r="C79" s="94">
        <v>52278.553</v>
      </c>
      <c r="D79" s="61">
        <v>1E-3</v>
      </c>
      <c r="E79" s="42">
        <f t="shared" si="12"/>
        <v>9781.0191641267611</v>
      </c>
      <c r="F79" s="42">
        <f t="shared" si="13"/>
        <v>9781</v>
      </c>
      <c r="G79" s="36">
        <f t="shared" si="14"/>
        <v>9.1800000009243377E-3</v>
      </c>
      <c r="H79" s="42"/>
      <c r="I79" s="42"/>
      <c r="J79" s="42"/>
      <c r="K79" s="42"/>
      <c r="L79" s="42">
        <f t="shared" si="17"/>
        <v>9.1800000009243377E-3</v>
      </c>
      <c r="M79" s="42"/>
      <c r="N79" s="42"/>
      <c r="O79" s="23">
        <f t="shared" si="15"/>
        <v>3.9835472230698721E-3</v>
      </c>
      <c r="P79" s="42"/>
      <c r="Q79" s="77">
        <f t="shared" si="16"/>
        <v>37260.053</v>
      </c>
    </row>
    <row r="80" spans="1:17">
      <c r="A80" s="45" t="s">
        <v>184</v>
      </c>
      <c r="B80" s="39" t="s">
        <v>180</v>
      </c>
      <c r="C80" s="94">
        <v>52311.360000000001</v>
      </c>
      <c r="D80" s="61">
        <v>2.9999999999999997E-4</v>
      </c>
      <c r="E80" s="42">
        <f t="shared" si="12"/>
        <v>9849.5069099411339</v>
      </c>
      <c r="F80" s="42">
        <f t="shared" si="13"/>
        <v>9849.5</v>
      </c>
      <c r="G80" s="36">
        <f t="shared" si="14"/>
        <v>3.3100000000558794E-3</v>
      </c>
      <c r="H80" s="42"/>
      <c r="I80" s="42"/>
      <c r="J80" s="42"/>
      <c r="K80" s="42"/>
      <c r="L80" s="42">
        <f t="shared" si="17"/>
        <v>3.3100000000558794E-3</v>
      </c>
      <c r="M80" s="42"/>
      <c r="N80" s="42"/>
      <c r="O80" s="23">
        <f t="shared" si="15"/>
        <v>2.317715005826726E-3</v>
      </c>
      <c r="P80" s="42"/>
      <c r="Q80" s="77">
        <f t="shared" si="16"/>
        <v>37292.86</v>
      </c>
    </row>
    <row r="81" spans="1:17">
      <c r="A81" s="45" t="s">
        <v>184</v>
      </c>
      <c r="B81" s="39" t="s">
        <v>177</v>
      </c>
      <c r="C81" s="94">
        <v>52311.602800000001</v>
      </c>
      <c r="D81" s="61">
        <v>8.0000000000000004E-4</v>
      </c>
      <c r="E81" s="42">
        <f t="shared" si="12"/>
        <v>9850.0137781303547</v>
      </c>
      <c r="F81" s="42">
        <f t="shared" si="13"/>
        <v>9850</v>
      </c>
      <c r="G81" s="36">
        <f t="shared" si="14"/>
        <v>6.6000000006170012E-3</v>
      </c>
      <c r="H81" s="42"/>
      <c r="I81" s="42"/>
      <c r="J81" s="42"/>
      <c r="K81" s="42"/>
      <c r="L81" s="42">
        <f t="shared" si="17"/>
        <v>6.6000000006170012E-3</v>
      </c>
      <c r="M81" s="42"/>
      <c r="N81" s="42"/>
      <c r="O81" s="23">
        <f t="shared" si="15"/>
        <v>2.305555646576779E-3</v>
      </c>
      <c r="P81" s="42"/>
      <c r="Q81" s="77">
        <f t="shared" si="16"/>
        <v>37293.102800000001</v>
      </c>
    </row>
    <row r="82" spans="1:17">
      <c r="A82" s="45" t="s">
        <v>184</v>
      </c>
      <c r="B82" s="39" t="s">
        <v>180</v>
      </c>
      <c r="C82" s="94">
        <v>52322.377699999997</v>
      </c>
      <c r="D82" s="61">
        <v>1E-4</v>
      </c>
      <c r="E82" s="42">
        <f t="shared" si="12"/>
        <v>9872.50741096405</v>
      </c>
      <c r="F82" s="42">
        <f t="shared" si="13"/>
        <v>9872.5</v>
      </c>
      <c r="G82" s="36">
        <f t="shared" si="14"/>
        <v>3.550000001268927E-3</v>
      </c>
      <c r="H82" s="42"/>
      <c r="I82" s="42"/>
      <c r="J82" s="42"/>
      <c r="K82" s="42"/>
      <c r="L82" s="42">
        <f t="shared" si="17"/>
        <v>3.550000001268927E-3</v>
      </c>
      <c r="M82" s="42"/>
      <c r="N82" s="42"/>
      <c r="O82" s="23">
        <f t="shared" si="15"/>
        <v>1.7583844803290283E-3</v>
      </c>
      <c r="P82" s="42"/>
      <c r="Q82" s="77">
        <f t="shared" si="16"/>
        <v>37303.877699999997</v>
      </c>
    </row>
    <row r="83" spans="1:17">
      <c r="A83" s="45" t="s">
        <v>184</v>
      </c>
      <c r="B83" s="39" t="s">
        <v>177</v>
      </c>
      <c r="C83" s="94">
        <v>52322.6132</v>
      </c>
      <c r="D83" s="61">
        <v>1E-4</v>
      </c>
      <c r="E83" s="42">
        <f t="shared" si="12"/>
        <v>9872.9990397060701</v>
      </c>
      <c r="F83" s="42">
        <f t="shared" si="13"/>
        <v>9873</v>
      </c>
      <c r="G83" s="36">
        <f t="shared" si="14"/>
        <v>-4.5999999565538019E-4</v>
      </c>
      <c r="H83" s="42"/>
      <c r="I83" s="42"/>
      <c r="J83" s="42"/>
      <c r="K83" s="42"/>
      <c r="L83" s="42">
        <f t="shared" si="17"/>
        <v>-4.5999999565538019E-4</v>
      </c>
      <c r="M83" s="42"/>
      <c r="N83" s="42"/>
      <c r="O83" s="23">
        <f t="shared" si="15"/>
        <v>1.7462251210790813E-3</v>
      </c>
      <c r="P83" s="42"/>
      <c r="Q83" s="77">
        <f t="shared" si="16"/>
        <v>37304.1132</v>
      </c>
    </row>
    <row r="84" spans="1:17">
      <c r="A84" s="45" t="s">
        <v>184</v>
      </c>
      <c r="B84" s="39" t="s">
        <v>177</v>
      </c>
      <c r="C84" s="94">
        <v>52351.353900000002</v>
      </c>
      <c r="D84" s="61">
        <v>8.0000000000000004E-4</v>
      </c>
      <c r="E84" s="42">
        <f t="shared" si="12"/>
        <v>9932.9979959083194</v>
      </c>
      <c r="F84" s="42">
        <f t="shared" si="13"/>
        <v>9933</v>
      </c>
      <c r="G84" s="36">
        <f t="shared" si="14"/>
        <v>-9.59999997576233E-4</v>
      </c>
      <c r="H84" s="42"/>
      <c r="I84" s="42"/>
      <c r="J84" s="42"/>
      <c r="K84" s="42"/>
      <c r="L84" s="42">
        <f t="shared" si="17"/>
        <v>-9.59999997576233E-4</v>
      </c>
      <c r="M84" s="42"/>
      <c r="N84" s="42"/>
      <c r="O84" s="23">
        <f t="shared" si="15"/>
        <v>2.8710201108508859E-4</v>
      </c>
      <c r="P84" s="42"/>
      <c r="Q84" s="77">
        <f t="shared" si="16"/>
        <v>37332.853900000002</v>
      </c>
    </row>
    <row r="85" spans="1:17">
      <c r="A85" s="45" t="s">
        <v>184</v>
      </c>
      <c r="B85" s="39" t="s">
        <v>180</v>
      </c>
      <c r="C85" s="94">
        <v>52351.595099999999</v>
      </c>
      <c r="D85" s="61">
        <v>2.0000000000000001E-4</v>
      </c>
      <c r="E85" s="42">
        <f t="shared" si="12"/>
        <v>9933.5015239447202</v>
      </c>
      <c r="F85" s="42">
        <f t="shared" si="13"/>
        <v>9933.5</v>
      </c>
      <c r="G85" s="36">
        <f t="shared" si="14"/>
        <v>7.299999997485429E-4</v>
      </c>
      <c r="H85" s="42"/>
      <c r="I85" s="42"/>
      <c r="J85" s="42"/>
      <c r="K85" s="42"/>
      <c r="L85" s="42">
        <f t="shared" si="17"/>
        <v>7.299999997485429E-4</v>
      </c>
      <c r="M85" s="42"/>
      <c r="N85" s="42"/>
      <c r="O85" s="23">
        <f t="shared" si="15"/>
        <v>2.7494265183514166E-4</v>
      </c>
      <c r="P85" s="42"/>
      <c r="Q85" s="77">
        <f t="shared" si="16"/>
        <v>37333.095099999999</v>
      </c>
    </row>
    <row r="86" spans="1:17">
      <c r="A86" s="49" t="s">
        <v>178</v>
      </c>
      <c r="B86" s="48"/>
      <c r="C86" s="92">
        <v>52559.958299999998</v>
      </c>
      <c r="D86" s="62">
        <v>1E-4</v>
      </c>
      <c r="E86" s="42">
        <f t="shared" si="12"/>
        <v>10368.479604191893</v>
      </c>
      <c r="F86" s="42">
        <f t="shared" si="13"/>
        <v>10368.5</v>
      </c>
      <c r="G86" s="36">
        <f t="shared" si="14"/>
        <v>-9.7699999969336204E-3</v>
      </c>
      <c r="H86" s="42"/>
      <c r="I86" s="42"/>
      <c r="J86" s="42"/>
      <c r="K86" s="42"/>
      <c r="M86" s="42">
        <f>G86</f>
        <v>-9.7699999969336204E-3</v>
      </c>
      <c r="N86" s="42"/>
      <c r="O86" s="23">
        <f t="shared" si="15"/>
        <v>-1.0303699895621327E-2</v>
      </c>
      <c r="P86" s="42"/>
      <c r="Q86" s="77">
        <f t="shared" si="16"/>
        <v>37541.458299999998</v>
      </c>
    </row>
    <row r="87" spans="1:17">
      <c r="A87" s="42" t="s">
        <v>176</v>
      </c>
      <c r="B87" s="48" t="s">
        <v>177</v>
      </c>
      <c r="C87" s="92">
        <v>52707.210200000001</v>
      </c>
      <c r="D87" s="62">
        <v>1.1000000000000001E-3</v>
      </c>
      <c r="E87" s="42">
        <f t="shared" si="12"/>
        <v>10675.882009101922</v>
      </c>
      <c r="F87" s="42">
        <f t="shared" si="13"/>
        <v>10676</v>
      </c>
      <c r="G87" s="36">
        <f t="shared" si="14"/>
        <v>-5.6519999998272397E-2</v>
      </c>
      <c r="H87" s="42"/>
      <c r="I87" s="42"/>
      <c r="J87" s="42"/>
      <c r="K87" s="42"/>
      <c r="L87" s="42">
        <f t="shared" ref="L87:L97" si="18">G87</f>
        <v>-5.6519999998272397E-2</v>
      </c>
      <c r="M87" s="42"/>
      <c r="N87" s="42"/>
      <c r="O87" s="23">
        <f t="shared" si="15"/>
        <v>-1.778170583434055E-2</v>
      </c>
      <c r="P87" s="42"/>
      <c r="Q87" s="77">
        <f t="shared" si="16"/>
        <v>37688.710200000001</v>
      </c>
    </row>
    <row r="88" spans="1:17">
      <c r="A88" s="42" t="s">
        <v>179</v>
      </c>
      <c r="B88" s="48" t="s">
        <v>180</v>
      </c>
      <c r="C88" s="92">
        <v>52693.598599999998</v>
      </c>
      <c r="D88" s="62">
        <v>2.0000000000000001E-4</v>
      </c>
      <c r="E88" s="42">
        <f t="shared" si="12"/>
        <v>10647.466494092103</v>
      </c>
      <c r="F88" s="42">
        <f t="shared" si="13"/>
        <v>10647.5</v>
      </c>
      <c r="G88" s="36">
        <f t="shared" si="14"/>
        <v>-1.6049999998358544E-2</v>
      </c>
      <c r="H88" s="42"/>
      <c r="I88" s="42"/>
      <c r="J88" s="42"/>
      <c r="K88" s="42"/>
      <c r="L88" s="42">
        <f t="shared" si="18"/>
        <v>-1.6049999998358544E-2</v>
      </c>
      <c r="M88" s="42"/>
      <c r="N88" s="42"/>
      <c r="O88" s="23">
        <f t="shared" si="15"/>
        <v>-1.7088622357093436E-2</v>
      </c>
      <c r="P88" s="42"/>
      <c r="Q88" s="77">
        <f t="shared" si="16"/>
        <v>37675.098599999998</v>
      </c>
    </row>
    <row r="89" spans="1:17">
      <c r="A89" s="45" t="s">
        <v>185</v>
      </c>
      <c r="B89" s="50"/>
      <c r="C89" s="93">
        <v>52368.359400000001</v>
      </c>
      <c r="D89" s="61">
        <v>2.0000000000000001E-4</v>
      </c>
      <c r="E89" s="42">
        <f t="shared" si="12"/>
        <v>9968.4986013110156</v>
      </c>
      <c r="F89" s="42">
        <f t="shared" si="13"/>
        <v>9968.5</v>
      </c>
      <c r="G89" s="36">
        <f t="shared" si="14"/>
        <v>-6.6999999398831278E-4</v>
      </c>
      <c r="H89" s="42"/>
      <c r="I89" s="42"/>
      <c r="J89" s="42"/>
      <c r="K89" s="42"/>
      <c r="L89" s="42">
        <f t="shared" si="18"/>
        <v>-6.6999999398831278E-4</v>
      </c>
      <c r="M89" s="42"/>
      <c r="N89" s="42"/>
      <c r="O89" s="23">
        <f t="shared" si="15"/>
        <v>-5.7621249566136568E-4</v>
      </c>
      <c r="P89" s="42"/>
      <c r="Q89" s="77">
        <f t="shared" si="16"/>
        <v>37349.859400000001</v>
      </c>
    </row>
    <row r="90" spans="1:17">
      <c r="A90" s="45" t="s">
        <v>185</v>
      </c>
      <c r="B90" s="50"/>
      <c r="C90" s="93">
        <v>52376.503299999997</v>
      </c>
      <c r="D90" s="61">
        <v>2.0000000000000001E-4</v>
      </c>
      <c r="E90" s="42">
        <f t="shared" si="12"/>
        <v>9985.4997703644913</v>
      </c>
      <c r="F90" s="42">
        <f t="shared" si="13"/>
        <v>9985.5</v>
      </c>
      <c r="G90" s="36">
        <f t="shared" si="14"/>
        <v>-1.1000000085914508E-4</v>
      </c>
      <c r="H90" s="42"/>
      <c r="I90" s="42"/>
      <c r="J90" s="42"/>
      <c r="K90" s="42"/>
      <c r="L90" s="42">
        <f t="shared" si="18"/>
        <v>-1.1000000085914508E-4</v>
      </c>
      <c r="M90" s="42"/>
      <c r="N90" s="42"/>
      <c r="O90" s="23">
        <f t="shared" si="15"/>
        <v>-9.8963071015967241E-4</v>
      </c>
      <c r="P90" s="42"/>
      <c r="Q90" s="77">
        <f t="shared" si="16"/>
        <v>37358.003299999997</v>
      </c>
    </row>
    <row r="91" spans="1:17">
      <c r="A91" s="45" t="s">
        <v>186</v>
      </c>
      <c r="B91" s="50" t="s">
        <v>177</v>
      </c>
      <c r="C91" s="91">
        <v>52694.333200000001</v>
      </c>
      <c r="D91" s="63">
        <v>3.5000000000000001E-3</v>
      </c>
      <c r="E91" s="42">
        <f t="shared" ref="E91:E98" si="19">(C91-C$7)/C$8</f>
        <v>10649.000041751915</v>
      </c>
      <c r="F91" s="42">
        <f t="shared" ref="F91:F98" si="20">ROUND(2*E91,0)/2</f>
        <v>10649</v>
      </c>
      <c r="G91" s="36">
        <f t="shared" ref="G91:G98" si="21">C91-(C$7+C$8*F91)</f>
        <v>1.9999999494757503E-5</v>
      </c>
      <c r="H91" s="42"/>
      <c r="I91" s="42"/>
      <c r="J91" s="42"/>
      <c r="K91" s="42"/>
      <c r="L91" s="42">
        <f t="shared" si="18"/>
        <v>1.9999999494757503E-5</v>
      </c>
      <c r="M91" s="42"/>
      <c r="N91" s="42"/>
      <c r="O91" s="23">
        <f t="shared" ref="O91:O98" si="22">C$11+C$12*F91</f>
        <v>-1.7125100434843249E-2</v>
      </c>
      <c r="P91" s="42"/>
      <c r="Q91" s="77">
        <f t="shared" ref="Q91:Q98" si="23">+C91-15018.5</f>
        <v>37675.833200000001</v>
      </c>
    </row>
    <row r="92" spans="1:17">
      <c r="A92" s="45" t="s">
        <v>186</v>
      </c>
      <c r="B92" s="50" t="s">
        <v>180</v>
      </c>
      <c r="C92" s="91">
        <v>52694.557999999997</v>
      </c>
      <c r="D92" s="63">
        <v>6.9999999999999999E-4</v>
      </c>
      <c r="E92" s="42">
        <f t="shared" si="19"/>
        <v>10649.469333221992</v>
      </c>
      <c r="F92" s="42">
        <f t="shared" si="20"/>
        <v>10649.5</v>
      </c>
      <c r="G92" s="36">
        <f t="shared" si="21"/>
        <v>-1.4690000003611203E-2</v>
      </c>
      <c r="H92" s="42"/>
      <c r="I92" s="42"/>
      <c r="J92" s="42"/>
      <c r="K92" s="42"/>
      <c r="L92" s="42">
        <f t="shared" si="18"/>
        <v>-1.4690000003611203E-2</v>
      </c>
      <c r="M92" s="42"/>
      <c r="N92" s="42"/>
      <c r="O92" s="23">
        <f t="shared" si="22"/>
        <v>-1.7137259794093224E-2</v>
      </c>
      <c r="P92" s="42"/>
      <c r="Q92" s="77">
        <f t="shared" si="23"/>
        <v>37676.057999999997</v>
      </c>
    </row>
    <row r="93" spans="1:17">
      <c r="A93" s="45" t="s">
        <v>186</v>
      </c>
      <c r="B93" s="50" t="s">
        <v>180</v>
      </c>
      <c r="C93" s="91">
        <v>52979.555999999997</v>
      </c>
      <c r="D93" s="63">
        <v>2E-3</v>
      </c>
      <c r="E93" s="42">
        <f t="shared" si="19"/>
        <v>11244.4298776669</v>
      </c>
      <c r="F93" s="42">
        <f t="shared" si="20"/>
        <v>11244.5</v>
      </c>
      <c r="G93" s="36">
        <f t="shared" si="21"/>
        <v>-3.3589999999094289E-2</v>
      </c>
      <c r="H93" s="42"/>
      <c r="I93" s="42"/>
      <c r="J93" s="42"/>
      <c r="K93" s="42"/>
      <c r="L93" s="42">
        <f t="shared" si="18"/>
        <v>-3.3589999999094289E-2</v>
      </c>
      <c r="M93" s="42"/>
      <c r="N93" s="42"/>
      <c r="O93" s="23">
        <f t="shared" si="22"/>
        <v>-3.1606897301533682E-2</v>
      </c>
      <c r="P93" s="42"/>
      <c r="Q93" s="77">
        <f t="shared" si="23"/>
        <v>37961.055999999997</v>
      </c>
    </row>
    <row r="94" spans="1:17">
      <c r="A94" s="45" t="s">
        <v>187</v>
      </c>
      <c r="B94" s="48"/>
      <c r="C94" s="92">
        <v>53112.240899999997</v>
      </c>
      <c r="D94" s="62">
        <v>2.0000000000000001E-4</v>
      </c>
      <c r="E94" s="42">
        <f t="shared" si="19"/>
        <v>11521.422278819253</v>
      </c>
      <c r="F94" s="42">
        <f t="shared" si="20"/>
        <v>11521.5</v>
      </c>
      <c r="G94" s="36">
        <f t="shared" si="21"/>
        <v>-3.7230000001727603E-2</v>
      </c>
      <c r="H94" s="42"/>
      <c r="I94" s="42"/>
      <c r="J94" s="42"/>
      <c r="K94" s="42"/>
      <c r="L94" s="42">
        <f t="shared" si="18"/>
        <v>-3.7230000001727603E-2</v>
      </c>
      <c r="M94" s="42"/>
      <c r="N94" s="42"/>
      <c r="O94" s="23">
        <f t="shared" si="22"/>
        <v>-3.8343182326005948E-2</v>
      </c>
      <c r="P94" s="42"/>
      <c r="Q94" s="77">
        <f t="shared" si="23"/>
        <v>38093.740899999997</v>
      </c>
    </row>
    <row r="95" spans="1:17">
      <c r="A95" s="78" t="s">
        <v>188</v>
      </c>
      <c r="B95" s="79"/>
      <c r="C95" s="89">
        <v>53096.433400000002</v>
      </c>
      <c r="D95" s="81">
        <v>2.7000000000000001E-3</v>
      </c>
      <c r="E95" s="42">
        <f t="shared" si="19"/>
        <v>11488.422612834544</v>
      </c>
      <c r="F95" s="42">
        <f t="shared" si="20"/>
        <v>11488.5</v>
      </c>
      <c r="G95" s="36">
        <f t="shared" si="21"/>
        <v>-3.7069999998493586E-2</v>
      </c>
      <c r="H95" s="42"/>
      <c r="I95" s="42"/>
      <c r="J95" s="42"/>
      <c r="K95" s="42"/>
      <c r="L95" s="42">
        <f t="shared" si="18"/>
        <v>-3.7069999998493586E-2</v>
      </c>
      <c r="M95" s="42"/>
      <c r="N95" s="42"/>
      <c r="O95" s="23">
        <f t="shared" si="22"/>
        <v>-3.7540664615509284E-2</v>
      </c>
      <c r="P95" s="42"/>
      <c r="Q95" s="77">
        <f t="shared" si="23"/>
        <v>38077.933400000002</v>
      </c>
    </row>
    <row r="96" spans="1:17">
      <c r="A96" s="78" t="s">
        <v>197</v>
      </c>
      <c r="B96" s="85"/>
      <c r="C96" s="90">
        <v>53082.542500000003</v>
      </c>
      <c r="D96" s="81">
        <v>1E-4</v>
      </c>
      <c r="E96" s="42">
        <f t="shared" si="19"/>
        <v>11459.424032399493</v>
      </c>
      <c r="F96" s="42">
        <f t="shared" si="20"/>
        <v>11459.5</v>
      </c>
      <c r="G96" s="36">
        <f t="shared" si="21"/>
        <v>-3.6389999993843958E-2</v>
      </c>
      <c r="H96" s="42"/>
      <c r="I96" s="42"/>
      <c r="J96" s="42"/>
      <c r="K96" s="42"/>
      <c r="L96" s="42">
        <f t="shared" si="18"/>
        <v>-3.6389999993843958E-2</v>
      </c>
      <c r="M96" s="42"/>
      <c r="N96" s="42"/>
      <c r="O96" s="23">
        <f t="shared" si="22"/>
        <v>-3.6835421779012195E-2</v>
      </c>
      <c r="P96" s="42"/>
      <c r="Q96" s="77">
        <f t="shared" si="23"/>
        <v>38064.042500000003</v>
      </c>
    </row>
    <row r="97" spans="1:17">
      <c r="A97" s="78" t="s">
        <v>197</v>
      </c>
      <c r="B97" s="85"/>
      <c r="C97" s="90">
        <v>53461.429199999999</v>
      </c>
      <c r="D97" s="81">
        <v>7.0000000000000001E-3</v>
      </c>
      <c r="E97" s="42">
        <f t="shared" si="19"/>
        <v>12250.386205168887</v>
      </c>
      <c r="F97" s="42">
        <f t="shared" si="20"/>
        <v>12250.5</v>
      </c>
      <c r="G97" s="36">
        <f t="shared" si="21"/>
        <v>-5.4510000001755543E-2</v>
      </c>
      <c r="H97" s="42"/>
      <c r="I97" s="42"/>
      <c r="J97" s="42"/>
      <c r="K97" s="42"/>
      <c r="L97" s="42">
        <f t="shared" si="18"/>
        <v>-5.4510000001755543E-2</v>
      </c>
      <c r="M97" s="42"/>
      <c r="N97" s="42"/>
      <c r="O97" s="23">
        <f t="shared" si="22"/>
        <v>-5.6071528112433017E-2</v>
      </c>
      <c r="P97" s="42"/>
      <c r="Q97" s="77">
        <f t="shared" si="23"/>
        <v>38442.929199999999</v>
      </c>
    </row>
    <row r="98" spans="1:17">
      <c r="A98" s="83" t="s">
        <v>181</v>
      </c>
      <c r="B98" s="84" t="s">
        <v>180</v>
      </c>
      <c r="C98" s="80">
        <v>53372.8148</v>
      </c>
      <c r="D98" s="88">
        <v>1E-4</v>
      </c>
      <c r="E98" s="42">
        <f t="shared" si="19"/>
        <v>12065.395181829572</v>
      </c>
      <c r="F98" s="42">
        <f t="shared" si="20"/>
        <v>12065.5</v>
      </c>
      <c r="G98" s="36">
        <f t="shared" si="21"/>
        <v>-5.0210000001243316E-2</v>
      </c>
      <c r="H98" s="42"/>
      <c r="I98" s="42"/>
      <c r="J98" s="42"/>
      <c r="K98" s="42"/>
      <c r="L98" s="42"/>
      <c r="M98" s="42">
        <f>G98</f>
        <v>-5.0210000001243316E-2</v>
      </c>
      <c r="N98" s="42"/>
      <c r="O98" s="23">
        <f t="shared" si="22"/>
        <v>-5.1572565189951541E-2</v>
      </c>
      <c r="P98" s="42"/>
      <c r="Q98" s="77">
        <f t="shared" si="23"/>
        <v>38354.3148</v>
      </c>
    </row>
    <row r="99" spans="1:17">
      <c r="A99" s="42"/>
      <c r="B99" s="43"/>
      <c r="C99" s="46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</row>
    <row r="100" spans="1:17">
      <c r="A100" s="42"/>
      <c r="B100" s="43"/>
      <c r="C100" s="46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1:17">
      <c r="A101" s="42"/>
      <c r="B101" s="43"/>
      <c r="C101" s="46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</row>
    <row r="102" spans="1:17">
      <c r="A102" s="42"/>
      <c r="B102" s="43"/>
      <c r="C102" s="47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</row>
    <row r="103" spans="1:17">
      <c r="A103" s="42"/>
      <c r="B103" s="43"/>
      <c r="C103" s="47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1:17">
      <c r="A104" s="42"/>
      <c r="B104" s="43"/>
      <c r="C104" s="47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</row>
    <row r="105" spans="1:17">
      <c r="A105" s="42"/>
      <c r="B105" s="43"/>
      <c r="C105" s="5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</row>
    <row r="106" spans="1:17">
      <c r="A106" s="42"/>
      <c r="B106" s="43"/>
      <c r="C106" s="46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</row>
    <row r="107" spans="1:17">
      <c r="A107" s="42"/>
      <c r="B107" s="43"/>
      <c r="C107" s="46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  <row r="108" spans="1:17">
      <c r="A108" s="42"/>
      <c r="B108" s="43"/>
      <c r="C108" s="47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</row>
    <row r="109" spans="1:17">
      <c r="A109" s="42"/>
      <c r="B109" s="43"/>
      <c r="C109" s="47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</row>
    <row r="110" spans="1:17">
      <c r="A110" s="42"/>
      <c r="B110" s="43"/>
      <c r="C110" s="47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</row>
    <row r="111" spans="1:17">
      <c r="A111" s="42"/>
      <c r="B111" s="43"/>
      <c r="C111" s="46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</row>
    <row r="112" spans="1:17">
      <c r="A112" s="42"/>
      <c r="B112" s="43"/>
      <c r="C112" s="46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</row>
    <row r="113" spans="1:16">
      <c r="A113" s="42"/>
      <c r="B113" s="43"/>
      <c r="C113" s="46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</row>
    <row r="114" spans="1:16">
      <c r="A114" s="42"/>
      <c r="B114" s="43"/>
      <c r="C114" s="46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</row>
    <row r="115" spans="1:16">
      <c r="A115" s="42"/>
      <c r="B115" s="43"/>
      <c r="C115" s="46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</row>
    <row r="116" spans="1:16">
      <c r="A116" s="42"/>
      <c r="B116" s="43"/>
      <c r="C116" s="46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7" spans="1:16">
      <c r="A117" s="42"/>
      <c r="B117" s="43"/>
      <c r="C117" s="46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</row>
    <row r="118" spans="1:16">
      <c r="A118" s="42"/>
      <c r="B118" s="43"/>
      <c r="C118" s="46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</row>
    <row r="119" spans="1:16">
      <c r="A119" s="42"/>
      <c r="B119" s="43"/>
      <c r="C119" s="47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</row>
    <row r="120" spans="1:16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</row>
    <row r="121" spans="1:16">
      <c r="A121" s="45"/>
      <c r="B121" s="39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</row>
    <row r="122" spans="1:16">
      <c r="A122" s="45"/>
      <c r="B122" s="39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</row>
    <row r="123" spans="1:16">
      <c r="A123" s="45"/>
      <c r="B123" s="39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</row>
    <row r="124" spans="1:16">
      <c r="A124" s="45"/>
      <c r="B124" s="39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</row>
    <row r="125" spans="1:16">
      <c r="A125" s="45"/>
      <c r="B125" s="39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</row>
    <row r="126" spans="1:16">
      <c r="A126" s="45"/>
      <c r="B126" s="39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</row>
    <row r="127" spans="1:16">
      <c r="A127" s="45"/>
      <c r="B127" s="39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</row>
    <row r="128" spans="1:16">
      <c r="A128" s="45"/>
      <c r="B128" s="39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</row>
    <row r="129" spans="1:16">
      <c r="A129" s="42"/>
      <c r="B129" s="48"/>
      <c r="C129" s="47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</row>
    <row r="130" spans="1:16">
      <c r="A130" s="42"/>
      <c r="B130" s="48"/>
      <c r="C130" s="47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</row>
    <row r="131" spans="1:16">
      <c r="A131" s="42"/>
      <c r="B131" s="48"/>
      <c r="C131" s="46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</row>
    <row r="132" spans="1:16">
      <c r="A132" s="42"/>
      <c r="B132" s="48"/>
      <c r="C132" s="46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  <row r="133" spans="1:16">
      <c r="A133" s="42"/>
      <c r="B133" s="48"/>
      <c r="C133" s="47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</row>
    <row r="134" spans="1:16">
      <c r="A134" s="42"/>
      <c r="B134" s="48"/>
      <c r="C134" s="46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</row>
    <row r="135" spans="1:16">
      <c r="A135" s="42"/>
      <c r="B135" s="48"/>
      <c r="C135" s="47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</row>
    <row r="136" spans="1:16">
      <c r="A136" s="42"/>
      <c r="B136" s="48"/>
      <c r="C136" s="46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</row>
    <row r="137" spans="1:16">
      <c r="A137" s="42"/>
      <c r="B137" s="48"/>
      <c r="C137" s="47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</row>
    <row r="138" spans="1:16">
      <c r="A138" s="42"/>
      <c r="B138" s="48"/>
      <c r="C138" s="47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</row>
    <row r="139" spans="1:16">
      <c r="A139" s="42"/>
      <c r="B139" s="48"/>
      <c r="C139" s="47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</row>
    <row r="140" spans="1:16">
      <c r="A140" s="45"/>
      <c r="B140" s="39"/>
      <c r="C140" s="40"/>
      <c r="D140" s="41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</row>
    <row r="141" spans="1:16">
      <c r="A141" s="45"/>
      <c r="B141" s="39"/>
      <c r="C141" s="40"/>
      <c r="D141" s="41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</row>
    <row r="142" spans="1:16">
      <c r="A142" s="45"/>
      <c r="B142" s="39"/>
      <c r="C142" s="40"/>
      <c r="D142" s="41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</row>
    <row r="143" spans="1:16">
      <c r="A143" s="45"/>
      <c r="B143" s="50"/>
      <c r="C143" s="51"/>
      <c r="D143" s="41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</row>
    <row r="144" spans="1:16">
      <c r="A144" s="45"/>
      <c r="B144" s="50"/>
      <c r="C144" s="51"/>
      <c r="D144" s="5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</row>
    <row r="145" spans="1:16">
      <c r="A145" s="45"/>
      <c r="B145" s="50"/>
      <c r="C145" s="51"/>
      <c r="D145" s="51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</row>
    <row r="146" spans="1:16">
      <c r="A146" s="42"/>
      <c r="B146" s="43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</row>
    <row r="147" spans="1:16">
      <c r="A147" s="42"/>
      <c r="B147" s="43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</row>
    <row r="148" spans="1:16">
      <c r="A148" s="42"/>
      <c r="B148" s="43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</row>
    <row r="149" spans="1:16">
      <c r="A149" s="42"/>
      <c r="B149" s="43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</row>
    <row r="150" spans="1:16">
      <c r="A150" s="42"/>
      <c r="B150" s="43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</row>
    <row r="151" spans="1:16">
      <c r="A151" s="42"/>
      <c r="B151" s="43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</row>
    <row r="152" spans="1:16">
      <c r="A152" s="42"/>
      <c r="B152" s="43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</row>
    <row r="153" spans="1:16">
      <c r="A153" s="42"/>
      <c r="B153" s="43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</row>
    <row r="154" spans="1:16">
      <c r="A154" s="42"/>
      <c r="B154" s="43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</row>
    <row r="155" spans="1:16">
      <c r="A155" s="42"/>
      <c r="B155" s="43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</row>
    <row r="156" spans="1:16">
      <c r="A156" s="42"/>
      <c r="B156" s="43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</row>
    <row r="157" spans="1:16">
      <c r="A157" s="42"/>
      <c r="B157" s="43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</row>
    <row r="158" spans="1:16">
      <c r="A158" s="42"/>
      <c r="B158" s="43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</row>
    <row r="159" spans="1:16">
      <c r="A159" s="42"/>
      <c r="B159" s="43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</row>
    <row r="160" spans="1:16">
      <c r="A160" s="42"/>
      <c r="B160" s="43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</row>
    <row r="161" spans="1:16">
      <c r="A161" s="42"/>
      <c r="B161" s="43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</row>
    <row r="162" spans="1:16">
      <c r="A162" s="42"/>
      <c r="B162" s="43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</row>
    <row r="163" spans="1:16">
      <c r="A163" s="42"/>
      <c r="B163" s="43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</row>
    <row r="164" spans="1:16">
      <c r="A164" s="42"/>
      <c r="B164" s="43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</row>
    <row r="165" spans="1:16">
      <c r="A165" s="42"/>
      <c r="B165" s="43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</row>
    <row r="166" spans="1:16">
      <c r="A166" s="42"/>
      <c r="B166" s="43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</row>
    <row r="167" spans="1:16">
      <c r="A167" s="42"/>
      <c r="B167" s="43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</row>
    <row r="168" spans="1:16">
      <c r="A168" s="42"/>
      <c r="B168" s="43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</row>
    <row r="169" spans="1:16">
      <c r="A169" s="42"/>
      <c r="B169" s="43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</row>
    <row r="170" spans="1:16">
      <c r="A170" s="42"/>
      <c r="B170" s="43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</row>
    <row r="171" spans="1:16">
      <c r="A171" s="42"/>
      <c r="B171" s="43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2" spans="1:16">
      <c r="A172" s="42"/>
      <c r="B172" s="43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</row>
    <row r="173" spans="1:16">
      <c r="A173" s="42"/>
      <c r="B173" s="43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</row>
    <row r="174" spans="1:16">
      <c r="A174" s="42"/>
      <c r="B174" s="43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</row>
    <row r="175" spans="1:16">
      <c r="A175" s="42"/>
      <c r="B175" s="43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</row>
    <row r="176" spans="1:16">
      <c r="A176" s="42"/>
      <c r="B176" s="43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</row>
    <row r="177" spans="1:16">
      <c r="A177" s="42"/>
      <c r="B177" s="43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</row>
    <row r="178" spans="1:16">
      <c r="A178" s="42"/>
      <c r="B178" s="43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</row>
    <row r="179" spans="1:16">
      <c r="A179" s="42"/>
      <c r="B179" s="43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</row>
    <row r="180" spans="1:16">
      <c r="A180" s="42"/>
      <c r="B180" s="43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</row>
    <row r="181" spans="1:16">
      <c r="A181" s="42"/>
      <c r="B181" s="43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</row>
    <row r="182" spans="1:16">
      <c r="A182" s="42"/>
      <c r="B182" s="43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</row>
    <row r="183" spans="1:16">
      <c r="A183" s="42"/>
      <c r="B183" s="43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</row>
    <row r="184" spans="1:16">
      <c r="A184" s="42"/>
      <c r="B184" s="43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</row>
    <row r="185" spans="1:16">
      <c r="A185" s="42"/>
      <c r="B185" s="43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</row>
    <row r="186" spans="1:16">
      <c r="A186" s="42"/>
      <c r="B186" s="43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</row>
    <row r="187" spans="1:16">
      <c r="A187" s="42"/>
      <c r="B187" s="43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</row>
    <row r="188" spans="1:16">
      <c r="A188" s="42"/>
      <c r="B188" s="43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</row>
    <row r="189" spans="1:16">
      <c r="A189" s="42"/>
      <c r="B189" s="43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</row>
    <row r="190" spans="1:16">
      <c r="A190" s="42"/>
      <c r="B190" s="43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</row>
    <row r="191" spans="1:16">
      <c r="A191" s="42"/>
      <c r="B191" s="43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</row>
    <row r="192" spans="1:16">
      <c r="A192" s="42"/>
      <c r="B192" s="43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</row>
    <row r="193" spans="1:16">
      <c r="A193" s="42"/>
      <c r="B193" s="43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</row>
    <row r="194" spans="1:16">
      <c r="A194" s="42"/>
      <c r="B194" s="43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</row>
    <row r="195" spans="1:16">
      <c r="A195" s="42"/>
      <c r="B195" s="43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</row>
    <row r="196" spans="1:16">
      <c r="A196" s="42"/>
      <c r="B196" s="43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</row>
    <row r="197" spans="1:16">
      <c r="A197" s="42"/>
      <c r="B197" s="43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</row>
    <row r="198" spans="1:16">
      <c r="A198" s="42"/>
      <c r="B198" s="43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</row>
    <row r="199" spans="1:16">
      <c r="A199" s="42"/>
      <c r="B199" s="43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</row>
    <row r="200" spans="1:16">
      <c r="A200" s="42"/>
      <c r="B200" s="43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</row>
    <row r="201" spans="1:16">
      <c r="A201" s="42"/>
      <c r="B201" s="43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</row>
    <row r="202" spans="1:16">
      <c r="A202" s="42"/>
      <c r="B202" s="43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</row>
    <row r="203" spans="1:16">
      <c r="A203" s="42"/>
      <c r="B203" s="43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</row>
    <row r="204" spans="1:16">
      <c r="A204" s="42"/>
      <c r="B204" s="43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</row>
    <row r="205" spans="1:16">
      <c r="A205" s="42"/>
      <c r="B205" s="43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</row>
    <row r="206" spans="1:16">
      <c r="A206" s="42"/>
      <c r="B206" s="43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</row>
    <row r="207" spans="1:16">
      <c r="A207" s="42"/>
      <c r="B207" s="43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</row>
    <row r="208" spans="1:16">
      <c r="A208" s="42"/>
      <c r="B208" s="43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</row>
    <row r="209" spans="1:16">
      <c r="A209" s="42"/>
      <c r="B209" s="43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</row>
    <row r="210" spans="1:16">
      <c r="A210" s="42"/>
      <c r="B210" s="43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</row>
    <row r="211" spans="1:16">
      <c r="A211" s="42"/>
      <c r="B211" s="43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</row>
    <row r="212" spans="1:16">
      <c r="A212" s="42"/>
      <c r="B212" s="43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</row>
    <row r="213" spans="1:16">
      <c r="A213" s="42"/>
      <c r="B213" s="43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</row>
    <row r="214" spans="1:16">
      <c r="A214" s="42"/>
      <c r="B214" s="43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</row>
    <row r="215" spans="1:16">
      <c r="A215" s="42"/>
      <c r="B215" s="43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</row>
    <row r="216" spans="1:16">
      <c r="A216" s="42"/>
      <c r="B216" s="43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</row>
    <row r="217" spans="1:16">
      <c r="A217" s="42"/>
      <c r="B217" s="43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</row>
    <row r="218" spans="1:16">
      <c r="A218" s="42"/>
      <c r="B218" s="43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</row>
    <row r="219" spans="1:16">
      <c r="A219" s="42"/>
      <c r="B219" s="43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</row>
    <row r="220" spans="1:16">
      <c r="A220" s="42"/>
      <c r="B220" s="43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</row>
    <row r="221" spans="1:16">
      <c r="A221" s="42"/>
      <c r="B221" s="43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</row>
    <row r="222" spans="1:16">
      <c r="A222" s="42"/>
      <c r="B222" s="43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</row>
    <row r="223" spans="1:16">
      <c r="A223" s="42"/>
      <c r="B223" s="43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</row>
    <row r="224" spans="1:16">
      <c r="A224" s="42"/>
      <c r="B224" s="43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</row>
    <row r="225" spans="1:16">
      <c r="A225" s="42"/>
      <c r="B225" s="43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</row>
    <row r="226" spans="1:16">
      <c r="A226" s="42"/>
      <c r="B226" s="43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</row>
    <row r="227" spans="1:16">
      <c r="A227" s="42"/>
      <c r="B227" s="43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</row>
    <row r="228" spans="1:16">
      <c r="A228" s="42"/>
      <c r="B228" s="43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</row>
    <row r="229" spans="1:16">
      <c r="A229" s="42"/>
      <c r="B229" s="43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</row>
    <row r="230" spans="1:16">
      <c r="A230" s="42"/>
      <c r="B230" s="43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</row>
    <row r="231" spans="1:16">
      <c r="A231" s="42"/>
      <c r="B231" s="43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</row>
    <row r="232" spans="1:16">
      <c r="A232" s="42"/>
      <c r="B232" s="43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</row>
    <row r="233" spans="1:16">
      <c r="A233" s="42"/>
      <c r="B233" s="43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</row>
    <row r="234" spans="1:16">
      <c r="A234" s="42"/>
      <c r="B234" s="43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</row>
    <row r="235" spans="1:16">
      <c r="A235" s="42"/>
      <c r="B235" s="43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</row>
    <row r="236" spans="1:16">
      <c r="A236" s="42"/>
      <c r="B236" s="43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</row>
    <row r="237" spans="1:16">
      <c r="A237" s="42"/>
      <c r="B237" s="43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</row>
    <row r="238" spans="1:16">
      <c r="A238" s="42"/>
      <c r="B238" s="43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</row>
    <row r="239" spans="1:16">
      <c r="A239" s="42"/>
      <c r="B239" s="43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</row>
    <row r="240" spans="1:16">
      <c r="A240" s="42"/>
      <c r="B240" s="43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</row>
    <row r="241" spans="1:16">
      <c r="A241" s="42"/>
      <c r="B241" s="43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</row>
    <row r="242" spans="1:16">
      <c r="A242" s="42"/>
      <c r="B242" s="43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</row>
    <row r="243" spans="1:16">
      <c r="A243" s="42"/>
      <c r="B243" s="43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</row>
    <row r="244" spans="1:16">
      <c r="A244" s="42"/>
      <c r="B244" s="43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</row>
    <row r="245" spans="1:16">
      <c r="A245" s="42"/>
      <c r="B245" s="43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</row>
    <row r="246" spans="1:16">
      <c r="A246" s="42"/>
      <c r="B246" s="43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</row>
    <row r="247" spans="1:16">
      <c r="A247" s="42"/>
      <c r="B247" s="43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</row>
    <row r="248" spans="1:16">
      <c r="A248" s="42"/>
      <c r="B248" s="43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</row>
    <row r="249" spans="1:16">
      <c r="A249" s="42"/>
      <c r="B249" s="43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</row>
    <row r="250" spans="1:16">
      <c r="A250" s="42"/>
      <c r="B250" s="43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</row>
    <row r="251" spans="1:16">
      <c r="A251" s="42"/>
      <c r="B251" s="43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</row>
    <row r="252" spans="1:16">
      <c r="A252" s="42"/>
      <c r="B252" s="43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</row>
    <row r="253" spans="1:16">
      <c r="A253" s="42"/>
      <c r="B253" s="43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</row>
    <row r="254" spans="1:16">
      <c r="A254" s="42"/>
      <c r="B254" s="43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</row>
    <row r="255" spans="1:16">
      <c r="A255" s="42"/>
      <c r="B255" s="43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</row>
    <row r="256" spans="1:16">
      <c r="A256" s="42"/>
      <c r="B256" s="43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</row>
    <row r="257" spans="1:16">
      <c r="A257" s="42"/>
      <c r="B257" s="43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</row>
    <row r="258" spans="1:16">
      <c r="A258" s="42"/>
      <c r="B258" s="43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</row>
    <row r="259" spans="1:16">
      <c r="A259" s="42"/>
      <c r="B259" s="43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</row>
    <row r="260" spans="1:16">
      <c r="A260" s="42"/>
      <c r="B260" s="43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</row>
    <row r="261" spans="1:16">
      <c r="A261" s="42"/>
      <c r="B261" s="43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</row>
    <row r="262" spans="1:16">
      <c r="A262" s="42"/>
      <c r="B262" s="43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</row>
    <row r="263" spans="1:16">
      <c r="A263" s="42"/>
      <c r="B263" s="43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</row>
    <row r="264" spans="1:16">
      <c r="A264" s="42"/>
      <c r="B264" s="43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</row>
    <row r="265" spans="1:16">
      <c r="A265" s="42"/>
      <c r="B265" s="43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</row>
    <row r="266" spans="1:16">
      <c r="A266" s="42"/>
      <c r="B266" s="43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</row>
    <row r="267" spans="1:16">
      <c r="A267" s="42"/>
      <c r="B267" s="43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</row>
    <row r="268" spans="1:16">
      <c r="A268" s="42"/>
      <c r="B268" s="43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</row>
    <row r="269" spans="1:16">
      <c r="A269" s="42"/>
      <c r="B269" s="43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</row>
    <row r="270" spans="1:16">
      <c r="A270" s="42"/>
      <c r="B270" s="43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</row>
    <row r="271" spans="1:16">
      <c r="A271" s="42"/>
      <c r="B271" s="43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</row>
    <row r="272" spans="1:16">
      <c r="A272" s="42"/>
      <c r="B272" s="43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</row>
    <row r="273" spans="1:16">
      <c r="A273" s="42"/>
      <c r="B273" s="43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</row>
    <row r="274" spans="1:16">
      <c r="A274" s="42"/>
      <c r="B274" s="43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</row>
    <row r="275" spans="1:16">
      <c r="A275" s="42"/>
      <c r="B275" s="43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</row>
    <row r="276" spans="1:16">
      <c r="A276" s="42"/>
      <c r="B276" s="43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</row>
    <row r="277" spans="1:16">
      <c r="A277" s="42"/>
      <c r="B277" s="43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</row>
    <row r="278" spans="1:16">
      <c r="A278" s="42"/>
      <c r="B278" s="43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</row>
    <row r="279" spans="1:16">
      <c r="A279" s="42"/>
      <c r="B279" s="43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</row>
    <row r="280" spans="1:16">
      <c r="A280" s="42"/>
      <c r="B280" s="43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</row>
    <row r="281" spans="1:16">
      <c r="A281" s="42"/>
      <c r="B281" s="43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</row>
    <row r="282" spans="1:16">
      <c r="A282" s="42"/>
      <c r="B282" s="43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</row>
    <row r="283" spans="1:16">
      <c r="A283" s="42"/>
      <c r="B283" s="43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</row>
    <row r="284" spans="1:16">
      <c r="A284" s="42"/>
      <c r="B284" s="43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</row>
    <row r="285" spans="1:16">
      <c r="A285" s="42"/>
      <c r="B285" s="43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</row>
    <row r="286" spans="1:16">
      <c r="A286" s="42"/>
      <c r="B286" s="43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</row>
    <row r="287" spans="1:16">
      <c r="A287" s="42"/>
      <c r="B287" s="43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</row>
    <row r="288" spans="1:16">
      <c r="A288" s="42"/>
      <c r="B288" s="43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</row>
    <row r="289" spans="1:16">
      <c r="A289" s="42"/>
      <c r="B289" s="43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</row>
    <row r="290" spans="1:16">
      <c r="A290" s="42"/>
      <c r="B290" s="43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</row>
    <row r="291" spans="1:16">
      <c r="A291" s="42"/>
      <c r="B291" s="43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</row>
    <row r="292" spans="1:16">
      <c r="A292" s="42"/>
      <c r="B292" s="43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</row>
    <row r="293" spans="1:16">
      <c r="A293" s="42"/>
      <c r="B293" s="43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</row>
    <row r="294" spans="1:16">
      <c r="A294" s="42"/>
      <c r="B294" s="43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</row>
    <row r="295" spans="1:16">
      <c r="A295" s="42"/>
      <c r="B295" s="43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</row>
    <row r="296" spans="1:16">
      <c r="A296" s="42"/>
      <c r="B296" s="43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</row>
    <row r="297" spans="1:16">
      <c r="A297" s="42"/>
      <c r="B297" s="43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</row>
    <row r="298" spans="1:16">
      <c r="A298" s="42"/>
      <c r="B298" s="43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</row>
    <row r="299" spans="1:16">
      <c r="A299" s="42"/>
      <c r="B299" s="43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</row>
    <row r="300" spans="1:16">
      <c r="A300" s="42"/>
      <c r="B300" s="43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</row>
    <row r="301" spans="1:16">
      <c r="A301" s="42"/>
      <c r="B301" s="43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</row>
    <row r="302" spans="1:16">
      <c r="A302" s="42"/>
      <c r="B302" s="43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</row>
    <row r="303" spans="1:16">
      <c r="A303" s="42"/>
      <c r="B303" s="43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</row>
    <row r="304" spans="1:16">
      <c r="A304" s="42"/>
      <c r="B304" s="43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</row>
    <row r="305" spans="1:16">
      <c r="A305" s="42"/>
      <c r="B305" s="43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</row>
    <row r="306" spans="1:16">
      <c r="A306" s="42"/>
      <c r="B306" s="43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</row>
    <row r="307" spans="1:16">
      <c r="A307" s="42"/>
      <c r="B307" s="43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</row>
    <row r="308" spans="1:16">
      <c r="A308" s="42"/>
      <c r="B308" s="43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</row>
    <row r="309" spans="1:16">
      <c r="A309" s="42"/>
      <c r="B309" s="43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</row>
    <row r="310" spans="1:16">
      <c r="A310" s="42"/>
      <c r="B310" s="43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</row>
    <row r="311" spans="1:16">
      <c r="A311" s="42"/>
      <c r="B311" s="43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</row>
    <row r="312" spans="1:16">
      <c r="A312" s="42"/>
      <c r="B312" s="43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</row>
    <row r="313" spans="1:16">
      <c r="A313" s="42"/>
      <c r="B313" s="43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</row>
    <row r="314" spans="1:16">
      <c r="A314" s="42"/>
      <c r="B314" s="43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</row>
    <row r="315" spans="1:16">
      <c r="A315" s="42"/>
      <c r="B315" s="43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</row>
    <row r="316" spans="1:16">
      <c r="A316" s="42"/>
      <c r="B316" s="43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</row>
    <row r="317" spans="1:16">
      <c r="A317" s="42"/>
      <c r="B317" s="43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</row>
    <row r="318" spans="1:16">
      <c r="A318" s="42"/>
      <c r="B318" s="43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</row>
    <row r="319" spans="1:16">
      <c r="A319" s="42"/>
      <c r="B319" s="43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</row>
    <row r="320" spans="1:16">
      <c r="A320" s="42"/>
      <c r="B320" s="43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</row>
    <row r="321" spans="1:16">
      <c r="A321" s="42"/>
      <c r="B321" s="43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</row>
    <row r="322" spans="1:16">
      <c r="A322" s="42"/>
      <c r="B322" s="43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</row>
    <row r="323" spans="1:16">
      <c r="A323" s="42"/>
      <c r="B323" s="43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</row>
    <row r="324" spans="1:16">
      <c r="A324" s="42"/>
      <c r="B324" s="43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</row>
    <row r="325" spans="1:16">
      <c r="A325" s="42"/>
      <c r="B325" s="43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</row>
    <row r="326" spans="1:16">
      <c r="A326" s="42"/>
      <c r="B326" s="43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</row>
    <row r="327" spans="1:16">
      <c r="A327" s="42"/>
      <c r="B327" s="43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</row>
    <row r="328" spans="1:16">
      <c r="A328" s="42"/>
      <c r="B328" s="43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</row>
    <row r="329" spans="1:16">
      <c r="A329" s="42"/>
      <c r="B329" s="43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</row>
    <row r="330" spans="1:16">
      <c r="A330" s="42"/>
      <c r="B330" s="43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</row>
    <row r="331" spans="1:16">
      <c r="A331" s="42"/>
      <c r="B331" s="43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</row>
    <row r="332" spans="1:16">
      <c r="A332" s="42"/>
      <c r="B332" s="43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</row>
    <row r="333" spans="1:16">
      <c r="A333" s="42"/>
      <c r="B333" s="43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</row>
    <row r="334" spans="1:16">
      <c r="A334" s="42"/>
      <c r="B334" s="43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</row>
    <row r="335" spans="1:16">
      <c r="A335" s="42"/>
      <c r="B335" s="43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</row>
    <row r="336" spans="1:16">
      <c r="A336" s="42"/>
      <c r="B336" s="43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</row>
    <row r="337" spans="1:16">
      <c r="A337" s="42"/>
      <c r="B337" s="43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</row>
    <row r="338" spans="1:16">
      <c r="A338" s="42"/>
      <c r="B338" s="43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</row>
    <row r="339" spans="1:16">
      <c r="A339" s="42"/>
      <c r="B339" s="43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</row>
    <row r="340" spans="1:16">
      <c r="A340" s="42"/>
      <c r="B340" s="43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</row>
    <row r="341" spans="1:16">
      <c r="A341" s="42"/>
      <c r="B341" s="43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</row>
    <row r="342" spans="1:16">
      <c r="A342" s="42"/>
      <c r="B342" s="43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</row>
    <row r="343" spans="1:16">
      <c r="A343" s="42"/>
      <c r="B343" s="43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</row>
    <row r="344" spans="1:16">
      <c r="A344" s="42"/>
      <c r="B344" s="43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</row>
    <row r="345" spans="1:16">
      <c r="A345" s="42"/>
      <c r="B345" s="43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</row>
    <row r="346" spans="1:16">
      <c r="A346" s="42"/>
      <c r="B346" s="43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</row>
    <row r="347" spans="1:16">
      <c r="A347" s="42"/>
      <c r="B347" s="43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</row>
    <row r="348" spans="1:16">
      <c r="A348" s="42"/>
      <c r="B348" s="43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</row>
    <row r="349" spans="1:16">
      <c r="A349" s="42"/>
      <c r="B349" s="43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</row>
    <row r="350" spans="1:16">
      <c r="A350" s="42"/>
      <c r="B350" s="43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</row>
    <row r="351" spans="1:16">
      <c r="A351" s="42"/>
      <c r="B351" s="43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</row>
    <row r="352" spans="1:16">
      <c r="A352" s="42"/>
      <c r="B352" s="43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</row>
    <row r="353" spans="1:16">
      <c r="A353" s="42"/>
      <c r="B353" s="43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</row>
    <row r="354" spans="1:16">
      <c r="A354" s="42"/>
      <c r="B354" s="43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</row>
    <row r="355" spans="1:16">
      <c r="A355" s="42"/>
      <c r="B355" s="43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</row>
    <row r="356" spans="1:16">
      <c r="A356" s="42"/>
      <c r="B356" s="43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</row>
    <row r="357" spans="1:16">
      <c r="A357" s="42"/>
      <c r="B357" s="43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</row>
    <row r="358" spans="1:16">
      <c r="A358" s="42"/>
      <c r="B358" s="43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</row>
    <row r="359" spans="1:16">
      <c r="A359" s="42"/>
      <c r="B359" s="43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</row>
    <row r="360" spans="1:16">
      <c r="A360" s="42"/>
      <c r="B360" s="43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</row>
    <row r="361" spans="1:16">
      <c r="A361" s="42"/>
      <c r="B361" s="43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</row>
    <row r="362" spans="1:16">
      <c r="A362" s="42"/>
      <c r="B362" s="43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</row>
    <row r="363" spans="1:16">
      <c r="A363" s="42"/>
      <c r="B363" s="43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</row>
    <row r="364" spans="1:16">
      <c r="A364" s="42"/>
      <c r="B364" s="43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</row>
    <row r="365" spans="1:16">
      <c r="A365" s="42"/>
      <c r="B365" s="43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</row>
    <row r="366" spans="1:16">
      <c r="A366" s="42"/>
      <c r="B366" s="43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</row>
    <row r="367" spans="1:16">
      <c r="A367" s="42"/>
      <c r="B367" s="43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</row>
    <row r="368" spans="1:16">
      <c r="A368" s="42"/>
      <c r="B368" s="43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</row>
    <row r="369" spans="1:16">
      <c r="A369" s="42"/>
      <c r="B369" s="43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</row>
    <row r="370" spans="1:16">
      <c r="A370" s="42"/>
      <c r="B370" s="43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</row>
    <row r="371" spans="1:16">
      <c r="A371" s="42"/>
      <c r="B371" s="43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</row>
    <row r="372" spans="1:16">
      <c r="A372" s="42"/>
      <c r="B372" s="43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</row>
    <row r="373" spans="1:16">
      <c r="A373" s="42"/>
      <c r="B373" s="43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</row>
    <row r="374" spans="1:16">
      <c r="A374" s="42"/>
      <c r="B374" s="43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</row>
    <row r="375" spans="1:16">
      <c r="A375" s="42"/>
      <c r="B375" s="43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</row>
    <row r="376" spans="1:16">
      <c r="A376" s="42"/>
      <c r="B376" s="43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</row>
    <row r="377" spans="1:16">
      <c r="A377" s="42"/>
      <c r="B377" s="43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</row>
    <row r="378" spans="1:16">
      <c r="A378" s="42"/>
      <c r="B378" s="43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</row>
    <row r="379" spans="1:16">
      <c r="A379" s="42"/>
      <c r="B379" s="43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</row>
    <row r="380" spans="1:16">
      <c r="A380" s="42"/>
      <c r="B380" s="43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</row>
    <row r="381" spans="1:16">
      <c r="A381" s="42"/>
      <c r="B381" s="43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</row>
    <row r="382" spans="1:16">
      <c r="A382" s="42"/>
      <c r="B382" s="43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</row>
    <row r="383" spans="1:16">
      <c r="A383" s="42"/>
      <c r="B383" s="43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</row>
    <row r="384" spans="1:16">
      <c r="A384" s="42"/>
      <c r="B384" s="43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</row>
    <row r="385" spans="1:16">
      <c r="A385" s="42"/>
      <c r="B385" s="43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</row>
    <row r="386" spans="1:16">
      <c r="A386" s="42"/>
      <c r="B386" s="43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</row>
    <row r="387" spans="1:16">
      <c r="A387" s="42"/>
      <c r="B387" s="43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</row>
    <row r="388" spans="1:16">
      <c r="A388" s="42"/>
      <c r="B388" s="43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</row>
    <row r="389" spans="1:16">
      <c r="A389" s="42"/>
      <c r="B389" s="43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</row>
    <row r="390" spans="1:16">
      <c r="A390" s="42"/>
      <c r="B390" s="43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</row>
    <row r="391" spans="1:16">
      <c r="A391" s="42"/>
      <c r="B391" s="43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</row>
    <row r="392" spans="1:16">
      <c r="A392" s="42"/>
      <c r="B392" s="43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</row>
    <row r="393" spans="1:16">
      <c r="A393" s="42"/>
      <c r="B393" s="43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</row>
    <row r="394" spans="1:16">
      <c r="A394" s="42"/>
      <c r="B394" s="43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</row>
    <row r="395" spans="1:16">
      <c r="A395" s="42"/>
      <c r="B395" s="43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</row>
    <row r="396" spans="1:16">
      <c r="A396" s="42"/>
      <c r="B396" s="43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</row>
    <row r="397" spans="1:16">
      <c r="A397" s="42"/>
      <c r="B397" s="43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</row>
    <row r="398" spans="1:16">
      <c r="A398" s="42"/>
      <c r="B398" s="43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</row>
    <row r="399" spans="1:16">
      <c r="A399" s="42"/>
      <c r="B399" s="43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</row>
    <row r="400" spans="1:16">
      <c r="A400" s="42"/>
      <c r="B400" s="43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</row>
    <row r="401" spans="1:16">
      <c r="A401" s="42"/>
      <c r="B401" s="43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</row>
    <row r="402" spans="1:16">
      <c r="A402" s="42"/>
      <c r="B402" s="43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</row>
    <row r="403" spans="1:16">
      <c r="A403" s="42"/>
      <c r="B403" s="43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</row>
    <row r="404" spans="1:16">
      <c r="A404" s="42"/>
      <c r="B404" s="43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</row>
    <row r="405" spans="1:16">
      <c r="A405" s="42"/>
      <c r="B405" s="43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</row>
    <row r="406" spans="1:16">
      <c r="A406" s="42"/>
      <c r="B406" s="43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</row>
    <row r="407" spans="1:16">
      <c r="A407" s="42"/>
      <c r="B407" s="43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</row>
    <row r="408" spans="1:16">
      <c r="A408" s="42"/>
      <c r="B408" s="43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6">
      <c r="A409" s="42"/>
      <c r="B409" s="43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</row>
    <row r="410" spans="1:16">
      <c r="A410" s="42"/>
      <c r="B410" s="43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</row>
    <row r="411" spans="1:16">
      <c r="A411" s="42"/>
      <c r="B411" s="43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</row>
    <row r="412" spans="1:16">
      <c r="A412" s="42"/>
      <c r="B412" s="43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</row>
    <row r="413" spans="1:16">
      <c r="A413" s="42"/>
      <c r="B413" s="43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</row>
    <row r="414" spans="1:16">
      <c r="A414" s="42"/>
      <c r="B414" s="43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</row>
    <row r="415" spans="1:16">
      <c r="A415" s="42"/>
      <c r="B415" s="43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</row>
    <row r="416" spans="1:16">
      <c r="A416" s="42"/>
      <c r="B416" s="43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</row>
    <row r="417" spans="1:16">
      <c r="A417" s="42"/>
      <c r="B417" s="43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</row>
    <row r="418" spans="1:16">
      <c r="A418" s="42"/>
      <c r="B418" s="43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</row>
    <row r="419" spans="1:16">
      <c r="A419" s="42"/>
      <c r="B419" s="43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</row>
    <row r="420" spans="1:16">
      <c r="A420" s="42"/>
      <c r="B420" s="43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</row>
    <row r="421" spans="1:16">
      <c r="A421" s="42"/>
      <c r="B421" s="43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</row>
    <row r="422" spans="1:16">
      <c r="A422" s="42"/>
      <c r="B422" s="43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</row>
    <row r="423" spans="1:16">
      <c r="A423" s="42"/>
      <c r="B423" s="43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</row>
    <row r="424" spans="1:16">
      <c r="A424" s="42"/>
      <c r="B424" s="43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</row>
    <row r="425" spans="1:16">
      <c r="A425" s="42"/>
      <c r="B425" s="43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</row>
    <row r="426" spans="1:16">
      <c r="A426" s="42"/>
      <c r="B426" s="43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</row>
    <row r="427" spans="1:16">
      <c r="A427" s="42"/>
      <c r="B427" s="43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</row>
    <row r="428" spans="1:16">
      <c r="A428" s="42"/>
      <c r="B428" s="43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</row>
    <row r="429" spans="1:16">
      <c r="A429" s="42"/>
      <c r="B429" s="43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</row>
    <row r="430" spans="1:16">
      <c r="A430" s="42"/>
      <c r="B430" s="43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</row>
    <row r="431" spans="1:16">
      <c r="A431" s="42"/>
      <c r="B431" s="43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</row>
    <row r="432" spans="1:16">
      <c r="A432" s="42"/>
      <c r="B432" s="43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</row>
    <row r="433" spans="1:16">
      <c r="A433" s="42"/>
      <c r="B433" s="43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</row>
    <row r="434" spans="1:16">
      <c r="A434" s="42"/>
      <c r="B434" s="43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</row>
    <row r="435" spans="1:16">
      <c r="A435" s="42"/>
      <c r="B435" s="43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</row>
    <row r="436" spans="1:16">
      <c r="A436" s="42"/>
      <c r="B436" s="43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</row>
    <row r="437" spans="1:16">
      <c r="A437" s="42"/>
      <c r="B437" s="43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</row>
    <row r="438" spans="1:16">
      <c r="A438" s="42"/>
      <c r="B438" s="43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</row>
    <row r="439" spans="1:16">
      <c r="A439" s="42"/>
      <c r="B439" s="43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</row>
    <row r="440" spans="1:16">
      <c r="A440" s="42"/>
      <c r="B440" s="43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</row>
    <row r="441" spans="1:16">
      <c r="A441" s="42"/>
      <c r="B441" s="43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</row>
    <row r="442" spans="1:16">
      <c r="A442" s="42"/>
      <c r="B442" s="43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</row>
    <row r="443" spans="1:16">
      <c r="A443" s="42"/>
      <c r="B443" s="43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</row>
    <row r="444" spans="1:16">
      <c r="A444" s="42"/>
      <c r="B444" s="43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</row>
    <row r="445" spans="1:16">
      <c r="A445" s="42"/>
      <c r="B445" s="43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</row>
    <row r="446" spans="1:16">
      <c r="A446" s="42"/>
      <c r="B446" s="43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</row>
    <row r="447" spans="1:16">
      <c r="A447" s="42"/>
      <c r="B447" s="43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</row>
    <row r="448" spans="1:16">
      <c r="A448" s="42"/>
      <c r="B448" s="43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</row>
    <row r="449" spans="1:16">
      <c r="A449" s="42"/>
      <c r="B449" s="43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</row>
    <row r="450" spans="1:16">
      <c r="A450" s="42"/>
      <c r="B450" s="43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</row>
    <row r="451" spans="1:16">
      <c r="A451" s="42"/>
      <c r="B451" s="43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</row>
    <row r="452" spans="1:16">
      <c r="A452" s="42"/>
      <c r="B452" s="43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</row>
    <row r="453" spans="1:16">
      <c r="A453" s="42"/>
      <c r="B453" s="43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</row>
    <row r="454" spans="1:16">
      <c r="A454" s="42"/>
      <c r="B454" s="43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</row>
    <row r="455" spans="1:16">
      <c r="A455" s="42"/>
      <c r="B455" s="43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</row>
    <row r="456" spans="1:16">
      <c r="A456" s="42"/>
      <c r="B456" s="43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</row>
    <row r="457" spans="1:16">
      <c r="A457" s="42"/>
      <c r="B457" s="43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</row>
    <row r="458" spans="1:16">
      <c r="A458" s="42"/>
      <c r="B458" s="43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</row>
    <row r="459" spans="1:16">
      <c r="A459" s="42"/>
      <c r="B459" s="43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</row>
    <row r="460" spans="1:16">
      <c r="A460" s="42"/>
      <c r="B460" s="43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</row>
    <row r="461" spans="1:16">
      <c r="A461" s="42"/>
      <c r="B461" s="43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</row>
    <row r="462" spans="1:16">
      <c r="A462" s="42"/>
      <c r="B462" s="43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</row>
    <row r="463" spans="1:16">
      <c r="A463" s="42"/>
      <c r="B463" s="43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</row>
    <row r="464" spans="1:16">
      <c r="A464" s="42"/>
      <c r="B464" s="43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</row>
    <row r="465" spans="1:16">
      <c r="A465" s="42"/>
      <c r="B465" s="43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</row>
    <row r="466" spans="1:16">
      <c r="A466" s="42"/>
      <c r="B466" s="43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</row>
    <row r="467" spans="1:16">
      <c r="A467" s="42"/>
      <c r="B467" s="43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</row>
    <row r="468" spans="1:16">
      <c r="A468" s="42"/>
      <c r="B468" s="43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</row>
    <row r="469" spans="1:16">
      <c r="A469" s="42"/>
      <c r="B469" s="43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</row>
    <row r="470" spans="1:16">
      <c r="A470" s="42"/>
      <c r="B470" s="43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</row>
    <row r="471" spans="1:16">
      <c r="A471" s="42"/>
      <c r="B471" s="43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</row>
    <row r="472" spans="1:16">
      <c r="A472" s="42"/>
      <c r="B472" s="43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</row>
    <row r="473" spans="1:16">
      <c r="A473" s="42"/>
      <c r="B473" s="43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</row>
    <row r="474" spans="1:16">
      <c r="A474" s="42"/>
      <c r="B474" s="43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</row>
    <row r="475" spans="1:16">
      <c r="A475" s="42"/>
      <c r="B475" s="43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</row>
    <row r="476" spans="1:16">
      <c r="A476" s="42"/>
      <c r="B476" s="43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</row>
    <row r="477" spans="1:16">
      <c r="A477" s="42"/>
      <c r="B477" s="43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</row>
    <row r="478" spans="1:16">
      <c r="A478" s="42"/>
      <c r="B478" s="43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</row>
    <row r="479" spans="1:16">
      <c r="A479" s="42"/>
      <c r="B479" s="43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</row>
    <row r="480" spans="1:16">
      <c r="A480" s="42"/>
      <c r="B480" s="43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</row>
    <row r="481" spans="1:16">
      <c r="A481" s="42"/>
      <c r="B481" s="43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</row>
    <row r="482" spans="1:16">
      <c r="A482" s="42"/>
      <c r="B482" s="43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</row>
    <row r="483" spans="1:16">
      <c r="A483" s="42"/>
      <c r="B483" s="43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</row>
    <row r="484" spans="1:16">
      <c r="A484" s="42"/>
      <c r="B484" s="43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</row>
    <row r="485" spans="1:16">
      <c r="A485" s="42"/>
      <c r="B485" s="43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</row>
    <row r="486" spans="1:16">
      <c r="A486" s="42"/>
      <c r="B486" s="43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</row>
    <row r="487" spans="1:16">
      <c r="A487" s="42"/>
      <c r="B487" s="43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</row>
    <row r="488" spans="1:16">
      <c r="A488" s="42"/>
      <c r="B488" s="43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</row>
    <row r="489" spans="1:16">
      <c r="A489" s="42"/>
      <c r="B489" s="43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</row>
    <row r="490" spans="1:16">
      <c r="A490" s="42"/>
      <c r="B490" s="43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</row>
    <row r="491" spans="1:16">
      <c r="A491" s="42"/>
      <c r="B491" s="43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</row>
    <row r="492" spans="1:16">
      <c r="A492" s="42"/>
      <c r="B492" s="43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</row>
    <row r="493" spans="1:16">
      <c r="A493" s="42"/>
      <c r="B493" s="43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</row>
    <row r="494" spans="1:16">
      <c r="A494" s="42"/>
      <c r="B494" s="43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</row>
    <row r="495" spans="1:16">
      <c r="A495" s="42"/>
      <c r="B495" s="43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</row>
    <row r="496" spans="1:16">
      <c r="A496" s="42"/>
      <c r="B496" s="43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</row>
    <row r="497" spans="1:16">
      <c r="A497" s="42"/>
      <c r="B497" s="43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</row>
    <row r="498" spans="1:16">
      <c r="A498" s="42"/>
      <c r="B498" s="43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</row>
    <row r="499" spans="1:16">
      <c r="A499" s="42"/>
      <c r="B499" s="43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</row>
    <row r="500" spans="1:16">
      <c r="A500" s="42"/>
      <c r="B500" s="43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</row>
    <row r="501" spans="1:16">
      <c r="A501" s="42"/>
      <c r="B501" s="43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</row>
    <row r="502" spans="1:16">
      <c r="A502" s="42"/>
      <c r="B502" s="43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</row>
    <row r="503" spans="1:16">
      <c r="A503" s="42"/>
      <c r="B503" s="43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</row>
    <row r="504" spans="1:16">
      <c r="A504" s="42"/>
      <c r="B504" s="43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</row>
    <row r="505" spans="1:16">
      <c r="A505" s="42"/>
      <c r="B505" s="43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</row>
    <row r="506" spans="1:16">
      <c r="A506" s="42"/>
      <c r="B506" s="43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</row>
    <row r="507" spans="1:16">
      <c r="A507" s="42"/>
      <c r="B507" s="43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</row>
    <row r="508" spans="1:16">
      <c r="A508" s="42"/>
      <c r="B508" s="43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</row>
    <row r="509" spans="1:16">
      <c r="A509" s="42"/>
      <c r="B509" s="43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</row>
    <row r="510" spans="1:16">
      <c r="A510" s="42"/>
      <c r="B510" s="43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</row>
    <row r="511" spans="1:16">
      <c r="A511" s="42"/>
      <c r="B511" s="43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</row>
    <row r="512" spans="1:16">
      <c r="A512" s="42"/>
      <c r="B512" s="43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</row>
    <row r="513" spans="1:16">
      <c r="A513" s="42"/>
      <c r="B513" s="43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</row>
    <row r="514" spans="1:16">
      <c r="A514" s="42"/>
      <c r="B514" s="43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</row>
    <row r="515" spans="1:16">
      <c r="A515" s="42"/>
      <c r="B515" s="43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</row>
    <row r="516" spans="1:16">
      <c r="A516" s="42"/>
      <c r="B516" s="43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</row>
    <row r="517" spans="1:16">
      <c r="A517" s="42"/>
      <c r="B517" s="43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</row>
    <row r="518" spans="1:16">
      <c r="A518" s="42"/>
      <c r="B518" s="43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</row>
    <row r="519" spans="1:16">
      <c r="A519" s="42"/>
      <c r="B519" s="43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</row>
    <row r="520" spans="1:16">
      <c r="A520" s="42"/>
      <c r="B520" s="43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</row>
    <row r="521" spans="1:16">
      <c r="A521" s="42"/>
      <c r="B521" s="43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</row>
    <row r="522" spans="1:16">
      <c r="A522" s="42"/>
      <c r="B522" s="43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</row>
    <row r="523" spans="1:16">
      <c r="A523" s="42"/>
      <c r="B523" s="43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</row>
    <row r="524" spans="1:16">
      <c r="A524" s="42"/>
      <c r="B524" s="43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</row>
    <row r="525" spans="1:16">
      <c r="A525" s="42"/>
      <c r="B525" s="43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</row>
    <row r="526" spans="1:16">
      <c r="A526" s="42"/>
      <c r="B526" s="43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</row>
    <row r="527" spans="1:16">
      <c r="A527" s="42"/>
      <c r="B527" s="43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</row>
    <row r="528" spans="1:16">
      <c r="A528" s="42"/>
      <c r="B528" s="43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</row>
    <row r="529" spans="1:16">
      <c r="A529" s="42"/>
      <c r="B529" s="43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</row>
    <row r="530" spans="1:16">
      <c r="A530" s="42"/>
      <c r="B530" s="43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</row>
    <row r="531" spans="1:16">
      <c r="A531" s="42"/>
      <c r="B531" s="43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</row>
    <row r="532" spans="1:16">
      <c r="A532" s="42"/>
      <c r="B532" s="43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</row>
    <row r="533" spans="1:16">
      <c r="A533" s="42"/>
      <c r="B533" s="43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</row>
    <row r="534" spans="1:16">
      <c r="A534" s="42"/>
      <c r="B534" s="43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</row>
    <row r="535" spans="1:16">
      <c r="A535" s="42"/>
      <c r="B535" s="43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</row>
    <row r="536" spans="1:16">
      <c r="A536" s="42"/>
      <c r="B536" s="43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</row>
    <row r="537" spans="1:16">
      <c r="A537" s="42"/>
      <c r="B537" s="43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</row>
    <row r="538" spans="1:16">
      <c r="A538" s="42"/>
      <c r="B538" s="43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</row>
    <row r="539" spans="1:16">
      <c r="A539" s="42"/>
      <c r="B539" s="43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</row>
    <row r="540" spans="1:16">
      <c r="A540" s="42"/>
      <c r="B540" s="43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</row>
    <row r="541" spans="1:16">
      <c r="A541" s="42"/>
      <c r="B541" s="43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</row>
    <row r="542" spans="1:16">
      <c r="A542" s="42"/>
      <c r="B542" s="43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</row>
    <row r="543" spans="1:16">
      <c r="A543" s="42"/>
      <c r="B543" s="43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</row>
    <row r="544" spans="1:16">
      <c r="A544" s="42"/>
      <c r="B544" s="43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</row>
    <row r="545" spans="1:16">
      <c r="A545" s="42"/>
      <c r="B545" s="43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</row>
    <row r="546" spans="1:16">
      <c r="A546" s="42"/>
      <c r="B546" s="43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</row>
    <row r="547" spans="1:16">
      <c r="A547" s="42"/>
      <c r="B547" s="43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</row>
    <row r="548" spans="1:16">
      <c r="A548" s="42"/>
      <c r="B548" s="43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</row>
    <row r="549" spans="1:16">
      <c r="A549" s="42"/>
      <c r="B549" s="43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</row>
    <row r="550" spans="1:16">
      <c r="A550" s="42"/>
      <c r="B550" s="43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</row>
    <row r="551" spans="1:16">
      <c r="A551" s="42"/>
      <c r="B551" s="43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</row>
    <row r="552" spans="1:16">
      <c r="A552" s="42"/>
      <c r="B552" s="43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</row>
    <row r="553" spans="1:16">
      <c r="A553" s="42"/>
      <c r="B553" s="43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</row>
    <row r="554" spans="1:16">
      <c r="A554" s="42"/>
      <c r="B554" s="43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</row>
    <row r="555" spans="1:16">
      <c r="A555" s="42"/>
      <c r="B555" s="43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</row>
    <row r="556" spans="1:16">
      <c r="A556" s="42"/>
      <c r="B556" s="43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</row>
    <row r="557" spans="1:16">
      <c r="A557" s="42"/>
      <c r="B557" s="43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</row>
    <row r="558" spans="1:16">
      <c r="A558" s="42"/>
      <c r="B558" s="43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</row>
    <row r="559" spans="1:16">
      <c r="A559" s="42"/>
      <c r="B559" s="43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</row>
    <row r="560" spans="1:16">
      <c r="A560" s="42"/>
      <c r="B560" s="43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</row>
    <row r="561" spans="1:16">
      <c r="A561" s="42"/>
      <c r="B561" s="43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</row>
    <row r="562" spans="1:16">
      <c r="A562" s="42"/>
      <c r="B562" s="43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</row>
    <row r="563" spans="1:16">
      <c r="A563" s="42"/>
      <c r="B563" s="43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</row>
    <row r="564" spans="1:16">
      <c r="A564" s="42"/>
      <c r="B564" s="43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</row>
    <row r="565" spans="1:16">
      <c r="A565" s="42"/>
      <c r="B565" s="43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</row>
    <row r="566" spans="1:16">
      <c r="A566" s="42"/>
      <c r="B566" s="43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</row>
    <row r="567" spans="1:16">
      <c r="A567" s="42"/>
      <c r="B567" s="43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</row>
    <row r="568" spans="1:16">
      <c r="A568" s="42"/>
      <c r="B568" s="43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</row>
    <row r="569" spans="1:16">
      <c r="A569" s="42"/>
      <c r="B569" s="43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</row>
    <row r="570" spans="1:16">
      <c r="A570" s="42"/>
      <c r="B570" s="43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</row>
    <row r="571" spans="1:16">
      <c r="A571" s="42"/>
      <c r="B571" s="43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</row>
    <row r="572" spans="1:16">
      <c r="A572" s="42"/>
      <c r="B572" s="43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</row>
    <row r="573" spans="1:16">
      <c r="A573" s="42"/>
      <c r="B573" s="43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</row>
    <row r="574" spans="1:16">
      <c r="A574" s="42"/>
      <c r="B574" s="43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</row>
    <row r="575" spans="1:16">
      <c r="A575" s="42"/>
      <c r="B575" s="43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</row>
    <row r="576" spans="1:16">
      <c r="A576" s="42"/>
      <c r="B576" s="43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</row>
    <row r="577" spans="1:16">
      <c r="A577" s="42"/>
      <c r="B577" s="43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</row>
    <row r="578" spans="1:16">
      <c r="A578" s="42"/>
      <c r="B578" s="43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</row>
    <row r="579" spans="1:16">
      <c r="A579" s="42"/>
      <c r="B579" s="43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</row>
    <row r="580" spans="1:16">
      <c r="A580" s="42"/>
      <c r="B580" s="43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</row>
    <row r="581" spans="1:16">
      <c r="A581" s="42"/>
      <c r="B581" s="43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</row>
    <row r="582" spans="1:16">
      <c r="A582" s="42"/>
      <c r="B582" s="43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</row>
    <row r="583" spans="1:16">
      <c r="A583" s="42"/>
      <c r="B583" s="43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</row>
    <row r="584" spans="1:16">
      <c r="A584" s="42"/>
      <c r="B584" s="43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</row>
    <row r="585" spans="1:16">
      <c r="A585" s="42"/>
      <c r="B585" s="43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</row>
    <row r="586" spans="1:16">
      <c r="A586" s="42"/>
      <c r="B586" s="43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</row>
    <row r="587" spans="1:16">
      <c r="A587" s="42"/>
      <c r="B587" s="43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</row>
    <row r="588" spans="1:16">
      <c r="A588" s="42"/>
      <c r="B588" s="43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</row>
    <row r="589" spans="1:16">
      <c r="A589" s="42"/>
      <c r="B589" s="43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</row>
    <row r="590" spans="1:16">
      <c r="A590" s="42"/>
      <c r="B590" s="43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</row>
    <row r="591" spans="1:16">
      <c r="A591" s="42"/>
      <c r="B591" s="43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</row>
    <row r="592" spans="1:16">
      <c r="A592" s="42"/>
      <c r="B592" s="43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</row>
    <row r="593" spans="1:16">
      <c r="A593" s="42"/>
      <c r="B593" s="43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</row>
    <row r="594" spans="1:16">
      <c r="A594" s="42"/>
      <c r="B594" s="43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</row>
    <row r="595" spans="1:16">
      <c r="A595" s="42"/>
      <c r="B595" s="43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</row>
    <row r="596" spans="1:16">
      <c r="A596" s="42"/>
      <c r="B596" s="43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</row>
    <row r="597" spans="1:16">
      <c r="A597" s="42"/>
      <c r="B597" s="43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</row>
    <row r="598" spans="1:16">
      <c r="A598" s="42"/>
      <c r="B598" s="43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</row>
    <row r="599" spans="1:16">
      <c r="A599" s="42"/>
      <c r="B599" s="43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</row>
    <row r="600" spans="1:16">
      <c r="A600" s="42"/>
      <c r="B600" s="43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</row>
    <row r="601" spans="1:16">
      <c r="A601" s="42"/>
      <c r="B601" s="43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</row>
    <row r="602" spans="1:16">
      <c r="A602" s="42"/>
      <c r="B602" s="43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</row>
    <row r="603" spans="1:16">
      <c r="A603" s="42"/>
      <c r="B603" s="43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</row>
    <row r="604" spans="1:16">
      <c r="A604" s="42"/>
      <c r="B604" s="43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</row>
    <row r="605" spans="1:16">
      <c r="A605" s="42"/>
      <c r="B605" s="43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</row>
    <row r="606" spans="1:16">
      <c r="A606" s="42"/>
      <c r="B606" s="43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</row>
    <row r="607" spans="1:16">
      <c r="A607" s="42"/>
      <c r="B607" s="43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</row>
    <row r="608" spans="1:16">
      <c r="A608" s="42"/>
      <c r="B608" s="43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</row>
    <row r="609" spans="1:16">
      <c r="A609" s="42"/>
      <c r="B609" s="43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</row>
    <row r="610" spans="1:16">
      <c r="A610" s="42"/>
      <c r="B610" s="43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</row>
    <row r="611" spans="1:16">
      <c r="A611" s="42"/>
      <c r="B611" s="43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</row>
    <row r="612" spans="1:16">
      <c r="A612" s="42"/>
      <c r="B612" s="43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</row>
    <row r="613" spans="1:16">
      <c r="A613" s="42"/>
      <c r="B613" s="43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</row>
    <row r="614" spans="1:16">
      <c r="A614" s="42"/>
      <c r="B614" s="43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</row>
    <row r="615" spans="1:16">
      <c r="A615" s="42"/>
      <c r="B615" s="43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</row>
    <row r="616" spans="1:16">
      <c r="A616" s="42"/>
      <c r="B616" s="43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</row>
    <row r="617" spans="1:16">
      <c r="A617" s="42"/>
      <c r="B617" s="43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</row>
    <row r="618" spans="1:16">
      <c r="A618" s="42"/>
      <c r="B618" s="43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</row>
    <row r="619" spans="1:16">
      <c r="A619" s="42"/>
      <c r="B619" s="43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</row>
    <row r="620" spans="1:16">
      <c r="A620" s="42"/>
      <c r="B620" s="43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</row>
    <row r="621" spans="1:16">
      <c r="A621" s="42"/>
      <c r="B621" s="43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</row>
    <row r="622" spans="1:16">
      <c r="A622" s="42"/>
      <c r="B622" s="43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</row>
    <row r="623" spans="1:16">
      <c r="A623" s="42"/>
      <c r="B623" s="43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</row>
    <row r="624" spans="1:16">
      <c r="A624" s="42"/>
      <c r="B624" s="43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</row>
    <row r="625" spans="1:16">
      <c r="A625" s="42"/>
      <c r="B625" s="43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</row>
    <row r="626" spans="1:16">
      <c r="A626" s="42"/>
      <c r="B626" s="43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</row>
    <row r="627" spans="1:16">
      <c r="A627" s="42"/>
      <c r="B627" s="43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</row>
    <row r="628" spans="1:16">
      <c r="A628" s="42"/>
      <c r="B628" s="43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</row>
    <row r="629" spans="1:16">
      <c r="A629" s="42"/>
      <c r="B629" s="43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</row>
    <row r="630" spans="1:16">
      <c r="A630" s="42"/>
      <c r="B630" s="43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</row>
    <row r="631" spans="1:16">
      <c r="A631" s="42"/>
      <c r="B631" s="43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</row>
    <row r="632" spans="1:16">
      <c r="A632" s="42"/>
      <c r="B632" s="43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</row>
    <row r="633" spans="1:16">
      <c r="A633" s="42"/>
      <c r="B633" s="43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</row>
    <row r="634" spans="1:16">
      <c r="A634" s="42"/>
      <c r="B634" s="43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</row>
    <row r="635" spans="1:16">
      <c r="A635" s="42"/>
      <c r="B635" s="43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</row>
    <row r="636" spans="1:16">
      <c r="A636" s="42"/>
      <c r="B636" s="43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</row>
    <row r="637" spans="1:16">
      <c r="A637" s="42"/>
      <c r="B637" s="43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</row>
    <row r="638" spans="1:16">
      <c r="A638" s="42"/>
      <c r="B638" s="43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</row>
    <row r="639" spans="1:16">
      <c r="A639" s="42"/>
      <c r="B639" s="43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</row>
    <row r="640" spans="1:16">
      <c r="A640" s="42"/>
      <c r="B640" s="43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</row>
    <row r="641" spans="1:16">
      <c r="A641" s="42"/>
      <c r="B641" s="43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</row>
    <row r="642" spans="1:16">
      <c r="A642" s="42"/>
      <c r="B642" s="43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</row>
    <row r="643" spans="1:16">
      <c r="A643" s="42"/>
      <c r="B643" s="43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</row>
    <row r="644" spans="1:16">
      <c r="A644" s="42"/>
      <c r="B644" s="43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</row>
    <row r="645" spans="1:16">
      <c r="A645" s="42"/>
      <c r="B645" s="43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</row>
    <row r="646" spans="1:16">
      <c r="A646" s="42"/>
      <c r="B646" s="43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</row>
    <row r="647" spans="1:16">
      <c r="A647" s="42"/>
      <c r="B647" s="43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</row>
    <row r="648" spans="1:16">
      <c r="A648" s="42"/>
      <c r="B648" s="43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</row>
    <row r="649" spans="1:16">
      <c r="A649" s="42"/>
      <c r="B649" s="43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</row>
    <row r="650" spans="1:16">
      <c r="A650" s="42"/>
      <c r="B650" s="43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</row>
    <row r="651" spans="1:16">
      <c r="A651" s="42"/>
      <c r="B651" s="43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</row>
    <row r="652" spans="1:16">
      <c r="A652" s="42"/>
      <c r="B652" s="43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</row>
    <row r="653" spans="1:16">
      <c r="A653" s="42"/>
      <c r="B653" s="43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</row>
    <row r="654" spans="1:16">
      <c r="A654" s="42"/>
      <c r="B654" s="43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</row>
    <row r="655" spans="1:16">
      <c r="A655" s="42"/>
      <c r="B655" s="43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</row>
    <row r="656" spans="1:16">
      <c r="A656" s="42"/>
      <c r="B656" s="43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</row>
    <row r="657" spans="1:16">
      <c r="A657" s="42"/>
      <c r="B657" s="43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</row>
    <row r="658" spans="1:16">
      <c r="A658" s="42"/>
      <c r="B658" s="43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</row>
    <row r="659" spans="1:16">
      <c r="A659" s="42"/>
      <c r="B659" s="43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</row>
    <row r="660" spans="1:16">
      <c r="A660" s="42"/>
      <c r="B660" s="43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</row>
    <row r="661" spans="1:16">
      <c r="A661" s="42"/>
      <c r="B661" s="43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</row>
    <row r="662" spans="1:16">
      <c r="A662" s="42"/>
      <c r="B662" s="43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</row>
    <row r="663" spans="1:16">
      <c r="A663" s="42"/>
      <c r="B663" s="43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</row>
    <row r="664" spans="1:16">
      <c r="A664" s="42"/>
      <c r="B664" s="43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</row>
    <row r="665" spans="1:16">
      <c r="A665" s="42"/>
      <c r="B665" s="43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</row>
    <row r="666" spans="1:16">
      <c r="A666" s="42"/>
      <c r="B666" s="43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</row>
    <row r="667" spans="1:16">
      <c r="A667" s="42"/>
      <c r="B667" s="43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</row>
    <row r="668" spans="1:16">
      <c r="A668" s="42"/>
      <c r="B668" s="43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</row>
    <row r="669" spans="1:16">
      <c r="A669" s="42"/>
      <c r="B669" s="43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</row>
    <row r="670" spans="1:16">
      <c r="A670" s="42"/>
      <c r="B670" s="43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</row>
    <row r="671" spans="1:16">
      <c r="A671" s="42"/>
      <c r="B671" s="43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</row>
    <row r="672" spans="1:16">
      <c r="A672" s="42"/>
      <c r="B672" s="43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</row>
    <row r="673" spans="1:16">
      <c r="A673" s="42"/>
      <c r="B673" s="43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</row>
    <row r="674" spans="1:16">
      <c r="A674" s="42"/>
      <c r="B674" s="43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</row>
    <row r="675" spans="1:16">
      <c r="A675" s="42"/>
      <c r="B675" s="43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</row>
    <row r="676" spans="1:16">
      <c r="A676" s="42"/>
      <c r="B676" s="43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</row>
    <row r="677" spans="1:16">
      <c r="A677" s="42"/>
      <c r="B677" s="43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</row>
    <row r="678" spans="1:16">
      <c r="A678" s="42"/>
      <c r="B678" s="43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</row>
    <row r="679" spans="1:16">
      <c r="A679" s="42"/>
      <c r="B679" s="43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</row>
    <row r="680" spans="1:16">
      <c r="A680" s="42"/>
      <c r="B680" s="43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</row>
    <row r="681" spans="1:16">
      <c r="A681" s="42"/>
      <c r="B681" s="43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</row>
    <row r="682" spans="1:16">
      <c r="A682" s="42"/>
      <c r="B682" s="43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</row>
    <row r="683" spans="1:16">
      <c r="A683" s="42"/>
      <c r="B683" s="43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</row>
    <row r="684" spans="1:16">
      <c r="A684" s="42"/>
      <c r="B684" s="43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</row>
    <row r="685" spans="1:16">
      <c r="A685" s="42"/>
      <c r="B685" s="43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</row>
    <row r="686" spans="1:16">
      <c r="A686" s="42"/>
      <c r="B686" s="43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</row>
    <row r="687" spans="1:16">
      <c r="A687" s="42"/>
      <c r="B687" s="43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</row>
    <row r="688" spans="1:16">
      <c r="A688" s="42"/>
      <c r="B688" s="43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</row>
    <row r="689" spans="1:16">
      <c r="A689" s="42"/>
      <c r="B689" s="43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</row>
    <row r="690" spans="1:16">
      <c r="A690" s="42"/>
      <c r="B690" s="43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</row>
    <row r="691" spans="1:16">
      <c r="A691" s="42"/>
      <c r="B691" s="43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</row>
    <row r="692" spans="1:16">
      <c r="A692" s="42"/>
      <c r="B692" s="43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</row>
    <row r="693" spans="1:16">
      <c r="A693" s="42"/>
      <c r="B693" s="43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</row>
    <row r="694" spans="1:16">
      <c r="A694" s="42"/>
      <c r="B694" s="43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</row>
    <row r="695" spans="1:16">
      <c r="A695" s="42"/>
      <c r="B695" s="43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</row>
    <row r="696" spans="1:16">
      <c r="A696" s="42"/>
      <c r="B696" s="43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</row>
    <row r="697" spans="1:16">
      <c r="A697" s="42"/>
      <c r="B697" s="43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</row>
    <row r="698" spans="1:16">
      <c r="A698" s="42"/>
      <c r="B698" s="43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</row>
    <row r="699" spans="1:16">
      <c r="A699" s="42"/>
      <c r="B699" s="43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</row>
    <row r="700" spans="1:16">
      <c r="A700" s="42"/>
      <c r="B700" s="43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</row>
    <row r="701" spans="1:16">
      <c r="A701" s="42"/>
      <c r="B701" s="43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</row>
    <row r="702" spans="1:16">
      <c r="A702" s="42"/>
      <c r="B702" s="43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</row>
    <row r="703" spans="1:16">
      <c r="A703" s="42"/>
      <c r="B703" s="43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</row>
    <row r="704" spans="1:16">
      <c r="A704" s="42"/>
      <c r="B704" s="43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</row>
    <row r="705" spans="1:16">
      <c r="A705" s="42"/>
      <c r="B705" s="43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</row>
    <row r="706" spans="1:16">
      <c r="A706" s="42"/>
      <c r="B706" s="43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</row>
    <row r="707" spans="1:16">
      <c r="A707" s="42"/>
      <c r="B707" s="43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</row>
    <row r="708" spans="1:16">
      <c r="A708" s="42"/>
      <c r="B708" s="43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</row>
    <row r="709" spans="1:16">
      <c r="A709" s="42"/>
      <c r="B709" s="43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</row>
    <row r="710" spans="1:16">
      <c r="A710" s="42"/>
      <c r="B710" s="43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</row>
    <row r="711" spans="1:16">
      <c r="A711" s="42"/>
      <c r="B711" s="43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</row>
    <row r="712" spans="1:16">
      <c r="A712" s="42"/>
      <c r="B712" s="43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</row>
    <row r="713" spans="1:16">
      <c r="A713" s="42"/>
      <c r="B713" s="43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</row>
    <row r="714" spans="1:16">
      <c r="A714" s="42"/>
      <c r="B714" s="43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</row>
    <row r="715" spans="1:16">
      <c r="A715" s="42"/>
      <c r="B715" s="43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</row>
    <row r="716" spans="1:16">
      <c r="A716" s="42"/>
      <c r="B716" s="43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</row>
    <row r="717" spans="1:16">
      <c r="A717" s="42"/>
      <c r="B717" s="43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</row>
    <row r="718" spans="1:16">
      <c r="A718" s="42"/>
      <c r="B718" s="43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</row>
    <row r="719" spans="1:16">
      <c r="A719" s="42"/>
      <c r="B719" s="43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</row>
    <row r="720" spans="1:16">
      <c r="A720" s="42"/>
      <c r="B720" s="43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</row>
    <row r="721" spans="1:16">
      <c r="A721" s="42"/>
      <c r="B721" s="43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</row>
    <row r="722" spans="1:16">
      <c r="A722" s="42"/>
      <c r="B722" s="43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</row>
    <row r="723" spans="1:16">
      <c r="A723" s="42"/>
      <c r="B723" s="43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</row>
    <row r="724" spans="1:16">
      <c r="A724" s="42"/>
      <c r="B724" s="43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</row>
    <row r="725" spans="1:16">
      <c r="A725" s="42"/>
      <c r="B725" s="43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</row>
    <row r="726" spans="1:16">
      <c r="A726" s="42"/>
      <c r="B726" s="43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</row>
    <row r="727" spans="1:16">
      <c r="A727" s="42"/>
      <c r="B727" s="43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</row>
    <row r="728" spans="1:16">
      <c r="A728" s="42"/>
      <c r="B728" s="43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</row>
    <row r="729" spans="1:16">
      <c r="A729" s="42"/>
      <c r="B729" s="43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</row>
    <row r="730" spans="1:16">
      <c r="A730" s="42"/>
      <c r="B730" s="43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</row>
    <row r="731" spans="1:16">
      <c r="A731" s="42"/>
      <c r="B731" s="43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</row>
    <row r="732" spans="1:16">
      <c r="A732" s="42"/>
      <c r="B732" s="43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</row>
    <row r="733" spans="1:16">
      <c r="A733" s="42"/>
      <c r="B733" s="43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</row>
    <row r="734" spans="1:16">
      <c r="A734" s="42"/>
      <c r="B734" s="43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</row>
    <row r="735" spans="1:16">
      <c r="A735" s="42"/>
      <c r="B735" s="43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</row>
    <row r="736" spans="1:16">
      <c r="A736" s="42"/>
      <c r="B736" s="43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</row>
    <row r="737" spans="1:16">
      <c r="A737" s="42"/>
      <c r="B737" s="43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</row>
    <row r="738" spans="1:16">
      <c r="A738" s="42"/>
      <c r="B738" s="43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</row>
    <row r="739" spans="1:16">
      <c r="A739" s="42"/>
      <c r="B739" s="43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</row>
    <row r="740" spans="1:16">
      <c r="A740" s="42"/>
      <c r="B740" s="43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</row>
    <row r="741" spans="1:16">
      <c r="A741" s="42"/>
      <c r="B741" s="43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</row>
    <row r="742" spans="1:16">
      <c r="A742" s="42"/>
      <c r="B742" s="43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</row>
    <row r="743" spans="1:16">
      <c r="A743" s="42"/>
      <c r="B743" s="43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</row>
    <row r="744" spans="1:16">
      <c r="A744" s="42"/>
      <c r="B744" s="43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</row>
    <row r="745" spans="1:16">
      <c r="A745" s="42"/>
      <c r="B745" s="43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</row>
    <row r="746" spans="1:16">
      <c r="A746" s="42"/>
      <c r="B746" s="43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</row>
    <row r="747" spans="1:16">
      <c r="A747" s="42"/>
      <c r="B747" s="43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</row>
    <row r="748" spans="1:16">
      <c r="A748" s="42"/>
      <c r="B748" s="43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</row>
    <row r="749" spans="1:16">
      <c r="A749" s="42"/>
      <c r="B749" s="43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</row>
    <row r="750" spans="1:16">
      <c r="A750" s="42"/>
      <c r="B750" s="43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</row>
    <row r="751" spans="1:16">
      <c r="A751" s="42"/>
      <c r="B751" s="43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</row>
    <row r="752" spans="1:16">
      <c r="A752" s="42"/>
      <c r="B752" s="43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</row>
    <row r="753" spans="1:16">
      <c r="A753" s="42"/>
      <c r="B753" s="43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</row>
    <row r="754" spans="1:16">
      <c r="A754" s="42"/>
      <c r="B754" s="43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</row>
    <row r="755" spans="1:16">
      <c r="A755" s="42"/>
      <c r="B755" s="43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</row>
    <row r="756" spans="1:16">
      <c r="A756" s="42"/>
      <c r="B756" s="43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</row>
    <row r="757" spans="1:16">
      <c r="A757" s="42"/>
      <c r="B757" s="43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</row>
    <row r="758" spans="1:16">
      <c r="A758" s="42"/>
      <c r="B758" s="43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</row>
    <row r="759" spans="1:16">
      <c r="A759" s="42"/>
      <c r="B759" s="43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</row>
    <row r="760" spans="1:16">
      <c r="A760" s="42"/>
      <c r="B760" s="43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</row>
    <row r="761" spans="1:16">
      <c r="A761" s="42"/>
      <c r="B761" s="43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</row>
    <row r="762" spans="1:16">
      <c r="A762" s="42"/>
      <c r="B762" s="43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</row>
    <row r="763" spans="1:16">
      <c r="A763" s="42"/>
      <c r="B763" s="43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</row>
    <row r="764" spans="1:16">
      <c r="A764" s="42"/>
      <c r="B764" s="43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</row>
    <row r="765" spans="1:16">
      <c r="A765" s="42"/>
      <c r="B765" s="43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</row>
    <row r="766" spans="1:16">
      <c r="A766" s="42"/>
      <c r="B766" s="43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</row>
    <row r="767" spans="1:16">
      <c r="A767" s="42"/>
      <c r="B767" s="43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</row>
    <row r="768" spans="1:16">
      <c r="A768" s="42"/>
      <c r="B768" s="43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</row>
    <row r="769" spans="1:16">
      <c r="A769" s="42"/>
      <c r="B769" s="43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</row>
    <row r="770" spans="1:16">
      <c r="A770" s="42"/>
      <c r="B770" s="43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</row>
    <row r="771" spans="1:16">
      <c r="A771" s="42"/>
      <c r="B771" s="43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</row>
    <row r="772" spans="1:16">
      <c r="A772" s="42"/>
      <c r="B772" s="43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</row>
    <row r="773" spans="1:16">
      <c r="A773" s="42"/>
      <c r="B773" s="43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</row>
    <row r="774" spans="1:16">
      <c r="A774" s="42"/>
      <c r="B774" s="43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</row>
    <row r="775" spans="1:16">
      <c r="A775" s="42"/>
      <c r="B775" s="43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</row>
    <row r="776" spans="1:16">
      <c r="A776" s="42"/>
      <c r="B776" s="43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</row>
    <row r="777" spans="1:16">
      <c r="A777" s="42"/>
      <c r="B777" s="43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</row>
    <row r="778" spans="1:16">
      <c r="A778" s="42"/>
      <c r="B778" s="43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</row>
    <row r="779" spans="1:16">
      <c r="A779" s="42"/>
      <c r="B779" s="43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</row>
    <row r="780" spans="1:16">
      <c r="A780" s="42"/>
      <c r="B780" s="43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</row>
    <row r="781" spans="1:16">
      <c r="A781" s="42"/>
      <c r="B781" s="43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</row>
    <row r="782" spans="1:16">
      <c r="A782" s="42"/>
      <c r="B782" s="43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</row>
    <row r="783" spans="1:16">
      <c r="A783" s="42"/>
      <c r="B783" s="43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</row>
    <row r="784" spans="1:16">
      <c r="A784" s="42"/>
      <c r="B784" s="43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</row>
    <row r="785" spans="1:16">
      <c r="A785" s="42"/>
      <c r="B785" s="43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</row>
    <row r="786" spans="1:16">
      <c r="A786" s="42"/>
      <c r="B786" s="43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</row>
    <row r="787" spans="1:16">
      <c r="A787" s="42"/>
      <c r="B787" s="43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</row>
    <row r="788" spans="1:16">
      <c r="A788" s="42"/>
      <c r="B788" s="43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</row>
    <row r="789" spans="1:16">
      <c r="A789" s="42"/>
      <c r="B789" s="43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</row>
    <row r="790" spans="1:16">
      <c r="A790" s="42"/>
      <c r="B790" s="43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</row>
    <row r="791" spans="1:16">
      <c r="A791" s="42"/>
      <c r="B791" s="43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</row>
    <row r="792" spans="1:16">
      <c r="A792" s="42"/>
      <c r="B792" s="43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</row>
    <row r="793" spans="1:16">
      <c r="A793" s="42"/>
      <c r="B793" s="43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</row>
    <row r="794" spans="1:16">
      <c r="A794" s="42"/>
      <c r="B794" s="43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</row>
    <row r="795" spans="1:16">
      <c r="A795" s="42"/>
      <c r="B795" s="43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</row>
    <row r="796" spans="1:16">
      <c r="A796" s="42"/>
      <c r="B796" s="43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</row>
    <row r="797" spans="1:16">
      <c r="A797" s="42"/>
      <c r="B797" s="43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</row>
    <row r="798" spans="1:16">
      <c r="A798" s="42"/>
      <c r="B798" s="43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</row>
    <row r="799" spans="1:16">
      <c r="A799" s="42"/>
      <c r="B799" s="43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</row>
    <row r="800" spans="1:16">
      <c r="A800" s="42"/>
      <c r="B800" s="43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</row>
    <row r="801" spans="1:16">
      <c r="A801" s="42"/>
      <c r="B801" s="43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</row>
    <row r="802" spans="1:16">
      <c r="A802" s="42"/>
      <c r="B802" s="43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</row>
    <row r="803" spans="1:16">
      <c r="A803" s="42"/>
      <c r="B803" s="43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</row>
    <row r="804" spans="1:16">
      <c r="A804" s="42"/>
      <c r="B804" s="43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</row>
    <row r="805" spans="1:16">
      <c r="A805" s="42"/>
      <c r="B805" s="43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</row>
    <row r="806" spans="1:16">
      <c r="A806" s="42"/>
      <c r="B806" s="43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</row>
    <row r="807" spans="1:16">
      <c r="A807" s="42"/>
      <c r="B807" s="43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</row>
    <row r="808" spans="1:16">
      <c r="A808" s="42"/>
      <c r="B808" s="43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</row>
    <row r="809" spans="1:16">
      <c r="A809" s="42"/>
      <c r="B809" s="43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</row>
    <row r="810" spans="1:16">
      <c r="A810" s="42"/>
      <c r="B810" s="43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</row>
    <row r="811" spans="1:16">
      <c r="A811" s="42"/>
      <c r="B811" s="43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</row>
    <row r="812" spans="1:16">
      <c r="A812" s="42"/>
      <c r="B812" s="43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</row>
    <row r="813" spans="1:16">
      <c r="A813" s="42"/>
      <c r="B813" s="43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</row>
    <row r="814" spans="1:16">
      <c r="A814" s="42"/>
      <c r="B814" s="43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</row>
    <row r="815" spans="1:16">
      <c r="A815" s="42"/>
      <c r="B815" s="43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</row>
    <row r="816" spans="1:16">
      <c r="A816" s="42"/>
      <c r="B816" s="43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</row>
    <row r="817" spans="1:16">
      <c r="A817" s="42"/>
      <c r="B817" s="43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</row>
    <row r="818" spans="1:16">
      <c r="A818" s="42"/>
      <c r="B818" s="43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</row>
    <row r="819" spans="1:16">
      <c r="A819" s="42"/>
      <c r="B819" s="43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</row>
    <row r="820" spans="1:16">
      <c r="A820" s="42"/>
      <c r="B820" s="43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</row>
    <row r="821" spans="1:16">
      <c r="A821" s="42"/>
      <c r="B821" s="43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</row>
    <row r="822" spans="1:16">
      <c r="A822" s="42"/>
      <c r="B822" s="43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</row>
    <row r="823" spans="1:16">
      <c r="A823" s="42"/>
      <c r="B823" s="43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</row>
    <row r="824" spans="1:16">
      <c r="A824" s="42"/>
      <c r="B824" s="43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</row>
    <row r="825" spans="1:16">
      <c r="A825" s="42"/>
      <c r="B825" s="43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</row>
    <row r="826" spans="1:16">
      <c r="A826" s="42"/>
      <c r="B826" s="43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</row>
    <row r="827" spans="1:16">
      <c r="A827" s="42"/>
      <c r="B827" s="43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</row>
    <row r="828" spans="1:16">
      <c r="A828" s="42"/>
      <c r="B828" s="43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</row>
    <row r="829" spans="1:16">
      <c r="A829" s="42"/>
      <c r="B829" s="43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</row>
    <row r="830" spans="1:16">
      <c r="A830" s="42"/>
      <c r="B830" s="43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</row>
    <row r="831" spans="1:16">
      <c r="A831" s="42"/>
      <c r="B831" s="43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</row>
    <row r="832" spans="1:16">
      <c r="A832" s="42"/>
      <c r="B832" s="43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</row>
    <row r="833" spans="1:16">
      <c r="A833" s="42"/>
      <c r="B833" s="43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</row>
    <row r="834" spans="1:16">
      <c r="A834" s="42"/>
      <c r="B834" s="43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</row>
    <row r="835" spans="1:16">
      <c r="A835" s="42"/>
      <c r="B835" s="43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</row>
    <row r="836" spans="1:16">
      <c r="A836" s="42"/>
      <c r="B836" s="43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</row>
    <row r="837" spans="1:16">
      <c r="A837" s="42"/>
      <c r="B837" s="43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</row>
    <row r="838" spans="1:16">
      <c r="A838" s="42"/>
      <c r="B838" s="43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</row>
    <row r="839" spans="1:16">
      <c r="A839" s="42"/>
      <c r="B839" s="43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</row>
    <row r="840" spans="1:16">
      <c r="A840" s="42"/>
      <c r="B840" s="43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</row>
    <row r="841" spans="1:16">
      <c r="A841" s="42"/>
      <c r="B841" s="43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</row>
    <row r="842" spans="1:16">
      <c r="A842" s="42"/>
      <c r="B842" s="43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</row>
    <row r="843" spans="1:16">
      <c r="A843" s="42"/>
      <c r="B843" s="43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</row>
    <row r="844" spans="1:16">
      <c r="A844" s="42"/>
      <c r="B844" s="43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</row>
    <row r="845" spans="1:16">
      <c r="A845" s="42"/>
      <c r="B845" s="43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</row>
    <row r="846" spans="1:16">
      <c r="A846" s="42"/>
      <c r="B846" s="43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</row>
    <row r="847" spans="1:16">
      <c r="A847" s="42"/>
      <c r="B847" s="43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</row>
    <row r="848" spans="1:16">
      <c r="A848" s="42"/>
      <c r="B848" s="43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</row>
    <row r="849" spans="1:16">
      <c r="A849" s="42"/>
      <c r="B849" s="43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</row>
    <row r="850" spans="1:16">
      <c r="A850" s="42"/>
      <c r="B850" s="43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</row>
    <row r="851" spans="1:16">
      <c r="A851" s="42"/>
      <c r="B851" s="43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</row>
    <row r="852" spans="1:16">
      <c r="A852" s="42"/>
      <c r="B852" s="43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</row>
    <row r="853" spans="1:16">
      <c r="A853" s="42"/>
      <c r="B853" s="43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</row>
    <row r="854" spans="1:16">
      <c r="A854" s="42"/>
      <c r="B854" s="43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</row>
    <row r="855" spans="1:16">
      <c r="A855" s="42"/>
      <c r="B855" s="43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</row>
    <row r="856" spans="1:16">
      <c r="A856" s="42"/>
      <c r="B856" s="43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</row>
    <row r="857" spans="1:16">
      <c r="A857" s="42"/>
      <c r="B857" s="43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</row>
    <row r="858" spans="1:16">
      <c r="A858" s="42"/>
      <c r="B858" s="43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</row>
    <row r="859" spans="1:16">
      <c r="A859" s="42"/>
      <c r="B859" s="43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</row>
    <row r="860" spans="1:16">
      <c r="A860" s="42"/>
      <c r="B860" s="43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</row>
    <row r="861" spans="1:16">
      <c r="A861" s="42"/>
      <c r="B861" s="43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</row>
    <row r="862" spans="1:16">
      <c r="A862" s="42"/>
      <c r="B862" s="43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</row>
    <row r="863" spans="1:16">
      <c r="A863" s="42"/>
      <c r="B863" s="43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</row>
    <row r="864" spans="1:16">
      <c r="A864" s="42"/>
      <c r="B864" s="43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</row>
    <row r="865" spans="1:16">
      <c r="A865" s="42"/>
      <c r="B865" s="43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</row>
    <row r="866" spans="1:16">
      <c r="A866" s="42"/>
      <c r="B866" s="43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</row>
    <row r="867" spans="1:16">
      <c r="A867" s="42"/>
      <c r="B867" s="43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</row>
    <row r="868" spans="1:16">
      <c r="A868" s="42"/>
      <c r="B868" s="43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</row>
    <row r="869" spans="1:16">
      <c r="A869" s="42"/>
      <c r="B869" s="43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</row>
    <row r="870" spans="1:16">
      <c r="A870" s="42"/>
      <c r="B870" s="43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</row>
    <row r="871" spans="1:16">
      <c r="A871" s="42"/>
      <c r="B871" s="43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</row>
    <row r="872" spans="1:16">
      <c r="A872" s="42"/>
      <c r="B872" s="43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</row>
    <row r="873" spans="1:16">
      <c r="A873" s="42"/>
      <c r="B873" s="43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</row>
    <row r="874" spans="1:16">
      <c r="A874" s="42"/>
      <c r="B874" s="43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</row>
    <row r="875" spans="1:16">
      <c r="A875" s="42"/>
      <c r="B875" s="43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</row>
    <row r="876" spans="1:16">
      <c r="A876" s="42"/>
      <c r="B876" s="43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</row>
    <row r="877" spans="1:16">
      <c r="A877" s="42"/>
      <c r="B877" s="43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</row>
    <row r="878" spans="1:16">
      <c r="A878" s="42"/>
      <c r="B878" s="43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</row>
    <row r="879" spans="1:16">
      <c r="A879" s="42"/>
      <c r="B879" s="43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</row>
    <row r="880" spans="1:16">
      <c r="A880" s="42"/>
      <c r="B880" s="43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</row>
    <row r="881" spans="1:16">
      <c r="A881" s="42"/>
      <c r="B881" s="43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</row>
    <row r="882" spans="1:16">
      <c r="A882" s="42"/>
      <c r="B882" s="43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</row>
    <row r="883" spans="1:16">
      <c r="A883" s="42"/>
      <c r="B883" s="43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</row>
    <row r="884" spans="1:16">
      <c r="A884" s="42"/>
      <c r="B884" s="43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</row>
    <row r="885" spans="1:16">
      <c r="A885" s="42"/>
      <c r="B885" s="43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</row>
    <row r="886" spans="1:16">
      <c r="A886" s="42"/>
      <c r="B886" s="43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</row>
    <row r="887" spans="1:16">
      <c r="A887" s="42"/>
      <c r="B887" s="43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</row>
    <row r="888" spans="1:16">
      <c r="A888" s="42"/>
      <c r="B888" s="43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</row>
    <row r="889" spans="1:16">
      <c r="A889" s="42"/>
      <c r="B889" s="43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</row>
    <row r="890" spans="1:16">
      <c r="A890" s="42"/>
      <c r="B890" s="43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</row>
    <row r="891" spans="1:16">
      <c r="A891" s="42"/>
      <c r="B891" s="43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</row>
    <row r="892" spans="1:16">
      <c r="A892" s="42"/>
      <c r="B892" s="43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</row>
    <row r="893" spans="1:16">
      <c r="A893" s="42"/>
      <c r="B893" s="43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</row>
    <row r="894" spans="1:16">
      <c r="A894" s="42"/>
      <c r="B894" s="43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</row>
    <row r="895" spans="1:16">
      <c r="A895" s="42"/>
      <c r="B895" s="43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</row>
    <row r="896" spans="1:16">
      <c r="A896" s="42"/>
      <c r="B896" s="43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</row>
    <row r="897" spans="1:16">
      <c r="A897" s="42"/>
      <c r="B897" s="43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</row>
    <row r="898" spans="1:16">
      <c r="A898" s="42"/>
      <c r="B898" s="43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</row>
    <row r="899" spans="1:16">
      <c r="A899" s="42"/>
      <c r="B899" s="43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</row>
    <row r="900" spans="1:16">
      <c r="A900" s="42"/>
      <c r="B900" s="43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</row>
    <row r="901" spans="1:16">
      <c r="A901" s="42"/>
      <c r="B901" s="43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</row>
    <row r="902" spans="1:16">
      <c r="A902" s="42"/>
      <c r="B902" s="43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</row>
    <row r="903" spans="1:16">
      <c r="A903" s="42"/>
      <c r="B903" s="43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</row>
    <row r="904" spans="1:16">
      <c r="A904" s="42"/>
      <c r="B904" s="43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</row>
    <row r="905" spans="1:16">
      <c r="A905" s="42"/>
      <c r="B905" s="43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</row>
    <row r="906" spans="1:16">
      <c r="A906" s="42"/>
      <c r="B906" s="43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</row>
    <row r="907" spans="1:16">
      <c r="A907" s="42"/>
      <c r="B907" s="43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</row>
    <row r="908" spans="1:16">
      <c r="A908" s="42"/>
      <c r="B908" s="43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</row>
    <row r="909" spans="1:16">
      <c r="A909" s="42"/>
      <c r="B909" s="43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</row>
    <row r="910" spans="1:16">
      <c r="A910" s="42"/>
      <c r="B910" s="43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</row>
    <row r="911" spans="1:16">
      <c r="A911" s="42"/>
      <c r="B911" s="43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</row>
    <row r="912" spans="1:16">
      <c r="A912" s="42"/>
      <c r="B912" s="43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</row>
    <row r="913" spans="1:16">
      <c r="A913" s="42"/>
      <c r="B913" s="43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</row>
    <row r="914" spans="1:16">
      <c r="A914" s="42"/>
      <c r="B914" s="43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</row>
    <row r="915" spans="1:16">
      <c r="A915" s="42"/>
      <c r="B915" s="43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</row>
    <row r="916" spans="1:16">
      <c r="A916" s="42"/>
      <c r="B916" s="43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</row>
    <row r="917" spans="1:16">
      <c r="A917" s="42"/>
      <c r="B917" s="43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</row>
    <row r="918" spans="1:16">
      <c r="A918" s="42"/>
      <c r="B918" s="43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</row>
    <row r="919" spans="1:16">
      <c r="A919" s="42"/>
      <c r="B919" s="43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</row>
    <row r="920" spans="1:16">
      <c r="A920" s="42"/>
      <c r="B920" s="43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</row>
    <row r="921" spans="1:16">
      <c r="A921" s="42"/>
      <c r="B921" s="43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</row>
    <row r="922" spans="1:16">
      <c r="A922" s="42"/>
      <c r="B922" s="43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</row>
    <row r="923" spans="1:16">
      <c r="A923" s="42"/>
      <c r="B923" s="43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</row>
    <row r="924" spans="1:16">
      <c r="A924" s="42"/>
      <c r="B924" s="43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</row>
    <row r="925" spans="1:16">
      <c r="A925" s="42"/>
      <c r="B925" s="43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</row>
    <row r="926" spans="1:16">
      <c r="A926" s="42"/>
      <c r="B926" s="43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</row>
    <row r="927" spans="1:16">
      <c r="A927" s="42"/>
      <c r="B927" s="43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</row>
    <row r="928" spans="1:16">
      <c r="A928" s="42"/>
      <c r="B928" s="43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</row>
    <row r="929" spans="1:16">
      <c r="A929" s="42"/>
      <c r="B929" s="43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</row>
    <row r="930" spans="1:16">
      <c r="A930" s="42"/>
      <c r="B930" s="43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</row>
    <row r="931" spans="1:16">
      <c r="A931" s="42"/>
      <c r="B931" s="43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</row>
    <row r="932" spans="1:16">
      <c r="A932" s="42"/>
      <c r="B932" s="43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</row>
    <row r="933" spans="1:16">
      <c r="A933" s="42"/>
      <c r="B933" s="43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</row>
    <row r="934" spans="1:16">
      <c r="A934" s="42"/>
      <c r="B934" s="43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</row>
    <row r="935" spans="1:16">
      <c r="A935" s="42"/>
      <c r="B935" s="43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</row>
    <row r="936" spans="1:16">
      <c r="A936" s="42"/>
      <c r="B936" s="43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</row>
    <row r="937" spans="1:16">
      <c r="A937" s="42"/>
      <c r="B937" s="43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</row>
    <row r="938" spans="1:16">
      <c r="A938" s="42"/>
      <c r="B938" s="43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</row>
    <row r="939" spans="1:16">
      <c r="A939" s="42"/>
      <c r="B939" s="43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</row>
    <row r="940" spans="1:16">
      <c r="A940" s="42"/>
      <c r="B940" s="43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</row>
    <row r="941" spans="1:16">
      <c r="A941" s="42"/>
      <c r="B941" s="43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</row>
    <row r="942" spans="1:16">
      <c r="A942" s="42"/>
      <c r="B942" s="43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</row>
    <row r="943" spans="1:16">
      <c r="A943" s="42"/>
      <c r="B943" s="43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</row>
    <row r="944" spans="1:16">
      <c r="A944" s="42"/>
      <c r="B944" s="43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</row>
    <row r="945" spans="1:16">
      <c r="A945" s="42"/>
      <c r="B945" s="43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</row>
    <row r="946" spans="1:16">
      <c r="A946" s="42"/>
      <c r="B946" s="43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</row>
    <row r="947" spans="1:16">
      <c r="A947" s="42"/>
      <c r="B947" s="43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</row>
    <row r="948" spans="1:16">
      <c r="A948" s="42"/>
      <c r="B948" s="43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</row>
    <row r="949" spans="1:16">
      <c r="A949" s="42"/>
      <c r="B949" s="43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</row>
    <row r="950" spans="1:16">
      <c r="A950" s="42"/>
      <c r="B950" s="43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</row>
    <row r="951" spans="1:16">
      <c r="A951" s="42"/>
      <c r="B951" s="43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</row>
    <row r="952" spans="1:16">
      <c r="A952" s="42"/>
      <c r="B952" s="43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</row>
    <row r="953" spans="1:16">
      <c r="A953" s="42"/>
      <c r="B953" s="43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</row>
    <row r="954" spans="1:16">
      <c r="A954" s="42"/>
      <c r="B954" s="43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</row>
    <row r="955" spans="1:16">
      <c r="A955" s="42"/>
      <c r="B955" s="43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</row>
    <row r="956" spans="1:16">
      <c r="A956" s="42"/>
      <c r="B956" s="43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</row>
    <row r="957" spans="1:16">
      <c r="A957" s="42"/>
      <c r="B957" s="43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</row>
    <row r="958" spans="1:16">
      <c r="A958" s="42"/>
      <c r="B958" s="43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</row>
    <row r="959" spans="1:16">
      <c r="A959" s="42"/>
      <c r="B959" s="43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</row>
    <row r="960" spans="1:16">
      <c r="A960" s="42"/>
      <c r="B960" s="43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</row>
    <row r="961" spans="1:16">
      <c r="A961" s="42"/>
      <c r="B961" s="43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</row>
    <row r="962" spans="1:16">
      <c r="A962" s="42"/>
      <c r="B962" s="43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</row>
    <row r="963" spans="1:16">
      <c r="A963" s="42"/>
      <c r="B963" s="43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</row>
    <row r="964" spans="1:16">
      <c r="A964" s="42"/>
      <c r="B964" s="43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</row>
    <row r="965" spans="1:16">
      <c r="A965" s="42"/>
      <c r="B965" s="43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</row>
    <row r="966" spans="1:16">
      <c r="A966" s="42"/>
      <c r="B966" s="43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</row>
    <row r="967" spans="1:16">
      <c r="A967" s="42"/>
      <c r="B967" s="43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</row>
    <row r="968" spans="1:16">
      <c r="A968" s="42"/>
      <c r="B968" s="43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</row>
    <row r="969" spans="1:16">
      <c r="A969" s="42"/>
      <c r="B969" s="43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</row>
    <row r="970" spans="1:16">
      <c r="A970" s="42"/>
      <c r="B970" s="43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</row>
    <row r="971" spans="1:16">
      <c r="A971" s="42"/>
      <c r="B971" s="43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</row>
    <row r="972" spans="1:16">
      <c r="A972" s="42"/>
      <c r="B972" s="43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</row>
    <row r="973" spans="1:16">
      <c r="A973" s="42"/>
      <c r="B973" s="43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</row>
    <row r="974" spans="1:16">
      <c r="A974" s="42"/>
      <c r="B974" s="43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</row>
    <row r="975" spans="1:16">
      <c r="A975" s="42"/>
      <c r="B975" s="43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</row>
    <row r="976" spans="1:16">
      <c r="A976" s="42"/>
      <c r="B976" s="43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</row>
    <row r="977" spans="1:16">
      <c r="A977" s="42"/>
      <c r="B977" s="43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</row>
    <row r="978" spans="1:16">
      <c r="A978" s="42"/>
      <c r="B978" s="43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</row>
    <row r="979" spans="1:16">
      <c r="A979" s="42"/>
      <c r="B979" s="43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</row>
    <row r="980" spans="1:16">
      <c r="A980" s="42"/>
      <c r="B980" s="43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</row>
    <row r="981" spans="1:16">
      <c r="A981" s="42"/>
      <c r="B981" s="43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</row>
    <row r="982" spans="1:16">
      <c r="A982" s="42"/>
      <c r="B982" s="43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</row>
    <row r="983" spans="1:16">
      <c r="A983" s="42"/>
      <c r="B983" s="43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</row>
    <row r="984" spans="1:16">
      <c r="A984" s="42"/>
      <c r="B984" s="43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</row>
    <row r="985" spans="1:16">
      <c r="A985" s="42"/>
      <c r="B985" s="43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</row>
    <row r="986" spans="1:16">
      <c r="A986" s="42"/>
      <c r="B986" s="43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</row>
    <row r="987" spans="1:16">
      <c r="A987" s="42"/>
      <c r="B987" s="43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</row>
    <row r="988" spans="1:16">
      <c r="A988" s="42"/>
      <c r="B988" s="43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</row>
    <row r="989" spans="1:16">
      <c r="A989" s="42"/>
      <c r="B989" s="43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</row>
    <row r="990" spans="1:16">
      <c r="A990" s="42"/>
      <c r="B990" s="43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</row>
    <row r="991" spans="1:16">
      <c r="A991" s="42"/>
      <c r="B991" s="43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</row>
    <row r="992" spans="1:16">
      <c r="A992" s="42"/>
      <c r="B992" s="43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</row>
    <row r="993" spans="1:16">
      <c r="A993" s="42"/>
      <c r="B993" s="43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</row>
    <row r="994" spans="1:16">
      <c r="A994" s="42"/>
      <c r="B994" s="43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</row>
    <row r="995" spans="1:16">
      <c r="A995" s="42"/>
      <c r="B995" s="43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</row>
    <row r="996" spans="1:16">
      <c r="A996" s="42"/>
      <c r="B996" s="43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</row>
    <row r="997" spans="1:16">
      <c r="A997" s="42"/>
      <c r="B997" s="43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</row>
    <row r="998" spans="1:16">
      <c r="A998" s="42"/>
      <c r="B998" s="43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</row>
    <row r="999" spans="1:16">
      <c r="A999" s="42"/>
      <c r="B999" s="43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</row>
    <row r="1000" spans="1:16">
      <c r="A1000" s="42"/>
      <c r="B1000" s="43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</row>
    <row r="1001" spans="1:16">
      <c r="A1001" s="42"/>
      <c r="B1001" s="43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</row>
    <row r="1002" spans="1:16">
      <c r="A1002" s="42"/>
      <c r="B1002" s="43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</row>
    <row r="1003" spans="1:16">
      <c r="A1003" s="42"/>
      <c r="B1003" s="43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</row>
    <row r="1004" spans="1:16">
      <c r="A1004" s="42"/>
      <c r="B1004" s="43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</row>
    <row r="1005" spans="1:16">
      <c r="A1005" s="42"/>
      <c r="B1005" s="43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</row>
    <row r="1006" spans="1:16">
      <c r="A1006" s="42"/>
      <c r="B1006" s="43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</row>
    <row r="1007" spans="1:16">
      <c r="A1007" s="42"/>
      <c r="B1007" s="43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</row>
    <row r="1008" spans="1:16">
      <c r="A1008" s="42"/>
      <c r="B1008" s="43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</row>
    <row r="1009" spans="1:16">
      <c r="A1009" s="42"/>
      <c r="B1009" s="43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</row>
    <row r="1010" spans="1:16">
      <c r="A1010" s="42"/>
      <c r="B1010" s="43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</row>
    <row r="1011" spans="1:16">
      <c r="A1011" s="42"/>
      <c r="B1011" s="43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</row>
    <row r="1012" spans="1:16">
      <c r="A1012" s="42"/>
      <c r="B1012" s="43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</row>
    <row r="1013" spans="1:16">
      <c r="A1013" s="42"/>
      <c r="B1013" s="43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</row>
    <row r="1014" spans="1:16">
      <c r="A1014" s="42"/>
      <c r="B1014" s="43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</row>
    <row r="1015" spans="1:16">
      <c r="A1015" s="42"/>
      <c r="B1015" s="43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</row>
    <row r="1016" spans="1:16">
      <c r="A1016" s="42"/>
      <c r="B1016" s="43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</row>
    <row r="1017" spans="1:16">
      <c r="A1017" s="42"/>
      <c r="B1017" s="43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</row>
    <row r="1018" spans="1:16">
      <c r="A1018" s="42"/>
      <c r="B1018" s="43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</row>
    <row r="1019" spans="1:16">
      <c r="A1019" s="42"/>
      <c r="B1019" s="43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</row>
    <row r="1020" spans="1:16">
      <c r="A1020" s="42"/>
      <c r="B1020" s="43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</row>
    <row r="1021" spans="1:16">
      <c r="A1021" s="42"/>
      <c r="B1021" s="43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</row>
    <row r="1022" spans="1:16">
      <c r="A1022" s="42"/>
      <c r="B1022" s="43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</row>
    <row r="1023" spans="1:16">
      <c r="A1023" s="42"/>
      <c r="B1023" s="43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</row>
    <row r="1024" spans="1:16">
      <c r="A1024" s="42"/>
      <c r="B1024" s="43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</row>
    <row r="1025" spans="1:16">
      <c r="A1025" s="42"/>
      <c r="B1025" s="43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</row>
    <row r="1026" spans="1:16">
      <c r="A1026" s="42"/>
      <c r="B1026" s="43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</row>
    <row r="1027" spans="1:16">
      <c r="A1027" s="42"/>
      <c r="B1027" s="43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</row>
    <row r="1028" spans="1:16">
      <c r="A1028" s="42"/>
      <c r="B1028" s="43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</row>
    <row r="1029" spans="1:16">
      <c r="A1029" s="42"/>
      <c r="B1029" s="43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</row>
    <row r="1030" spans="1:16">
      <c r="A1030" s="42"/>
      <c r="B1030" s="43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</row>
    <row r="1031" spans="1:16">
      <c r="A1031" s="42"/>
      <c r="B1031" s="43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</row>
    <row r="1032" spans="1:16">
      <c r="A1032" s="42"/>
      <c r="B1032" s="43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</row>
    <row r="1033" spans="1:16">
      <c r="A1033" s="42"/>
      <c r="B1033" s="43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</row>
    <row r="1034" spans="1:16">
      <c r="A1034" s="42"/>
      <c r="B1034" s="43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</row>
    <row r="1035" spans="1:16">
      <c r="A1035" s="42"/>
      <c r="B1035" s="43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</row>
    <row r="1036" spans="1:16">
      <c r="A1036" s="42"/>
      <c r="B1036" s="43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</row>
    <row r="1037" spans="1:16">
      <c r="A1037" s="42"/>
      <c r="B1037" s="43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</row>
    <row r="1038" spans="1:16">
      <c r="A1038" s="42"/>
      <c r="B1038" s="43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</row>
    <row r="1039" spans="1:16">
      <c r="A1039" s="42"/>
      <c r="B1039" s="43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</row>
    <row r="1040" spans="1:16">
      <c r="A1040" s="42"/>
      <c r="B1040" s="43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</row>
    <row r="1041" spans="1:16">
      <c r="A1041" s="42"/>
      <c r="B1041" s="43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</row>
    <row r="1042" spans="1:16">
      <c r="A1042" s="42"/>
      <c r="B1042" s="43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</row>
    <row r="1043" spans="1:16">
      <c r="A1043" s="42"/>
      <c r="B1043" s="43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</row>
    <row r="1044" spans="1:16">
      <c r="A1044" s="42"/>
      <c r="B1044" s="43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</row>
    <row r="1045" spans="1:16">
      <c r="A1045" s="42"/>
      <c r="B1045" s="43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</row>
    <row r="1046" spans="1:16">
      <c r="A1046" s="42"/>
      <c r="B1046" s="43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</row>
    <row r="1047" spans="1:16">
      <c r="A1047" s="42"/>
      <c r="B1047" s="43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</row>
    <row r="1048" spans="1:16">
      <c r="A1048" s="42"/>
      <c r="B1048" s="43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</row>
    <row r="1049" spans="1:16">
      <c r="A1049" s="42"/>
      <c r="B1049" s="43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</row>
    <row r="1050" spans="1:16">
      <c r="A1050" s="42"/>
      <c r="B1050" s="43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</row>
    <row r="1051" spans="1:16">
      <c r="A1051" s="42"/>
      <c r="B1051" s="43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</row>
    <row r="1052" spans="1:16">
      <c r="A1052" s="42"/>
      <c r="B1052" s="43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</row>
    <row r="1053" spans="1:16">
      <c r="A1053" s="42"/>
      <c r="B1053" s="43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</row>
    <row r="1054" spans="1:16">
      <c r="A1054" s="42"/>
      <c r="B1054" s="43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</row>
    <row r="1055" spans="1:16">
      <c r="A1055" s="42"/>
      <c r="B1055" s="43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</row>
    <row r="1056" spans="1:16">
      <c r="A1056" s="42"/>
      <c r="B1056" s="43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</row>
    <row r="1057" spans="1:16">
      <c r="A1057" s="42"/>
      <c r="B1057" s="43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</row>
    <row r="1058" spans="1:16">
      <c r="A1058" s="42"/>
      <c r="B1058" s="43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</row>
    <row r="1059" spans="1:16">
      <c r="A1059" s="42"/>
      <c r="B1059" s="43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</row>
    <row r="1060" spans="1:16">
      <c r="A1060" s="42"/>
      <c r="B1060" s="43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</row>
    <row r="1061" spans="1:16">
      <c r="A1061" s="42"/>
      <c r="B1061" s="43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</row>
    <row r="1062" spans="1:16">
      <c r="A1062" s="42"/>
      <c r="B1062" s="43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</row>
    <row r="1063" spans="1:16">
      <c r="A1063" s="42"/>
      <c r="B1063" s="43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</row>
    <row r="1064" spans="1:16">
      <c r="A1064" s="42"/>
      <c r="B1064" s="43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</row>
    <row r="1065" spans="1:16">
      <c r="A1065" s="42"/>
      <c r="B1065" s="43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</row>
    <row r="1066" spans="1:16">
      <c r="A1066" s="42"/>
      <c r="B1066" s="43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</row>
    <row r="1067" spans="1:16">
      <c r="A1067" s="42"/>
      <c r="B1067" s="43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</row>
    <row r="1068" spans="1:16">
      <c r="A1068" s="42"/>
      <c r="B1068" s="43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</row>
    <row r="1069" spans="1:16">
      <c r="A1069" s="42"/>
      <c r="B1069" s="43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</row>
    <row r="1070" spans="1:16">
      <c r="A1070" s="42"/>
      <c r="B1070" s="43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</row>
    <row r="1071" spans="1:16">
      <c r="A1071" s="42"/>
      <c r="B1071" s="43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</row>
    <row r="1072" spans="1:16">
      <c r="A1072" s="42"/>
      <c r="B1072" s="43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</row>
    <row r="1073" spans="1:16">
      <c r="A1073" s="42"/>
      <c r="B1073" s="43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</row>
    <row r="1074" spans="1:16">
      <c r="A1074" s="42"/>
      <c r="B1074" s="43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</row>
    <row r="1075" spans="1:16">
      <c r="A1075" s="42"/>
      <c r="B1075" s="43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</row>
    <row r="1076" spans="1:16">
      <c r="A1076" s="42"/>
      <c r="B1076" s="43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</row>
    <row r="1077" spans="1:16">
      <c r="A1077" s="42"/>
      <c r="B1077" s="43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</row>
    <row r="1078" spans="1:16">
      <c r="A1078" s="42"/>
      <c r="B1078" s="43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</row>
    <row r="1079" spans="1:16">
      <c r="A1079" s="42"/>
      <c r="B1079" s="43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</row>
    <row r="1080" spans="1:16">
      <c r="A1080" s="42"/>
      <c r="B1080" s="43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</row>
    <row r="1081" spans="1:16">
      <c r="A1081" s="42"/>
      <c r="B1081" s="43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</row>
    <row r="1082" spans="1:16">
      <c r="A1082" s="42"/>
      <c r="B1082" s="43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</row>
    <row r="1083" spans="1:16">
      <c r="A1083" s="42"/>
      <c r="B1083" s="43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</row>
    <row r="1084" spans="1:16">
      <c r="A1084" s="42"/>
      <c r="B1084" s="43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</row>
    <row r="1085" spans="1:16">
      <c r="A1085" s="42"/>
      <c r="B1085" s="43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</row>
    <row r="1086" spans="1:16">
      <c r="A1086" s="42"/>
      <c r="B1086" s="43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</row>
    <row r="1087" spans="1:16">
      <c r="A1087" s="42"/>
      <c r="B1087" s="43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</row>
    <row r="1088" spans="1:16">
      <c r="A1088" s="42"/>
      <c r="B1088" s="43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</row>
    <row r="1089" spans="1:16">
      <c r="A1089" s="42"/>
      <c r="B1089" s="43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</row>
    <row r="1090" spans="1:16">
      <c r="A1090" s="42"/>
      <c r="B1090" s="43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</row>
    <row r="1091" spans="1:16">
      <c r="A1091" s="42"/>
      <c r="B1091" s="43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</row>
    <row r="1092" spans="1:16">
      <c r="A1092" s="42"/>
      <c r="B1092" s="43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</row>
    <row r="1093" spans="1:16">
      <c r="A1093" s="42"/>
      <c r="B1093" s="43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</row>
    <row r="1094" spans="1:16">
      <c r="A1094" s="42"/>
      <c r="B1094" s="43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</row>
    <row r="1095" spans="1:16">
      <c r="A1095" s="42"/>
      <c r="B1095" s="43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</row>
    <row r="1096" spans="1:16">
      <c r="A1096" s="42"/>
      <c r="B1096" s="43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</row>
    <row r="1097" spans="1:16">
      <c r="A1097" s="42"/>
      <c r="B1097" s="43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</row>
    <row r="1098" spans="1:16">
      <c r="A1098" s="42"/>
      <c r="B1098" s="43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</row>
    <row r="1099" spans="1:16">
      <c r="A1099" s="42"/>
      <c r="B1099" s="43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</row>
    <row r="1100" spans="1:16">
      <c r="A1100" s="42"/>
      <c r="B1100" s="43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</row>
    <row r="1101" spans="1:16">
      <c r="A1101" s="42"/>
      <c r="B1101" s="43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</row>
    <row r="1102" spans="1:16">
      <c r="A1102" s="42"/>
      <c r="B1102" s="43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</row>
    <row r="1103" spans="1:16">
      <c r="A1103" s="42"/>
      <c r="B1103" s="43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</row>
    <row r="1104" spans="1:16">
      <c r="A1104" s="42"/>
      <c r="B1104" s="43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</row>
    <row r="1105" spans="1:16">
      <c r="A1105" s="42"/>
      <c r="B1105" s="43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</row>
    <row r="1106" spans="1:16">
      <c r="A1106" s="42"/>
      <c r="B1106" s="43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</row>
    <row r="1107" spans="1:16">
      <c r="A1107" s="42"/>
      <c r="B1107" s="43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</row>
    <row r="1108" spans="1:16">
      <c r="A1108" s="42"/>
      <c r="B1108" s="43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</row>
    <row r="1109" spans="1:16">
      <c r="A1109" s="42"/>
      <c r="B1109" s="43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</row>
    <row r="1110" spans="1:16">
      <c r="A1110" s="42"/>
      <c r="B1110" s="43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</row>
    <row r="1111" spans="1:16">
      <c r="A1111" s="42"/>
      <c r="B1111" s="43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</row>
    <row r="1112" spans="1:16">
      <c r="A1112" s="42"/>
      <c r="B1112" s="43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</row>
    <row r="1113" spans="1:16">
      <c r="A1113" s="42"/>
      <c r="B1113" s="43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</row>
    <row r="1114" spans="1:16">
      <c r="A1114" s="42"/>
      <c r="B1114" s="43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</row>
    <row r="1115" spans="1:16">
      <c r="A1115" s="42"/>
      <c r="B1115" s="43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</row>
    <row r="1116" spans="1:16">
      <c r="A1116" s="42"/>
      <c r="B1116" s="43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</row>
    <row r="1117" spans="1:16">
      <c r="A1117" s="42"/>
      <c r="B1117" s="43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</row>
    <row r="1118" spans="1:16">
      <c r="A1118" s="42"/>
      <c r="B1118" s="43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</row>
    <row r="1119" spans="1:16">
      <c r="A1119" s="42"/>
      <c r="B1119" s="43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</row>
    <row r="1120" spans="1:16">
      <c r="A1120" s="42"/>
      <c r="B1120" s="43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</row>
    <row r="1121" spans="1:16">
      <c r="A1121" s="42"/>
      <c r="B1121" s="43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</row>
    <row r="1122" spans="1:16">
      <c r="A1122" s="42"/>
      <c r="B1122" s="43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</row>
    <row r="1123" spans="1:16">
      <c r="A1123" s="42"/>
      <c r="B1123" s="43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</row>
    <row r="1124" spans="1:16">
      <c r="A1124" s="42"/>
      <c r="B1124" s="43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</row>
    <row r="1125" spans="1:16">
      <c r="A1125" s="42"/>
      <c r="B1125" s="43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</row>
    <row r="1126" spans="1:16">
      <c r="A1126" s="42"/>
      <c r="B1126" s="43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</row>
    <row r="1127" spans="1:16">
      <c r="A1127" s="42"/>
      <c r="B1127" s="43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</row>
    <row r="1128" spans="1:16">
      <c r="A1128" s="42"/>
      <c r="B1128" s="43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</row>
    <row r="1129" spans="1:16">
      <c r="A1129" s="42"/>
      <c r="B1129" s="43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</row>
    <row r="1130" spans="1:16">
      <c r="A1130" s="42"/>
      <c r="B1130" s="43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</row>
    <row r="1131" spans="1:16">
      <c r="A1131" s="42"/>
      <c r="B1131" s="43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</row>
    <row r="1132" spans="1:16">
      <c r="A1132" s="42"/>
      <c r="B1132" s="43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</row>
    <row r="1133" spans="1:16">
      <c r="A1133" s="42"/>
      <c r="B1133" s="43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</row>
    <row r="1134" spans="1:16">
      <c r="A1134" s="42"/>
      <c r="B1134" s="43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</row>
    <row r="1135" spans="1:16">
      <c r="A1135" s="42"/>
      <c r="B1135" s="43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</row>
    <row r="1136" spans="1:16">
      <c r="A1136" s="42"/>
      <c r="B1136" s="43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</row>
    <row r="1137" spans="1:16">
      <c r="A1137" s="42"/>
      <c r="B1137" s="43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</row>
    <row r="1138" spans="1:16">
      <c r="A1138" s="42"/>
      <c r="B1138" s="43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</row>
    <row r="1139" spans="1:16">
      <c r="A1139" s="42"/>
      <c r="B1139" s="43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</row>
    <row r="1140" spans="1:16">
      <c r="A1140" s="42"/>
      <c r="B1140" s="43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</row>
    <row r="1141" spans="1:16">
      <c r="A1141" s="42"/>
      <c r="B1141" s="43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</row>
    <row r="1142" spans="1:16">
      <c r="A1142" s="42"/>
      <c r="B1142" s="43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</row>
    <row r="1143" spans="1:16">
      <c r="A1143" s="42"/>
      <c r="B1143" s="43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</row>
    <row r="1144" spans="1:16">
      <c r="A1144" s="42"/>
      <c r="B1144" s="43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</row>
    <row r="1145" spans="1:16">
      <c r="A1145" s="42"/>
      <c r="B1145" s="43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</row>
    <row r="1146" spans="1:16">
      <c r="A1146" s="42"/>
      <c r="B1146" s="43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</row>
    <row r="1147" spans="1:16">
      <c r="A1147" s="42"/>
      <c r="B1147" s="43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</row>
    <row r="1148" spans="1:16">
      <c r="A1148" s="42"/>
      <c r="B1148" s="43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</row>
    <row r="1149" spans="1:16">
      <c r="A1149" s="42"/>
      <c r="B1149" s="43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</row>
    <row r="1150" spans="1:16">
      <c r="A1150" s="42"/>
      <c r="B1150" s="43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</row>
    <row r="1151" spans="1:16">
      <c r="A1151" s="42"/>
      <c r="B1151" s="43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</row>
    <row r="1152" spans="1:16">
      <c r="A1152" s="42"/>
      <c r="B1152" s="43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</row>
    <row r="1153" spans="1:16">
      <c r="A1153" s="42"/>
      <c r="B1153" s="43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</row>
    <row r="1154" spans="1:16">
      <c r="A1154" s="42"/>
      <c r="B1154" s="43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</row>
    <row r="1155" spans="1:16">
      <c r="A1155" s="42"/>
      <c r="B1155" s="43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</row>
    <row r="1156" spans="1:16">
      <c r="A1156" s="42"/>
      <c r="B1156" s="43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</row>
    <row r="1157" spans="1:16">
      <c r="A1157" s="42"/>
      <c r="B1157" s="43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</row>
    <row r="1158" spans="1:16">
      <c r="A1158" s="42"/>
      <c r="B1158" s="43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</row>
    <row r="1159" spans="1:16">
      <c r="A1159" s="42"/>
      <c r="B1159" s="43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</row>
    <row r="1160" spans="1:16">
      <c r="A1160" s="42"/>
      <c r="B1160" s="43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</row>
    <row r="1161" spans="1:16">
      <c r="A1161" s="42"/>
      <c r="B1161" s="43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</row>
    <row r="1162" spans="1:16">
      <c r="A1162" s="42"/>
      <c r="B1162" s="43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</row>
    <row r="1163" spans="1:16">
      <c r="A1163" s="42"/>
      <c r="B1163" s="43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</row>
    <row r="1164" spans="1:16">
      <c r="A1164" s="42"/>
      <c r="B1164" s="43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</row>
    <row r="1165" spans="1:16">
      <c r="A1165" s="42"/>
      <c r="B1165" s="43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</row>
    <row r="1166" spans="1:16">
      <c r="A1166" s="42"/>
      <c r="B1166" s="43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</row>
    <row r="1167" spans="1:16">
      <c r="A1167" s="42"/>
      <c r="B1167" s="43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</row>
    <row r="1168" spans="1:16">
      <c r="A1168" s="42"/>
      <c r="B1168" s="43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</row>
    <row r="1169" spans="1:16">
      <c r="A1169" s="42"/>
      <c r="B1169" s="43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</row>
    <row r="1170" spans="1:16">
      <c r="A1170" s="42"/>
      <c r="B1170" s="43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</row>
    <row r="1171" spans="1:16">
      <c r="A1171" s="42"/>
      <c r="B1171" s="43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</row>
    <row r="1172" spans="1:16">
      <c r="A1172" s="42"/>
      <c r="B1172" s="43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</row>
    <row r="1173" spans="1:16">
      <c r="A1173" s="42"/>
      <c r="B1173" s="43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</row>
    <row r="1174" spans="1:16">
      <c r="A1174" s="42"/>
      <c r="B1174" s="43"/>
      <c r="C1174" s="42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</row>
    <row r="1175" spans="1:16">
      <c r="A1175" s="42"/>
      <c r="B1175" s="43"/>
      <c r="C1175" s="42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</row>
    <row r="1176" spans="1:16">
      <c r="A1176" s="42"/>
      <c r="B1176" s="43"/>
      <c r="C1176" s="42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</row>
    <row r="1177" spans="1:16">
      <c r="A1177" s="42"/>
      <c r="B1177" s="43"/>
      <c r="C1177" s="42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</row>
    <row r="1178" spans="1:16">
      <c r="A1178" s="42"/>
      <c r="B1178" s="43"/>
      <c r="C1178" s="42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</row>
    <row r="1179" spans="1:16">
      <c r="A1179" s="42"/>
      <c r="B1179" s="43"/>
      <c r="C1179" s="42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</row>
    <row r="1180" spans="1:16">
      <c r="A1180" s="42"/>
      <c r="B1180" s="43"/>
      <c r="C1180" s="42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</row>
    <row r="1181" spans="1:16">
      <c r="A1181" s="42"/>
      <c r="B1181" s="43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</row>
    <row r="1182" spans="1:16">
      <c r="A1182" s="42"/>
      <c r="B1182" s="43"/>
      <c r="C1182" s="42"/>
      <c r="D1182" s="42"/>
      <c r="E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</row>
    <row r="1183" spans="1:16">
      <c r="A1183" s="42"/>
      <c r="B1183" s="43"/>
      <c r="C1183" s="42"/>
      <c r="D1183" s="42"/>
      <c r="E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</row>
    <row r="1184" spans="1:16">
      <c r="A1184" s="42"/>
      <c r="B1184" s="43"/>
      <c r="C1184" s="42"/>
      <c r="D1184" s="42"/>
      <c r="E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</row>
    <row r="1185" spans="1:16">
      <c r="A1185" s="42"/>
      <c r="B1185" s="43"/>
      <c r="C1185" s="42"/>
      <c r="D1185" s="42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</row>
    <row r="1186" spans="1:16">
      <c r="A1186" s="42"/>
      <c r="B1186" s="43"/>
      <c r="C1186" s="42"/>
      <c r="D1186" s="42"/>
      <c r="E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</row>
    <row r="1187" spans="1:16">
      <c r="A1187" s="42"/>
      <c r="B1187" s="43"/>
      <c r="C1187" s="42"/>
      <c r="D1187" s="42"/>
      <c r="E1187" s="42"/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</row>
    <row r="1188" spans="1:16">
      <c r="A1188" s="42"/>
      <c r="B1188" s="43"/>
      <c r="C1188" s="42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</row>
    <row r="1189" spans="1:16">
      <c r="A1189" s="42"/>
      <c r="B1189" s="43"/>
      <c r="C1189" s="42"/>
      <c r="D1189" s="42"/>
      <c r="E1189" s="42"/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</row>
    <row r="1190" spans="1:16">
      <c r="A1190" s="42"/>
      <c r="B1190" s="43"/>
      <c r="C1190" s="42"/>
      <c r="D1190" s="42"/>
      <c r="E1190" s="42"/>
      <c r="F1190" s="42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</row>
    <row r="1191" spans="1:16">
      <c r="A1191" s="42"/>
      <c r="B1191" s="43"/>
      <c r="C1191" s="42"/>
      <c r="D1191" s="42"/>
      <c r="E1191" s="42"/>
      <c r="F1191" s="42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</row>
    <row r="1192" spans="1:16">
      <c r="A1192" s="42"/>
      <c r="B1192" s="43"/>
      <c r="C1192" s="42"/>
      <c r="D1192" s="42"/>
      <c r="E1192" s="42"/>
      <c r="F1192" s="42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</row>
    <row r="1193" spans="1:16">
      <c r="A1193" s="42"/>
      <c r="B1193" s="43"/>
      <c r="C1193" s="42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</row>
    <row r="1194" spans="1:16">
      <c r="A1194" s="42"/>
      <c r="B1194" s="43"/>
      <c r="C1194" s="42"/>
      <c r="D1194" s="42"/>
      <c r="E1194" s="42"/>
      <c r="F1194" s="42"/>
      <c r="G1194" s="42"/>
      <c r="H1194" s="42"/>
      <c r="I1194" s="42"/>
      <c r="J1194" s="42"/>
      <c r="K1194" s="42"/>
      <c r="L1194" s="42"/>
      <c r="M1194" s="42"/>
      <c r="N1194" s="42"/>
      <c r="O1194" s="42"/>
      <c r="P1194" s="42"/>
    </row>
    <row r="1195" spans="1:16">
      <c r="A1195" s="42"/>
      <c r="B1195" s="43"/>
      <c r="C1195" s="42"/>
      <c r="D1195" s="42"/>
      <c r="E1195" s="42"/>
      <c r="F1195" s="42"/>
      <c r="G1195" s="42"/>
      <c r="H1195" s="42"/>
      <c r="I1195" s="42"/>
      <c r="J1195" s="42"/>
      <c r="K1195" s="42"/>
      <c r="L1195" s="42"/>
      <c r="M1195" s="42"/>
      <c r="N1195" s="42"/>
      <c r="O1195" s="42"/>
      <c r="P1195" s="42"/>
    </row>
    <row r="1196" spans="1:16">
      <c r="A1196" s="42"/>
      <c r="B1196" s="43"/>
      <c r="C1196" s="42"/>
      <c r="D1196" s="42"/>
      <c r="E1196" s="42"/>
      <c r="F1196" s="42"/>
      <c r="G1196" s="42"/>
      <c r="H1196" s="42"/>
      <c r="I1196" s="42"/>
      <c r="J1196" s="42"/>
      <c r="K1196" s="42"/>
      <c r="L1196" s="42"/>
      <c r="M1196" s="42"/>
      <c r="N1196" s="42"/>
      <c r="O1196" s="42"/>
      <c r="P1196" s="42"/>
    </row>
    <row r="1197" spans="1:16">
      <c r="A1197" s="42"/>
      <c r="B1197" s="43"/>
      <c r="C1197" s="42"/>
      <c r="D1197" s="42"/>
      <c r="E1197" s="42"/>
      <c r="F1197" s="42"/>
      <c r="G1197" s="42"/>
      <c r="H1197" s="42"/>
      <c r="I1197" s="42"/>
      <c r="J1197" s="42"/>
      <c r="K1197" s="42"/>
      <c r="L1197" s="42"/>
      <c r="M1197" s="42"/>
      <c r="N1197" s="42"/>
      <c r="O1197" s="42"/>
      <c r="P1197" s="42"/>
    </row>
    <row r="1198" spans="1:16">
      <c r="A1198" s="42"/>
      <c r="B1198" s="43"/>
      <c r="C1198" s="42"/>
      <c r="D1198" s="42"/>
      <c r="E1198" s="42"/>
      <c r="F1198" s="42"/>
      <c r="G1198" s="42"/>
      <c r="H1198" s="42"/>
      <c r="I1198" s="42"/>
      <c r="J1198" s="42"/>
      <c r="K1198" s="42"/>
      <c r="L1198" s="42"/>
      <c r="M1198" s="42"/>
      <c r="N1198" s="42"/>
      <c r="O1198" s="42"/>
      <c r="P1198" s="42"/>
    </row>
    <row r="1199" spans="1:16">
      <c r="A1199" s="42"/>
      <c r="B1199" s="43"/>
      <c r="C1199" s="42"/>
      <c r="D1199" s="42"/>
      <c r="E1199" s="42"/>
      <c r="F1199" s="42"/>
      <c r="G1199" s="42"/>
      <c r="H1199" s="42"/>
      <c r="I1199" s="42"/>
      <c r="J1199" s="42"/>
      <c r="K1199" s="42"/>
      <c r="L1199" s="42"/>
      <c r="M1199" s="42"/>
      <c r="N1199" s="42"/>
      <c r="O1199" s="42"/>
      <c r="P1199" s="42"/>
    </row>
    <row r="1200" spans="1:16">
      <c r="A1200" s="42"/>
      <c r="B1200" s="43"/>
      <c r="C1200" s="42"/>
      <c r="D1200" s="42"/>
      <c r="E1200" s="42"/>
      <c r="F1200" s="42"/>
      <c r="G1200" s="42"/>
      <c r="H1200" s="42"/>
      <c r="I1200" s="42"/>
      <c r="J1200" s="42"/>
      <c r="K1200" s="42"/>
      <c r="L1200" s="42"/>
      <c r="M1200" s="42"/>
      <c r="N1200" s="42"/>
      <c r="O1200" s="42"/>
      <c r="P1200" s="42"/>
    </row>
    <row r="1201" spans="1:16">
      <c r="A1201" s="42"/>
      <c r="B1201" s="43"/>
      <c r="C1201" s="42"/>
      <c r="D1201" s="42"/>
      <c r="E1201" s="42"/>
      <c r="F1201" s="42"/>
      <c r="G1201" s="42"/>
      <c r="H1201" s="42"/>
      <c r="I1201" s="42"/>
      <c r="J1201" s="42"/>
      <c r="K1201" s="42"/>
      <c r="L1201" s="42"/>
      <c r="M1201" s="42"/>
      <c r="N1201" s="42"/>
      <c r="O1201" s="42"/>
      <c r="P1201" s="42"/>
    </row>
    <row r="1202" spans="1:16">
      <c r="A1202" s="42"/>
      <c r="B1202" s="43"/>
      <c r="C1202" s="42"/>
      <c r="D1202" s="42"/>
      <c r="E1202" s="42"/>
      <c r="F1202" s="42"/>
      <c r="G1202" s="42"/>
      <c r="H1202" s="42"/>
      <c r="I1202" s="42"/>
      <c r="J1202" s="42"/>
      <c r="K1202" s="42"/>
      <c r="L1202" s="42"/>
      <c r="M1202" s="42"/>
      <c r="N1202" s="42"/>
      <c r="O1202" s="42"/>
      <c r="P1202" s="42"/>
    </row>
    <row r="1203" spans="1:16">
      <c r="A1203" s="42"/>
      <c r="B1203" s="43"/>
      <c r="C1203" s="42"/>
      <c r="D1203" s="42"/>
      <c r="E1203" s="42"/>
      <c r="F1203" s="42"/>
      <c r="G1203" s="42"/>
      <c r="H1203" s="42"/>
      <c r="I1203" s="42"/>
      <c r="J1203" s="42"/>
      <c r="K1203" s="42"/>
      <c r="L1203" s="42"/>
      <c r="M1203" s="42"/>
      <c r="N1203" s="42"/>
      <c r="O1203" s="42"/>
      <c r="P1203" s="42"/>
    </row>
    <row r="1204" spans="1:16">
      <c r="A1204" s="42"/>
      <c r="B1204" s="43"/>
      <c r="C1204" s="42"/>
      <c r="D1204" s="42"/>
      <c r="E1204" s="42"/>
      <c r="F1204" s="42"/>
      <c r="G1204" s="42"/>
      <c r="H1204" s="42"/>
      <c r="I1204" s="42"/>
      <c r="J1204" s="42"/>
      <c r="K1204" s="42"/>
      <c r="L1204" s="42"/>
      <c r="M1204" s="42"/>
      <c r="N1204" s="42"/>
      <c r="O1204" s="42"/>
      <c r="P1204" s="42"/>
    </row>
    <row r="1205" spans="1:16">
      <c r="A1205" s="42"/>
      <c r="B1205" s="43"/>
      <c r="C1205" s="42"/>
      <c r="D1205" s="42"/>
      <c r="E1205" s="42"/>
      <c r="F1205" s="42"/>
      <c r="G1205" s="42"/>
      <c r="H1205" s="42"/>
      <c r="I1205" s="42"/>
      <c r="J1205" s="42"/>
      <c r="K1205" s="42"/>
      <c r="L1205" s="42"/>
      <c r="M1205" s="42"/>
      <c r="N1205" s="42"/>
      <c r="O1205" s="42"/>
      <c r="P1205" s="42"/>
    </row>
    <row r="1206" spans="1:16">
      <c r="A1206" s="42"/>
      <c r="B1206" s="43"/>
      <c r="C1206" s="42"/>
      <c r="D1206" s="42"/>
      <c r="E1206" s="42"/>
      <c r="F1206" s="42"/>
      <c r="G1206" s="42"/>
      <c r="H1206" s="42"/>
      <c r="I1206" s="42"/>
      <c r="J1206" s="42"/>
      <c r="K1206" s="42"/>
      <c r="L1206" s="42"/>
      <c r="M1206" s="42"/>
      <c r="N1206" s="42"/>
      <c r="O1206" s="42"/>
      <c r="P1206" s="42"/>
    </row>
    <row r="1207" spans="1:16">
      <c r="A1207" s="42"/>
      <c r="B1207" s="43"/>
      <c r="C1207" s="42"/>
      <c r="D1207" s="42"/>
      <c r="E1207" s="42"/>
      <c r="F1207" s="42"/>
      <c r="G1207" s="42"/>
      <c r="H1207" s="42"/>
      <c r="I1207" s="42"/>
      <c r="J1207" s="42"/>
      <c r="K1207" s="42"/>
      <c r="L1207" s="42"/>
      <c r="M1207" s="42"/>
      <c r="N1207" s="42"/>
      <c r="O1207" s="42"/>
      <c r="P1207" s="42"/>
    </row>
    <row r="1208" spans="1:16">
      <c r="A1208" s="42"/>
      <c r="B1208" s="43"/>
      <c r="C1208" s="42"/>
      <c r="D1208" s="42"/>
      <c r="E1208" s="42"/>
      <c r="F1208" s="42"/>
      <c r="G1208" s="42"/>
      <c r="H1208" s="42"/>
      <c r="I1208" s="42"/>
      <c r="J1208" s="42"/>
      <c r="K1208" s="42"/>
      <c r="L1208" s="42"/>
      <c r="M1208" s="42"/>
      <c r="N1208" s="42"/>
      <c r="O1208" s="42"/>
      <c r="P1208" s="42"/>
    </row>
    <row r="1209" spans="1:16">
      <c r="A1209" s="42"/>
      <c r="B1209" s="43"/>
      <c r="C1209" s="42"/>
      <c r="D1209" s="42"/>
      <c r="E1209" s="42"/>
      <c r="F1209" s="42"/>
      <c r="G1209" s="42"/>
      <c r="H1209" s="42"/>
      <c r="I1209" s="42"/>
      <c r="J1209" s="42"/>
      <c r="K1209" s="42"/>
      <c r="L1209" s="42"/>
      <c r="M1209" s="42"/>
      <c r="N1209" s="42"/>
      <c r="O1209" s="42"/>
      <c r="P1209" s="42"/>
    </row>
    <row r="1210" spans="1:16">
      <c r="A1210" s="42"/>
      <c r="B1210" s="43"/>
      <c r="C1210" s="42"/>
      <c r="D1210" s="42"/>
      <c r="E1210" s="42"/>
      <c r="F1210" s="42"/>
      <c r="G1210" s="42"/>
      <c r="H1210" s="42"/>
      <c r="I1210" s="42"/>
      <c r="J1210" s="42"/>
      <c r="K1210" s="42"/>
      <c r="L1210" s="42"/>
      <c r="M1210" s="42"/>
      <c r="N1210" s="42"/>
      <c r="O1210" s="42"/>
      <c r="P1210" s="42"/>
    </row>
    <row r="1211" spans="1:16">
      <c r="A1211" s="42"/>
      <c r="B1211" s="43"/>
      <c r="C1211" s="42"/>
      <c r="D1211" s="42"/>
      <c r="E1211" s="42"/>
      <c r="F1211" s="42"/>
      <c r="G1211" s="42"/>
      <c r="H1211" s="42"/>
      <c r="I1211" s="42"/>
      <c r="J1211" s="42"/>
      <c r="K1211" s="42"/>
      <c r="L1211" s="42"/>
      <c r="M1211" s="42"/>
      <c r="N1211" s="42"/>
      <c r="O1211" s="42"/>
      <c r="P1211" s="42"/>
    </row>
    <row r="1212" spans="1:16">
      <c r="A1212" s="42"/>
      <c r="B1212" s="43"/>
      <c r="C1212" s="42"/>
      <c r="D1212" s="42"/>
      <c r="E1212" s="42"/>
      <c r="F1212" s="42"/>
      <c r="G1212" s="42"/>
      <c r="H1212" s="42"/>
      <c r="I1212" s="42"/>
      <c r="J1212" s="42"/>
      <c r="K1212" s="42"/>
      <c r="L1212" s="42"/>
      <c r="M1212" s="42"/>
      <c r="N1212" s="42"/>
      <c r="O1212" s="42"/>
      <c r="P1212" s="42"/>
    </row>
    <row r="1213" spans="1:16">
      <c r="A1213" s="42"/>
      <c r="B1213" s="43"/>
      <c r="C1213" s="42"/>
      <c r="D1213" s="42"/>
      <c r="E1213" s="42"/>
      <c r="F1213" s="42"/>
      <c r="G1213" s="42"/>
      <c r="H1213" s="42"/>
      <c r="I1213" s="42"/>
      <c r="J1213" s="42"/>
      <c r="K1213" s="42"/>
      <c r="L1213" s="42"/>
      <c r="M1213" s="42"/>
      <c r="N1213" s="42"/>
      <c r="O1213" s="42"/>
      <c r="P1213" s="42"/>
    </row>
    <row r="1214" spans="1:16">
      <c r="A1214" s="42"/>
      <c r="B1214" s="43"/>
      <c r="C1214" s="42"/>
      <c r="D1214" s="42"/>
      <c r="E1214" s="42"/>
      <c r="F1214" s="42"/>
      <c r="G1214" s="42"/>
      <c r="H1214" s="42"/>
      <c r="I1214" s="42"/>
      <c r="J1214" s="42"/>
      <c r="K1214" s="42"/>
      <c r="L1214" s="42"/>
      <c r="M1214" s="42"/>
      <c r="N1214" s="42"/>
      <c r="O1214" s="42"/>
      <c r="P1214" s="42"/>
    </row>
    <row r="1215" spans="1:16">
      <c r="A1215" s="42"/>
      <c r="B1215" s="43"/>
      <c r="C1215" s="42"/>
      <c r="D1215" s="42"/>
      <c r="E1215" s="42"/>
      <c r="F1215" s="42"/>
      <c r="G1215" s="42"/>
      <c r="H1215" s="42"/>
      <c r="I1215" s="42"/>
      <c r="J1215" s="42"/>
      <c r="K1215" s="42"/>
      <c r="L1215" s="42"/>
      <c r="M1215" s="42"/>
      <c r="N1215" s="42"/>
      <c r="O1215" s="42"/>
      <c r="P1215" s="42"/>
    </row>
    <row r="1216" spans="1:16">
      <c r="A1216" s="42"/>
      <c r="B1216" s="43"/>
      <c r="C1216" s="42"/>
      <c r="D1216" s="42"/>
      <c r="E1216" s="42"/>
      <c r="F1216" s="42"/>
      <c r="G1216" s="42"/>
      <c r="H1216" s="42"/>
      <c r="I1216" s="42"/>
      <c r="J1216" s="42"/>
      <c r="K1216" s="42"/>
      <c r="L1216" s="42"/>
      <c r="M1216" s="42"/>
      <c r="N1216" s="42"/>
      <c r="O1216" s="42"/>
      <c r="P1216" s="42"/>
    </row>
    <row r="1217" spans="1:16">
      <c r="A1217" s="42"/>
      <c r="B1217" s="43"/>
      <c r="C1217" s="42"/>
      <c r="D1217" s="42"/>
      <c r="E1217" s="42"/>
      <c r="F1217" s="42"/>
      <c r="G1217" s="42"/>
      <c r="H1217" s="42"/>
      <c r="I1217" s="42"/>
      <c r="J1217" s="42"/>
      <c r="K1217" s="42"/>
      <c r="L1217" s="42"/>
      <c r="M1217" s="42"/>
      <c r="N1217" s="42"/>
      <c r="O1217" s="42"/>
      <c r="P1217" s="42"/>
    </row>
    <row r="1218" spans="1:16">
      <c r="A1218" s="42"/>
      <c r="B1218" s="43"/>
      <c r="C1218" s="42"/>
      <c r="D1218" s="42"/>
      <c r="E1218" s="42"/>
      <c r="F1218" s="42"/>
      <c r="G1218" s="42"/>
      <c r="H1218" s="42"/>
      <c r="I1218" s="42"/>
      <c r="J1218" s="42"/>
      <c r="K1218" s="42"/>
      <c r="L1218" s="42"/>
      <c r="M1218" s="42"/>
      <c r="N1218" s="42"/>
      <c r="O1218" s="42"/>
      <c r="P1218" s="42"/>
    </row>
    <row r="1219" spans="1:16">
      <c r="A1219" s="42"/>
      <c r="B1219" s="43"/>
      <c r="C1219" s="42"/>
      <c r="D1219" s="42"/>
      <c r="E1219" s="42"/>
      <c r="F1219" s="42"/>
      <c r="G1219" s="42"/>
      <c r="H1219" s="42"/>
      <c r="I1219" s="42"/>
      <c r="J1219" s="42"/>
      <c r="K1219" s="42"/>
      <c r="L1219" s="42"/>
      <c r="M1219" s="42"/>
      <c r="N1219" s="42"/>
      <c r="O1219" s="42"/>
      <c r="P1219" s="42"/>
    </row>
    <row r="1220" spans="1:16">
      <c r="A1220" s="42"/>
      <c r="B1220" s="43"/>
      <c r="C1220" s="42"/>
      <c r="D1220" s="42"/>
      <c r="E1220" s="42"/>
      <c r="F1220" s="42"/>
      <c r="G1220" s="42"/>
      <c r="H1220" s="42"/>
      <c r="I1220" s="42"/>
      <c r="J1220" s="42"/>
      <c r="K1220" s="42"/>
      <c r="L1220" s="42"/>
      <c r="M1220" s="42"/>
      <c r="N1220" s="42"/>
      <c r="O1220" s="42"/>
      <c r="P1220" s="42"/>
    </row>
    <row r="1221" spans="1:16">
      <c r="A1221" s="42"/>
      <c r="B1221" s="43"/>
      <c r="C1221" s="42"/>
      <c r="D1221" s="42"/>
      <c r="E1221" s="42"/>
      <c r="F1221" s="42"/>
      <c r="G1221" s="42"/>
      <c r="H1221" s="42"/>
      <c r="I1221" s="42"/>
      <c r="J1221" s="42"/>
      <c r="K1221" s="42"/>
      <c r="L1221" s="42"/>
      <c r="M1221" s="42"/>
      <c r="N1221" s="42"/>
      <c r="O1221" s="42"/>
      <c r="P1221" s="42"/>
    </row>
    <row r="1222" spans="1:16">
      <c r="A1222" s="42"/>
      <c r="B1222" s="43"/>
      <c r="C1222" s="42"/>
      <c r="D1222" s="42"/>
      <c r="E1222" s="42"/>
      <c r="F1222" s="42"/>
      <c r="G1222" s="42"/>
      <c r="H1222" s="42"/>
      <c r="I1222" s="42"/>
      <c r="J1222" s="42"/>
      <c r="K1222" s="42"/>
      <c r="L1222" s="42"/>
      <c r="M1222" s="42"/>
      <c r="N1222" s="42"/>
      <c r="O1222" s="42"/>
      <c r="P1222" s="42"/>
    </row>
    <row r="1223" spans="1:16">
      <c r="A1223" s="42"/>
      <c r="B1223" s="43"/>
      <c r="C1223" s="42"/>
      <c r="D1223" s="42"/>
      <c r="E1223" s="42"/>
      <c r="F1223" s="42"/>
      <c r="G1223" s="42"/>
      <c r="H1223" s="42"/>
      <c r="I1223" s="42"/>
      <c r="J1223" s="42"/>
      <c r="K1223" s="42"/>
      <c r="L1223" s="42"/>
      <c r="M1223" s="42"/>
      <c r="N1223" s="42"/>
      <c r="O1223" s="42"/>
      <c r="P1223" s="42"/>
    </row>
    <row r="1224" spans="1:16">
      <c r="A1224" s="42"/>
      <c r="B1224" s="43"/>
      <c r="C1224" s="42"/>
      <c r="D1224" s="42"/>
      <c r="E1224" s="42"/>
      <c r="F1224" s="42"/>
      <c r="G1224" s="42"/>
      <c r="H1224" s="42"/>
      <c r="I1224" s="42"/>
      <c r="J1224" s="42"/>
      <c r="K1224" s="42"/>
      <c r="L1224" s="42"/>
      <c r="M1224" s="42"/>
      <c r="N1224" s="42"/>
      <c r="O1224" s="42"/>
      <c r="P1224" s="42"/>
    </row>
    <row r="1225" spans="1:16">
      <c r="A1225" s="42"/>
      <c r="B1225" s="43"/>
      <c r="C1225" s="42"/>
      <c r="D1225" s="42"/>
      <c r="E1225" s="42"/>
      <c r="F1225" s="42"/>
      <c r="G1225" s="42"/>
      <c r="H1225" s="42"/>
      <c r="I1225" s="42"/>
      <c r="J1225" s="42"/>
      <c r="K1225" s="42"/>
      <c r="L1225" s="42"/>
      <c r="M1225" s="42"/>
      <c r="N1225" s="42"/>
      <c r="O1225" s="42"/>
      <c r="P1225" s="42"/>
    </row>
    <row r="1226" spans="1:16">
      <c r="A1226" s="42"/>
      <c r="B1226" s="43"/>
      <c r="C1226" s="42"/>
      <c r="D1226" s="42"/>
      <c r="E1226" s="42"/>
      <c r="F1226" s="42"/>
      <c r="G1226" s="42"/>
      <c r="H1226" s="42"/>
      <c r="I1226" s="42"/>
      <c r="J1226" s="42"/>
      <c r="K1226" s="42"/>
      <c r="L1226" s="42"/>
      <c r="M1226" s="42"/>
      <c r="N1226" s="42"/>
      <c r="O1226" s="42"/>
      <c r="P1226" s="42"/>
    </row>
    <row r="1227" spans="1:16">
      <c r="A1227" s="42"/>
      <c r="B1227" s="43"/>
      <c r="C1227" s="42"/>
      <c r="D1227" s="42"/>
      <c r="E1227" s="42"/>
      <c r="F1227" s="42"/>
      <c r="G1227" s="42"/>
      <c r="H1227" s="42"/>
      <c r="I1227" s="42"/>
      <c r="J1227" s="42"/>
      <c r="K1227" s="42"/>
      <c r="L1227" s="42"/>
      <c r="M1227" s="42"/>
      <c r="N1227" s="42"/>
      <c r="O1227" s="42"/>
      <c r="P1227" s="42"/>
    </row>
    <row r="1228" spans="1:16">
      <c r="A1228" s="42"/>
      <c r="B1228" s="43"/>
      <c r="C1228" s="42"/>
      <c r="D1228" s="42"/>
      <c r="E1228" s="42"/>
      <c r="F1228" s="42"/>
      <c r="G1228" s="42"/>
      <c r="H1228" s="42"/>
      <c r="I1228" s="42"/>
      <c r="J1228" s="42"/>
      <c r="K1228" s="42"/>
      <c r="L1228" s="42"/>
      <c r="M1228" s="42"/>
      <c r="N1228" s="42"/>
      <c r="O1228" s="42"/>
      <c r="P1228" s="42"/>
    </row>
    <row r="1229" spans="1:16">
      <c r="A1229" s="42"/>
      <c r="B1229" s="43"/>
      <c r="C1229" s="42"/>
      <c r="D1229" s="42"/>
      <c r="E1229" s="42"/>
      <c r="F1229" s="42"/>
      <c r="G1229" s="42"/>
      <c r="H1229" s="42"/>
      <c r="I1229" s="42"/>
      <c r="J1229" s="42"/>
      <c r="K1229" s="42"/>
      <c r="L1229" s="42"/>
      <c r="M1229" s="42"/>
      <c r="N1229" s="42"/>
      <c r="O1229" s="42"/>
      <c r="P1229" s="42"/>
    </row>
    <row r="1230" spans="1:16">
      <c r="A1230" s="42"/>
      <c r="B1230" s="43"/>
      <c r="C1230" s="42"/>
      <c r="D1230" s="42"/>
      <c r="E1230" s="42"/>
      <c r="F1230" s="42"/>
      <c r="G1230" s="42"/>
      <c r="H1230" s="42"/>
      <c r="I1230" s="42"/>
      <c r="J1230" s="42"/>
      <c r="K1230" s="42"/>
      <c r="L1230" s="42"/>
      <c r="M1230" s="42"/>
      <c r="N1230" s="42"/>
      <c r="O1230" s="42"/>
      <c r="P1230" s="42"/>
    </row>
    <row r="1231" spans="1:16">
      <c r="A1231" s="42"/>
      <c r="B1231" s="43"/>
      <c r="C1231" s="42"/>
      <c r="D1231" s="42"/>
      <c r="E1231" s="42"/>
      <c r="F1231" s="42"/>
      <c r="G1231" s="42"/>
      <c r="H1231" s="42"/>
      <c r="I1231" s="42"/>
      <c r="J1231" s="42"/>
      <c r="K1231" s="42"/>
      <c r="L1231" s="42"/>
      <c r="M1231" s="42"/>
      <c r="N1231" s="42"/>
      <c r="O1231" s="42"/>
      <c r="P1231" s="42"/>
    </row>
    <row r="1232" spans="1:16">
      <c r="A1232" s="42"/>
      <c r="B1232" s="43"/>
      <c r="C1232" s="42"/>
      <c r="D1232" s="42"/>
      <c r="E1232" s="42"/>
      <c r="F1232" s="42"/>
      <c r="G1232" s="42"/>
      <c r="H1232" s="42"/>
      <c r="I1232" s="42"/>
      <c r="J1232" s="42"/>
      <c r="K1232" s="42"/>
      <c r="L1232" s="42"/>
      <c r="M1232" s="42"/>
      <c r="N1232" s="42"/>
      <c r="O1232" s="42"/>
      <c r="P1232" s="42"/>
    </row>
    <row r="1233" spans="1:16">
      <c r="A1233" s="42"/>
      <c r="B1233" s="43"/>
      <c r="C1233" s="42"/>
      <c r="D1233" s="42"/>
      <c r="E1233" s="42"/>
      <c r="F1233" s="42"/>
      <c r="G1233" s="42"/>
      <c r="H1233" s="42"/>
      <c r="I1233" s="42"/>
      <c r="J1233" s="42"/>
      <c r="K1233" s="42"/>
      <c r="L1233" s="42"/>
      <c r="M1233" s="42"/>
      <c r="N1233" s="42"/>
      <c r="O1233" s="42"/>
      <c r="P1233" s="42"/>
    </row>
    <row r="1234" spans="1:16">
      <c r="A1234" s="42"/>
      <c r="B1234" s="43"/>
      <c r="C1234" s="42"/>
      <c r="D1234" s="42"/>
      <c r="E1234" s="42"/>
      <c r="F1234" s="42"/>
      <c r="G1234" s="42"/>
      <c r="H1234" s="42"/>
      <c r="I1234" s="42"/>
      <c r="J1234" s="42"/>
      <c r="K1234" s="42"/>
      <c r="L1234" s="42"/>
      <c r="M1234" s="42"/>
      <c r="N1234" s="42"/>
      <c r="O1234" s="42"/>
      <c r="P1234" s="42"/>
    </row>
    <row r="1235" spans="1:16">
      <c r="A1235" s="42"/>
      <c r="B1235" s="43"/>
      <c r="C1235" s="42"/>
      <c r="D1235" s="42"/>
      <c r="E1235" s="42"/>
      <c r="F1235" s="42"/>
      <c r="G1235" s="42"/>
      <c r="H1235" s="42"/>
      <c r="I1235" s="42"/>
      <c r="J1235" s="42"/>
      <c r="K1235" s="42"/>
      <c r="L1235" s="42"/>
      <c r="M1235" s="42"/>
      <c r="N1235" s="42"/>
      <c r="O1235" s="42"/>
      <c r="P1235" s="42"/>
    </row>
    <row r="1236" spans="1:16">
      <c r="A1236" s="42"/>
      <c r="B1236" s="43"/>
      <c r="C1236" s="42"/>
      <c r="D1236" s="42"/>
      <c r="E1236" s="42"/>
      <c r="F1236" s="42"/>
      <c r="G1236" s="42"/>
      <c r="H1236" s="42"/>
      <c r="I1236" s="42"/>
      <c r="J1236" s="42"/>
      <c r="K1236" s="42"/>
      <c r="L1236" s="42"/>
      <c r="M1236" s="42"/>
      <c r="N1236" s="42"/>
      <c r="O1236" s="42"/>
      <c r="P1236" s="42"/>
    </row>
    <row r="1237" spans="1:16">
      <c r="A1237" s="42"/>
      <c r="B1237" s="43"/>
      <c r="C1237" s="42"/>
      <c r="D1237" s="42"/>
      <c r="E1237" s="42"/>
      <c r="F1237" s="42"/>
      <c r="G1237" s="42"/>
      <c r="H1237" s="42"/>
      <c r="I1237" s="42"/>
      <c r="J1237" s="42"/>
      <c r="K1237" s="42"/>
      <c r="L1237" s="42"/>
      <c r="M1237" s="42"/>
      <c r="N1237" s="42"/>
      <c r="O1237" s="42"/>
      <c r="P1237" s="42"/>
    </row>
    <row r="1238" spans="1:16">
      <c r="A1238" s="42"/>
      <c r="B1238" s="43"/>
      <c r="C1238" s="42"/>
      <c r="D1238" s="42"/>
      <c r="E1238" s="42"/>
      <c r="F1238" s="42"/>
      <c r="G1238" s="42"/>
      <c r="H1238" s="42"/>
      <c r="I1238" s="42"/>
      <c r="J1238" s="42"/>
      <c r="K1238" s="42"/>
      <c r="L1238" s="42"/>
      <c r="M1238" s="42"/>
      <c r="N1238" s="42"/>
      <c r="O1238" s="42"/>
      <c r="P1238" s="42"/>
    </row>
    <row r="1239" spans="1:16">
      <c r="A1239" s="42"/>
      <c r="B1239" s="43"/>
      <c r="C1239" s="42"/>
      <c r="D1239" s="42"/>
      <c r="E1239" s="42"/>
      <c r="F1239" s="42"/>
      <c r="G1239" s="42"/>
      <c r="H1239" s="42"/>
      <c r="I1239" s="42"/>
      <c r="J1239" s="42"/>
      <c r="K1239" s="42"/>
      <c r="L1239" s="42"/>
      <c r="M1239" s="42"/>
      <c r="N1239" s="42"/>
      <c r="O1239" s="42"/>
      <c r="P1239" s="42"/>
    </row>
    <row r="1240" spans="1:16">
      <c r="A1240" s="42"/>
      <c r="B1240" s="43"/>
      <c r="C1240" s="42"/>
      <c r="D1240" s="42"/>
      <c r="E1240" s="42"/>
      <c r="F1240" s="42"/>
      <c r="G1240" s="42"/>
      <c r="H1240" s="42"/>
      <c r="I1240" s="42"/>
      <c r="J1240" s="42"/>
      <c r="K1240" s="42"/>
      <c r="L1240" s="42"/>
      <c r="M1240" s="42"/>
      <c r="N1240" s="42"/>
      <c r="O1240" s="42"/>
      <c r="P1240" s="42"/>
    </row>
    <row r="1241" spans="1:16">
      <c r="A1241" s="42"/>
      <c r="B1241" s="43"/>
      <c r="C1241" s="42"/>
      <c r="D1241" s="42"/>
      <c r="E1241" s="42"/>
      <c r="F1241" s="42"/>
      <c r="G1241" s="42"/>
      <c r="H1241" s="42"/>
      <c r="I1241" s="42"/>
      <c r="J1241" s="42"/>
      <c r="K1241" s="42"/>
      <c r="L1241" s="42"/>
      <c r="M1241" s="42"/>
      <c r="N1241" s="42"/>
      <c r="O1241" s="42"/>
      <c r="P1241" s="42"/>
    </row>
    <row r="1242" spans="1:16">
      <c r="A1242" s="42"/>
      <c r="B1242" s="43"/>
      <c r="C1242" s="42"/>
      <c r="D1242" s="42"/>
      <c r="E1242" s="42"/>
      <c r="F1242" s="42"/>
      <c r="G1242" s="42"/>
      <c r="H1242" s="42"/>
      <c r="I1242" s="42"/>
      <c r="J1242" s="42"/>
      <c r="K1242" s="42"/>
      <c r="L1242" s="42"/>
      <c r="M1242" s="42"/>
      <c r="N1242" s="42"/>
      <c r="O1242" s="42"/>
      <c r="P1242" s="42"/>
    </row>
    <row r="1243" spans="1:16">
      <c r="A1243" s="42"/>
      <c r="B1243" s="43"/>
      <c r="C1243" s="42"/>
      <c r="D1243" s="42"/>
      <c r="E1243" s="42"/>
      <c r="F1243" s="42"/>
      <c r="G1243" s="42"/>
      <c r="H1243" s="42"/>
      <c r="I1243" s="42"/>
      <c r="J1243" s="42"/>
      <c r="K1243" s="42"/>
      <c r="L1243" s="42"/>
      <c r="M1243" s="42"/>
      <c r="N1243" s="42"/>
      <c r="O1243" s="42"/>
      <c r="P1243" s="42"/>
    </row>
    <row r="1244" spans="1:16">
      <c r="A1244" s="42"/>
      <c r="B1244" s="43"/>
      <c r="C1244" s="42"/>
      <c r="D1244" s="42"/>
      <c r="E1244" s="42"/>
      <c r="F1244" s="42"/>
      <c r="G1244" s="42"/>
      <c r="H1244" s="42"/>
      <c r="I1244" s="42"/>
      <c r="J1244" s="42"/>
      <c r="K1244" s="42"/>
      <c r="L1244" s="42"/>
      <c r="M1244" s="42"/>
      <c r="N1244" s="42"/>
      <c r="O1244" s="42"/>
      <c r="P1244" s="42"/>
    </row>
    <row r="1245" spans="1:16">
      <c r="A1245" s="42"/>
      <c r="B1245" s="43"/>
      <c r="C1245" s="42"/>
      <c r="D1245" s="42"/>
      <c r="E1245" s="42"/>
      <c r="F1245" s="42"/>
      <c r="G1245" s="42"/>
      <c r="H1245" s="42"/>
      <c r="I1245" s="42"/>
      <c r="J1245" s="42"/>
      <c r="K1245" s="42"/>
      <c r="L1245" s="42"/>
      <c r="M1245" s="42"/>
      <c r="N1245" s="42"/>
      <c r="O1245" s="42"/>
      <c r="P1245" s="42"/>
    </row>
    <row r="1246" spans="1:16">
      <c r="A1246" s="42"/>
      <c r="B1246" s="43"/>
      <c r="C1246" s="42"/>
      <c r="D1246" s="42"/>
      <c r="E1246" s="42"/>
      <c r="F1246" s="42"/>
      <c r="G1246" s="42"/>
      <c r="H1246" s="42"/>
      <c r="I1246" s="42"/>
      <c r="J1246" s="42"/>
      <c r="K1246" s="42"/>
      <c r="L1246" s="42"/>
      <c r="M1246" s="42"/>
      <c r="N1246" s="42"/>
      <c r="O1246" s="42"/>
      <c r="P1246" s="42"/>
    </row>
    <row r="1247" spans="1:16">
      <c r="A1247" s="42"/>
      <c r="B1247" s="43"/>
      <c r="C1247" s="42"/>
      <c r="D1247" s="42"/>
      <c r="E1247" s="42"/>
      <c r="F1247" s="42"/>
      <c r="G1247" s="42"/>
      <c r="H1247" s="42"/>
      <c r="I1247" s="42"/>
      <c r="J1247" s="42"/>
      <c r="K1247" s="42"/>
      <c r="L1247" s="42"/>
      <c r="M1247" s="42"/>
      <c r="N1247" s="42"/>
      <c r="O1247" s="42"/>
      <c r="P1247" s="42"/>
    </row>
    <row r="1248" spans="1:16">
      <c r="A1248" s="42"/>
      <c r="B1248" s="43"/>
      <c r="C1248" s="42"/>
      <c r="D1248" s="42"/>
      <c r="E1248" s="42"/>
      <c r="F1248" s="42"/>
      <c r="G1248" s="42"/>
      <c r="H1248" s="42"/>
      <c r="I1248" s="42"/>
      <c r="J1248" s="42"/>
      <c r="K1248" s="42"/>
      <c r="L1248" s="42"/>
      <c r="M1248" s="42"/>
      <c r="N1248" s="42"/>
      <c r="O1248" s="42"/>
      <c r="P1248" s="42"/>
    </row>
    <row r="1249" spans="1:16">
      <c r="A1249" s="42"/>
      <c r="B1249" s="43"/>
      <c r="C1249" s="42"/>
      <c r="D1249" s="42"/>
      <c r="E1249" s="42"/>
      <c r="F1249" s="42"/>
      <c r="G1249" s="42"/>
      <c r="H1249" s="42"/>
      <c r="I1249" s="42"/>
      <c r="J1249" s="42"/>
      <c r="K1249" s="42"/>
      <c r="L1249" s="42"/>
      <c r="M1249" s="42"/>
      <c r="N1249" s="42"/>
      <c r="O1249" s="42"/>
      <c r="P1249" s="42"/>
    </row>
    <row r="1250" spans="1:16">
      <c r="A1250" s="42"/>
      <c r="B1250" s="43"/>
      <c r="C1250" s="42"/>
      <c r="D1250" s="42"/>
      <c r="E1250" s="42"/>
      <c r="F1250" s="42"/>
      <c r="G1250" s="42"/>
      <c r="H1250" s="42"/>
      <c r="I1250" s="42"/>
      <c r="J1250" s="42"/>
      <c r="K1250" s="42"/>
      <c r="L1250" s="42"/>
      <c r="M1250" s="42"/>
      <c r="N1250" s="42"/>
      <c r="O1250" s="42"/>
      <c r="P1250" s="42"/>
    </row>
    <row r="1251" spans="1:16">
      <c r="A1251" s="42"/>
      <c r="B1251" s="43"/>
      <c r="C1251" s="42"/>
      <c r="D1251" s="42"/>
      <c r="E1251" s="42"/>
      <c r="F1251" s="42"/>
      <c r="G1251" s="42"/>
      <c r="H1251" s="42"/>
      <c r="I1251" s="42"/>
      <c r="J1251" s="42"/>
      <c r="K1251" s="42"/>
      <c r="L1251" s="42"/>
      <c r="M1251" s="42"/>
      <c r="N1251" s="42"/>
      <c r="O1251" s="42"/>
      <c r="P1251" s="42"/>
    </row>
    <row r="1252" spans="1:16">
      <c r="A1252" s="42"/>
      <c r="B1252" s="43"/>
      <c r="C1252" s="42"/>
      <c r="D1252" s="42"/>
      <c r="E1252" s="42"/>
      <c r="F1252" s="42"/>
      <c r="G1252" s="42"/>
      <c r="H1252" s="42"/>
      <c r="I1252" s="42"/>
      <c r="J1252" s="42"/>
      <c r="K1252" s="42"/>
      <c r="L1252" s="42"/>
      <c r="M1252" s="42"/>
      <c r="N1252" s="42"/>
      <c r="O1252" s="42"/>
      <c r="P1252" s="42"/>
    </row>
    <row r="1253" spans="1:16">
      <c r="A1253" s="42"/>
      <c r="B1253" s="43"/>
      <c r="C1253" s="42"/>
      <c r="D1253" s="42"/>
      <c r="E1253" s="42"/>
      <c r="F1253" s="42"/>
      <c r="G1253" s="42"/>
      <c r="H1253" s="42"/>
      <c r="I1253" s="42"/>
      <c r="J1253" s="42"/>
      <c r="K1253" s="42"/>
      <c r="L1253" s="42"/>
      <c r="M1253" s="42"/>
      <c r="N1253" s="42"/>
      <c r="O1253" s="42"/>
      <c r="P1253" s="42"/>
    </row>
    <row r="1254" spans="1:16">
      <c r="A1254" s="42"/>
      <c r="B1254" s="43"/>
      <c r="C1254" s="42"/>
      <c r="D1254" s="42"/>
      <c r="E1254" s="42"/>
      <c r="F1254" s="42"/>
      <c r="G1254" s="42"/>
      <c r="H1254" s="42"/>
      <c r="I1254" s="42"/>
      <c r="J1254" s="42"/>
      <c r="K1254" s="42"/>
      <c r="L1254" s="42"/>
      <c r="M1254" s="42"/>
      <c r="N1254" s="42"/>
      <c r="O1254" s="42"/>
      <c r="P1254" s="42"/>
    </row>
    <row r="1255" spans="1:16">
      <c r="A1255" s="42"/>
      <c r="B1255" s="43"/>
      <c r="C1255" s="42"/>
      <c r="D1255" s="42"/>
      <c r="E1255" s="42"/>
      <c r="F1255" s="42"/>
      <c r="G1255" s="42"/>
      <c r="H1255" s="42"/>
      <c r="I1255" s="42"/>
      <c r="J1255" s="42"/>
      <c r="K1255" s="42"/>
      <c r="L1255" s="42"/>
      <c r="M1255" s="42"/>
      <c r="N1255" s="42"/>
      <c r="O1255" s="42"/>
      <c r="P1255" s="42"/>
    </row>
    <row r="1256" spans="1:16">
      <c r="A1256" s="42"/>
      <c r="B1256" s="43"/>
      <c r="C1256" s="42"/>
      <c r="D1256" s="42"/>
      <c r="E1256" s="42"/>
      <c r="F1256" s="42"/>
      <c r="G1256" s="42"/>
      <c r="H1256" s="42"/>
      <c r="I1256" s="42"/>
      <c r="J1256" s="42"/>
      <c r="K1256" s="42"/>
      <c r="L1256" s="42"/>
      <c r="M1256" s="42"/>
      <c r="N1256" s="42"/>
      <c r="O1256" s="42"/>
      <c r="P1256" s="42"/>
    </row>
    <row r="1257" spans="1:16">
      <c r="A1257" s="42"/>
      <c r="B1257" s="43"/>
      <c r="C1257" s="42"/>
      <c r="D1257" s="42"/>
      <c r="E1257" s="42"/>
      <c r="F1257" s="42"/>
      <c r="G1257" s="42"/>
      <c r="H1257" s="42"/>
      <c r="I1257" s="42"/>
      <c r="J1257" s="42"/>
      <c r="K1257" s="42"/>
      <c r="L1257" s="42"/>
      <c r="M1257" s="42"/>
      <c r="N1257" s="42"/>
      <c r="O1257" s="42"/>
      <c r="P1257" s="42"/>
    </row>
    <row r="1258" spans="1:16">
      <c r="A1258" s="42"/>
      <c r="B1258" s="43"/>
      <c r="C1258" s="42"/>
      <c r="D1258" s="42"/>
      <c r="E1258" s="42"/>
      <c r="F1258" s="42"/>
      <c r="G1258" s="42"/>
      <c r="H1258" s="42"/>
      <c r="I1258" s="42"/>
      <c r="J1258" s="42"/>
      <c r="K1258" s="42"/>
      <c r="L1258" s="42"/>
      <c r="M1258" s="42"/>
      <c r="N1258" s="42"/>
      <c r="O1258" s="42"/>
      <c r="P1258" s="42"/>
    </row>
    <row r="1259" spans="1:16">
      <c r="A1259" s="42"/>
      <c r="B1259" s="43"/>
      <c r="C1259" s="42"/>
      <c r="D1259" s="42"/>
      <c r="E1259" s="42"/>
      <c r="F1259" s="42"/>
      <c r="G1259" s="42"/>
      <c r="H1259" s="42"/>
      <c r="I1259" s="42"/>
      <c r="J1259" s="42"/>
      <c r="K1259" s="42"/>
      <c r="L1259" s="42"/>
      <c r="M1259" s="42"/>
      <c r="N1259" s="42"/>
      <c r="O1259" s="42"/>
      <c r="P1259" s="42"/>
    </row>
    <row r="1260" spans="1:16">
      <c r="A1260" s="42"/>
      <c r="B1260" s="43"/>
      <c r="C1260" s="42"/>
      <c r="D1260" s="42"/>
      <c r="E1260" s="42"/>
      <c r="F1260" s="42"/>
      <c r="G1260" s="42"/>
      <c r="H1260" s="42"/>
      <c r="I1260" s="42"/>
      <c r="J1260" s="42"/>
      <c r="K1260" s="42"/>
      <c r="L1260" s="42"/>
      <c r="M1260" s="42"/>
      <c r="N1260" s="42"/>
      <c r="O1260" s="42"/>
      <c r="P1260" s="42"/>
    </row>
    <row r="1261" spans="1:16">
      <c r="A1261" s="42"/>
      <c r="B1261" s="43"/>
      <c r="C1261" s="42"/>
      <c r="D1261" s="42"/>
      <c r="E1261" s="42"/>
      <c r="F1261" s="42"/>
      <c r="G1261" s="42"/>
      <c r="H1261" s="42"/>
      <c r="I1261" s="42"/>
      <c r="J1261" s="42"/>
      <c r="K1261" s="42"/>
      <c r="L1261" s="42"/>
      <c r="M1261" s="42"/>
      <c r="N1261" s="42"/>
      <c r="O1261" s="42"/>
      <c r="P1261" s="42"/>
    </row>
    <row r="1262" spans="1:16">
      <c r="A1262" s="42"/>
      <c r="B1262" s="43"/>
      <c r="C1262" s="42"/>
      <c r="D1262" s="42"/>
      <c r="E1262" s="42"/>
      <c r="F1262" s="42"/>
      <c r="G1262" s="42"/>
      <c r="H1262" s="42"/>
      <c r="I1262" s="42"/>
      <c r="J1262" s="42"/>
      <c r="K1262" s="42"/>
      <c r="L1262" s="42"/>
      <c r="M1262" s="42"/>
      <c r="N1262" s="42"/>
      <c r="O1262" s="42"/>
      <c r="P1262" s="42"/>
    </row>
    <row r="1263" spans="1:16">
      <c r="A1263" s="42"/>
      <c r="B1263" s="43"/>
      <c r="C1263" s="42"/>
      <c r="D1263" s="42"/>
      <c r="E1263" s="42"/>
      <c r="F1263" s="42"/>
      <c r="G1263" s="42"/>
      <c r="H1263" s="42"/>
      <c r="I1263" s="42"/>
      <c r="J1263" s="42"/>
      <c r="K1263" s="42"/>
      <c r="L1263" s="42"/>
      <c r="M1263" s="42"/>
      <c r="N1263" s="42"/>
      <c r="O1263" s="42"/>
      <c r="P1263" s="42"/>
    </row>
    <row r="1264" spans="1:16">
      <c r="A1264" s="42"/>
      <c r="B1264" s="43"/>
      <c r="C1264" s="42"/>
      <c r="D1264" s="42"/>
      <c r="E1264" s="42"/>
      <c r="F1264" s="42"/>
      <c r="G1264" s="42"/>
      <c r="H1264" s="42"/>
      <c r="I1264" s="42"/>
      <c r="J1264" s="42"/>
      <c r="K1264" s="42"/>
      <c r="L1264" s="42"/>
      <c r="M1264" s="42"/>
      <c r="N1264" s="42"/>
      <c r="O1264" s="42"/>
      <c r="P1264" s="42"/>
    </row>
    <row r="1265" spans="1:16">
      <c r="A1265" s="42"/>
      <c r="B1265" s="43"/>
      <c r="C1265" s="42"/>
      <c r="D1265" s="42"/>
      <c r="E1265" s="42"/>
      <c r="F1265" s="42"/>
      <c r="G1265" s="42"/>
      <c r="H1265" s="42"/>
      <c r="I1265" s="42"/>
      <c r="J1265" s="42"/>
      <c r="K1265" s="42"/>
      <c r="L1265" s="42"/>
      <c r="M1265" s="42"/>
      <c r="N1265" s="42"/>
      <c r="O1265" s="42"/>
      <c r="P1265" s="42"/>
    </row>
    <row r="1266" spans="1:16">
      <c r="A1266" s="42"/>
      <c r="B1266" s="43"/>
      <c r="C1266" s="42"/>
      <c r="D1266" s="42"/>
      <c r="E1266" s="42"/>
      <c r="F1266" s="42"/>
      <c r="G1266" s="42"/>
      <c r="H1266" s="42"/>
      <c r="I1266" s="42"/>
      <c r="J1266" s="42"/>
      <c r="K1266" s="42"/>
      <c r="L1266" s="42"/>
      <c r="M1266" s="42"/>
      <c r="N1266" s="42"/>
      <c r="O1266" s="42"/>
      <c r="P1266" s="42"/>
    </row>
    <row r="1267" spans="1:16">
      <c r="A1267" s="42"/>
      <c r="B1267" s="43"/>
      <c r="C1267" s="42"/>
      <c r="D1267" s="42"/>
      <c r="E1267" s="42"/>
      <c r="F1267" s="42"/>
      <c r="G1267" s="42"/>
      <c r="H1267" s="42"/>
      <c r="I1267" s="42"/>
      <c r="J1267" s="42"/>
      <c r="K1267" s="42"/>
      <c r="L1267" s="42"/>
      <c r="M1267" s="42"/>
      <c r="N1267" s="42"/>
      <c r="O1267" s="42"/>
      <c r="P1267" s="42"/>
    </row>
    <row r="1268" spans="1:16">
      <c r="A1268" s="42"/>
      <c r="B1268" s="43"/>
      <c r="C1268" s="42"/>
      <c r="D1268" s="42"/>
      <c r="E1268" s="42"/>
      <c r="F1268" s="42"/>
      <c r="G1268" s="42"/>
      <c r="H1268" s="42"/>
      <c r="I1268" s="42"/>
      <c r="J1268" s="42"/>
      <c r="K1268" s="42"/>
      <c r="L1268" s="42"/>
      <c r="M1268" s="42"/>
      <c r="N1268" s="42"/>
      <c r="O1268" s="42"/>
      <c r="P1268" s="42"/>
    </row>
    <row r="1269" spans="1:16">
      <c r="A1269" s="42"/>
      <c r="B1269" s="43"/>
      <c r="C1269" s="42"/>
      <c r="D1269" s="42"/>
      <c r="E1269" s="42"/>
      <c r="F1269" s="42"/>
      <c r="G1269" s="42"/>
      <c r="H1269" s="42"/>
      <c r="I1269" s="42"/>
      <c r="J1269" s="42"/>
      <c r="K1269" s="42"/>
      <c r="L1269" s="42"/>
      <c r="M1269" s="42"/>
      <c r="N1269" s="42"/>
      <c r="O1269" s="42"/>
      <c r="P1269" s="42"/>
    </row>
    <row r="1270" spans="1:16">
      <c r="A1270" s="42"/>
      <c r="B1270" s="43"/>
      <c r="C1270" s="42"/>
      <c r="D1270" s="42"/>
      <c r="E1270" s="42"/>
      <c r="F1270" s="42"/>
      <c r="G1270" s="42"/>
      <c r="H1270" s="42"/>
      <c r="I1270" s="42"/>
      <c r="J1270" s="42"/>
      <c r="K1270" s="42"/>
      <c r="L1270" s="42"/>
      <c r="M1270" s="42"/>
      <c r="N1270" s="42"/>
      <c r="O1270" s="42"/>
      <c r="P1270" s="42"/>
    </row>
    <row r="1271" spans="1:16">
      <c r="A1271" s="42"/>
      <c r="B1271" s="43"/>
      <c r="C1271" s="42"/>
      <c r="D1271" s="42"/>
      <c r="E1271" s="42"/>
      <c r="F1271" s="42"/>
      <c r="G1271" s="42"/>
      <c r="H1271" s="42"/>
      <c r="I1271" s="42"/>
      <c r="J1271" s="42"/>
      <c r="K1271" s="42"/>
      <c r="L1271" s="42"/>
      <c r="M1271" s="42"/>
      <c r="N1271" s="42"/>
      <c r="O1271" s="42"/>
      <c r="P1271" s="42"/>
    </row>
    <row r="1272" spans="1:16">
      <c r="A1272" s="42"/>
      <c r="B1272" s="43"/>
      <c r="C1272" s="42"/>
      <c r="D1272" s="42"/>
      <c r="E1272" s="42"/>
      <c r="F1272" s="42"/>
      <c r="G1272" s="42"/>
      <c r="H1272" s="42"/>
      <c r="I1272" s="42"/>
      <c r="J1272" s="42"/>
      <c r="K1272" s="42"/>
      <c r="L1272" s="42"/>
      <c r="M1272" s="42"/>
      <c r="N1272" s="42"/>
      <c r="O1272" s="42"/>
      <c r="P1272" s="42"/>
    </row>
    <row r="1273" spans="1:16">
      <c r="A1273" s="42"/>
      <c r="B1273" s="43"/>
      <c r="C1273" s="42"/>
      <c r="D1273" s="42"/>
      <c r="E1273" s="42"/>
      <c r="F1273" s="42"/>
      <c r="G1273" s="42"/>
      <c r="H1273" s="42"/>
      <c r="I1273" s="42"/>
      <c r="J1273" s="42"/>
      <c r="K1273" s="42"/>
      <c r="L1273" s="42"/>
      <c r="M1273" s="42"/>
      <c r="N1273" s="42"/>
      <c r="O1273" s="42"/>
      <c r="P1273" s="42"/>
    </row>
    <row r="1274" spans="1:16">
      <c r="A1274" s="42"/>
      <c r="B1274" s="43"/>
      <c r="C1274" s="42"/>
      <c r="D1274" s="42"/>
      <c r="E1274" s="42"/>
      <c r="F1274" s="42"/>
      <c r="G1274" s="42"/>
      <c r="H1274" s="42"/>
      <c r="I1274" s="42"/>
      <c r="J1274" s="42"/>
      <c r="K1274" s="42"/>
      <c r="L1274" s="42"/>
      <c r="M1274" s="42"/>
      <c r="N1274" s="42"/>
      <c r="O1274" s="42"/>
      <c r="P1274" s="42"/>
    </row>
    <row r="1275" spans="1:16">
      <c r="A1275" s="42"/>
      <c r="B1275" s="43"/>
      <c r="C1275" s="42"/>
      <c r="D1275" s="42"/>
      <c r="E1275" s="42"/>
      <c r="F1275" s="42"/>
      <c r="G1275" s="42"/>
      <c r="H1275" s="42"/>
      <c r="I1275" s="42"/>
      <c r="J1275" s="42"/>
      <c r="K1275" s="42"/>
      <c r="L1275" s="42"/>
      <c r="M1275" s="42"/>
      <c r="N1275" s="42"/>
      <c r="O1275" s="42"/>
      <c r="P1275" s="42"/>
    </row>
    <row r="1276" spans="1:16">
      <c r="A1276" s="42"/>
      <c r="B1276" s="43"/>
      <c r="C1276" s="42"/>
      <c r="D1276" s="42"/>
      <c r="E1276" s="42"/>
      <c r="F1276" s="42"/>
      <c r="G1276" s="42"/>
      <c r="H1276" s="42"/>
      <c r="I1276" s="42"/>
      <c r="J1276" s="42"/>
      <c r="K1276" s="42"/>
      <c r="L1276" s="42"/>
      <c r="M1276" s="42"/>
      <c r="N1276" s="42"/>
      <c r="O1276" s="42"/>
      <c r="P1276" s="42"/>
    </row>
    <row r="1277" spans="1:16">
      <c r="A1277" s="42"/>
      <c r="B1277" s="43"/>
      <c r="C1277" s="42"/>
      <c r="D1277" s="42"/>
      <c r="E1277" s="42"/>
      <c r="F1277" s="42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</row>
    <row r="1278" spans="1:16">
      <c r="A1278" s="42"/>
      <c r="B1278" s="43"/>
      <c r="C1278" s="42"/>
      <c r="D1278" s="42"/>
      <c r="E1278" s="42"/>
      <c r="F1278" s="42"/>
      <c r="G1278" s="42"/>
      <c r="H1278" s="42"/>
      <c r="I1278" s="42"/>
      <c r="J1278" s="42"/>
      <c r="K1278" s="42"/>
      <c r="L1278" s="42"/>
      <c r="M1278" s="42"/>
      <c r="N1278" s="42"/>
      <c r="O1278" s="42"/>
      <c r="P1278" s="42"/>
    </row>
    <row r="1279" spans="1:16">
      <c r="A1279" s="42"/>
      <c r="B1279" s="43"/>
      <c r="C1279" s="42"/>
      <c r="D1279" s="42"/>
      <c r="E1279" s="42"/>
      <c r="F1279" s="42"/>
      <c r="G1279" s="42"/>
      <c r="H1279" s="42"/>
      <c r="I1279" s="42"/>
      <c r="J1279" s="42"/>
      <c r="K1279" s="42"/>
      <c r="L1279" s="42"/>
      <c r="M1279" s="42"/>
      <c r="N1279" s="42"/>
      <c r="O1279" s="42"/>
      <c r="P1279" s="42"/>
    </row>
    <row r="1280" spans="1:16">
      <c r="A1280" s="42"/>
      <c r="B1280" s="43"/>
      <c r="C1280" s="42"/>
      <c r="D1280" s="42"/>
      <c r="E1280" s="42"/>
      <c r="F1280" s="42"/>
      <c r="G1280" s="42"/>
      <c r="H1280" s="42"/>
      <c r="I1280" s="42"/>
      <c r="J1280" s="42"/>
      <c r="K1280" s="42"/>
      <c r="L1280" s="42"/>
      <c r="M1280" s="42"/>
      <c r="N1280" s="42"/>
      <c r="O1280" s="42"/>
      <c r="P1280" s="42"/>
    </row>
    <row r="1281" spans="1:16">
      <c r="A1281" s="42"/>
      <c r="B1281" s="43"/>
      <c r="C1281" s="42"/>
      <c r="D1281" s="42"/>
      <c r="E1281" s="42"/>
      <c r="F1281" s="42"/>
      <c r="G1281" s="42"/>
      <c r="H1281" s="42"/>
      <c r="I1281" s="42"/>
      <c r="J1281" s="42"/>
      <c r="K1281" s="42"/>
      <c r="L1281" s="42"/>
      <c r="M1281" s="42"/>
      <c r="N1281" s="42"/>
      <c r="O1281" s="42"/>
      <c r="P1281" s="42"/>
    </row>
    <row r="1282" spans="1:16">
      <c r="A1282" s="42"/>
      <c r="B1282" s="43"/>
      <c r="C1282" s="42"/>
      <c r="D1282" s="42"/>
      <c r="E1282" s="42"/>
      <c r="F1282" s="42"/>
      <c r="G1282" s="42"/>
      <c r="H1282" s="42"/>
      <c r="I1282" s="42"/>
      <c r="J1282" s="42"/>
      <c r="K1282" s="42"/>
      <c r="L1282" s="42"/>
      <c r="M1282" s="42"/>
      <c r="N1282" s="42"/>
      <c r="O1282" s="42"/>
      <c r="P1282" s="42"/>
    </row>
    <row r="1283" spans="1:16">
      <c r="A1283" s="42"/>
      <c r="B1283" s="43"/>
      <c r="C1283" s="42"/>
      <c r="D1283" s="42"/>
      <c r="E1283" s="42"/>
      <c r="F1283" s="42"/>
      <c r="G1283" s="42"/>
      <c r="H1283" s="42"/>
      <c r="I1283" s="42"/>
      <c r="J1283" s="42"/>
      <c r="K1283" s="42"/>
      <c r="L1283" s="42"/>
      <c r="M1283" s="42"/>
      <c r="N1283" s="42"/>
      <c r="O1283" s="42"/>
      <c r="P1283" s="42"/>
    </row>
    <row r="1284" spans="1:16">
      <c r="A1284" s="42"/>
      <c r="B1284" s="43"/>
      <c r="C1284" s="42"/>
      <c r="D1284" s="42"/>
      <c r="E1284" s="42"/>
      <c r="F1284" s="42"/>
      <c r="G1284" s="42"/>
      <c r="H1284" s="42"/>
      <c r="I1284" s="42"/>
      <c r="J1284" s="42"/>
      <c r="K1284" s="42"/>
      <c r="L1284" s="42"/>
      <c r="M1284" s="42"/>
      <c r="N1284" s="42"/>
      <c r="O1284" s="42"/>
      <c r="P1284" s="42"/>
    </row>
    <row r="1285" spans="1:16">
      <c r="A1285" s="42"/>
      <c r="B1285" s="43"/>
      <c r="C1285" s="42"/>
      <c r="D1285" s="42"/>
      <c r="E1285" s="42"/>
      <c r="F1285" s="42"/>
      <c r="G1285" s="42"/>
      <c r="H1285" s="42"/>
      <c r="I1285" s="42"/>
      <c r="J1285" s="42"/>
      <c r="K1285" s="42"/>
      <c r="L1285" s="42"/>
      <c r="M1285" s="42"/>
      <c r="N1285" s="42"/>
      <c r="O1285" s="42"/>
      <c r="P1285" s="42"/>
    </row>
    <row r="1286" spans="1:16">
      <c r="A1286" s="42"/>
      <c r="B1286" s="43"/>
      <c r="C1286" s="42"/>
      <c r="D1286" s="42"/>
      <c r="E1286" s="42"/>
      <c r="F1286" s="42"/>
      <c r="G1286" s="42"/>
      <c r="H1286" s="42"/>
      <c r="I1286" s="42"/>
      <c r="J1286" s="42"/>
      <c r="K1286" s="42"/>
      <c r="L1286" s="42"/>
      <c r="M1286" s="42"/>
      <c r="N1286" s="42"/>
      <c r="O1286" s="42"/>
      <c r="P1286" s="42"/>
    </row>
    <row r="1287" spans="1:16">
      <c r="A1287" s="42"/>
      <c r="B1287" s="43"/>
      <c r="C1287" s="42"/>
      <c r="D1287" s="42"/>
      <c r="E1287" s="42"/>
      <c r="F1287" s="42"/>
      <c r="G1287" s="42"/>
      <c r="H1287" s="42"/>
      <c r="I1287" s="42"/>
      <c r="J1287" s="42"/>
      <c r="K1287" s="42"/>
      <c r="L1287" s="42"/>
      <c r="M1287" s="42"/>
      <c r="N1287" s="42"/>
      <c r="O1287" s="42"/>
      <c r="P1287" s="42"/>
    </row>
    <row r="1288" spans="1:16">
      <c r="A1288" s="42"/>
      <c r="B1288" s="43"/>
      <c r="C1288" s="42"/>
      <c r="D1288" s="42"/>
      <c r="E1288" s="42"/>
      <c r="F1288" s="42"/>
      <c r="G1288" s="42"/>
      <c r="H1288" s="42"/>
      <c r="I1288" s="42"/>
      <c r="J1288" s="42"/>
      <c r="K1288" s="42"/>
      <c r="L1288" s="42"/>
      <c r="M1288" s="42"/>
      <c r="N1288" s="42"/>
      <c r="O1288" s="42"/>
      <c r="P1288" s="42"/>
    </row>
    <row r="1289" spans="1:16">
      <c r="A1289" s="42"/>
      <c r="B1289" s="43"/>
      <c r="C1289" s="42"/>
      <c r="D1289" s="42"/>
      <c r="E1289" s="42"/>
      <c r="F1289" s="42"/>
      <c r="G1289" s="42"/>
      <c r="H1289" s="42"/>
      <c r="I1289" s="42"/>
      <c r="J1289" s="42"/>
      <c r="K1289" s="42"/>
      <c r="L1289" s="42"/>
      <c r="M1289" s="42"/>
      <c r="N1289" s="42"/>
      <c r="O1289" s="42"/>
      <c r="P1289" s="42"/>
    </row>
    <row r="1290" spans="1:16">
      <c r="A1290" s="42"/>
      <c r="B1290" s="43"/>
      <c r="C1290" s="42"/>
      <c r="D1290" s="42"/>
      <c r="E1290" s="42"/>
      <c r="F1290" s="42"/>
      <c r="G1290" s="42"/>
      <c r="H1290" s="42"/>
      <c r="I1290" s="42"/>
      <c r="J1290" s="42"/>
      <c r="K1290" s="42"/>
      <c r="L1290" s="42"/>
      <c r="M1290" s="42"/>
      <c r="N1290" s="42"/>
      <c r="O1290" s="42"/>
      <c r="P1290" s="42"/>
    </row>
    <row r="1291" spans="1:16">
      <c r="A1291" s="42"/>
      <c r="B1291" s="43"/>
      <c r="C1291" s="42"/>
      <c r="D1291" s="42"/>
      <c r="E1291" s="42"/>
      <c r="F1291" s="42"/>
      <c r="G1291" s="42"/>
      <c r="H1291" s="42"/>
      <c r="I1291" s="42"/>
      <c r="J1291" s="42"/>
      <c r="K1291" s="42"/>
      <c r="L1291" s="42"/>
      <c r="M1291" s="42"/>
      <c r="N1291" s="42"/>
      <c r="O1291" s="42"/>
      <c r="P1291" s="42"/>
    </row>
    <row r="1292" spans="1:16">
      <c r="A1292" s="42"/>
      <c r="B1292" s="43"/>
      <c r="C1292" s="42"/>
      <c r="D1292" s="42"/>
      <c r="E1292" s="42"/>
      <c r="F1292" s="42"/>
      <c r="G1292" s="42"/>
      <c r="H1292" s="42"/>
      <c r="I1292" s="42"/>
      <c r="J1292" s="42"/>
      <c r="K1292" s="42"/>
      <c r="L1292" s="42"/>
      <c r="M1292" s="42"/>
      <c r="N1292" s="42"/>
      <c r="O1292" s="42"/>
      <c r="P1292" s="42"/>
    </row>
    <row r="1293" spans="1:16">
      <c r="A1293" s="42"/>
      <c r="B1293" s="43"/>
      <c r="C1293" s="42"/>
      <c r="D1293" s="42"/>
      <c r="E1293" s="42"/>
      <c r="F1293" s="42"/>
      <c r="G1293" s="42"/>
      <c r="H1293" s="42"/>
      <c r="I1293" s="42"/>
      <c r="J1293" s="42"/>
      <c r="K1293" s="42"/>
      <c r="L1293" s="42"/>
      <c r="M1293" s="42"/>
      <c r="N1293" s="42"/>
      <c r="O1293" s="42"/>
      <c r="P1293" s="42"/>
    </row>
    <row r="1294" spans="1:16">
      <c r="A1294" s="42"/>
      <c r="B1294" s="43"/>
      <c r="C1294" s="42"/>
      <c r="D1294" s="42"/>
      <c r="E1294" s="42"/>
      <c r="F1294" s="42"/>
      <c r="G1294" s="42"/>
      <c r="H1294" s="42"/>
      <c r="I1294" s="42"/>
      <c r="J1294" s="42"/>
      <c r="K1294" s="42"/>
      <c r="L1294" s="42"/>
      <c r="M1294" s="42"/>
      <c r="N1294" s="42"/>
      <c r="O1294" s="42"/>
      <c r="P1294" s="42"/>
    </row>
    <row r="1295" spans="1:16">
      <c r="A1295" s="42"/>
      <c r="B1295" s="43"/>
      <c r="C1295" s="42"/>
      <c r="D1295" s="42"/>
      <c r="E1295" s="42"/>
      <c r="F1295" s="42"/>
      <c r="G1295" s="42"/>
      <c r="H1295" s="42"/>
      <c r="I1295" s="42"/>
      <c r="J1295" s="42"/>
      <c r="K1295" s="42"/>
      <c r="L1295" s="42"/>
      <c r="M1295" s="42"/>
      <c r="N1295" s="42"/>
      <c r="O1295" s="42"/>
      <c r="P1295" s="42"/>
    </row>
    <row r="1296" spans="1:16">
      <c r="A1296" s="42"/>
      <c r="B1296" s="43"/>
      <c r="C1296" s="42"/>
      <c r="D1296" s="42"/>
      <c r="E1296" s="42"/>
      <c r="F1296" s="42"/>
      <c r="G1296" s="42"/>
      <c r="H1296" s="42"/>
      <c r="I1296" s="42"/>
      <c r="J1296" s="42"/>
      <c r="K1296" s="42"/>
      <c r="L1296" s="42"/>
      <c r="M1296" s="42"/>
      <c r="N1296" s="42"/>
      <c r="O1296" s="42"/>
      <c r="P1296" s="42"/>
    </row>
    <row r="1297" spans="1:16">
      <c r="A1297" s="42"/>
      <c r="B1297" s="43"/>
      <c r="C1297" s="42"/>
      <c r="D1297" s="42"/>
      <c r="E1297" s="42"/>
      <c r="F1297" s="42"/>
      <c r="G1297" s="42"/>
      <c r="H1297" s="42"/>
      <c r="I1297" s="42"/>
      <c r="J1297" s="42"/>
      <c r="K1297" s="42"/>
      <c r="L1297" s="42"/>
      <c r="M1297" s="42"/>
      <c r="N1297" s="42"/>
      <c r="O1297" s="42"/>
      <c r="P1297" s="42"/>
    </row>
    <row r="1298" spans="1:16">
      <c r="A1298" s="42"/>
      <c r="B1298" s="43"/>
      <c r="C1298" s="42"/>
      <c r="D1298" s="42"/>
      <c r="E1298" s="42"/>
      <c r="F1298" s="42"/>
      <c r="G1298" s="42"/>
      <c r="H1298" s="42"/>
      <c r="I1298" s="42"/>
      <c r="J1298" s="42"/>
      <c r="K1298" s="42"/>
      <c r="L1298" s="42"/>
      <c r="M1298" s="42"/>
      <c r="N1298" s="42"/>
      <c r="O1298" s="42"/>
      <c r="P1298" s="42"/>
    </row>
    <row r="1299" spans="1:16">
      <c r="A1299" s="42"/>
      <c r="B1299" s="43"/>
      <c r="C1299" s="42"/>
      <c r="D1299" s="42"/>
      <c r="E1299" s="42"/>
      <c r="F1299" s="42"/>
      <c r="G1299" s="42"/>
      <c r="H1299" s="42"/>
      <c r="I1299" s="42"/>
      <c r="J1299" s="42"/>
      <c r="K1299" s="42"/>
      <c r="L1299" s="42"/>
      <c r="M1299" s="42"/>
      <c r="N1299" s="42"/>
      <c r="O1299" s="42"/>
      <c r="P1299" s="42"/>
    </row>
    <row r="1300" spans="1:16">
      <c r="A1300" s="42"/>
      <c r="B1300" s="43"/>
      <c r="C1300" s="42"/>
      <c r="D1300" s="42"/>
      <c r="E1300" s="42"/>
      <c r="F1300" s="42"/>
      <c r="G1300" s="42"/>
      <c r="H1300" s="42"/>
      <c r="I1300" s="42"/>
      <c r="J1300" s="42"/>
      <c r="K1300" s="42"/>
      <c r="L1300" s="42"/>
      <c r="M1300" s="42"/>
      <c r="N1300" s="42"/>
      <c r="O1300" s="42"/>
      <c r="P1300" s="42"/>
    </row>
    <row r="1301" spans="1:16">
      <c r="A1301" s="42"/>
      <c r="B1301" s="43"/>
      <c r="C1301" s="42"/>
      <c r="D1301" s="42"/>
      <c r="E1301" s="42"/>
      <c r="F1301" s="42"/>
      <c r="G1301" s="42"/>
      <c r="H1301" s="42"/>
      <c r="I1301" s="42"/>
      <c r="J1301" s="42"/>
      <c r="K1301" s="42"/>
      <c r="L1301" s="42"/>
      <c r="M1301" s="42"/>
      <c r="N1301" s="42"/>
      <c r="O1301" s="42"/>
      <c r="P1301" s="42"/>
    </row>
    <row r="1302" spans="1:16">
      <c r="A1302" s="42"/>
      <c r="B1302" s="43"/>
      <c r="C1302" s="42"/>
      <c r="D1302" s="42"/>
      <c r="E1302" s="42"/>
      <c r="F1302" s="42"/>
      <c r="G1302" s="42"/>
      <c r="H1302" s="42"/>
      <c r="I1302" s="42"/>
      <c r="J1302" s="42"/>
      <c r="K1302" s="42"/>
      <c r="L1302" s="42"/>
      <c r="M1302" s="42"/>
      <c r="N1302" s="42"/>
      <c r="O1302" s="42"/>
      <c r="P1302" s="42"/>
    </row>
    <row r="1303" spans="1:16">
      <c r="A1303" s="42"/>
      <c r="B1303" s="43"/>
      <c r="C1303" s="42"/>
      <c r="D1303" s="42"/>
      <c r="E1303" s="42"/>
      <c r="F1303" s="42"/>
      <c r="G1303" s="42"/>
      <c r="H1303" s="42"/>
      <c r="I1303" s="42"/>
      <c r="J1303" s="42"/>
      <c r="K1303" s="42"/>
      <c r="L1303" s="42"/>
      <c r="M1303" s="42"/>
      <c r="N1303" s="42"/>
      <c r="O1303" s="42"/>
      <c r="P1303" s="42"/>
    </row>
    <row r="1304" spans="1:16">
      <c r="A1304" s="42"/>
      <c r="B1304" s="43"/>
      <c r="C1304" s="42"/>
      <c r="D1304" s="42"/>
      <c r="E1304" s="42"/>
      <c r="F1304" s="42"/>
      <c r="G1304" s="42"/>
      <c r="H1304" s="42"/>
      <c r="I1304" s="42"/>
      <c r="J1304" s="42"/>
      <c r="K1304" s="42"/>
      <c r="L1304" s="42"/>
      <c r="M1304" s="42"/>
      <c r="N1304" s="42"/>
      <c r="O1304" s="42"/>
      <c r="P1304" s="42"/>
    </row>
    <row r="1305" spans="1:16">
      <c r="A1305" s="42"/>
      <c r="B1305" s="43"/>
      <c r="C1305" s="42"/>
      <c r="D1305" s="42"/>
      <c r="E1305" s="42"/>
      <c r="F1305" s="42"/>
      <c r="G1305" s="42"/>
      <c r="H1305" s="42"/>
      <c r="I1305" s="42"/>
      <c r="J1305" s="42"/>
      <c r="K1305" s="42"/>
      <c r="L1305" s="42"/>
      <c r="M1305" s="42"/>
      <c r="N1305" s="42"/>
      <c r="O1305" s="42"/>
      <c r="P1305" s="42"/>
    </row>
    <row r="1306" spans="1:16">
      <c r="A1306" s="42"/>
      <c r="B1306" s="43"/>
      <c r="C1306" s="42"/>
      <c r="D1306" s="42"/>
      <c r="E1306" s="42"/>
      <c r="F1306" s="42"/>
      <c r="G1306" s="42"/>
      <c r="H1306" s="42"/>
      <c r="I1306" s="42"/>
      <c r="J1306" s="42"/>
      <c r="K1306" s="42"/>
      <c r="L1306" s="42"/>
      <c r="M1306" s="42"/>
      <c r="N1306" s="42"/>
      <c r="O1306" s="42"/>
      <c r="P1306" s="42"/>
    </row>
    <row r="1307" spans="1:16">
      <c r="A1307" s="42"/>
      <c r="B1307" s="43"/>
      <c r="C1307" s="42"/>
      <c r="D1307" s="42"/>
      <c r="E1307" s="42"/>
      <c r="F1307" s="42"/>
      <c r="G1307" s="42"/>
      <c r="H1307" s="42"/>
      <c r="I1307" s="42"/>
      <c r="J1307" s="42"/>
      <c r="K1307" s="42"/>
      <c r="L1307" s="42"/>
      <c r="M1307" s="42"/>
      <c r="N1307" s="42"/>
      <c r="O1307" s="42"/>
      <c r="P1307" s="42"/>
    </row>
    <row r="1308" spans="1:16">
      <c r="A1308" s="42"/>
      <c r="B1308" s="43"/>
      <c r="C1308" s="42"/>
      <c r="D1308" s="42"/>
      <c r="E1308" s="42"/>
      <c r="F1308" s="42"/>
      <c r="G1308" s="42"/>
      <c r="H1308" s="42"/>
      <c r="I1308" s="42"/>
      <c r="J1308" s="42"/>
      <c r="K1308" s="42"/>
      <c r="L1308" s="42"/>
      <c r="M1308" s="42"/>
      <c r="N1308" s="42"/>
      <c r="O1308" s="42"/>
      <c r="P1308" s="42"/>
    </row>
    <row r="1309" spans="1:16">
      <c r="A1309" s="42"/>
      <c r="B1309" s="43"/>
      <c r="C1309" s="42"/>
      <c r="D1309" s="42"/>
      <c r="E1309" s="42"/>
      <c r="F1309" s="42"/>
      <c r="G1309" s="42"/>
      <c r="H1309" s="42"/>
      <c r="I1309" s="42"/>
      <c r="J1309" s="42"/>
      <c r="K1309" s="42"/>
      <c r="L1309" s="42"/>
      <c r="M1309" s="42"/>
      <c r="N1309" s="42"/>
      <c r="O1309" s="42"/>
      <c r="P1309" s="42"/>
    </row>
    <row r="1310" spans="1:16">
      <c r="A1310" s="42"/>
      <c r="B1310" s="43"/>
      <c r="C1310" s="42"/>
      <c r="D1310" s="42"/>
      <c r="E1310" s="42"/>
      <c r="F1310" s="42"/>
      <c r="G1310" s="42"/>
      <c r="H1310" s="42"/>
      <c r="I1310" s="42"/>
      <c r="J1310" s="42"/>
      <c r="K1310" s="42"/>
      <c r="L1310" s="42"/>
      <c r="M1310" s="42"/>
      <c r="N1310" s="42"/>
      <c r="O1310" s="42"/>
      <c r="P1310" s="42"/>
    </row>
    <row r="1311" spans="1:16">
      <c r="A1311" s="42"/>
      <c r="B1311" s="43"/>
      <c r="C1311" s="42"/>
      <c r="D1311" s="42"/>
      <c r="E1311" s="42"/>
      <c r="F1311" s="42"/>
      <c r="G1311" s="42"/>
      <c r="H1311" s="42"/>
      <c r="I1311" s="42"/>
      <c r="J1311" s="42"/>
      <c r="K1311" s="42"/>
      <c r="L1311" s="42"/>
      <c r="M1311" s="42"/>
      <c r="N1311" s="42"/>
      <c r="O1311" s="42"/>
      <c r="P1311" s="42"/>
    </row>
    <row r="1312" spans="1:16">
      <c r="A1312" s="42"/>
      <c r="B1312" s="43"/>
      <c r="C1312" s="42"/>
      <c r="D1312" s="42"/>
      <c r="E1312" s="42"/>
      <c r="F1312" s="42"/>
      <c r="G1312" s="42"/>
      <c r="H1312" s="42"/>
      <c r="I1312" s="42"/>
      <c r="J1312" s="42"/>
      <c r="K1312" s="42"/>
      <c r="L1312" s="42"/>
      <c r="M1312" s="42"/>
      <c r="N1312" s="42"/>
      <c r="O1312" s="42"/>
      <c r="P1312" s="42"/>
    </row>
    <row r="1313" spans="1:16">
      <c r="A1313" s="42"/>
      <c r="B1313" s="43"/>
      <c r="C1313" s="42"/>
      <c r="D1313" s="42"/>
      <c r="E1313" s="42"/>
      <c r="F1313" s="42"/>
      <c r="G1313" s="42"/>
      <c r="H1313" s="42"/>
      <c r="I1313" s="42"/>
      <c r="J1313" s="42"/>
      <c r="K1313" s="42"/>
      <c r="L1313" s="42"/>
      <c r="M1313" s="42"/>
      <c r="N1313" s="42"/>
      <c r="O1313" s="42"/>
      <c r="P1313" s="42"/>
    </row>
    <row r="1314" spans="1:16">
      <c r="A1314" s="42"/>
      <c r="B1314" s="43"/>
      <c r="C1314" s="42"/>
      <c r="D1314" s="42"/>
      <c r="E1314" s="42"/>
      <c r="F1314" s="42"/>
      <c r="G1314" s="42"/>
      <c r="H1314" s="42"/>
      <c r="I1314" s="42"/>
      <c r="J1314" s="42"/>
      <c r="K1314" s="42"/>
      <c r="L1314" s="42"/>
      <c r="M1314" s="42"/>
      <c r="N1314" s="42"/>
      <c r="O1314" s="42"/>
      <c r="P1314" s="42"/>
    </row>
    <row r="1315" spans="1:16">
      <c r="A1315" s="42"/>
      <c r="B1315" s="43"/>
      <c r="C1315" s="42"/>
      <c r="D1315" s="42"/>
      <c r="E1315" s="42"/>
      <c r="F1315" s="42"/>
      <c r="G1315" s="42"/>
      <c r="H1315" s="42"/>
      <c r="I1315" s="42"/>
      <c r="J1315" s="42"/>
      <c r="K1315" s="42"/>
      <c r="L1315" s="42"/>
      <c r="M1315" s="42"/>
      <c r="N1315" s="42"/>
      <c r="O1315" s="42"/>
      <c r="P1315" s="42"/>
    </row>
    <row r="1316" spans="1:16">
      <c r="A1316" s="42"/>
      <c r="B1316" s="43"/>
      <c r="C1316" s="42"/>
      <c r="D1316" s="42"/>
      <c r="E1316" s="42"/>
      <c r="F1316" s="42"/>
      <c r="G1316" s="42"/>
      <c r="H1316" s="42"/>
      <c r="I1316" s="42"/>
      <c r="J1316" s="42"/>
      <c r="K1316" s="42"/>
      <c r="L1316" s="42"/>
      <c r="M1316" s="42"/>
      <c r="N1316" s="42"/>
      <c r="O1316" s="42"/>
      <c r="P1316" s="42"/>
    </row>
    <row r="1317" spans="1:16">
      <c r="A1317" s="42"/>
      <c r="B1317" s="43"/>
      <c r="C1317" s="42"/>
      <c r="D1317" s="42"/>
      <c r="E1317" s="42"/>
      <c r="F1317" s="42"/>
      <c r="G1317" s="42"/>
      <c r="H1317" s="42"/>
      <c r="I1317" s="42"/>
      <c r="J1317" s="42"/>
      <c r="K1317" s="42"/>
      <c r="L1317" s="42"/>
      <c r="M1317" s="42"/>
      <c r="N1317" s="42"/>
      <c r="O1317" s="42"/>
      <c r="P1317" s="42"/>
    </row>
    <row r="1318" spans="1:16">
      <c r="A1318" s="42"/>
      <c r="B1318" s="43"/>
      <c r="C1318" s="42"/>
      <c r="D1318" s="42"/>
      <c r="E1318" s="42"/>
      <c r="F1318" s="42"/>
      <c r="G1318" s="42"/>
      <c r="H1318" s="42"/>
      <c r="I1318" s="42"/>
      <c r="J1318" s="42"/>
      <c r="K1318" s="42"/>
      <c r="L1318" s="42"/>
      <c r="M1318" s="42"/>
      <c r="N1318" s="42"/>
      <c r="O1318" s="42"/>
      <c r="P1318" s="42"/>
    </row>
    <row r="1319" spans="1:16">
      <c r="A1319" s="42"/>
      <c r="B1319" s="43"/>
      <c r="C1319" s="42"/>
      <c r="D1319" s="42"/>
      <c r="E1319" s="42"/>
      <c r="F1319" s="42"/>
      <c r="G1319" s="42"/>
      <c r="H1319" s="42"/>
      <c r="I1319" s="42"/>
      <c r="J1319" s="42"/>
      <c r="K1319" s="42"/>
      <c r="L1319" s="42"/>
      <c r="M1319" s="42"/>
      <c r="N1319" s="42"/>
      <c r="O1319" s="42"/>
      <c r="P1319" s="42"/>
    </row>
    <row r="1320" spans="1:16">
      <c r="A1320" s="42"/>
      <c r="B1320" s="43"/>
      <c r="C1320" s="42"/>
      <c r="D1320" s="42"/>
      <c r="E1320" s="42"/>
      <c r="F1320" s="42"/>
      <c r="G1320" s="42"/>
      <c r="H1320" s="42"/>
      <c r="I1320" s="42"/>
      <c r="J1320" s="42"/>
      <c r="K1320" s="42"/>
      <c r="L1320" s="42"/>
      <c r="M1320" s="42"/>
      <c r="N1320" s="42"/>
      <c r="O1320" s="42"/>
      <c r="P1320" s="42"/>
    </row>
    <row r="1321" spans="1:16">
      <c r="A1321" s="42"/>
      <c r="B1321" s="43"/>
      <c r="C1321" s="42"/>
      <c r="D1321" s="42"/>
      <c r="E1321" s="42"/>
      <c r="F1321" s="42"/>
      <c r="G1321" s="42"/>
      <c r="H1321" s="42"/>
      <c r="I1321" s="42"/>
      <c r="J1321" s="42"/>
      <c r="K1321" s="42"/>
      <c r="L1321" s="42"/>
      <c r="M1321" s="42"/>
      <c r="N1321" s="42"/>
      <c r="O1321" s="42"/>
      <c r="P1321" s="42"/>
    </row>
    <row r="1322" spans="1:16">
      <c r="A1322" s="42"/>
      <c r="B1322" s="43"/>
      <c r="C1322" s="42"/>
      <c r="D1322" s="42"/>
      <c r="E1322" s="42"/>
      <c r="F1322" s="42"/>
      <c r="G1322" s="42"/>
      <c r="H1322" s="42"/>
      <c r="I1322" s="42"/>
      <c r="J1322" s="42"/>
      <c r="K1322" s="42"/>
      <c r="L1322" s="42"/>
      <c r="M1322" s="42"/>
      <c r="N1322" s="42"/>
      <c r="O1322" s="42"/>
      <c r="P1322" s="42"/>
    </row>
    <row r="1323" spans="1:16">
      <c r="A1323" s="42"/>
      <c r="B1323" s="43"/>
      <c r="C1323" s="42"/>
      <c r="D1323" s="42"/>
      <c r="E1323" s="42"/>
      <c r="F1323" s="42"/>
      <c r="G1323" s="42"/>
      <c r="H1323" s="42"/>
      <c r="I1323" s="42"/>
      <c r="J1323" s="42"/>
      <c r="K1323" s="42"/>
      <c r="L1323" s="42"/>
      <c r="M1323" s="42"/>
      <c r="N1323" s="42"/>
      <c r="O1323" s="42"/>
      <c r="P1323" s="42"/>
    </row>
    <row r="1324" spans="1:16">
      <c r="A1324" s="42"/>
      <c r="B1324" s="43"/>
      <c r="C1324" s="42"/>
      <c r="D1324" s="42"/>
      <c r="E1324" s="42"/>
      <c r="F1324" s="42"/>
      <c r="G1324" s="42"/>
      <c r="H1324" s="42"/>
      <c r="I1324" s="42"/>
      <c r="J1324" s="42"/>
      <c r="K1324" s="42"/>
      <c r="L1324" s="42"/>
      <c r="M1324" s="42"/>
      <c r="N1324" s="42"/>
      <c r="O1324" s="42"/>
      <c r="P1324" s="42"/>
    </row>
    <row r="1325" spans="1:16">
      <c r="A1325" s="42"/>
      <c r="B1325" s="43"/>
      <c r="C1325" s="42"/>
      <c r="D1325" s="42"/>
      <c r="E1325" s="42"/>
      <c r="F1325" s="42"/>
      <c r="G1325" s="42"/>
      <c r="H1325" s="42"/>
      <c r="I1325" s="42"/>
      <c r="J1325" s="42"/>
      <c r="K1325" s="42"/>
      <c r="L1325" s="42"/>
      <c r="M1325" s="42"/>
      <c r="N1325" s="42"/>
      <c r="O1325" s="42"/>
      <c r="P1325" s="42"/>
    </row>
    <row r="1326" spans="1:16">
      <c r="A1326" s="42"/>
      <c r="B1326" s="43"/>
      <c r="C1326" s="42"/>
      <c r="D1326" s="42"/>
      <c r="E1326" s="42"/>
      <c r="F1326" s="42"/>
      <c r="G1326" s="42"/>
      <c r="H1326" s="42"/>
      <c r="I1326" s="42"/>
      <c r="J1326" s="42"/>
      <c r="K1326" s="42"/>
      <c r="L1326" s="42"/>
      <c r="M1326" s="42"/>
      <c r="N1326" s="42"/>
      <c r="O1326" s="42"/>
      <c r="P1326" s="42"/>
    </row>
    <row r="1327" spans="1:16">
      <c r="A1327" s="42"/>
      <c r="B1327" s="43"/>
      <c r="C1327" s="42"/>
      <c r="D1327" s="42"/>
      <c r="E1327" s="42"/>
      <c r="F1327" s="42"/>
      <c r="G1327" s="42"/>
      <c r="H1327" s="42"/>
      <c r="I1327" s="42"/>
      <c r="J1327" s="42"/>
      <c r="K1327" s="42"/>
      <c r="L1327" s="42"/>
      <c r="M1327" s="42"/>
      <c r="N1327" s="42"/>
      <c r="O1327" s="42"/>
      <c r="P1327" s="42"/>
    </row>
    <row r="1328" spans="1:16">
      <c r="A1328" s="42"/>
      <c r="B1328" s="43"/>
      <c r="C1328" s="42"/>
      <c r="D1328" s="42"/>
      <c r="E1328" s="42"/>
      <c r="F1328" s="42"/>
      <c r="G1328" s="42"/>
      <c r="H1328" s="42"/>
      <c r="I1328" s="42"/>
      <c r="J1328" s="42"/>
      <c r="K1328" s="42"/>
      <c r="L1328" s="42"/>
      <c r="M1328" s="42"/>
      <c r="N1328" s="42"/>
      <c r="O1328" s="42"/>
      <c r="P1328" s="42"/>
    </row>
    <row r="1329" spans="1:16">
      <c r="A1329" s="42"/>
      <c r="B1329" s="43"/>
      <c r="C1329" s="42"/>
      <c r="D1329" s="42"/>
      <c r="E1329" s="42"/>
      <c r="F1329" s="42"/>
      <c r="G1329" s="42"/>
      <c r="H1329" s="42"/>
      <c r="I1329" s="42"/>
      <c r="J1329" s="42"/>
      <c r="K1329" s="42"/>
      <c r="L1329" s="42"/>
      <c r="M1329" s="42"/>
      <c r="N1329" s="42"/>
      <c r="O1329" s="42"/>
      <c r="P1329" s="42"/>
    </row>
    <row r="1330" spans="1:16">
      <c r="A1330" s="42"/>
      <c r="B1330" s="43"/>
      <c r="C1330" s="42"/>
      <c r="D1330" s="42"/>
      <c r="E1330" s="42"/>
      <c r="F1330" s="42"/>
      <c r="G1330" s="42"/>
      <c r="H1330" s="42"/>
      <c r="I1330" s="42"/>
      <c r="J1330" s="42"/>
      <c r="K1330" s="42"/>
      <c r="L1330" s="42"/>
      <c r="M1330" s="42"/>
      <c r="N1330" s="42"/>
      <c r="O1330" s="42"/>
      <c r="P1330" s="42"/>
    </row>
    <row r="1331" spans="1:16">
      <c r="A1331" s="42"/>
      <c r="B1331" s="43"/>
      <c r="C1331" s="42"/>
      <c r="D1331" s="42"/>
      <c r="E1331" s="42"/>
      <c r="F1331" s="42"/>
      <c r="G1331" s="42"/>
      <c r="H1331" s="42"/>
      <c r="I1331" s="42"/>
      <c r="J1331" s="42"/>
      <c r="K1331" s="42"/>
      <c r="L1331" s="42"/>
      <c r="M1331" s="42"/>
      <c r="N1331" s="42"/>
      <c r="O1331" s="42"/>
      <c r="P1331" s="42"/>
    </row>
    <row r="1332" spans="1:16">
      <c r="A1332" s="42"/>
      <c r="B1332" s="43"/>
      <c r="C1332" s="42"/>
      <c r="D1332" s="42"/>
      <c r="E1332" s="42"/>
      <c r="F1332" s="42"/>
      <c r="G1332" s="42"/>
      <c r="H1332" s="42"/>
      <c r="I1332" s="42"/>
      <c r="J1332" s="42"/>
      <c r="K1332" s="42"/>
      <c r="L1332" s="42"/>
      <c r="M1332" s="42"/>
      <c r="N1332" s="42"/>
      <c r="O1332" s="42"/>
      <c r="P1332" s="42"/>
    </row>
    <row r="1333" spans="1:16">
      <c r="A1333" s="42"/>
      <c r="B1333" s="43"/>
      <c r="C1333" s="42"/>
      <c r="D1333" s="42"/>
      <c r="E1333" s="42"/>
      <c r="F1333" s="42"/>
      <c r="G1333" s="42"/>
      <c r="H1333" s="42"/>
      <c r="I1333" s="42"/>
      <c r="J1333" s="42"/>
      <c r="K1333" s="42"/>
      <c r="L1333" s="42"/>
      <c r="M1333" s="42"/>
      <c r="N1333" s="42"/>
      <c r="O1333" s="42"/>
      <c r="P1333" s="42"/>
    </row>
    <row r="1334" spans="1:16">
      <c r="A1334" s="42"/>
      <c r="B1334" s="43"/>
      <c r="C1334" s="42"/>
      <c r="D1334" s="42"/>
      <c r="E1334" s="42"/>
      <c r="F1334" s="42"/>
      <c r="G1334" s="42"/>
      <c r="H1334" s="42"/>
      <c r="I1334" s="42"/>
      <c r="J1334" s="42"/>
      <c r="K1334" s="42"/>
      <c r="L1334" s="42"/>
      <c r="M1334" s="42"/>
      <c r="N1334" s="42"/>
      <c r="O1334" s="42"/>
      <c r="P1334" s="42"/>
    </row>
    <row r="1335" spans="1:16">
      <c r="A1335" s="42"/>
      <c r="B1335" s="43"/>
      <c r="C1335" s="42"/>
      <c r="D1335" s="42"/>
      <c r="E1335" s="42"/>
      <c r="F1335" s="42"/>
      <c r="G1335" s="42"/>
      <c r="H1335" s="42"/>
      <c r="I1335" s="42"/>
      <c r="J1335" s="42"/>
      <c r="K1335" s="42"/>
      <c r="L1335" s="42"/>
      <c r="M1335" s="42"/>
      <c r="N1335" s="42"/>
      <c r="O1335" s="42"/>
      <c r="P1335" s="42"/>
    </row>
    <row r="1336" spans="1:16">
      <c r="A1336" s="42"/>
      <c r="B1336" s="43"/>
      <c r="C1336" s="42"/>
      <c r="D1336" s="42"/>
      <c r="E1336" s="42"/>
      <c r="F1336" s="42"/>
      <c r="G1336" s="42"/>
      <c r="H1336" s="42"/>
      <c r="I1336" s="42"/>
      <c r="J1336" s="42"/>
      <c r="K1336" s="42"/>
      <c r="L1336" s="42"/>
      <c r="M1336" s="42"/>
      <c r="N1336" s="42"/>
      <c r="O1336" s="42"/>
      <c r="P1336" s="42"/>
    </row>
    <row r="1337" spans="1:16">
      <c r="A1337" s="42"/>
      <c r="B1337" s="43"/>
      <c r="C1337" s="42"/>
      <c r="D1337" s="42"/>
      <c r="E1337" s="42"/>
      <c r="F1337" s="42"/>
      <c r="G1337" s="42"/>
      <c r="H1337" s="42"/>
      <c r="I1337" s="42"/>
      <c r="J1337" s="42"/>
      <c r="K1337" s="42"/>
      <c r="L1337" s="42"/>
      <c r="M1337" s="42"/>
      <c r="N1337" s="42"/>
      <c r="O1337" s="42"/>
      <c r="P1337" s="42"/>
    </row>
    <row r="1338" spans="1:16">
      <c r="A1338" s="42"/>
      <c r="B1338" s="43"/>
      <c r="C1338" s="42"/>
      <c r="D1338" s="42"/>
      <c r="E1338" s="42"/>
      <c r="F1338" s="42"/>
      <c r="G1338" s="42"/>
      <c r="H1338" s="42"/>
      <c r="I1338" s="42"/>
      <c r="J1338" s="42"/>
      <c r="K1338" s="42"/>
      <c r="L1338" s="42"/>
      <c r="M1338" s="42"/>
      <c r="N1338" s="42"/>
      <c r="O1338" s="42"/>
      <c r="P1338" s="42"/>
    </row>
    <row r="1339" spans="1:16">
      <c r="A1339" s="42"/>
      <c r="B1339" s="43"/>
      <c r="C1339" s="42"/>
      <c r="D1339" s="42"/>
      <c r="E1339" s="42"/>
      <c r="F1339" s="42"/>
      <c r="G1339" s="42"/>
      <c r="H1339" s="42"/>
      <c r="I1339" s="42"/>
      <c r="J1339" s="42"/>
      <c r="K1339" s="42"/>
      <c r="L1339" s="42"/>
      <c r="M1339" s="42"/>
      <c r="N1339" s="42"/>
      <c r="O1339" s="42"/>
      <c r="P1339" s="42"/>
    </row>
    <row r="1340" spans="1:16">
      <c r="A1340" s="42"/>
      <c r="B1340" s="43"/>
      <c r="C1340" s="42"/>
      <c r="D1340" s="42"/>
      <c r="E1340" s="42"/>
      <c r="F1340" s="42"/>
      <c r="G1340" s="42"/>
      <c r="H1340" s="42"/>
      <c r="I1340" s="42"/>
      <c r="J1340" s="42"/>
      <c r="K1340" s="42"/>
      <c r="L1340" s="42"/>
      <c r="M1340" s="42"/>
      <c r="N1340" s="42"/>
      <c r="O1340" s="42"/>
      <c r="P1340" s="42"/>
    </row>
    <row r="1341" spans="1:16">
      <c r="A1341" s="42"/>
      <c r="B1341" s="43"/>
      <c r="C1341" s="42"/>
      <c r="D1341" s="42"/>
      <c r="E1341" s="42"/>
      <c r="F1341" s="42"/>
      <c r="G1341" s="42"/>
      <c r="H1341" s="42"/>
      <c r="I1341" s="42"/>
      <c r="J1341" s="42"/>
      <c r="K1341" s="42"/>
      <c r="L1341" s="42"/>
      <c r="M1341" s="42"/>
      <c r="N1341" s="42"/>
      <c r="O1341" s="42"/>
      <c r="P1341" s="42"/>
    </row>
    <row r="1342" spans="1:16">
      <c r="A1342" s="42"/>
      <c r="B1342" s="43"/>
      <c r="C1342" s="42"/>
      <c r="D1342" s="42"/>
      <c r="E1342" s="42"/>
      <c r="F1342" s="42"/>
      <c r="G1342" s="42"/>
      <c r="H1342" s="42"/>
      <c r="I1342" s="42"/>
      <c r="J1342" s="42"/>
      <c r="K1342" s="42"/>
      <c r="L1342" s="42"/>
      <c r="M1342" s="42"/>
      <c r="N1342" s="42"/>
      <c r="O1342" s="42"/>
      <c r="P1342" s="42"/>
    </row>
    <row r="1343" spans="1:16">
      <c r="A1343" s="42"/>
      <c r="B1343" s="43"/>
      <c r="C1343" s="42"/>
      <c r="D1343" s="42"/>
      <c r="E1343" s="42"/>
      <c r="F1343" s="42"/>
      <c r="G1343" s="42"/>
      <c r="H1343" s="42"/>
      <c r="I1343" s="42"/>
      <c r="J1343" s="42"/>
      <c r="K1343" s="42"/>
      <c r="L1343" s="42"/>
      <c r="M1343" s="42"/>
      <c r="N1343" s="42"/>
      <c r="O1343" s="42"/>
      <c r="P1343" s="42"/>
    </row>
    <row r="1344" spans="1:16">
      <c r="A1344" s="42"/>
      <c r="B1344" s="43"/>
      <c r="C1344" s="42"/>
      <c r="D1344" s="42"/>
      <c r="E1344" s="42"/>
      <c r="F1344" s="42"/>
      <c r="G1344" s="42"/>
      <c r="H1344" s="42"/>
      <c r="I1344" s="42"/>
      <c r="J1344" s="42"/>
      <c r="K1344" s="42"/>
      <c r="L1344" s="42"/>
      <c r="M1344" s="42"/>
      <c r="N1344" s="42"/>
      <c r="O1344" s="42"/>
      <c r="P1344" s="42"/>
    </row>
    <row r="1345" spans="1:16">
      <c r="A1345" s="42"/>
      <c r="B1345" s="43"/>
      <c r="C1345" s="42"/>
      <c r="D1345" s="42"/>
      <c r="E1345" s="42"/>
      <c r="F1345" s="42"/>
      <c r="G1345" s="42"/>
      <c r="H1345" s="42"/>
      <c r="I1345" s="42"/>
      <c r="J1345" s="42"/>
      <c r="K1345" s="42"/>
      <c r="L1345" s="42"/>
      <c r="M1345" s="42"/>
      <c r="N1345" s="42"/>
      <c r="O1345" s="42"/>
      <c r="P1345" s="42"/>
    </row>
    <row r="1346" spans="1:16">
      <c r="A1346" s="42"/>
      <c r="B1346" s="43"/>
      <c r="C1346" s="42"/>
      <c r="D1346" s="42"/>
      <c r="E1346" s="42"/>
      <c r="F1346" s="42"/>
      <c r="G1346" s="42"/>
      <c r="H1346" s="42"/>
      <c r="I1346" s="42"/>
      <c r="J1346" s="42"/>
      <c r="K1346" s="42"/>
      <c r="L1346" s="42"/>
      <c r="M1346" s="42"/>
      <c r="N1346" s="42"/>
      <c r="O1346" s="42"/>
      <c r="P1346" s="42"/>
    </row>
    <row r="1347" spans="1:16">
      <c r="A1347" s="42"/>
      <c r="B1347" s="43"/>
      <c r="C1347" s="42"/>
      <c r="D1347" s="42"/>
      <c r="E1347" s="42"/>
      <c r="F1347" s="42"/>
      <c r="G1347" s="42"/>
      <c r="H1347" s="42"/>
      <c r="I1347" s="42"/>
      <c r="J1347" s="42"/>
      <c r="K1347" s="42"/>
      <c r="L1347" s="42"/>
      <c r="M1347" s="42"/>
      <c r="N1347" s="42"/>
      <c r="O1347" s="42"/>
      <c r="P1347" s="42"/>
    </row>
    <row r="1348" spans="1:16">
      <c r="A1348" s="42"/>
      <c r="B1348" s="43"/>
      <c r="C1348" s="42"/>
      <c r="D1348" s="42"/>
      <c r="E1348" s="42"/>
      <c r="F1348" s="42"/>
      <c r="G1348" s="42"/>
      <c r="H1348" s="42"/>
      <c r="I1348" s="42"/>
      <c r="J1348" s="42"/>
      <c r="K1348" s="42"/>
      <c r="L1348" s="42"/>
      <c r="M1348" s="42"/>
      <c r="N1348" s="42"/>
      <c r="O1348" s="42"/>
      <c r="P1348" s="42"/>
    </row>
    <row r="1349" spans="1:16">
      <c r="A1349" s="42"/>
      <c r="B1349" s="43"/>
      <c r="C1349" s="42"/>
      <c r="D1349" s="42"/>
      <c r="E1349" s="42"/>
      <c r="F1349" s="42"/>
      <c r="G1349" s="42"/>
      <c r="H1349" s="42"/>
      <c r="I1349" s="42"/>
      <c r="J1349" s="42"/>
      <c r="K1349" s="42"/>
      <c r="L1349" s="42"/>
      <c r="M1349" s="42"/>
      <c r="N1349" s="42"/>
      <c r="O1349" s="42"/>
      <c r="P1349" s="42"/>
    </row>
    <row r="1350" spans="1:16">
      <c r="A1350" s="42"/>
      <c r="B1350" s="43"/>
      <c r="C1350" s="42"/>
      <c r="D1350" s="42"/>
      <c r="E1350" s="42"/>
      <c r="F1350" s="42"/>
      <c r="G1350" s="42"/>
      <c r="H1350" s="42"/>
      <c r="I1350" s="42"/>
      <c r="J1350" s="42"/>
      <c r="K1350" s="42"/>
      <c r="L1350" s="42"/>
      <c r="M1350" s="42"/>
      <c r="N1350" s="42"/>
      <c r="O1350" s="42"/>
      <c r="P1350" s="42"/>
    </row>
    <row r="1351" spans="1:16">
      <c r="A1351" s="42"/>
      <c r="B1351" s="43"/>
      <c r="C1351" s="42"/>
      <c r="D1351" s="42"/>
      <c r="E1351" s="42"/>
      <c r="F1351" s="42"/>
      <c r="G1351" s="42"/>
      <c r="H1351" s="42"/>
      <c r="I1351" s="42"/>
      <c r="J1351" s="42"/>
      <c r="K1351" s="42"/>
      <c r="L1351" s="42"/>
      <c r="M1351" s="42"/>
      <c r="N1351" s="42"/>
      <c r="O1351" s="42"/>
      <c r="P1351" s="42"/>
    </row>
    <row r="1352" spans="1:16">
      <c r="A1352" s="42"/>
      <c r="B1352" s="43"/>
      <c r="C1352" s="42"/>
      <c r="D1352" s="42"/>
      <c r="E1352" s="42"/>
      <c r="F1352" s="42"/>
      <c r="G1352" s="42"/>
      <c r="H1352" s="42"/>
      <c r="I1352" s="42"/>
      <c r="J1352" s="42"/>
      <c r="K1352" s="42"/>
      <c r="L1352" s="42"/>
      <c r="M1352" s="42"/>
      <c r="N1352" s="42"/>
      <c r="O1352" s="42"/>
      <c r="P1352" s="42"/>
    </row>
    <row r="1353" spans="1:16">
      <c r="A1353" s="42"/>
      <c r="B1353" s="43"/>
      <c r="C1353" s="42"/>
      <c r="D1353" s="42"/>
      <c r="E1353" s="42"/>
      <c r="F1353" s="42"/>
      <c r="G1353" s="42"/>
      <c r="H1353" s="42"/>
      <c r="I1353" s="42"/>
      <c r="J1353" s="42"/>
      <c r="K1353" s="42"/>
      <c r="L1353" s="42"/>
      <c r="M1353" s="42"/>
      <c r="N1353" s="42"/>
      <c r="O1353" s="42"/>
      <c r="P1353" s="42"/>
    </row>
    <row r="1354" spans="1:16">
      <c r="A1354" s="42"/>
      <c r="B1354" s="43"/>
      <c r="C1354" s="42"/>
      <c r="D1354" s="42"/>
      <c r="E1354" s="42"/>
      <c r="F1354" s="42"/>
      <c r="G1354" s="42"/>
      <c r="H1354" s="42"/>
      <c r="I1354" s="42"/>
      <c r="J1354" s="42"/>
      <c r="K1354" s="42"/>
      <c r="L1354" s="42"/>
      <c r="M1354" s="42"/>
      <c r="N1354" s="42"/>
      <c r="O1354" s="42"/>
      <c r="P1354" s="42"/>
    </row>
    <row r="1355" spans="1:16">
      <c r="A1355" s="42"/>
      <c r="B1355" s="43"/>
      <c r="C1355" s="42"/>
      <c r="D1355" s="42"/>
      <c r="E1355" s="42"/>
      <c r="F1355" s="42"/>
      <c r="G1355" s="42"/>
      <c r="H1355" s="42"/>
      <c r="I1355" s="42"/>
      <c r="J1355" s="42"/>
      <c r="K1355" s="42"/>
      <c r="L1355" s="42"/>
      <c r="M1355" s="42"/>
      <c r="N1355" s="42"/>
      <c r="O1355" s="42"/>
      <c r="P1355" s="42"/>
    </row>
    <row r="1356" spans="1:16">
      <c r="A1356" s="42"/>
      <c r="B1356" s="43"/>
      <c r="C1356" s="42"/>
      <c r="D1356" s="42"/>
      <c r="E1356" s="42"/>
      <c r="F1356" s="42"/>
      <c r="G1356" s="42"/>
      <c r="H1356" s="42"/>
      <c r="I1356" s="42"/>
      <c r="J1356" s="42"/>
      <c r="K1356" s="42"/>
      <c r="L1356" s="42"/>
      <c r="M1356" s="42"/>
      <c r="N1356" s="42"/>
      <c r="O1356" s="42"/>
      <c r="P1356" s="42"/>
    </row>
    <row r="1357" spans="1:16">
      <c r="A1357" s="42"/>
      <c r="B1357" s="43"/>
      <c r="C1357" s="42"/>
      <c r="D1357" s="42"/>
      <c r="E1357" s="42"/>
      <c r="F1357" s="42"/>
      <c r="G1357" s="42"/>
      <c r="H1357" s="42"/>
      <c r="I1357" s="42"/>
      <c r="J1357" s="42"/>
      <c r="K1357" s="42"/>
      <c r="L1357" s="42"/>
      <c r="M1357" s="42"/>
      <c r="N1357" s="42"/>
      <c r="O1357" s="42"/>
      <c r="P1357" s="42"/>
    </row>
    <row r="1358" spans="1:16">
      <c r="A1358" s="42"/>
      <c r="B1358" s="43"/>
      <c r="C1358" s="42"/>
      <c r="D1358" s="42"/>
      <c r="E1358" s="42"/>
      <c r="F1358" s="42"/>
      <c r="G1358" s="42"/>
      <c r="H1358" s="42"/>
      <c r="I1358" s="42"/>
      <c r="J1358" s="42"/>
      <c r="K1358" s="42"/>
      <c r="L1358" s="42"/>
      <c r="M1358" s="42"/>
      <c r="N1358" s="42"/>
      <c r="O1358" s="42"/>
      <c r="P1358" s="42"/>
    </row>
    <row r="1359" spans="1:16">
      <c r="A1359" s="42"/>
      <c r="B1359" s="43"/>
      <c r="C1359" s="42"/>
      <c r="D1359" s="42"/>
      <c r="E1359" s="42"/>
      <c r="F1359" s="42"/>
      <c r="G1359" s="42"/>
      <c r="H1359" s="42"/>
      <c r="I1359" s="42"/>
      <c r="J1359" s="42"/>
      <c r="K1359" s="42"/>
      <c r="L1359" s="42"/>
      <c r="M1359" s="42"/>
      <c r="N1359" s="42"/>
      <c r="O1359" s="42"/>
      <c r="P1359" s="42"/>
    </row>
    <row r="1360" spans="1:16">
      <c r="A1360" s="42"/>
      <c r="B1360" s="43"/>
      <c r="C1360" s="42"/>
      <c r="D1360" s="42"/>
      <c r="E1360" s="42"/>
      <c r="F1360" s="42"/>
      <c r="G1360" s="42"/>
      <c r="H1360" s="42"/>
      <c r="I1360" s="42"/>
      <c r="J1360" s="42"/>
      <c r="K1360" s="42"/>
      <c r="L1360" s="42"/>
      <c r="M1360" s="42"/>
      <c r="N1360" s="42"/>
      <c r="O1360" s="42"/>
      <c r="P1360" s="42"/>
    </row>
    <row r="1361" spans="1:16">
      <c r="A1361" s="42"/>
      <c r="B1361" s="43"/>
      <c r="C1361" s="42"/>
      <c r="D1361" s="42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</row>
    <row r="1362" spans="1:16">
      <c r="A1362" s="42"/>
      <c r="B1362" s="43"/>
      <c r="C1362" s="42"/>
      <c r="D1362" s="42"/>
      <c r="E1362" s="42"/>
      <c r="F1362" s="42"/>
      <c r="G1362" s="42"/>
      <c r="H1362" s="42"/>
      <c r="I1362" s="42"/>
      <c r="J1362" s="42"/>
      <c r="K1362" s="42"/>
      <c r="L1362" s="42"/>
      <c r="M1362" s="42"/>
      <c r="N1362" s="42"/>
      <c r="O1362" s="42"/>
      <c r="P1362" s="42"/>
    </row>
    <row r="1363" spans="1:16">
      <c r="A1363" s="42"/>
      <c r="B1363" s="43"/>
      <c r="C1363" s="42"/>
      <c r="D1363" s="42"/>
      <c r="E1363" s="42"/>
      <c r="F1363" s="42"/>
      <c r="G1363" s="42"/>
      <c r="H1363" s="42"/>
      <c r="I1363" s="42"/>
      <c r="J1363" s="42"/>
      <c r="K1363" s="42"/>
      <c r="L1363" s="42"/>
      <c r="M1363" s="42"/>
      <c r="N1363" s="42"/>
      <c r="O1363" s="42"/>
      <c r="P1363" s="42"/>
    </row>
    <row r="1364" spans="1:16">
      <c r="A1364" s="42"/>
      <c r="B1364" s="43"/>
      <c r="C1364" s="42"/>
      <c r="D1364" s="42"/>
      <c r="E1364" s="42"/>
      <c r="F1364" s="42"/>
      <c r="G1364" s="42"/>
      <c r="H1364" s="42"/>
      <c r="I1364" s="42"/>
      <c r="J1364" s="42"/>
      <c r="K1364" s="42"/>
      <c r="L1364" s="42"/>
      <c r="M1364" s="42"/>
      <c r="N1364" s="42"/>
      <c r="O1364" s="42"/>
      <c r="P1364" s="42"/>
    </row>
    <row r="1365" spans="1:16">
      <c r="A1365" s="42"/>
      <c r="B1365" s="43"/>
      <c r="C1365" s="42"/>
      <c r="D1365" s="42"/>
      <c r="E1365" s="42"/>
      <c r="F1365" s="42"/>
      <c r="G1365" s="42"/>
      <c r="H1365" s="42"/>
      <c r="I1365" s="42"/>
      <c r="J1365" s="42"/>
      <c r="K1365" s="42"/>
      <c r="L1365" s="42"/>
      <c r="M1365" s="42"/>
      <c r="N1365" s="42"/>
      <c r="O1365" s="42"/>
      <c r="P1365" s="42"/>
    </row>
    <row r="1366" spans="1:16">
      <c r="A1366" s="42"/>
      <c r="B1366" s="43"/>
      <c r="C1366" s="42"/>
      <c r="D1366" s="42"/>
      <c r="E1366" s="42"/>
      <c r="F1366" s="42"/>
      <c r="G1366" s="42"/>
      <c r="H1366" s="42"/>
      <c r="I1366" s="42"/>
      <c r="J1366" s="42"/>
      <c r="K1366" s="42"/>
      <c r="L1366" s="42"/>
      <c r="M1366" s="42"/>
      <c r="N1366" s="42"/>
      <c r="O1366" s="42"/>
      <c r="P1366" s="42"/>
    </row>
    <row r="1367" spans="1:16">
      <c r="A1367" s="42"/>
      <c r="B1367" s="43"/>
      <c r="C1367" s="42"/>
      <c r="D1367" s="42"/>
      <c r="E1367" s="42"/>
      <c r="F1367" s="42"/>
      <c r="G1367" s="42"/>
      <c r="H1367" s="42"/>
      <c r="I1367" s="42"/>
      <c r="J1367" s="42"/>
      <c r="K1367" s="42"/>
      <c r="L1367" s="42"/>
      <c r="M1367" s="42"/>
      <c r="N1367" s="42"/>
      <c r="O1367" s="42"/>
      <c r="P1367" s="42"/>
    </row>
    <row r="1368" spans="1:16">
      <c r="A1368" s="42"/>
      <c r="B1368" s="43"/>
      <c r="C1368" s="42"/>
      <c r="D1368" s="42"/>
      <c r="E1368" s="42"/>
      <c r="F1368" s="42"/>
      <c r="G1368" s="42"/>
      <c r="H1368" s="42"/>
      <c r="I1368" s="42"/>
      <c r="J1368" s="42"/>
      <c r="K1368" s="42"/>
      <c r="L1368" s="42"/>
      <c r="M1368" s="42"/>
      <c r="N1368" s="42"/>
      <c r="O1368" s="42"/>
      <c r="P1368" s="42"/>
    </row>
    <row r="1369" spans="1:16">
      <c r="A1369" s="42"/>
      <c r="B1369" s="43"/>
      <c r="C1369" s="42"/>
      <c r="D1369" s="42"/>
      <c r="E1369" s="42"/>
      <c r="F1369" s="42"/>
      <c r="G1369" s="42"/>
      <c r="H1369" s="42"/>
      <c r="I1369" s="42"/>
      <c r="J1369" s="42"/>
      <c r="K1369" s="42"/>
      <c r="L1369" s="42"/>
      <c r="M1369" s="42"/>
      <c r="N1369" s="42"/>
      <c r="O1369" s="42"/>
      <c r="P1369" s="42"/>
    </row>
    <row r="1370" spans="1:16">
      <c r="A1370" s="42"/>
      <c r="B1370" s="43"/>
      <c r="C1370" s="42"/>
      <c r="D1370" s="42"/>
      <c r="E1370" s="42"/>
      <c r="F1370" s="42"/>
      <c r="G1370" s="42"/>
      <c r="H1370" s="42"/>
      <c r="I1370" s="42"/>
      <c r="J1370" s="42"/>
      <c r="K1370" s="42"/>
      <c r="L1370" s="42"/>
      <c r="M1370" s="42"/>
      <c r="N1370" s="42"/>
      <c r="O1370" s="42"/>
      <c r="P1370" s="42"/>
    </row>
    <row r="1371" spans="1:16">
      <c r="A1371" s="42"/>
      <c r="B1371" s="43"/>
      <c r="C1371" s="42"/>
      <c r="D1371" s="42"/>
      <c r="E1371" s="42"/>
      <c r="F1371" s="42"/>
      <c r="G1371" s="42"/>
      <c r="H1371" s="42"/>
      <c r="I1371" s="42"/>
      <c r="J1371" s="42"/>
      <c r="K1371" s="42"/>
      <c r="L1371" s="42"/>
      <c r="M1371" s="42"/>
      <c r="N1371" s="42"/>
      <c r="O1371" s="42"/>
      <c r="P1371" s="42"/>
    </row>
    <row r="1372" spans="1:16">
      <c r="A1372" s="42"/>
      <c r="B1372" s="43"/>
      <c r="C1372" s="42"/>
      <c r="D1372" s="42"/>
      <c r="E1372" s="42"/>
      <c r="F1372" s="42"/>
      <c r="G1372" s="42"/>
      <c r="H1372" s="42"/>
      <c r="I1372" s="42"/>
      <c r="J1372" s="42"/>
      <c r="K1372" s="42"/>
      <c r="L1372" s="42"/>
      <c r="M1372" s="42"/>
      <c r="N1372" s="42"/>
      <c r="O1372" s="42"/>
      <c r="P1372" s="42"/>
    </row>
    <row r="1373" spans="1:16">
      <c r="A1373" s="42"/>
      <c r="B1373" s="43"/>
      <c r="C1373" s="42"/>
      <c r="D1373" s="42"/>
      <c r="E1373" s="42"/>
      <c r="F1373" s="42"/>
      <c r="G1373" s="42"/>
      <c r="H1373" s="42"/>
      <c r="I1373" s="42"/>
      <c r="J1373" s="42"/>
      <c r="K1373" s="42"/>
      <c r="L1373" s="42"/>
      <c r="M1373" s="42"/>
      <c r="N1373" s="42"/>
      <c r="O1373" s="42"/>
      <c r="P1373" s="42"/>
    </row>
    <row r="1374" spans="1:16">
      <c r="A1374" s="42"/>
      <c r="B1374" s="43"/>
      <c r="C1374" s="42"/>
      <c r="D1374" s="42"/>
      <c r="E1374" s="42"/>
      <c r="F1374" s="42"/>
      <c r="G1374" s="42"/>
      <c r="H1374" s="42"/>
      <c r="I1374" s="42"/>
      <c r="J1374" s="42"/>
      <c r="K1374" s="42"/>
      <c r="L1374" s="42"/>
      <c r="M1374" s="42"/>
      <c r="N1374" s="42"/>
      <c r="O1374" s="42"/>
      <c r="P1374" s="42"/>
    </row>
    <row r="1375" spans="1:16">
      <c r="A1375" s="42"/>
      <c r="B1375" s="43"/>
      <c r="C1375" s="42"/>
      <c r="D1375" s="42"/>
      <c r="E1375" s="42"/>
      <c r="F1375" s="42"/>
      <c r="G1375" s="42"/>
      <c r="H1375" s="42"/>
      <c r="I1375" s="42"/>
      <c r="J1375" s="42"/>
      <c r="K1375" s="42"/>
      <c r="L1375" s="42"/>
      <c r="M1375" s="42"/>
      <c r="N1375" s="42"/>
      <c r="O1375" s="42"/>
      <c r="P1375" s="42"/>
    </row>
    <row r="1376" spans="1:16">
      <c r="A1376" s="42"/>
      <c r="B1376" s="43"/>
      <c r="C1376" s="42"/>
      <c r="D1376" s="42"/>
      <c r="E1376" s="42"/>
      <c r="F1376" s="42"/>
      <c r="G1376" s="42"/>
      <c r="H1376" s="42"/>
      <c r="I1376" s="42"/>
      <c r="J1376" s="42"/>
      <c r="K1376" s="42"/>
      <c r="L1376" s="42"/>
      <c r="M1376" s="42"/>
      <c r="N1376" s="42"/>
      <c r="O1376" s="42"/>
      <c r="P1376" s="42"/>
    </row>
    <row r="1377" spans="1:16">
      <c r="A1377" s="42"/>
      <c r="B1377" s="43"/>
      <c r="C1377" s="42"/>
      <c r="D1377" s="42"/>
      <c r="E1377" s="42"/>
      <c r="F1377" s="42"/>
      <c r="G1377" s="42"/>
      <c r="H1377" s="42"/>
      <c r="I1377" s="42"/>
      <c r="J1377" s="42"/>
      <c r="K1377" s="42"/>
      <c r="L1377" s="42"/>
      <c r="M1377" s="42"/>
      <c r="N1377" s="42"/>
      <c r="O1377" s="42"/>
      <c r="P1377" s="42"/>
    </row>
    <row r="1378" spans="1:16">
      <c r="A1378" s="42"/>
      <c r="B1378" s="43"/>
      <c r="C1378" s="42"/>
      <c r="D1378" s="42"/>
      <c r="E1378" s="42"/>
      <c r="F1378" s="42"/>
      <c r="G1378" s="42"/>
      <c r="H1378" s="42"/>
      <c r="I1378" s="42"/>
      <c r="J1378" s="42"/>
      <c r="K1378" s="42"/>
      <c r="L1378" s="42"/>
      <c r="M1378" s="42"/>
      <c r="N1378" s="42"/>
      <c r="O1378" s="42"/>
      <c r="P1378" s="42"/>
    </row>
    <row r="1379" spans="1:16">
      <c r="A1379" s="42"/>
      <c r="B1379" s="43"/>
      <c r="C1379" s="42"/>
      <c r="D1379" s="42"/>
      <c r="E1379" s="42"/>
      <c r="F1379" s="42"/>
      <c r="G1379" s="42"/>
      <c r="H1379" s="42"/>
      <c r="I1379" s="42"/>
      <c r="J1379" s="42"/>
      <c r="K1379" s="42"/>
      <c r="L1379" s="42"/>
      <c r="M1379" s="42"/>
      <c r="N1379" s="42"/>
      <c r="O1379" s="42"/>
      <c r="P1379" s="42"/>
    </row>
    <row r="1380" spans="1:16">
      <c r="A1380" s="42"/>
      <c r="B1380" s="43"/>
      <c r="C1380" s="42"/>
      <c r="D1380" s="42"/>
      <c r="E1380" s="42"/>
      <c r="F1380" s="42"/>
      <c r="G1380" s="42"/>
      <c r="H1380" s="42"/>
      <c r="I1380" s="42"/>
      <c r="J1380" s="42"/>
      <c r="K1380" s="42"/>
      <c r="L1380" s="42"/>
      <c r="M1380" s="42"/>
      <c r="N1380" s="42"/>
      <c r="O1380" s="42"/>
      <c r="P1380" s="42"/>
    </row>
    <row r="1381" spans="1:16">
      <c r="A1381" s="42"/>
      <c r="B1381" s="43"/>
      <c r="C1381" s="42"/>
      <c r="D1381" s="42"/>
      <c r="E1381" s="42"/>
      <c r="F1381" s="42"/>
      <c r="G1381" s="42"/>
      <c r="H1381" s="42"/>
      <c r="I1381" s="42"/>
      <c r="J1381" s="42"/>
      <c r="K1381" s="42"/>
      <c r="L1381" s="42"/>
      <c r="M1381" s="42"/>
      <c r="N1381" s="42"/>
      <c r="O1381" s="42"/>
      <c r="P1381" s="42"/>
    </row>
    <row r="1382" spans="1:16">
      <c r="A1382" s="42"/>
      <c r="B1382" s="43"/>
      <c r="C1382" s="42"/>
      <c r="D1382" s="42"/>
      <c r="E1382" s="42"/>
      <c r="F1382" s="42"/>
      <c r="G1382" s="42"/>
      <c r="H1382" s="42"/>
      <c r="I1382" s="42"/>
      <c r="J1382" s="42"/>
      <c r="K1382" s="42"/>
      <c r="L1382" s="42"/>
      <c r="M1382" s="42"/>
      <c r="N1382" s="42"/>
      <c r="O1382" s="42"/>
      <c r="P1382" s="42"/>
    </row>
    <row r="1383" spans="1:16">
      <c r="A1383" s="42"/>
      <c r="B1383" s="43"/>
      <c r="C1383" s="42"/>
      <c r="D1383" s="42"/>
      <c r="E1383" s="42"/>
      <c r="F1383" s="42"/>
      <c r="G1383" s="42"/>
      <c r="H1383" s="42"/>
      <c r="I1383" s="42"/>
      <c r="J1383" s="42"/>
      <c r="K1383" s="42"/>
      <c r="L1383" s="42"/>
      <c r="M1383" s="42"/>
      <c r="N1383" s="42"/>
      <c r="O1383" s="42"/>
      <c r="P1383" s="42"/>
    </row>
    <row r="1384" spans="1:16">
      <c r="A1384" s="42"/>
      <c r="B1384" s="43"/>
      <c r="C1384" s="42"/>
      <c r="D1384" s="42"/>
      <c r="E1384" s="42"/>
      <c r="F1384" s="42"/>
      <c r="G1384" s="42"/>
      <c r="H1384" s="42"/>
      <c r="I1384" s="42"/>
      <c r="J1384" s="42"/>
      <c r="K1384" s="42"/>
      <c r="L1384" s="42"/>
      <c r="M1384" s="42"/>
      <c r="N1384" s="42"/>
      <c r="O1384" s="42"/>
      <c r="P1384" s="42"/>
    </row>
    <row r="1385" spans="1:16">
      <c r="A1385" s="42"/>
      <c r="B1385" s="43"/>
      <c r="C1385" s="42"/>
      <c r="D1385" s="42"/>
      <c r="E1385" s="42"/>
      <c r="F1385" s="42"/>
      <c r="G1385" s="42"/>
      <c r="H1385" s="42"/>
      <c r="I1385" s="42"/>
      <c r="J1385" s="42"/>
      <c r="K1385" s="42"/>
      <c r="L1385" s="42"/>
      <c r="M1385" s="42"/>
      <c r="N1385" s="42"/>
      <c r="O1385" s="42"/>
      <c r="P1385" s="42"/>
    </row>
    <row r="1386" spans="1:16">
      <c r="A1386" s="42"/>
      <c r="B1386" s="43"/>
      <c r="C1386" s="42"/>
      <c r="D1386" s="42"/>
      <c r="E1386" s="42"/>
      <c r="F1386" s="42"/>
      <c r="G1386" s="42"/>
      <c r="H1386" s="42"/>
      <c r="I1386" s="42"/>
      <c r="J1386" s="42"/>
      <c r="K1386" s="42"/>
      <c r="L1386" s="42"/>
      <c r="M1386" s="42"/>
      <c r="N1386" s="42"/>
      <c r="O1386" s="42"/>
      <c r="P1386" s="42"/>
    </row>
    <row r="1387" spans="1:16">
      <c r="A1387" s="42"/>
      <c r="B1387" s="43"/>
      <c r="C1387" s="42"/>
      <c r="D1387" s="42"/>
      <c r="E1387" s="42"/>
      <c r="F1387" s="42"/>
      <c r="G1387" s="42"/>
      <c r="H1387" s="42"/>
      <c r="I1387" s="42"/>
      <c r="J1387" s="42"/>
      <c r="K1387" s="42"/>
      <c r="L1387" s="42"/>
      <c r="M1387" s="42"/>
      <c r="N1387" s="42"/>
      <c r="O1387" s="42"/>
      <c r="P1387" s="42"/>
    </row>
    <row r="1388" spans="1:16">
      <c r="A1388" s="42"/>
      <c r="B1388" s="43"/>
      <c r="C1388" s="42"/>
      <c r="D1388" s="42"/>
      <c r="E1388" s="42"/>
      <c r="F1388" s="42"/>
      <c r="G1388" s="42"/>
      <c r="H1388" s="42"/>
      <c r="I1388" s="42"/>
      <c r="J1388" s="42"/>
      <c r="K1388" s="42"/>
      <c r="L1388" s="42"/>
      <c r="M1388" s="42"/>
      <c r="N1388" s="42"/>
      <c r="O1388" s="42"/>
      <c r="P1388" s="42"/>
    </row>
    <row r="1389" spans="1:16">
      <c r="A1389" s="42"/>
      <c r="B1389" s="43"/>
      <c r="C1389" s="42"/>
      <c r="D1389" s="42"/>
      <c r="E1389" s="42"/>
      <c r="F1389" s="42"/>
      <c r="G1389" s="42"/>
      <c r="H1389" s="42"/>
      <c r="I1389" s="42"/>
      <c r="J1389" s="42"/>
      <c r="K1389" s="42"/>
      <c r="L1389" s="42"/>
      <c r="M1389" s="42"/>
      <c r="N1389" s="42"/>
      <c r="O1389" s="42"/>
      <c r="P1389" s="42"/>
    </row>
    <row r="1390" spans="1:16">
      <c r="A1390" s="42"/>
      <c r="B1390" s="43"/>
      <c r="C1390" s="42"/>
      <c r="D1390" s="42"/>
      <c r="E1390" s="42"/>
      <c r="F1390" s="42"/>
      <c r="G1390" s="42"/>
      <c r="H1390" s="42"/>
      <c r="I1390" s="42"/>
      <c r="J1390" s="42"/>
      <c r="K1390" s="42"/>
      <c r="L1390" s="42"/>
      <c r="M1390" s="42"/>
      <c r="N1390" s="42"/>
      <c r="O1390" s="42"/>
      <c r="P1390" s="42"/>
    </row>
    <row r="1391" spans="1:16">
      <c r="A1391" s="42"/>
      <c r="B1391" s="43"/>
      <c r="C1391" s="42"/>
      <c r="D1391" s="42"/>
      <c r="E1391" s="42"/>
      <c r="F1391" s="42"/>
      <c r="G1391" s="42"/>
      <c r="H1391" s="42"/>
      <c r="I1391" s="42"/>
      <c r="J1391" s="42"/>
      <c r="K1391" s="42"/>
      <c r="L1391" s="42"/>
      <c r="M1391" s="42"/>
      <c r="N1391" s="42"/>
      <c r="O1391" s="42"/>
      <c r="P1391" s="42"/>
    </row>
    <row r="1392" spans="1:16">
      <c r="A1392" s="42"/>
      <c r="B1392" s="43"/>
      <c r="C1392" s="42"/>
      <c r="D1392" s="42"/>
      <c r="E1392" s="42"/>
      <c r="F1392" s="42"/>
      <c r="G1392" s="42"/>
      <c r="H1392" s="42"/>
      <c r="I1392" s="42"/>
      <c r="J1392" s="42"/>
      <c r="K1392" s="42"/>
      <c r="L1392" s="42"/>
      <c r="M1392" s="42"/>
      <c r="N1392" s="42"/>
      <c r="O1392" s="42"/>
      <c r="P1392" s="42"/>
    </row>
    <row r="1393" spans="1:16">
      <c r="A1393" s="42"/>
      <c r="B1393" s="43"/>
      <c r="C1393" s="42"/>
      <c r="D1393" s="42"/>
      <c r="E1393" s="42"/>
      <c r="F1393" s="42"/>
      <c r="G1393" s="42"/>
      <c r="H1393" s="42"/>
      <c r="I1393" s="42"/>
      <c r="J1393" s="42"/>
      <c r="K1393" s="42"/>
      <c r="L1393" s="42"/>
      <c r="M1393" s="42"/>
      <c r="N1393" s="42"/>
      <c r="O1393" s="42"/>
      <c r="P1393" s="42"/>
    </row>
    <row r="1394" spans="1:16">
      <c r="A1394" s="42"/>
      <c r="B1394" s="43"/>
      <c r="C1394" s="42"/>
      <c r="D1394" s="42"/>
      <c r="E1394" s="42"/>
      <c r="F1394" s="42"/>
      <c r="G1394" s="42"/>
      <c r="H1394" s="42"/>
      <c r="I1394" s="42"/>
      <c r="J1394" s="42"/>
      <c r="K1394" s="42"/>
      <c r="L1394" s="42"/>
      <c r="M1394" s="42"/>
      <c r="N1394" s="42"/>
      <c r="O1394" s="42"/>
      <c r="P1394" s="42"/>
    </row>
    <row r="1395" spans="1:16">
      <c r="A1395" s="42"/>
      <c r="B1395" s="43"/>
      <c r="C1395" s="42"/>
      <c r="D1395" s="42"/>
      <c r="E1395" s="42"/>
      <c r="F1395" s="42"/>
      <c r="G1395" s="42"/>
      <c r="H1395" s="42"/>
      <c r="I1395" s="42"/>
      <c r="J1395" s="42"/>
      <c r="K1395" s="42"/>
      <c r="L1395" s="42"/>
      <c r="M1395" s="42"/>
      <c r="N1395" s="42"/>
      <c r="O1395" s="42"/>
      <c r="P1395" s="42"/>
    </row>
    <row r="1396" spans="1:16">
      <c r="A1396" s="42"/>
      <c r="B1396" s="43"/>
      <c r="C1396" s="42"/>
      <c r="D1396" s="42"/>
      <c r="E1396" s="42"/>
      <c r="F1396" s="42"/>
      <c r="G1396" s="42"/>
      <c r="H1396" s="42"/>
      <c r="I1396" s="42"/>
      <c r="J1396" s="42"/>
      <c r="K1396" s="42"/>
      <c r="L1396" s="42"/>
      <c r="M1396" s="42"/>
      <c r="N1396" s="42"/>
      <c r="O1396" s="42"/>
      <c r="P1396" s="42"/>
    </row>
    <row r="1397" spans="1:16">
      <c r="A1397" s="42"/>
      <c r="B1397" s="43"/>
      <c r="C1397" s="42"/>
      <c r="D1397" s="42"/>
      <c r="E1397" s="42"/>
      <c r="F1397" s="42"/>
      <c r="G1397" s="42"/>
      <c r="H1397" s="42"/>
      <c r="I1397" s="42"/>
      <c r="J1397" s="42"/>
      <c r="K1397" s="42"/>
      <c r="L1397" s="42"/>
      <c r="M1397" s="42"/>
      <c r="N1397" s="42"/>
      <c r="O1397" s="42"/>
      <c r="P1397" s="42"/>
    </row>
    <row r="1398" spans="1:16">
      <c r="A1398" s="42"/>
      <c r="B1398" s="43"/>
      <c r="C1398" s="42"/>
      <c r="D1398" s="42"/>
      <c r="E1398" s="42"/>
      <c r="F1398" s="42"/>
      <c r="G1398" s="42"/>
      <c r="H1398" s="42"/>
      <c r="I1398" s="42"/>
      <c r="J1398" s="42"/>
      <c r="K1398" s="42"/>
      <c r="L1398" s="42"/>
      <c r="M1398" s="42"/>
      <c r="N1398" s="42"/>
      <c r="O1398" s="42"/>
      <c r="P1398" s="42"/>
    </row>
    <row r="1399" spans="1:16">
      <c r="A1399" s="42"/>
      <c r="B1399" s="43"/>
      <c r="C1399" s="42"/>
      <c r="D1399" s="42"/>
      <c r="E1399" s="42"/>
      <c r="F1399" s="42"/>
      <c r="G1399" s="42"/>
      <c r="H1399" s="42"/>
      <c r="I1399" s="42"/>
      <c r="J1399" s="42"/>
      <c r="K1399" s="42"/>
      <c r="L1399" s="42"/>
      <c r="M1399" s="42"/>
      <c r="N1399" s="42"/>
      <c r="O1399" s="42"/>
      <c r="P1399" s="42"/>
    </row>
    <row r="1400" spans="1:16">
      <c r="A1400" s="42"/>
      <c r="B1400" s="43"/>
      <c r="C1400" s="42"/>
      <c r="D1400" s="42"/>
      <c r="E1400" s="42"/>
      <c r="F1400" s="42"/>
      <c r="G1400" s="42"/>
      <c r="H1400" s="42"/>
      <c r="I1400" s="42"/>
      <c r="J1400" s="42"/>
      <c r="K1400" s="42"/>
      <c r="L1400" s="42"/>
      <c r="M1400" s="42"/>
      <c r="N1400" s="42"/>
      <c r="O1400" s="42"/>
      <c r="P1400" s="42"/>
    </row>
    <row r="1401" spans="1:16">
      <c r="A1401" s="42"/>
      <c r="B1401" s="43"/>
      <c r="C1401" s="42"/>
      <c r="D1401" s="42"/>
      <c r="E1401" s="42"/>
      <c r="F1401" s="42"/>
      <c r="G1401" s="42"/>
      <c r="H1401" s="42"/>
      <c r="I1401" s="42"/>
      <c r="J1401" s="42"/>
      <c r="K1401" s="42"/>
      <c r="L1401" s="42"/>
      <c r="M1401" s="42"/>
      <c r="N1401" s="42"/>
      <c r="O1401" s="42"/>
      <c r="P1401" s="42"/>
    </row>
    <row r="1402" spans="1:16">
      <c r="A1402" s="42"/>
      <c r="B1402" s="43"/>
      <c r="C1402" s="42"/>
      <c r="D1402" s="42"/>
      <c r="E1402" s="42"/>
      <c r="F1402" s="42"/>
      <c r="G1402" s="42"/>
      <c r="H1402" s="42"/>
      <c r="I1402" s="42"/>
      <c r="J1402" s="42"/>
      <c r="K1402" s="42"/>
      <c r="L1402" s="42"/>
      <c r="M1402" s="42"/>
      <c r="N1402" s="42"/>
      <c r="O1402" s="42"/>
      <c r="P1402" s="42"/>
    </row>
    <row r="1403" spans="1:16">
      <c r="A1403" s="42"/>
      <c r="B1403" s="43"/>
      <c r="C1403" s="42"/>
      <c r="D1403" s="42"/>
      <c r="E1403" s="42"/>
      <c r="F1403" s="42"/>
      <c r="G1403" s="42"/>
      <c r="H1403" s="42"/>
      <c r="I1403" s="42"/>
      <c r="J1403" s="42"/>
      <c r="K1403" s="42"/>
      <c r="L1403" s="42"/>
      <c r="M1403" s="42"/>
      <c r="N1403" s="42"/>
      <c r="O1403" s="42"/>
      <c r="P1403" s="42"/>
    </row>
    <row r="1404" spans="1:16">
      <c r="A1404" s="42"/>
      <c r="B1404" s="43"/>
      <c r="C1404" s="42"/>
      <c r="D1404" s="42"/>
      <c r="E1404" s="42"/>
      <c r="F1404" s="42"/>
      <c r="G1404" s="42"/>
      <c r="H1404" s="42"/>
      <c r="I1404" s="42"/>
      <c r="J1404" s="42"/>
      <c r="K1404" s="42"/>
      <c r="L1404" s="42"/>
      <c r="M1404" s="42"/>
      <c r="N1404" s="42"/>
      <c r="O1404" s="42"/>
      <c r="P1404" s="42"/>
    </row>
    <row r="1405" spans="1:16">
      <c r="A1405" s="42"/>
      <c r="B1405" s="43"/>
      <c r="C1405" s="42"/>
      <c r="D1405" s="42"/>
      <c r="E1405" s="42"/>
      <c r="F1405" s="42"/>
      <c r="G1405" s="42"/>
      <c r="H1405" s="42"/>
      <c r="I1405" s="42"/>
      <c r="J1405" s="42"/>
      <c r="K1405" s="42"/>
      <c r="L1405" s="42"/>
      <c r="M1405" s="42"/>
      <c r="N1405" s="42"/>
      <c r="O1405" s="42"/>
      <c r="P1405" s="42"/>
    </row>
    <row r="1406" spans="1:16">
      <c r="A1406" s="42"/>
      <c r="B1406" s="43"/>
      <c r="C1406" s="42"/>
      <c r="D1406" s="42"/>
      <c r="E1406" s="42"/>
      <c r="F1406" s="42"/>
      <c r="G1406" s="42"/>
      <c r="H1406" s="42"/>
      <c r="I1406" s="42"/>
      <c r="J1406" s="42"/>
      <c r="K1406" s="42"/>
      <c r="L1406" s="42"/>
      <c r="M1406" s="42"/>
      <c r="N1406" s="42"/>
      <c r="O1406" s="42"/>
      <c r="P1406" s="42"/>
    </row>
    <row r="1407" spans="1:16">
      <c r="A1407" s="42"/>
      <c r="B1407" s="43"/>
      <c r="C1407" s="42"/>
      <c r="D1407" s="42"/>
      <c r="E1407" s="42"/>
      <c r="F1407" s="42"/>
      <c r="G1407" s="42"/>
      <c r="H1407" s="42"/>
      <c r="I1407" s="42"/>
      <c r="J1407" s="42"/>
      <c r="K1407" s="42"/>
      <c r="L1407" s="42"/>
      <c r="M1407" s="42"/>
      <c r="N1407" s="42"/>
      <c r="O1407" s="42"/>
      <c r="P1407" s="42"/>
    </row>
    <row r="1408" spans="1:16">
      <c r="A1408" s="42"/>
      <c r="B1408" s="43"/>
      <c r="C1408" s="42"/>
      <c r="D1408" s="42"/>
      <c r="E1408" s="42"/>
      <c r="F1408" s="42"/>
      <c r="G1408" s="42"/>
      <c r="H1408" s="42"/>
      <c r="I1408" s="42"/>
      <c r="J1408" s="42"/>
      <c r="K1408" s="42"/>
      <c r="L1408" s="42"/>
      <c r="M1408" s="42"/>
      <c r="N1408" s="42"/>
      <c r="O1408" s="42"/>
      <c r="P1408" s="42"/>
    </row>
    <row r="1409" spans="1:16">
      <c r="A1409" s="42"/>
      <c r="B1409" s="43"/>
      <c r="C1409" s="42"/>
      <c r="D1409" s="42"/>
      <c r="E1409" s="42"/>
      <c r="F1409" s="42"/>
      <c r="G1409" s="42"/>
      <c r="H1409" s="42"/>
      <c r="I1409" s="42"/>
      <c r="J1409" s="42"/>
      <c r="K1409" s="42"/>
      <c r="L1409" s="42"/>
      <c r="M1409" s="42"/>
      <c r="N1409" s="42"/>
      <c r="O1409" s="42"/>
      <c r="P1409" s="42"/>
    </row>
    <row r="1410" spans="1:16">
      <c r="A1410" s="42"/>
      <c r="B1410" s="43"/>
      <c r="C1410" s="42"/>
      <c r="D1410" s="42"/>
      <c r="E1410" s="42"/>
      <c r="F1410" s="42"/>
      <c r="G1410" s="42"/>
      <c r="H1410" s="42"/>
      <c r="I1410" s="42"/>
      <c r="J1410" s="42"/>
      <c r="K1410" s="42"/>
      <c r="L1410" s="42"/>
      <c r="M1410" s="42"/>
      <c r="N1410" s="42"/>
      <c r="O1410" s="42"/>
      <c r="P1410" s="42"/>
    </row>
    <row r="1411" spans="1:16">
      <c r="A1411" s="42"/>
      <c r="B1411" s="43"/>
      <c r="C1411" s="42"/>
      <c r="D1411" s="42"/>
      <c r="E1411" s="42"/>
      <c r="F1411" s="42"/>
      <c r="G1411" s="42"/>
      <c r="H1411" s="42"/>
      <c r="I1411" s="42"/>
      <c r="J1411" s="42"/>
      <c r="K1411" s="42"/>
      <c r="L1411" s="42"/>
      <c r="M1411" s="42"/>
      <c r="N1411" s="42"/>
      <c r="O1411" s="42"/>
      <c r="P1411" s="42"/>
    </row>
    <row r="1412" spans="1:16">
      <c r="A1412" s="42"/>
      <c r="B1412" s="43"/>
      <c r="C1412" s="42"/>
      <c r="D1412" s="42"/>
      <c r="E1412" s="42"/>
      <c r="F1412" s="42"/>
      <c r="G1412" s="42"/>
      <c r="H1412" s="42"/>
      <c r="I1412" s="42"/>
      <c r="J1412" s="42"/>
      <c r="K1412" s="42"/>
      <c r="L1412" s="42"/>
      <c r="M1412" s="42"/>
      <c r="N1412" s="42"/>
      <c r="O1412" s="42"/>
      <c r="P1412" s="42"/>
    </row>
    <row r="1413" spans="1:16">
      <c r="A1413" s="42"/>
      <c r="B1413" s="43"/>
      <c r="C1413" s="42"/>
      <c r="D1413" s="42"/>
      <c r="E1413" s="42"/>
      <c r="F1413" s="42"/>
      <c r="G1413" s="42"/>
      <c r="H1413" s="42"/>
      <c r="I1413" s="42"/>
      <c r="J1413" s="42"/>
      <c r="K1413" s="42"/>
      <c r="L1413" s="42"/>
      <c r="M1413" s="42"/>
      <c r="N1413" s="42"/>
      <c r="O1413" s="42"/>
      <c r="P1413" s="42"/>
    </row>
    <row r="1414" spans="1:16">
      <c r="A1414" s="42"/>
      <c r="B1414" s="43"/>
      <c r="C1414" s="42"/>
      <c r="D1414" s="42"/>
      <c r="E1414" s="42"/>
      <c r="F1414" s="42"/>
      <c r="G1414" s="42"/>
      <c r="H1414" s="42"/>
      <c r="I1414" s="42"/>
      <c r="J1414" s="42"/>
      <c r="K1414" s="42"/>
      <c r="L1414" s="42"/>
      <c r="M1414" s="42"/>
      <c r="N1414" s="42"/>
      <c r="O1414" s="42"/>
      <c r="P1414" s="42"/>
    </row>
    <row r="1415" spans="1:16">
      <c r="A1415" s="42"/>
      <c r="B1415" s="43"/>
      <c r="C1415" s="42"/>
      <c r="D1415" s="42"/>
      <c r="E1415" s="42"/>
      <c r="F1415" s="42"/>
      <c r="G1415" s="42"/>
      <c r="H1415" s="42"/>
      <c r="I1415" s="42"/>
      <c r="J1415" s="42"/>
      <c r="K1415" s="42"/>
      <c r="L1415" s="42"/>
      <c r="M1415" s="42"/>
      <c r="N1415" s="42"/>
      <c r="O1415" s="42"/>
      <c r="P1415" s="42"/>
    </row>
    <row r="1416" spans="1:16">
      <c r="A1416" s="42"/>
      <c r="B1416" s="43"/>
      <c r="C1416" s="42"/>
      <c r="D1416" s="42"/>
      <c r="E1416" s="42"/>
      <c r="F1416" s="42"/>
      <c r="G1416" s="42"/>
      <c r="H1416" s="42"/>
      <c r="I1416" s="42"/>
      <c r="J1416" s="42"/>
      <c r="K1416" s="42"/>
      <c r="L1416" s="42"/>
      <c r="M1416" s="42"/>
      <c r="N1416" s="42"/>
      <c r="O1416" s="42"/>
      <c r="P1416" s="42"/>
    </row>
    <row r="1417" spans="1:16">
      <c r="A1417" s="42"/>
      <c r="B1417" s="43"/>
      <c r="C1417" s="42"/>
      <c r="D1417" s="42"/>
      <c r="E1417" s="42"/>
      <c r="F1417" s="42"/>
      <c r="G1417" s="42"/>
      <c r="H1417" s="42"/>
      <c r="I1417" s="42"/>
      <c r="J1417" s="42"/>
      <c r="K1417" s="42"/>
      <c r="L1417" s="42"/>
      <c r="M1417" s="42"/>
      <c r="N1417" s="42"/>
      <c r="O1417" s="42"/>
      <c r="P1417" s="42"/>
    </row>
    <row r="1418" spans="1:16">
      <c r="A1418" s="42"/>
      <c r="B1418" s="43"/>
      <c r="C1418" s="42"/>
      <c r="D1418" s="42"/>
      <c r="E1418" s="42"/>
      <c r="F1418" s="42"/>
      <c r="G1418" s="42"/>
      <c r="H1418" s="42"/>
      <c r="I1418" s="42"/>
      <c r="J1418" s="42"/>
      <c r="K1418" s="42"/>
      <c r="L1418" s="42"/>
      <c r="M1418" s="42"/>
      <c r="N1418" s="42"/>
      <c r="O1418" s="42"/>
      <c r="P1418" s="42"/>
    </row>
    <row r="1419" spans="1:16">
      <c r="A1419" s="42"/>
      <c r="B1419" s="43"/>
      <c r="C1419" s="42"/>
      <c r="D1419" s="42"/>
      <c r="E1419" s="42"/>
      <c r="F1419" s="42"/>
      <c r="G1419" s="42"/>
      <c r="H1419" s="42"/>
      <c r="I1419" s="42"/>
      <c r="J1419" s="42"/>
      <c r="K1419" s="42"/>
      <c r="L1419" s="42"/>
      <c r="M1419" s="42"/>
      <c r="N1419" s="42"/>
      <c r="O1419" s="42"/>
      <c r="P1419" s="42"/>
    </row>
    <row r="1420" spans="1:16">
      <c r="A1420" s="42"/>
      <c r="B1420" s="43"/>
      <c r="C1420" s="42"/>
      <c r="D1420" s="42"/>
      <c r="E1420" s="42"/>
      <c r="F1420" s="42"/>
      <c r="G1420" s="42"/>
      <c r="H1420" s="42"/>
      <c r="I1420" s="42"/>
      <c r="J1420" s="42"/>
      <c r="K1420" s="42"/>
      <c r="L1420" s="42"/>
      <c r="M1420" s="42"/>
      <c r="N1420" s="42"/>
      <c r="O1420" s="42"/>
      <c r="P1420" s="42"/>
    </row>
    <row r="1421" spans="1:16">
      <c r="A1421" s="42"/>
      <c r="B1421" s="43"/>
      <c r="C1421" s="42"/>
      <c r="D1421" s="42"/>
      <c r="E1421" s="42"/>
      <c r="F1421" s="42"/>
      <c r="G1421" s="42"/>
      <c r="H1421" s="42"/>
      <c r="I1421" s="42"/>
      <c r="J1421" s="42"/>
      <c r="K1421" s="42"/>
      <c r="L1421" s="42"/>
      <c r="M1421" s="42"/>
      <c r="N1421" s="42"/>
      <c r="O1421" s="42"/>
      <c r="P1421" s="42"/>
    </row>
    <row r="1422" spans="1:16">
      <c r="A1422" s="42"/>
      <c r="B1422" s="43"/>
      <c r="C1422" s="42"/>
      <c r="D1422" s="42"/>
      <c r="E1422" s="42"/>
      <c r="F1422" s="42"/>
      <c r="G1422" s="42"/>
      <c r="H1422" s="42"/>
      <c r="I1422" s="42"/>
      <c r="J1422" s="42"/>
      <c r="K1422" s="42"/>
      <c r="L1422" s="42"/>
      <c r="M1422" s="42"/>
      <c r="N1422" s="42"/>
      <c r="O1422" s="42"/>
      <c r="P1422" s="42"/>
    </row>
    <row r="1423" spans="1:16">
      <c r="A1423" s="42"/>
      <c r="B1423" s="43"/>
      <c r="C1423" s="42"/>
      <c r="D1423" s="42"/>
      <c r="E1423" s="42"/>
      <c r="F1423" s="42"/>
      <c r="G1423" s="42"/>
      <c r="H1423" s="42"/>
      <c r="I1423" s="42"/>
      <c r="J1423" s="42"/>
      <c r="K1423" s="42"/>
      <c r="L1423" s="42"/>
      <c r="M1423" s="42"/>
      <c r="N1423" s="42"/>
      <c r="O1423" s="42"/>
      <c r="P1423" s="42"/>
    </row>
    <row r="1424" spans="1:16">
      <c r="A1424" s="42"/>
      <c r="B1424" s="43"/>
      <c r="C1424" s="42"/>
      <c r="D1424" s="42"/>
      <c r="E1424" s="42"/>
      <c r="F1424" s="42"/>
      <c r="G1424" s="42"/>
      <c r="H1424" s="42"/>
      <c r="I1424" s="42"/>
      <c r="J1424" s="42"/>
      <c r="K1424" s="42"/>
      <c r="L1424" s="42"/>
      <c r="M1424" s="42"/>
      <c r="N1424" s="42"/>
      <c r="O1424" s="42"/>
      <c r="P1424" s="42"/>
    </row>
    <row r="1425" spans="1:16">
      <c r="A1425" s="42"/>
      <c r="B1425" s="43"/>
      <c r="C1425" s="42"/>
      <c r="D1425" s="42"/>
      <c r="E1425" s="42"/>
      <c r="F1425" s="42"/>
      <c r="G1425" s="42"/>
      <c r="H1425" s="42"/>
      <c r="I1425" s="42"/>
      <c r="J1425" s="42"/>
      <c r="K1425" s="42"/>
      <c r="L1425" s="42"/>
      <c r="M1425" s="42"/>
      <c r="N1425" s="42"/>
      <c r="O1425" s="42"/>
      <c r="P1425" s="42"/>
    </row>
    <row r="1426" spans="1:16">
      <c r="A1426" s="42"/>
      <c r="B1426" s="43"/>
      <c r="C1426" s="42"/>
      <c r="D1426" s="42"/>
      <c r="E1426" s="42"/>
      <c r="F1426" s="42"/>
      <c r="G1426" s="42"/>
      <c r="H1426" s="42"/>
      <c r="I1426" s="42"/>
      <c r="J1426" s="42"/>
      <c r="K1426" s="42"/>
      <c r="L1426" s="42"/>
      <c r="M1426" s="42"/>
      <c r="N1426" s="42"/>
      <c r="O1426" s="42"/>
      <c r="P1426" s="42"/>
    </row>
    <row r="1427" spans="1:16">
      <c r="A1427" s="42"/>
      <c r="B1427" s="43"/>
      <c r="C1427" s="42"/>
      <c r="D1427" s="42"/>
      <c r="E1427" s="42"/>
      <c r="F1427" s="42"/>
      <c r="G1427" s="42"/>
      <c r="H1427" s="42"/>
      <c r="I1427" s="42"/>
      <c r="J1427" s="42"/>
      <c r="K1427" s="42"/>
      <c r="L1427" s="42"/>
      <c r="M1427" s="42"/>
      <c r="N1427" s="42"/>
      <c r="O1427" s="42"/>
      <c r="P1427" s="42"/>
    </row>
    <row r="1428" spans="1:16">
      <c r="A1428" s="42"/>
      <c r="B1428" s="43"/>
      <c r="C1428" s="42"/>
      <c r="D1428" s="42"/>
      <c r="E1428" s="42"/>
      <c r="F1428" s="42"/>
      <c r="G1428" s="42"/>
      <c r="H1428" s="42"/>
      <c r="I1428" s="42"/>
      <c r="J1428" s="42"/>
      <c r="K1428" s="42"/>
      <c r="L1428" s="42"/>
      <c r="M1428" s="42"/>
      <c r="N1428" s="42"/>
      <c r="O1428" s="42"/>
      <c r="P1428" s="42"/>
    </row>
    <row r="1429" spans="1:16">
      <c r="A1429" s="42"/>
      <c r="B1429" s="43"/>
      <c r="C1429" s="42"/>
      <c r="D1429" s="42"/>
      <c r="E1429" s="42"/>
      <c r="F1429" s="42"/>
      <c r="G1429" s="42"/>
      <c r="H1429" s="42"/>
      <c r="I1429" s="42"/>
      <c r="J1429" s="42"/>
      <c r="K1429" s="42"/>
      <c r="L1429" s="42"/>
      <c r="M1429" s="42"/>
      <c r="N1429" s="42"/>
      <c r="O1429" s="42"/>
      <c r="P1429" s="42"/>
    </row>
    <row r="1430" spans="1:16">
      <c r="A1430" s="42"/>
      <c r="B1430" s="43"/>
      <c r="C1430" s="42"/>
      <c r="D1430" s="42"/>
      <c r="E1430" s="42"/>
      <c r="F1430" s="42"/>
      <c r="G1430" s="42"/>
      <c r="H1430" s="42"/>
      <c r="I1430" s="42"/>
      <c r="J1430" s="42"/>
      <c r="K1430" s="42"/>
      <c r="L1430" s="42"/>
      <c r="M1430" s="42"/>
      <c r="N1430" s="42"/>
      <c r="O1430" s="42"/>
      <c r="P1430" s="42"/>
    </row>
    <row r="1431" spans="1:16">
      <c r="A1431" s="42"/>
      <c r="B1431" s="43"/>
      <c r="C1431" s="42"/>
      <c r="D1431" s="42"/>
      <c r="E1431" s="42"/>
      <c r="F1431" s="42"/>
      <c r="G1431" s="42"/>
      <c r="H1431" s="42"/>
      <c r="I1431" s="42"/>
      <c r="J1431" s="42"/>
      <c r="K1431" s="42"/>
      <c r="L1431" s="42"/>
      <c r="M1431" s="42"/>
      <c r="N1431" s="42"/>
      <c r="O1431" s="42"/>
      <c r="P1431" s="42"/>
    </row>
    <row r="1432" spans="1:16">
      <c r="A1432" s="42"/>
      <c r="B1432" s="43"/>
      <c r="C1432" s="42"/>
      <c r="D1432" s="42"/>
      <c r="E1432" s="42"/>
      <c r="F1432" s="42"/>
      <c r="G1432" s="42"/>
      <c r="H1432" s="42"/>
      <c r="I1432" s="42"/>
      <c r="J1432" s="42"/>
      <c r="K1432" s="42"/>
      <c r="L1432" s="42"/>
      <c r="M1432" s="42"/>
      <c r="N1432" s="42"/>
      <c r="O1432" s="42"/>
      <c r="P1432" s="42"/>
    </row>
    <row r="1433" spans="1:16">
      <c r="A1433" s="42"/>
      <c r="B1433" s="43"/>
      <c r="C1433" s="42"/>
      <c r="D1433" s="42"/>
      <c r="E1433" s="42"/>
      <c r="F1433" s="42"/>
      <c r="G1433" s="42"/>
      <c r="H1433" s="42"/>
      <c r="I1433" s="42"/>
      <c r="J1433" s="42"/>
      <c r="K1433" s="42"/>
      <c r="L1433" s="42"/>
      <c r="M1433" s="42"/>
      <c r="N1433" s="42"/>
      <c r="O1433" s="42"/>
      <c r="P1433" s="42"/>
    </row>
    <row r="1434" spans="1:16">
      <c r="A1434" s="42"/>
      <c r="B1434" s="43"/>
      <c r="C1434" s="42"/>
      <c r="D1434" s="42"/>
      <c r="E1434" s="42"/>
      <c r="F1434" s="42"/>
      <c r="G1434" s="42"/>
      <c r="H1434" s="42"/>
      <c r="I1434" s="42"/>
      <c r="J1434" s="42"/>
      <c r="K1434" s="42"/>
      <c r="L1434" s="42"/>
      <c r="M1434" s="42"/>
      <c r="N1434" s="42"/>
      <c r="O1434" s="42"/>
      <c r="P1434" s="42"/>
    </row>
    <row r="1435" spans="1:16">
      <c r="A1435" s="42"/>
      <c r="B1435" s="43"/>
      <c r="C1435" s="42"/>
      <c r="D1435" s="42"/>
      <c r="E1435" s="42"/>
      <c r="F1435" s="42"/>
      <c r="G1435" s="42"/>
      <c r="H1435" s="42"/>
      <c r="I1435" s="42"/>
      <c r="J1435" s="42"/>
      <c r="K1435" s="42"/>
      <c r="L1435" s="42"/>
      <c r="M1435" s="42"/>
      <c r="N1435" s="42"/>
      <c r="O1435" s="42"/>
      <c r="P1435" s="42"/>
    </row>
    <row r="1436" spans="1:16">
      <c r="A1436" s="42"/>
      <c r="B1436" s="43"/>
      <c r="C1436" s="42"/>
      <c r="D1436" s="42"/>
      <c r="E1436" s="42"/>
      <c r="F1436" s="42"/>
      <c r="G1436" s="42"/>
      <c r="H1436" s="42"/>
      <c r="I1436" s="42"/>
      <c r="J1436" s="42"/>
      <c r="K1436" s="42"/>
      <c r="L1436" s="42"/>
      <c r="M1436" s="42"/>
      <c r="N1436" s="42"/>
      <c r="O1436" s="42"/>
      <c r="P1436" s="42"/>
    </row>
    <row r="1437" spans="1:16">
      <c r="A1437" s="42"/>
      <c r="B1437" s="43"/>
      <c r="C1437" s="42"/>
      <c r="D1437" s="42"/>
      <c r="E1437" s="42"/>
      <c r="F1437" s="42"/>
      <c r="G1437" s="42"/>
      <c r="H1437" s="42"/>
      <c r="I1437" s="42"/>
      <c r="J1437" s="42"/>
      <c r="K1437" s="42"/>
      <c r="L1437" s="42"/>
      <c r="M1437" s="42"/>
      <c r="N1437" s="42"/>
      <c r="O1437" s="42"/>
      <c r="P1437" s="42"/>
    </row>
    <row r="1438" spans="1:16">
      <c r="A1438" s="42"/>
      <c r="B1438" s="43"/>
      <c r="C1438" s="42"/>
      <c r="D1438" s="42"/>
      <c r="E1438" s="42"/>
      <c r="F1438" s="42"/>
      <c r="G1438" s="42"/>
      <c r="H1438" s="42"/>
      <c r="I1438" s="42"/>
      <c r="J1438" s="42"/>
      <c r="K1438" s="42"/>
      <c r="L1438" s="42"/>
      <c r="M1438" s="42"/>
      <c r="N1438" s="42"/>
      <c r="O1438" s="42"/>
      <c r="P1438" s="42"/>
    </row>
    <row r="1439" spans="1:16">
      <c r="A1439" s="42"/>
      <c r="B1439" s="43"/>
      <c r="C1439" s="42"/>
      <c r="D1439" s="42"/>
      <c r="E1439" s="42"/>
      <c r="F1439" s="42"/>
      <c r="G1439" s="42"/>
      <c r="H1439" s="42"/>
      <c r="I1439" s="42"/>
      <c r="J1439" s="42"/>
      <c r="K1439" s="42"/>
      <c r="L1439" s="42"/>
      <c r="M1439" s="42"/>
      <c r="N1439" s="42"/>
      <c r="O1439" s="42"/>
      <c r="P1439" s="42"/>
    </row>
    <row r="1440" spans="1:16">
      <c r="A1440" s="42"/>
      <c r="B1440" s="43"/>
      <c r="C1440" s="42"/>
      <c r="D1440" s="42"/>
      <c r="E1440" s="42"/>
      <c r="F1440" s="42"/>
      <c r="G1440" s="42"/>
      <c r="H1440" s="42"/>
      <c r="I1440" s="42"/>
      <c r="J1440" s="42"/>
      <c r="K1440" s="42"/>
      <c r="L1440" s="42"/>
      <c r="M1440" s="42"/>
      <c r="N1440" s="42"/>
      <c r="O1440" s="42"/>
      <c r="P1440" s="42"/>
    </row>
    <row r="1441" spans="1:16">
      <c r="A1441" s="42"/>
      <c r="B1441" s="43"/>
      <c r="C1441" s="42"/>
      <c r="D1441" s="42"/>
      <c r="E1441" s="42"/>
      <c r="F1441" s="42"/>
      <c r="G1441" s="42"/>
      <c r="H1441" s="42"/>
      <c r="I1441" s="42"/>
      <c r="J1441" s="42"/>
      <c r="K1441" s="42"/>
      <c r="L1441" s="42"/>
      <c r="M1441" s="42"/>
      <c r="N1441" s="42"/>
      <c r="O1441" s="42"/>
      <c r="P1441" s="42"/>
    </row>
    <row r="1442" spans="1:16">
      <c r="A1442" s="42"/>
      <c r="B1442" s="43"/>
      <c r="C1442" s="42"/>
      <c r="D1442" s="42"/>
      <c r="E1442" s="42"/>
      <c r="F1442" s="42"/>
      <c r="G1442" s="42"/>
      <c r="H1442" s="42"/>
      <c r="I1442" s="42"/>
      <c r="J1442" s="42"/>
      <c r="K1442" s="42"/>
      <c r="L1442" s="42"/>
      <c r="M1442" s="42"/>
      <c r="N1442" s="42"/>
      <c r="O1442" s="42"/>
      <c r="P1442" s="42"/>
    </row>
    <row r="1443" spans="1:16">
      <c r="A1443" s="42"/>
      <c r="B1443" s="43"/>
      <c r="C1443" s="42"/>
      <c r="D1443" s="42"/>
      <c r="E1443" s="42"/>
      <c r="F1443" s="42"/>
      <c r="G1443" s="42"/>
      <c r="H1443" s="42"/>
      <c r="I1443" s="42"/>
      <c r="J1443" s="42"/>
      <c r="K1443" s="42"/>
      <c r="L1443" s="42"/>
      <c r="M1443" s="42"/>
      <c r="N1443" s="42"/>
      <c r="O1443" s="42"/>
      <c r="P1443" s="42"/>
    </row>
    <row r="1444" spans="1:16">
      <c r="A1444" s="42"/>
      <c r="B1444" s="43"/>
      <c r="C1444" s="42"/>
      <c r="D1444" s="42"/>
      <c r="E1444" s="42"/>
      <c r="F1444" s="42"/>
      <c r="G1444" s="42"/>
      <c r="H1444" s="42"/>
      <c r="I1444" s="42"/>
      <c r="J1444" s="42"/>
      <c r="K1444" s="42"/>
      <c r="L1444" s="42"/>
      <c r="M1444" s="42"/>
      <c r="N1444" s="42"/>
      <c r="O1444" s="42"/>
      <c r="P1444" s="42"/>
    </row>
    <row r="1445" spans="1:16">
      <c r="A1445" s="42"/>
      <c r="B1445" s="43"/>
      <c r="C1445" s="42"/>
      <c r="D1445" s="42"/>
      <c r="E1445" s="42"/>
      <c r="F1445" s="42"/>
      <c r="G1445" s="42"/>
      <c r="H1445" s="42"/>
      <c r="I1445" s="42"/>
      <c r="J1445" s="42"/>
      <c r="K1445" s="42"/>
      <c r="L1445" s="42"/>
      <c r="M1445" s="42"/>
      <c r="N1445" s="42"/>
      <c r="O1445" s="42"/>
      <c r="P1445" s="42"/>
    </row>
    <row r="1446" spans="1:16">
      <c r="A1446" s="42"/>
      <c r="B1446" s="43"/>
      <c r="C1446" s="42"/>
      <c r="D1446" s="42"/>
      <c r="E1446" s="42"/>
      <c r="F1446" s="42"/>
      <c r="G1446" s="42"/>
      <c r="H1446" s="42"/>
      <c r="I1446" s="42"/>
      <c r="J1446" s="42"/>
      <c r="K1446" s="42"/>
      <c r="L1446" s="42"/>
      <c r="M1446" s="42"/>
      <c r="N1446" s="42"/>
      <c r="O1446" s="42"/>
      <c r="P1446" s="42"/>
    </row>
    <row r="1447" spans="1:16">
      <c r="A1447" s="42"/>
      <c r="B1447" s="43"/>
      <c r="C1447" s="42"/>
      <c r="D1447" s="42"/>
      <c r="E1447" s="42"/>
      <c r="F1447" s="42"/>
      <c r="G1447" s="42"/>
      <c r="H1447" s="42"/>
      <c r="I1447" s="42"/>
      <c r="J1447" s="42"/>
      <c r="K1447" s="42"/>
      <c r="L1447" s="42"/>
      <c r="M1447" s="42"/>
      <c r="N1447" s="42"/>
      <c r="O1447" s="42"/>
      <c r="P1447" s="42"/>
    </row>
    <row r="1448" spans="1:16">
      <c r="A1448" s="42"/>
      <c r="B1448" s="43"/>
      <c r="C1448" s="42"/>
      <c r="D1448" s="42"/>
      <c r="E1448" s="42"/>
      <c r="F1448" s="42"/>
      <c r="G1448" s="42"/>
      <c r="H1448" s="42"/>
      <c r="I1448" s="42"/>
      <c r="J1448" s="42"/>
      <c r="K1448" s="42"/>
      <c r="L1448" s="42"/>
      <c r="M1448" s="42"/>
      <c r="N1448" s="42"/>
      <c r="O1448" s="42"/>
      <c r="P1448" s="42"/>
    </row>
    <row r="1449" spans="1:16">
      <c r="A1449" s="42"/>
      <c r="B1449" s="43"/>
      <c r="C1449" s="42"/>
      <c r="D1449" s="42"/>
      <c r="E1449" s="42"/>
      <c r="F1449" s="42"/>
      <c r="G1449" s="42"/>
      <c r="H1449" s="42"/>
      <c r="I1449" s="42"/>
      <c r="J1449" s="42"/>
      <c r="K1449" s="42"/>
      <c r="L1449" s="42"/>
      <c r="M1449" s="42"/>
      <c r="N1449" s="42"/>
      <c r="O1449" s="42"/>
      <c r="P1449" s="42"/>
    </row>
    <row r="1450" spans="1:16">
      <c r="A1450" s="42"/>
      <c r="B1450" s="43"/>
      <c r="C1450" s="42"/>
      <c r="D1450" s="42"/>
      <c r="E1450" s="42"/>
      <c r="F1450" s="42"/>
      <c r="G1450" s="42"/>
      <c r="H1450" s="42"/>
      <c r="I1450" s="42"/>
      <c r="J1450" s="42"/>
      <c r="K1450" s="42"/>
      <c r="L1450" s="42"/>
      <c r="M1450" s="42"/>
      <c r="N1450" s="42"/>
      <c r="O1450" s="42"/>
      <c r="P1450" s="42"/>
    </row>
    <row r="1451" spans="1:16">
      <c r="A1451" s="42"/>
      <c r="B1451" s="43"/>
      <c r="C1451" s="42"/>
      <c r="D1451" s="42"/>
      <c r="E1451" s="42"/>
      <c r="F1451" s="42"/>
      <c r="G1451" s="42"/>
      <c r="H1451" s="42"/>
      <c r="I1451" s="42"/>
      <c r="J1451" s="42"/>
      <c r="K1451" s="42"/>
      <c r="L1451" s="42"/>
      <c r="M1451" s="42"/>
      <c r="N1451" s="42"/>
      <c r="O1451" s="42"/>
      <c r="P1451" s="42"/>
    </row>
    <row r="1452" spans="1:16">
      <c r="A1452" s="42"/>
      <c r="B1452" s="43"/>
      <c r="C1452" s="42"/>
      <c r="D1452" s="42"/>
      <c r="E1452" s="42"/>
      <c r="F1452" s="42"/>
      <c r="G1452" s="42"/>
      <c r="H1452" s="42"/>
      <c r="I1452" s="42"/>
      <c r="J1452" s="42"/>
      <c r="K1452" s="42"/>
      <c r="L1452" s="42"/>
      <c r="M1452" s="42"/>
      <c r="N1452" s="42"/>
      <c r="O1452" s="42"/>
      <c r="P1452" s="42"/>
    </row>
    <row r="1453" spans="1:16">
      <c r="A1453" s="42"/>
      <c r="B1453" s="43"/>
      <c r="C1453" s="42"/>
      <c r="D1453" s="42"/>
      <c r="E1453" s="42"/>
      <c r="F1453" s="42"/>
      <c r="G1453" s="42"/>
      <c r="H1453" s="42"/>
      <c r="I1453" s="42"/>
      <c r="J1453" s="42"/>
      <c r="K1453" s="42"/>
      <c r="L1453" s="42"/>
      <c r="M1453" s="42"/>
      <c r="N1453" s="42"/>
      <c r="O1453" s="42"/>
      <c r="P1453" s="42"/>
    </row>
    <row r="1454" spans="1:16">
      <c r="A1454" s="42"/>
      <c r="B1454" s="43"/>
      <c r="C1454" s="42"/>
      <c r="D1454" s="42"/>
      <c r="E1454" s="42"/>
      <c r="F1454" s="42"/>
      <c r="G1454" s="42"/>
      <c r="H1454" s="42"/>
      <c r="I1454" s="42"/>
      <c r="J1454" s="42"/>
      <c r="K1454" s="42"/>
      <c r="L1454" s="42"/>
      <c r="M1454" s="42"/>
      <c r="N1454" s="42"/>
      <c r="O1454" s="42"/>
      <c r="P1454" s="42"/>
    </row>
    <row r="1455" spans="1:16">
      <c r="A1455" s="42"/>
      <c r="B1455" s="43"/>
      <c r="C1455" s="42"/>
      <c r="D1455" s="42"/>
      <c r="E1455" s="42"/>
      <c r="F1455" s="42"/>
      <c r="G1455" s="42"/>
      <c r="H1455" s="42"/>
      <c r="I1455" s="42"/>
      <c r="J1455" s="42"/>
      <c r="K1455" s="42"/>
      <c r="L1455" s="42"/>
      <c r="M1455" s="42"/>
      <c r="N1455" s="42"/>
      <c r="O1455" s="42"/>
      <c r="P1455" s="42"/>
    </row>
    <row r="1456" spans="1:16">
      <c r="A1456" s="42"/>
      <c r="B1456" s="43"/>
      <c r="C1456" s="42"/>
      <c r="D1456" s="42"/>
      <c r="E1456" s="42"/>
      <c r="F1456" s="42"/>
      <c r="G1456" s="42"/>
      <c r="H1456" s="42"/>
      <c r="I1456" s="42"/>
      <c r="J1456" s="42"/>
      <c r="K1456" s="42"/>
      <c r="L1456" s="42"/>
      <c r="M1456" s="42"/>
      <c r="N1456" s="42"/>
      <c r="O1456" s="42"/>
      <c r="P1456" s="42"/>
    </row>
    <row r="1457" spans="1:16">
      <c r="A1457" s="42"/>
      <c r="B1457" s="43"/>
      <c r="C1457" s="42"/>
      <c r="D1457" s="42"/>
      <c r="E1457" s="42"/>
      <c r="F1457" s="42"/>
      <c r="G1457" s="42"/>
      <c r="H1457" s="42"/>
      <c r="I1457" s="42"/>
      <c r="J1457" s="42"/>
      <c r="K1457" s="42"/>
      <c r="L1457" s="42"/>
      <c r="M1457" s="42"/>
      <c r="N1457" s="42"/>
      <c r="O1457" s="42"/>
      <c r="P1457" s="42"/>
    </row>
    <row r="1458" spans="1:16">
      <c r="A1458" s="42"/>
      <c r="B1458" s="43"/>
      <c r="C1458" s="42"/>
      <c r="D1458" s="42"/>
      <c r="E1458" s="42"/>
      <c r="F1458" s="42"/>
      <c r="G1458" s="42"/>
      <c r="H1458" s="42"/>
      <c r="I1458" s="42"/>
      <c r="J1458" s="42"/>
      <c r="K1458" s="42"/>
      <c r="L1458" s="42"/>
      <c r="M1458" s="42"/>
      <c r="N1458" s="42"/>
      <c r="O1458" s="42"/>
      <c r="P1458" s="42"/>
    </row>
    <row r="1459" spans="1:16">
      <c r="A1459" s="42"/>
      <c r="B1459" s="43"/>
      <c r="C1459" s="42"/>
      <c r="D1459" s="42"/>
      <c r="E1459" s="42"/>
      <c r="F1459" s="42"/>
      <c r="G1459" s="42"/>
      <c r="H1459" s="42"/>
      <c r="I1459" s="42"/>
      <c r="J1459" s="42"/>
      <c r="K1459" s="42"/>
      <c r="L1459" s="42"/>
      <c r="M1459" s="42"/>
      <c r="N1459" s="42"/>
      <c r="O1459" s="42"/>
      <c r="P1459" s="42"/>
    </row>
    <row r="1460" spans="1:16">
      <c r="A1460" s="42"/>
      <c r="B1460" s="43"/>
      <c r="C1460" s="42"/>
      <c r="D1460" s="42"/>
      <c r="E1460" s="42"/>
      <c r="F1460" s="42"/>
      <c r="G1460" s="42"/>
      <c r="H1460" s="42"/>
      <c r="I1460" s="42"/>
      <c r="J1460" s="42"/>
      <c r="K1460" s="42"/>
      <c r="L1460" s="42"/>
      <c r="M1460" s="42"/>
      <c r="N1460" s="42"/>
      <c r="O1460" s="42"/>
      <c r="P1460" s="42"/>
    </row>
    <row r="1461" spans="1:16">
      <c r="A1461" s="42"/>
      <c r="B1461" s="43"/>
      <c r="C1461" s="42"/>
      <c r="D1461" s="42"/>
      <c r="E1461" s="42"/>
      <c r="F1461" s="42"/>
      <c r="G1461" s="42"/>
      <c r="H1461" s="42"/>
      <c r="I1461" s="42"/>
      <c r="J1461" s="42"/>
      <c r="K1461" s="42"/>
      <c r="L1461" s="42"/>
      <c r="M1461" s="42"/>
      <c r="N1461" s="42"/>
      <c r="O1461" s="42"/>
      <c r="P1461" s="42"/>
    </row>
    <row r="1462" spans="1:16">
      <c r="A1462" s="42"/>
      <c r="B1462" s="43"/>
      <c r="C1462" s="42"/>
      <c r="D1462" s="42"/>
      <c r="E1462" s="42"/>
      <c r="F1462" s="42"/>
      <c r="G1462" s="42"/>
      <c r="H1462" s="42"/>
      <c r="I1462" s="42"/>
      <c r="J1462" s="42"/>
      <c r="K1462" s="42"/>
      <c r="L1462" s="42"/>
      <c r="M1462" s="42"/>
      <c r="N1462" s="42"/>
      <c r="O1462" s="42"/>
      <c r="P1462" s="42"/>
    </row>
    <row r="1463" spans="1:16">
      <c r="A1463" s="42"/>
      <c r="B1463" s="43"/>
      <c r="C1463" s="42"/>
      <c r="D1463" s="42"/>
      <c r="E1463" s="42"/>
      <c r="F1463" s="42"/>
      <c r="G1463" s="42"/>
      <c r="H1463" s="42"/>
      <c r="I1463" s="42"/>
      <c r="J1463" s="42"/>
      <c r="K1463" s="42"/>
      <c r="L1463" s="42"/>
      <c r="M1463" s="42"/>
      <c r="N1463" s="42"/>
      <c r="O1463" s="42"/>
      <c r="P1463" s="42"/>
    </row>
    <row r="1464" spans="1:16">
      <c r="A1464" s="42"/>
      <c r="B1464" s="43"/>
      <c r="C1464" s="42"/>
      <c r="D1464" s="42"/>
      <c r="E1464" s="42"/>
      <c r="F1464" s="42"/>
      <c r="G1464" s="42"/>
      <c r="H1464" s="42"/>
      <c r="I1464" s="42"/>
      <c r="J1464" s="42"/>
      <c r="K1464" s="42"/>
      <c r="L1464" s="42"/>
      <c r="M1464" s="42"/>
      <c r="N1464" s="42"/>
      <c r="O1464" s="42"/>
      <c r="P1464" s="42"/>
    </row>
    <row r="1465" spans="1:16">
      <c r="A1465" s="42"/>
      <c r="B1465" s="43"/>
      <c r="C1465" s="42"/>
      <c r="D1465" s="42"/>
      <c r="E1465" s="42"/>
      <c r="F1465" s="42"/>
      <c r="G1465" s="42"/>
      <c r="H1465" s="42"/>
      <c r="I1465" s="42"/>
      <c r="J1465" s="42"/>
      <c r="K1465" s="42"/>
      <c r="L1465" s="42"/>
      <c r="M1465" s="42"/>
      <c r="N1465" s="42"/>
      <c r="O1465" s="42"/>
      <c r="P1465" s="42"/>
    </row>
    <row r="1466" spans="1:16">
      <c r="A1466" s="42"/>
      <c r="B1466" s="43"/>
      <c r="C1466" s="42"/>
      <c r="D1466" s="42"/>
      <c r="E1466" s="42"/>
      <c r="F1466" s="42"/>
      <c r="G1466" s="42"/>
      <c r="H1466" s="42"/>
      <c r="I1466" s="42"/>
      <c r="J1466" s="42"/>
      <c r="K1466" s="42"/>
      <c r="L1466" s="42"/>
      <c r="M1466" s="42"/>
      <c r="N1466" s="42"/>
      <c r="O1466" s="42"/>
      <c r="P1466" s="42"/>
    </row>
    <row r="1467" spans="1:16">
      <c r="A1467" s="42"/>
      <c r="B1467" s="43"/>
      <c r="C1467" s="42"/>
      <c r="D1467" s="42"/>
      <c r="E1467" s="42"/>
      <c r="F1467" s="42"/>
      <c r="G1467" s="42"/>
      <c r="H1467" s="42"/>
      <c r="I1467" s="42"/>
      <c r="J1467" s="42"/>
      <c r="K1467" s="42"/>
      <c r="L1467" s="42"/>
      <c r="M1467" s="42"/>
      <c r="N1467" s="42"/>
      <c r="O1467" s="42"/>
      <c r="P1467" s="42"/>
    </row>
    <row r="1468" spans="1:16">
      <c r="A1468" s="42"/>
      <c r="B1468" s="43"/>
      <c r="C1468" s="42"/>
      <c r="D1468" s="42"/>
      <c r="E1468" s="42"/>
      <c r="F1468" s="42"/>
      <c r="G1468" s="42"/>
      <c r="H1468" s="42"/>
      <c r="I1468" s="42"/>
      <c r="J1468" s="42"/>
      <c r="K1468" s="42"/>
      <c r="L1468" s="42"/>
      <c r="M1468" s="42"/>
      <c r="N1468" s="42"/>
      <c r="O1468" s="42"/>
      <c r="P1468" s="42"/>
    </row>
    <row r="1469" spans="1:16">
      <c r="A1469" s="42"/>
      <c r="B1469" s="43"/>
      <c r="C1469" s="42"/>
      <c r="D1469" s="42"/>
      <c r="E1469" s="42"/>
      <c r="F1469" s="42"/>
      <c r="G1469" s="42"/>
      <c r="H1469" s="42"/>
      <c r="I1469" s="42"/>
      <c r="J1469" s="42"/>
      <c r="K1469" s="42"/>
      <c r="L1469" s="42"/>
      <c r="M1469" s="42"/>
      <c r="N1469" s="42"/>
      <c r="O1469" s="42"/>
      <c r="P1469" s="42"/>
    </row>
    <row r="1470" spans="1:16">
      <c r="A1470" s="42"/>
      <c r="B1470" s="43"/>
      <c r="C1470" s="42"/>
      <c r="D1470" s="42"/>
      <c r="E1470" s="42"/>
      <c r="F1470" s="42"/>
      <c r="G1470" s="42"/>
      <c r="H1470" s="42"/>
      <c r="I1470" s="42"/>
      <c r="J1470" s="42"/>
      <c r="K1470" s="42"/>
      <c r="L1470" s="42"/>
      <c r="M1470" s="42"/>
      <c r="N1470" s="42"/>
      <c r="O1470" s="42"/>
      <c r="P1470" s="42"/>
    </row>
    <row r="1471" spans="1:16">
      <c r="A1471" s="42"/>
      <c r="B1471" s="43"/>
      <c r="C1471" s="42"/>
      <c r="D1471" s="42"/>
      <c r="E1471" s="42"/>
      <c r="F1471" s="42"/>
      <c r="G1471" s="42"/>
      <c r="H1471" s="42"/>
      <c r="I1471" s="42"/>
      <c r="J1471" s="42"/>
      <c r="K1471" s="42"/>
      <c r="L1471" s="42"/>
      <c r="M1471" s="42"/>
      <c r="N1471" s="42"/>
      <c r="O1471" s="42"/>
      <c r="P1471" s="42"/>
    </row>
    <row r="1472" spans="1:16">
      <c r="A1472" s="42"/>
      <c r="B1472" s="43"/>
      <c r="C1472" s="42"/>
      <c r="D1472" s="42"/>
      <c r="E1472" s="42"/>
      <c r="F1472" s="42"/>
      <c r="G1472" s="42"/>
      <c r="H1472" s="42"/>
      <c r="I1472" s="42"/>
      <c r="J1472" s="42"/>
      <c r="K1472" s="42"/>
      <c r="L1472" s="42"/>
      <c r="M1472" s="42"/>
      <c r="N1472" s="42"/>
      <c r="O1472" s="42"/>
      <c r="P1472" s="42"/>
    </row>
    <row r="1473" spans="1:16">
      <c r="A1473" s="42"/>
      <c r="B1473" s="43"/>
      <c r="C1473" s="42"/>
      <c r="D1473" s="42"/>
      <c r="E1473" s="42"/>
      <c r="F1473" s="42"/>
      <c r="G1473" s="42"/>
      <c r="H1473" s="42"/>
      <c r="I1473" s="42"/>
      <c r="J1473" s="42"/>
      <c r="K1473" s="42"/>
      <c r="L1473" s="42"/>
      <c r="M1473" s="42"/>
      <c r="N1473" s="42"/>
      <c r="O1473" s="42"/>
      <c r="P1473" s="42"/>
    </row>
    <row r="1474" spans="1:16">
      <c r="A1474" s="42"/>
      <c r="B1474" s="43"/>
      <c r="C1474" s="42"/>
      <c r="D1474" s="42"/>
      <c r="E1474" s="42"/>
      <c r="F1474" s="42"/>
      <c r="G1474" s="42"/>
      <c r="H1474" s="42"/>
      <c r="I1474" s="42"/>
      <c r="J1474" s="42"/>
      <c r="K1474" s="42"/>
      <c r="L1474" s="42"/>
      <c r="M1474" s="42"/>
      <c r="N1474" s="42"/>
      <c r="O1474" s="42"/>
      <c r="P1474" s="42"/>
    </row>
    <row r="1475" spans="1:16">
      <c r="A1475" s="42"/>
      <c r="B1475" s="43"/>
      <c r="C1475" s="42"/>
      <c r="D1475" s="42"/>
      <c r="E1475" s="42"/>
      <c r="F1475" s="42"/>
      <c r="G1475" s="42"/>
      <c r="H1475" s="42"/>
      <c r="I1475" s="42"/>
      <c r="J1475" s="42"/>
      <c r="K1475" s="42"/>
      <c r="L1475" s="42"/>
      <c r="M1475" s="42"/>
      <c r="N1475" s="42"/>
      <c r="O1475" s="42"/>
      <c r="P1475" s="42"/>
    </row>
    <row r="1476" spans="1:16">
      <c r="A1476" s="42"/>
      <c r="B1476" s="43"/>
      <c r="C1476" s="42"/>
      <c r="D1476" s="42"/>
      <c r="E1476" s="42"/>
      <c r="F1476" s="42"/>
      <c r="G1476" s="42"/>
      <c r="H1476" s="42"/>
      <c r="I1476" s="42"/>
      <c r="J1476" s="42"/>
      <c r="K1476" s="42"/>
      <c r="L1476" s="42"/>
      <c r="M1476" s="42"/>
      <c r="N1476" s="42"/>
      <c r="O1476" s="42"/>
      <c r="P1476" s="42"/>
    </row>
    <row r="1477" spans="1:16">
      <c r="A1477" s="42"/>
      <c r="B1477" s="43"/>
      <c r="C1477" s="42"/>
      <c r="D1477" s="42"/>
      <c r="E1477" s="42"/>
      <c r="F1477" s="42"/>
      <c r="G1477" s="42"/>
      <c r="H1477" s="42"/>
      <c r="I1477" s="42"/>
      <c r="J1477" s="42"/>
      <c r="K1477" s="42"/>
      <c r="L1477" s="42"/>
      <c r="M1477" s="42"/>
      <c r="N1477" s="42"/>
      <c r="O1477" s="42"/>
      <c r="P1477" s="42"/>
    </row>
    <row r="1478" spans="1:16">
      <c r="A1478" s="42"/>
      <c r="B1478" s="43"/>
      <c r="C1478" s="42"/>
      <c r="D1478" s="42"/>
      <c r="E1478" s="42"/>
      <c r="F1478" s="42"/>
      <c r="G1478" s="42"/>
      <c r="H1478" s="42"/>
      <c r="I1478" s="42"/>
      <c r="J1478" s="42"/>
      <c r="K1478" s="42"/>
      <c r="L1478" s="42"/>
      <c r="M1478" s="42"/>
      <c r="N1478" s="42"/>
      <c r="O1478" s="42"/>
      <c r="P1478" s="42"/>
    </row>
    <row r="1479" spans="1:16">
      <c r="A1479" s="42"/>
      <c r="B1479" s="43"/>
      <c r="C1479" s="42"/>
      <c r="D1479" s="42"/>
      <c r="E1479" s="42"/>
      <c r="F1479" s="42"/>
      <c r="G1479" s="42"/>
      <c r="H1479" s="42"/>
      <c r="I1479" s="42"/>
      <c r="J1479" s="42"/>
      <c r="K1479" s="42"/>
      <c r="L1479" s="42"/>
      <c r="M1479" s="42"/>
      <c r="N1479" s="42"/>
      <c r="O1479" s="42"/>
      <c r="P1479" s="42"/>
    </row>
    <row r="1480" spans="1:16">
      <c r="A1480" s="42"/>
      <c r="B1480" s="43"/>
      <c r="C1480" s="42"/>
      <c r="D1480" s="42"/>
      <c r="E1480" s="42"/>
      <c r="F1480" s="42"/>
      <c r="G1480" s="42"/>
      <c r="H1480" s="42"/>
      <c r="I1480" s="42"/>
      <c r="J1480" s="42"/>
      <c r="K1480" s="42"/>
      <c r="L1480" s="42"/>
      <c r="M1480" s="42"/>
      <c r="N1480" s="42"/>
      <c r="O1480" s="42"/>
      <c r="P1480" s="42"/>
    </row>
    <row r="1481" spans="1:16">
      <c r="A1481" s="42"/>
      <c r="B1481" s="43"/>
      <c r="C1481" s="42"/>
      <c r="D1481" s="42"/>
      <c r="E1481" s="42"/>
      <c r="F1481" s="42"/>
      <c r="G1481" s="42"/>
      <c r="H1481" s="42"/>
      <c r="I1481" s="42"/>
      <c r="J1481" s="42"/>
      <c r="K1481" s="42"/>
      <c r="L1481" s="42"/>
      <c r="M1481" s="42"/>
      <c r="N1481" s="42"/>
      <c r="O1481" s="42"/>
      <c r="P1481" s="42"/>
    </row>
    <row r="1482" spans="1:16">
      <c r="A1482" s="42"/>
      <c r="B1482" s="43"/>
      <c r="C1482" s="42"/>
      <c r="D1482" s="42"/>
      <c r="E1482" s="42"/>
      <c r="F1482" s="42"/>
      <c r="G1482" s="42"/>
      <c r="H1482" s="42"/>
      <c r="I1482" s="42"/>
      <c r="J1482" s="42"/>
      <c r="K1482" s="42"/>
      <c r="L1482" s="42"/>
      <c r="M1482" s="42"/>
      <c r="N1482" s="42"/>
      <c r="O1482" s="42"/>
      <c r="P1482" s="42"/>
    </row>
    <row r="1483" spans="1:16">
      <c r="A1483" s="42"/>
      <c r="B1483" s="43"/>
      <c r="C1483" s="42"/>
      <c r="D1483" s="42"/>
      <c r="E1483" s="42"/>
      <c r="F1483" s="42"/>
      <c r="G1483" s="42"/>
      <c r="H1483" s="42"/>
      <c r="I1483" s="42"/>
      <c r="J1483" s="42"/>
      <c r="K1483" s="42"/>
      <c r="L1483" s="42"/>
      <c r="M1483" s="42"/>
      <c r="N1483" s="42"/>
      <c r="O1483" s="42"/>
      <c r="P1483" s="42"/>
    </row>
    <row r="1484" spans="1:16">
      <c r="A1484" s="42"/>
      <c r="B1484" s="43"/>
      <c r="C1484" s="42"/>
      <c r="D1484" s="42"/>
      <c r="E1484" s="42"/>
      <c r="F1484" s="42"/>
      <c r="G1484" s="42"/>
      <c r="H1484" s="42"/>
      <c r="I1484" s="42"/>
      <c r="J1484" s="42"/>
      <c r="K1484" s="42"/>
      <c r="L1484" s="42"/>
      <c r="M1484" s="42"/>
      <c r="N1484" s="42"/>
      <c r="O1484" s="42"/>
      <c r="P1484" s="42"/>
    </row>
    <row r="1485" spans="1:16">
      <c r="A1485" s="42"/>
      <c r="B1485" s="43"/>
      <c r="C1485" s="42"/>
      <c r="D1485" s="42"/>
      <c r="E1485" s="42"/>
      <c r="F1485" s="42"/>
      <c r="G1485" s="42"/>
      <c r="H1485" s="42"/>
      <c r="I1485" s="42"/>
      <c r="J1485" s="42"/>
      <c r="K1485" s="42"/>
      <c r="L1485" s="42"/>
      <c r="M1485" s="42"/>
      <c r="N1485" s="42"/>
      <c r="O1485" s="42"/>
      <c r="P1485" s="42"/>
    </row>
    <row r="1486" spans="1:16">
      <c r="A1486" s="42"/>
      <c r="B1486" s="43"/>
      <c r="C1486" s="42"/>
      <c r="D1486" s="42"/>
      <c r="E1486" s="42"/>
      <c r="F1486" s="42"/>
      <c r="G1486" s="42"/>
      <c r="H1486" s="42"/>
      <c r="I1486" s="42"/>
      <c r="J1486" s="42"/>
      <c r="K1486" s="42"/>
      <c r="L1486" s="42"/>
      <c r="M1486" s="42"/>
      <c r="N1486" s="42"/>
      <c r="O1486" s="42"/>
      <c r="P1486" s="42"/>
    </row>
    <row r="1487" spans="1:16">
      <c r="A1487" s="42"/>
      <c r="B1487" s="43"/>
      <c r="C1487" s="42"/>
      <c r="D1487" s="42"/>
      <c r="E1487" s="42"/>
      <c r="F1487" s="42"/>
      <c r="G1487" s="42"/>
      <c r="H1487" s="42"/>
      <c r="I1487" s="42"/>
      <c r="J1487" s="42"/>
      <c r="K1487" s="42"/>
      <c r="L1487" s="42"/>
      <c r="M1487" s="42"/>
      <c r="N1487" s="42"/>
      <c r="O1487" s="42"/>
      <c r="P1487" s="42"/>
    </row>
    <row r="1488" spans="1:16">
      <c r="A1488" s="42"/>
      <c r="B1488" s="43"/>
      <c r="C1488" s="42"/>
      <c r="D1488" s="42"/>
      <c r="E1488" s="42"/>
      <c r="F1488" s="42"/>
      <c r="G1488" s="42"/>
      <c r="H1488" s="42"/>
      <c r="I1488" s="42"/>
      <c r="J1488" s="42"/>
      <c r="K1488" s="42"/>
      <c r="L1488" s="42"/>
      <c r="M1488" s="42"/>
      <c r="N1488" s="42"/>
      <c r="O1488" s="42"/>
      <c r="P1488" s="42"/>
    </row>
    <row r="1489" spans="1:16">
      <c r="A1489" s="42"/>
      <c r="B1489" s="43"/>
      <c r="C1489" s="42"/>
      <c r="D1489" s="42"/>
      <c r="E1489" s="42"/>
      <c r="F1489" s="42"/>
      <c r="G1489" s="42"/>
      <c r="H1489" s="42"/>
      <c r="I1489" s="42"/>
      <c r="J1489" s="42"/>
      <c r="K1489" s="42"/>
      <c r="L1489" s="42"/>
      <c r="M1489" s="42"/>
      <c r="N1489" s="42"/>
      <c r="O1489" s="42"/>
      <c r="P1489" s="42"/>
    </row>
    <row r="1490" spans="1:16">
      <c r="A1490" s="42"/>
      <c r="B1490" s="43"/>
      <c r="C1490" s="42"/>
      <c r="D1490" s="42"/>
      <c r="E1490" s="42"/>
      <c r="F1490" s="42"/>
      <c r="G1490" s="42"/>
      <c r="H1490" s="42"/>
      <c r="I1490" s="42"/>
      <c r="J1490" s="42"/>
      <c r="K1490" s="42"/>
      <c r="L1490" s="42"/>
      <c r="M1490" s="42"/>
      <c r="N1490" s="42"/>
      <c r="O1490" s="42"/>
      <c r="P1490" s="42"/>
    </row>
    <row r="1491" spans="1:16">
      <c r="A1491" s="42"/>
      <c r="B1491" s="43"/>
      <c r="C1491" s="42"/>
      <c r="D1491" s="42"/>
      <c r="E1491" s="42"/>
      <c r="F1491" s="42"/>
      <c r="G1491" s="42"/>
      <c r="H1491" s="42"/>
      <c r="I1491" s="42"/>
      <c r="J1491" s="42"/>
      <c r="K1491" s="42"/>
      <c r="L1491" s="42"/>
      <c r="M1491" s="42"/>
      <c r="N1491" s="42"/>
      <c r="O1491" s="42"/>
      <c r="P1491" s="42"/>
    </row>
    <row r="1492" spans="1:16">
      <c r="A1492" s="42"/>
      <c r="B1492" s="43"/>
      <c r="C1492" s="42"/>
      <c r="D1492" s="42"/>
      <c r="E1492" s="42"/>
      <c r="F1492" s="42"/>
      <c r="G1492" s="42"/>
      <c r="H1492" s="42"/>
      <c r="I1492" s="42"/>
      <c r="J1492" s="42"/>
      <c r="K1492" s="42"/>
      <c r="L1492" s="42"/>
      <c r="M1492" s="42"/>
      <c r="N1492" s="42"/>
      <c r="O1492" s="42"/>
      <c r="P1492" s="42"/>
    </row>
    <row r="1493" spans="1:16">
      <c r="A1493" s="42"/>
      <c r="B1493" s="43"/>
      <c r="C1493" s="42"/>
      <c r="D1493" s="42"/>
      <c r="E1493" s="42"/>
      <c r="F1493" s="42"/>
      <c r="G1493" s="42"/>
      <c r="H1493" s="42"/>
      <c r="I1493" s="42"/>
      <c r="J1493" s="42"/>
      <c r="K1493" s="42"/>
      <c r="L1493" s="42"/>
      <c r="M1493" s="42"/>
      <c r="N1493" s="42"/>
      <c r="O1493" s="42"/>
      <c r="P1493" s="42"/>
    </row>
    <row r="1494" spans="1:16">
      <c r="A1494" s="42"/>
      <c r="B1494" s="43"/>
      <c r="C1494" s="42"/>
      <c r="D1494" s="42"/>
      <c r="E1494" s="42"/>
      <c r="F1494" s="42"/>
      <c r="G1494" s="42"/>
      <c r="H1494" s="42"/>
      <c r="I1494" s="42"/>
      <c r="J1494" s="42"/>
      <c r="K1494" s="42"/>
      <c r="L1494" s="42"/>
      <c r="M1494" s="42"/>
      <c r="N1494" s="42"/>
      <c r="O1494" s="42"/>
      <c r="P1494" s="42"/>
    </row>
    <row r="1495" spans="1:16">
      <c r="A1495" s="42"/>
      <c r="B1495" s="43"/>
      <c r="C1495" s="42"/>
      <c r="D1495" s="42"/>
      <c r="E1495" s="42"/>
      <c r="F1495" s="42"/>
      <c r="G1495" s="42"/>
      <c r="H1495" s="42"/>
      <c r="I1495" s="42"/>
      <c r="J1495" s="42"/>
      <c r="K1495" s="42"/>
      <c r="L1495" s="42"/>
      <c r="M1495" s="42"/>
      <c r="N1495" s="42"/>
      <c r="O1495" s="42"/>
      <c r="P1495" s="42"/>
    </row>
    <row r="1496" spans="1:16">
      <c r="A1496" s="42"/>
      <c r="B1496" s="43"/>
      <c r="C1496" s="42"/>
      <c r="D1496" s="42"/>
      <c r="E1496" s="42"/>
      <c r="F1496" s="42"/>
      <c r="G1496" s="42"/>
      <c r="H1496" s="42"/>
      <c r="I1496" s="42"/>
      <c r="J1496" s="42"/>
      <c r="K1496" s="42"/>
      <c r="L1496" s="42"/>
      <c r="M1496" s="42"/>
      <c r="N1496" s="42"/>
      <c r="O1496" s="42"/>
      <c r="P1496" s="42"/>
    </row>
    <row r="1497" spans="1:16">
      <c r="A1497" s="42"/>
      <c r="B1497" s="43"/>
      <c r="C1497" s="42"/>
      <c r="D1497" s="42"/>
      <c r="E1497" s="42"/>
      <c r="F1497" s="42"/>
      <c r="G1497" s="42"/>
      <c r="H1497" s="42"/>
      <c r="I1497" s="42"/>
      <c r="J1497" s="42"/>
      <c r="K1497" s="42"/>
      <c r="L1497" s="42"/>
      <c r="M1497" s="42"/>
      <c r="N1497" s="42"/>
      <c r="O1497" s="42"/>
      <c r="P1497" s="42"/>
    </row>
    <row r="1498" spans="1:16">
      <c r="A1498" s="42"/>
      <c r="B1498" s="43"/>
      <c r="C1498" s="42"/>
      <c r="D1498" s="42"/>
      <c r="E1498" s="42"/>
      <c r="F1498" s="42"/>
      <c r="G1498" s="42"/>
      <c r="H1498" s="42"/>
      <c r="I1498" s="42"/>
      <c r="J1498" s="42"/>
      <c r="K1498" s="42"/>
      <c r="L1498" s="42"/>
      <c r="M1498" s="42"/>
      <c r="N1498" s="42"/>
      <c r="O1498" s="42"/>
      <c r="P1498" s="42"/>
    </row>
    <row r="1499" spans="1:16">
      <c r="A1499" s="42"/>
      <c r="B1499" s="43"/>
      <c r="C1499" s="42"/>
      <c r="D1499" s="42"/>
      <c r="E1499" s="42"/>
      <c r="F1499" s="42"/>
      <c r="G1499" s="42"/>
      <c r="H1499" s="42"/>
      <c r="I1499" s="42"/>
      <c r="J1499" s="42"/>
      <c r="K1499" s="42"/>
      <c r="L1499" s="42"/>
      <c r="M1499" s="42"/>
      <c r="N1499" s="42"/>
      <c r="O1499" s="42"/>
      <c r="P1499" s="42"/>
    </row>
    <row r="1500" spans="1:16">
      <c r="A1500" s="42"/>
      <c r="B1500" s="43"/>
      <c r="C1500" s="42"/>
      <c r="D1500" s="42"/>
      <c r="E1500" s="42"/>
      <c r="F1500" s="42"/>
      <c r="G1500" s="42"/>
      <c r="H1500" s="42"/>
      <c r="I1500" s="42"/>
      <c r="J1500" s="42"/>
      <c r="K1500" s="42"/>
      <c r="L1500" s="42"/>
      <c r="M1500" s="42"/>
      <c r="N1500" s="42"/>
      <c r="O1500" s="42"/>
      <c r="P1500" s="42"/>
    </row>
    <row r="1501" spans="1:16">
      <c r="A1501" s="42"/>
      <c r="B1501" s="43"/>
      <c r="C1501" s="42"/>
      <c r="D1501" s="42"/>
      <c r="E1501" s="42"/>
      <c r="F1501" s="42"/>
      <c r="G1501" s="42"/>
      <c r="H1501" s="42"/>
      <c r="I1501" s="42"/>
      <c r="J1501" s="42"/>
      <c r="K1501" s="42"/>
      <c r="L1501" s="42"/>
      <c r="M1501" s="42"/>
      <c r="N1501" s="42"/>
      <c r="O1501" s="42"/>
      <c r="P1501" s="42"/>
    </row>
    <row r="1502" spans="1:16">
      <c r="A1502" s="42"/>
      <c r="B1502" s="43"/>
      <c r="C1502" s="42"/>
      <c r="D1502" s="42"/>
      <c r="E1502" s="42"/>
      <c r="F1502" s="42"/>
      <c r="G1502" s="42"/>
      <c r="H1502" s="42"/>
      <c r="I1502" s="42"/>
      <c r="J1502" s="42"/>
      <c r="K1502" s="42"/>
      <c r="L1502" s="42"/>
      <c r="M1502" s="42"/>
      <c r="N1502" s="42"/>
      <c r="O1502" s="42"/>
      <c r="P1502" s="42"/>
    </row>
    <row r="1503" spans="1:16">
      <c r="A1503" s="42"/>
      <c r="B1503" s="43"/>
      <c r="C1503" s="42"/>
      <c r="D1503" s="42"/>
      <c r="E1503" s="42"/>
      <c r="F1503" s="42"/>
      <c r="G1503" s="42"/>
      <c r="H1503" s="42"/>
      <c r="I1503" s="42"/>
      <c r="J1503" s="42"/>
      <c r="K1503" s="42"/>
      <c r="L1503" s="42"/>
      <c r="M1503" s="42"/>
      <c r="N1503" s="42"/>
      <c r="O1503" s="42"/>
      <c r="P1503" s="42"/>
    </row>
    <row r="1504" spans="1:16">
      <c r="A1504" s="42"/>
      <c r="B1504" s="43"/>
      <c r="C1504" s="42"/>
      <c r="D1504" s="42"/>
      <c r="E1504" s="42"/>
      <c r="F1504" s="42"/>
      <c r="G1504" s="42"/>
      <c r="H1504" s="42"/>
      <c r="I1504" s="42"/>
      <c r="J1504" s="42"/>
      <c r="K1504" s="42"/>
      <c r="L1504" s="42"/>
      <c r="M1504" s="42"/>
      <c r="N1504" s="42"/>
      <c r="O1504" s="42"/>
      <c r="P1504" s="42"/>
    </row>
    <row r="1505" spans="1:16">
      <c r="A1505" s="42"/>
      <c r="B1505" s="43"/>
      <c r="C1505" s="42"/>
      <c r="D1505" s="42"/>
      <c r="E1505" s="42"/>
      <c r="F1505" s="42"/>
      <c r="G1505" s="42"/>
      <c r="H1505" s="42"/>
      <c r="I1505" s="42"/>
      <c r="J1505" s="42"/>
      <c r="K1505" s="42"/>
      <c r="L1505" s="42"/>
      <c r="M1505" s="42"/>
      <c r="N1505" s="42"/>
      <c r="O1505" s="42"/>
      <c r="P1505" s="42"/>
    </row>
    <row r="1506" spans="1:16">
      <c r="A1506" s="42"/>
      <c r="B1506" s="43"/>
      <c r="C1506" s="42"/>
      <c r="D1506" s="42"/>
      <c r="E1506" s="42"/>
      <c r="F1506" s="42"/>
      <c r="G1506" s="42"/>
      <c r="H1506" s="42"/>
      <c r="I1506" s="42"/>
      <c r="J1506" s="42"/>
      <c r="K1506" s="42"/>
      <c r="L1506" s="42"/>
      <c r="M1506" s="42"/>
      <c r="N1506" s="42"/>
      <c r="O1506" s="42"/>
      <c r="P1506" s="42"/>
    </row>
    <row r="1507" spans="1:16">
      <c r="A1507" s="42"/>
      <c r="B1507" s="43"/>
      <c r="C1507" s="42"/>
      <c r="D1507" s="42"/>
      <c r="E1507" s="42"/>
      <c r="F1507" s="42"/>
      <c r="G1507" s="42"/>
      <c r="H1507" s="42"/>
      <c r="I1507" s="42"/>
      <c r="J1507" s="42"/>
      <c r="K1507" s="42"/>
      <c r="L1507" s="42"/>
      <c r="M1507" s="42"/>
      <c r="N1507" s="42"/>
      <c r="O1507" s="42"/>
      <c r="P1507" s="42"/>
    </row>
    <row r="1508" spans="1:16">
      <c r="A1508" s="42"/>
      <c r="B1508" s="43"/>
      <c r="C1508" s="42"/>
      <c r="D1508" s="42"/>
      <c r="E1508" s="42"/>
      <c r="F1508" s="42"/>
      <c r="G1508" s="42"/>
      <c r="H1508" s="42"/>
      <c r="I1508" s="42"/>
      <c r="J1508" s="42"/>
      <c r="K1508" s="42"/>
      <c r="L1508" s="42"/>
      <c r="M1508" s="42"/>
      <c r="N1508" s="42"/>
      <c r="O1508" s="42"/>
      <c r="P1508" s="42"/>
    </row>
    <row r="1509" spans="1:16">
      <c r="A1509" s="42"/>
      <c r="B1509" s="43"/>
      <c r="C1509" s="42"/>
      <c r="D1509" s="42"/>
      <c r="E1509" s="42"/>
      <c r="F1509" s="42"/>
      <c r="G1509" s="42"/>
      <c r="H1509" s="42"/>
      <c r="I1509" s="42"/>
      <c r="J1509" s="42"/>
      <c r="K1509" s="42"/>
      <c r="L1509" s="42"/>
      <c r="M1509" s="42"/>
      <c r="N1509" s="42"/>
      <c r="O1509" s="42"/>
      <c r="P1509" s="42"/>
    </row>
    <row r="1510" spans="1:16">
      <c r="A1510" s="42"/>
      <c r="B1510" s="43"/>
      <c r="C1510" s="42"/>
      <c r="D1510" s="42"/>
      <c r="E1510" s="42"/>
      <c r="F1510" s="42"/>
      <c r="G1510" s="42"/>
      <c r="H1510" s="42"/>
      <c r="I1510" s="42"/>
      <c r="J1510" s="42"/>
      <c r="K1510" s="42"/>
      <c r="L1510" s="42"/>
      <c r="M1510" s="42"/>
      <c r="N1510" s="42"/>
      <c r="O1510" s="42"/>
      <c r="P1510" s="42"/>
    </row>
    <row r="1511" spans="1:16">
      <c r="A1511" s="42"/>
      <c r="B1511" s="43"/>
      <c r="C1511" s="42"/>
      <c r="D1511" s="42"/>
      <c r="E1511" s="42"/>
      <c r="F1511" s="42"/>
      <c r="G1511" s="42"/>
      <c r="H1511" s="42"/>
      <c r="I1511" s="42"/>
      <c r="J1511" s="42"/>
      <c r="K1511" s="42"/>
      <c r="L1511" s="42"/>
      <c r="M1511" s="42"/>
      <c r="N1511" s="42"/>
      <c r="O1511" s="42"/>
      <c r="P1511" s="42"/>
    </row>
    <row r="1512" spans="1:16">
      <c r="A1512" s="42"/>
      <c r="B1512" s="43"/>
      <c r="C1512" s="42"/>
      <c r="D1512" s="42"/>
      <c r="E1512" s="42"/>
      <c r="F1512" s="42"/>
      <c r="G1512" s="42"/>
      <c r="H1512" s="42"/>
      <c r="I1512" s="42"/>
      <c r="J1512" s="42"/>
      <c r="K1512" s="42"/>
      <c r="L1512" s="42"/>
      <c r="M1512" s="42"/>
      <c r="N1512" s="42"/>
      <c r="O1512" s="42"/>
      <c r="P1512" s="42"/>
    </row>
    <row r="1513" spans="1:16">
      <c r="A1513" s="42"/>
      <c r="B1513" s="43"/>
      <c r="C1513" s="42"/>
      <c r="D1513" s="42"/>
      <c r="E1513" s="42"/>
      <c r="F1513" s="42"/>
      <c r="G1513" s="42"/>
      <c r="H1513" s="42"/>
      <c r="I1513" s="42"/>
      <c r="J1513" s="42"/>
      <c r="K1513" s="42"/>
      <c r="L1513" s="42"/>
      <c r="M1513" s="42"/>
      <c r="N1513" s="42"/>
      <c r="O1513" s="42"/>
      <c r="P1513" s="42"/>
    </row>
    <row r="1514" spans="1:16">
      <c r="A1514" s="42"/>
      <c r="B1514" s="43"/>
      <c r="C1514" s="42"/>
      <c r="D1514" s="42"/>
      <c r="E1514" s="42"/>
      <c r="F1514" s="42"/>
      <c r="G1514" s="42"/>
      <c r="H1514" s="42"/>
      <c r="I1514" s="42"/>
      <c r="J1514" s="42"/>
      <c r="K1514" s="42"/>
      <c r="L1514" s="42"/>
      <c r="M1514" s="42"/>
      <c r="N1514" s="42"/>
      <c r="O1514" s="42"/>
      <c r="P1514" s="42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4"/>
  <sheetViews>
    <sheetView topLeftCell="A54" workbookViewId="0">
      <selection activeCell="A98" sqref="A98"/>
    </sheetView>
  </sheetViews>
  <sheetFormatPr defaultRowHeight="12.75"/>
  <cols>
    <col min="1" max="1" width="16.7109375" style="4" customWidth="1"/>
    <col min="2" max="2" width="4" style="3" customWidth="1"/>
    <col min="3" max="3" width="12.140625" style="4" customWidth="1"/>
    <col min="4" max="4" width="12" style="4" customWidth="1"/>
    <col min="5" max="5" width="9.140625" style="4"/>
    <col min="6" max="6" width="8" style="4" customWidth="1"/>
    <col min="7" max="8" width="9.140625" style="4"/>
    <col min="9" max="10" width="8.42578125" style="4" customWidth="1"/>
    <col min="11" max="11" width="9.42578125" style="4" customWidth="1"/>
    <col min="12" max="16" width="9.140625" style="4"/>
    <col min="17" max="17" width="14.5703125" style="4" customWidth="1"/>
    <col min="18" max="16384" width="9.140625" style="4"/>
  </cols>
  <sheetData>
    <row r="1" spans="1:17" ht="20.25">
      <c r="A1" s="72" t="s">
        <v>27</v>
      </c>
      <c r="B1" s="8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>
      <c r="A2" s="23" t="s">
        <v>29</v>
      </c>
      <c r="B2" s="8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3.5" thickBot="1">
      <c r="A3" s="23"/>
      <c r="B3" s="8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>
      <c r="A4" s="24" t="s">
        <v>30</v>
      </c>
      <c r="B4" s="23"/>
      <c r="C4" s="19">
        <v>35216.501100000001</v>
      </c>
      <c r="D4" s="20">
        <v>0.47899458700000003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>
      <c r="A6" s="24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>
      <c r="A7" s="23" t="s">
        <v>7</v>
      </c>
      <c r="B7" s="23"/>
      <c r="C7" s="99">
        <v>47593.249199999998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>
      <c r="A8" s="23" t="s">
        <v>21</v>
      </c>
      <c r="B8" s="23"/>
      <c r="C8" s="23">
        <v>0.47899568128150011</v>
      </c>
      <c r="D8" s="23">
        <v>0.488925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3.5" thickBot="1">
      <c r="A10" s="23"/>
      <c r="B10" s="23"/>
      <c r="C10" s="26" t="s">
        <v>37</v>
      </c>
      <c r="D10" s="26" t="s">
        <v>38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>
      <c r="A11" s="23" t="s">
        <v>32</v>
      </c>
      <c r="B11" s="23"/>
      <c r="C11" s="23">
        <f>INTERCEPT(G29:G784,$F29:$F784)</f>
        <v>2.3470922318840465E-3</v>
      </c>
      <c r="D11" s="27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>
      <c r="A12" s="23" t="s">
        <v>33</v>
      </c>
      <c r="B12" s="23"/>
      <c r="C12" s="23">
        <f>SLOPE(G29:G784,$F29:$F784)</f>
        <v>-1.6715766613570349E-16</v>
      </c>
      <c r="D12" s="27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>
      <c r="A13" s="23" t="s">
        <v>34</v>
      </c>
      <c r="B13" s="23"/>
      <c r="C13" s="27" t="s">
        <v>189</v>
      </c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>
      <c r="A15" s="25" t="s">
        <v>36</v>
      </c>
      <c r="B15" s="23"/>
      <c r="C15" s="23">
        <f>+C7+C11</f>
        <v>47593.25154709223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>
      <c r="A16" s="24" t="s">
        <v>19</v>
      </c>
      <c r="B16" s="23"/>
      <c r="C16" s="23">
        <f>+C8+C12</f>
        <v>0.47899568128149994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13.5" thickBo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14.25" thickTop="1" thickBot="1">
      <c r="A18" s="24" t="s">
        <v>18</v>
      </c>
      <c r="B18" s="23"/>
      <c r="C18" s="73">
        <f>+C15</f>
        <v>47593.25154709223</v>
      </c>
      <c r="D18" s="74">
        <f>+C16</f>
        <v>0.47899568128149994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13.5" thickTop="1">
      <c r="A19" s="23"/>
      <c r="B19" s="23"/>
      <c r="C19" s="23">
        <f>COUNT(C21:C1976)</f>
        <v>78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13.5" thickBot="1">
      <c r="A20" s="26" t="s">
        <v>24</v>
      </c>
      <c r="B20" s="26" t="s">
        <v>190</v>
      </c>
      <c r="C20" s="26" t="s">
        <v>25</v>
      </c>
      <c r="D20" s="26" t="s">
        <v>8</v>
      </c>
      <c r="E20" s="26" t="s">
        <v>17</v>
      </c>
      <c r="F20" s="26" t="s">
        <v>16</v>
      </c>
      <c r="G20" s="26" t="s">
        <v>20</v>
      </c>
      <c r="H20" s="75" t="s">
        <v>9</v>
      </c>
      <c r="I20" s="75" t="s">
        <v>14</v>
      </c>
      <c r="J20" s="75" t="s">
        <v>162</v>
      </c>
      <c r="K20" s="75" t="s">
        <v>161</v>
      </c>
      <c r="L20" s="75" t="s">
        <v>191</v>
      </c>
      <c r="M20" s="75" t="s">
        <v>46</v>
      </c>
      <c r="N20" s="75" t="s">
        <v>45</v>
      </c>
      <c r="O20" s="75" t="s">
        <v>192</v>
      </c>
      <c r="P20" s="76" t="s">
        <v>193</v>
      </c>
      <c r="Q20" s="26" t="s">
        <v>41</v>
      </c>
    </row>
    <row r="21" spans="1:17">
      <c r="A21" s="38" t="s">
        <v>182</v>
      </c>
      <c r="B21" s="39"/>
      <c r="C21" s="94">
        <v>38448.273999999998</v>
      </c>
      <c r="D21" s="61"/>
      <c r="E21" s="42">
        <f t="shared" ref="E21:E52" si="0">(C21-C$7)/C$8</f>
        <v>-19091.978398497515</v>
      </c>
      <c r="F21" s="36">
        <f t="shared" ref="F21:F52" si="1">ROUND(2*E21,0)/2</f>
        <v>-19092</v>
      </c>
      <c r="G21" s="36">
        <f t="shared" ref="G21:G52" si="2">C21-(C$7+C$8*F21)</f>
        <v>1.0347026400268078E-2</v>
      </c>
      <c r="H21" s="10"/>
      <c r="I21" s="42"/>
      <c r="J21" s="42"/>
      <c r="K21" s="42"/>
      <c r="L21" s="42">
        <f t="shared" ref="L21:L52" si="3">G21</f>
        <v>1.0347026400268078E-2</v>
      </c>
      <c r="M21" s="42"/>
      <c r="N21" s="3"/>
      <c r="O21" s="23">
        <f t="shared" ref="O21:O52" si="4">C$11+C$12*F21</f>
        <v>2.3470922350754208E-3</v>
      </c>
      <c r="P21" s="3"/>
      <c r="Q21" s="77">
        <f t="shared" ref="Q21:Q52" si="5">+C21-15018.5</f>
        <v>23429.773999999998</v>
      </c>
    </row>
    <row r="22" spans="1:17">
      <c r="A22" s="42" t="s">
        <v>10</v>
      </c>
      <c r="B22" s="43"/>
      <c r="C22" s="92">
        <v>39622.309000000001</v>
      </c>
      <c r="D22" s="62">
        <v>4.0000000000000001E-3</v>
      </c>
      <c r="E22" s="42">
        <f t="shared" si="0"/>
        <v>-16640.943773594423</v>
      </c>
      <c r="F22" s="36">
        <f t="shared" si="1"/>
        <v>-16641</v>
      </c>
      <c r="G22" s="36">
        <f t="shared" si="2"/>
        <v>2.6932205444609281E-2</v>
      </c>
      <c r="H22" s="36"/>
      <c r="I22" s="42"/>
      <c r="J22" s="42"/>
      <c r="K22" s="42"/>
      <c r="L22" s="42">
        <f t="shared" si="3"/>
        <v>2.6932205444609281E-2</v>
      </c>
      <c r="M22" s="42"/>
      <c r="N22" s="42"/>
      <c r="O22" s="23">
        <f t="shared" si="4"/>
        <v>2.3470922346657173E-3</v>
      </c>
      <c r="P22" s="42"/>
      <c r="Q22" s="77">
        <f t="shared" si="5"/>
        <v>24603.809000000001</v>
      </c>
    </row>
    <row r="23" spans="1:17">
      <c r="A23" s="42" t="s">
        <v>11</v>
      </c>
      <c r="B23" s="43"/>
      <c r="C23" s="99">
        <v>47593.249199999998</v>
      </c>
      <c r="D23" s="48">
        <v>1E-4</v>
      </c>
      <c r="E23" s="42">
        <f t="shared" si="0"/>
        <v>0</v>
      </c>
      <c r="F23" s="36">
        <f t="shared" si="1"/>
        <v>0</v>
      </c>
      <c r="G23" s="36">
        <f t="shared" si="2"/>
        <v>0</v>
      </c>
      <c r="H23" s="36"/>
      <c r="I23" s="42"/>
      <c r="J23" s="42"/>
      <c r="K23" s="42"/>
      <c r="L23" s="42">
        <f t="shared" si="3"/>
        <v>0</v>
      </c>
      <c r="M23" s="42"/>
      <c r="N23" s="42"/>
      <c r="O23" s="23">
        <f t="shared" si="4"/>
        <v>2.3470922318840465E-3</v>
      </c>
      <c r="P23" s="42"/>
      <c r="Q23" s="77">
        <f t="shared" si="5"/>
        <v>32574.749199999998</v>
      </c>
    </row>
    <row r="24" spans="1:17">
      <c r="A24" s="42" t="s">
        <v>11</v>
      </c>
      <c r="B24" s="43"/>
      <c r="C24" s="92">
        <v>47594.206899999997</v>
      </c>
      <c r="D24" s="62">
        <v>2.0000000000000001E-4</v>
      </c>
      <c r="E24" s="42">
        <f t="shared" si="0"/>
        <v>1.9993917219395412</v>
      </c>
      <c r="F24" s="36">
        <f t="shared" si="1"/>
        <v>2</v>
      </c>
      <c r="G24" s="36">
        <f t="shared" si="2"/>
        <v>-2.9136256489437073E-4</v>
      </c>
      <c r="H24" s="36"/>
      <c r="I24" s="42"/>
      <c r="J24" s="42"/>
      <c r="K24" s="42"/>
      <c r="L24" s="42">
        <f t="shared" si="3"/>
        <v>-2.9136256489437073E-4</v>
      </c>
      <c r="M24" s="42"/>
      <c r="N24" s="42"/>
      <c r="O24" s="23">
        <f t="shared" si="4"/>
        <v>2.3470922318837122E-3</v>
      </c>
      <c r="P24" s="42"/>
      <c r="Q24" s="77">
        <f t="shared" si="5"/>
        <v>32575.706899999997</v>
      </c>
    </row>
    <row r="25" spans="1:17">
      <c r="A25" s="42" t="s">
        <v>11</v>
      </c>
      <c r="B25" s="43"/>
      <c r="C25" s="92">
        <v>47616.240400000002</v>
      </c>
      <c r="D25" s="62">
        <v>2.0000000000000001E-4</v>
      </c>
      <c r="E25" s="42">
        <f t="shared" si="0"/>
        <v>47.998762616175597</v>
      </c>
      <c r="F25" s="36">
        <f t="shared" si="1"/>
        <v>48</v>
      </c>
      <c r="G25" s="36">
        <f t="shared" si="2"/>
        <v>-5.9270150813972577E-4</v>
      </c>
      <c r="H25" s="36"/>
      <c r="I25" s="42"/>
      <c r="J25" s="42"/>
      <c r="K25" s="42"/>
      <c r="L25" s="42">
        <f t="shared" si="3"/>
        <v>-5.9270150813972577E-4</v>
      </c>
      <c r="M25" s="42"/>
      <c r="N25" s="42"/>
      <c r="O25" s="23">
        <f t="shared" si="4"/>
        <v>2.347092231876023E-3</v>
      </c>
      <c r="P25" s="42"/>
      <c r="Q25" s="77">
        <f t="shared" si="5"/>
        <v>32597.740400000002</v>
      </c>
    </row>
    <row r="26" spans="1:17">
      <c r="A26" s="42" t="s">
        <v>11</v>
      </c>
      <c r="B26" s="43"/>
      <c r="C26" s="100">
        <v>47617.197899999999</v>
      </c>
      <c r="D26" s="62">
        <v>1E-4</v>
      </c>
      <c r="E26" s="42">
        <f t="shared" si="0"/>
        <v>49.997736797811456</v>
      </c>
      <c r="F26" s="36">
        <f t="shared" si="1"/>
        <v>50</v>
      </c>
      <c r="G26" s="36">
        <f t="shared" si="2"/>
        <v>-1.0840640752576292E-3</v>
      </c>
      <c r="H26" s="36"/>
      <c r="I26" s="42"/>
      <c r="J26" s="42"/>
      <c r="K26" s="42"/>
      <c r="L26" s="42">
        <f t="shared" si="3"/>
        <v>-1.0840640752576292E-3</v>
      </c>
      <c r="M26" s="42"/>
      <c r="N26" s="42"/>
      <c r="O26" s="23">
        <f t="shared" si="4"/>
        <v>2.3470922318756886E-3</v>
      </c>
      <c r="P26" s="42"/>
      <c r="Q26" s="77">
        <f t="shared" si="5"/>
        <v>32598.697899999999</v>
      </c>
    </row>
    <row r="27" spans="1:17">
      <c r="A27" s="42" t="s">
        <v>11</v>
      </c>
      <c r="B27" s="43"/>
      <c r="C27" s="49">
        <v>47618.155299999999</v>
      </c>
      <c r="D27" s="62">
        <v>2.0000000000000001E-4</v>
      </c>
      <c r="E27" s="42">
        <f t="shared" si="0"/>
        <v>51.996502209303074</v>
      </c>
      <c r="F27" s="36">
        <f t="shared" si="1"/>
        <v>52</v>
      </c>
      <c r="G27" s="36">
        <f t="shared" si="2"/>
        <v>-1.6754266398493201E-3</v>
      </c>
      <c r="H27" s="36"/>
      <c r="I27" s="42"/>
      <c r="J27" s="42"/>
      <c r="K27" s="42"/>
      <c r="L27" s="42">
        <f t="shared" si="3"/>
        <v>-1.6754266398493201E-3</v>
      </c>
      <c r="M27" s="42"/>
      <c r="N27" s="42"/>
      <c r="O27" s="23">
        <f t="shared" si="4"/>
        <v>2.3470922318753543E-3</v>
      </c>
      <c r="P27" s="42"/>
      <c r="Q27" s="77">
        <f t="shared" si="5"/>
        <v>32599.655299999999</v>
      </c>
    </row>
    <row r="28" spans="1:17">
      <c r="A28" s="44" t="s">
        <v>183</v>
      </c>
      <c r="B28" s="39"/>
      <c r="C28" s="93">
        <v>47944.352599999998</v>
      </c>
      <c r="D28" s="61"/>
      <c r="E28" s="42">
        <f t="shared" si="0"/>
        <v>732.99909314560318</v>
      </c>
      <c r="F28" s="36">
        <f t="shared" si="1"/>
        <v>733</v>
      </c>
      <c r="G28" s="36">
        <f t="shared" si="2"/>
        <v>-4.3437934073153883E-4</v>
      </c>
      <c r="H28" s="36"/>
      <c r="I28" s="42"/>
      <c r="J28" s="42"/>
      <c r="K28" s="42"/>
      <c r="L28" s="42">
        <f t="shared" si="3"/>
        <v>-4.3437934073153883E-4</v>
      </c>
      <c r="M28" s="42"/>
      <c r="N28" s="42"/>
      <c r="O28" s="23">
        <f t="shared" si="4"/>
        <v>2.34709223176152E-3</v>
      </c>
      <c r="P28" s="42"/>
      <c r="Q28" s="77">
        <f t="shared" si="5"/>
        <v>32925.852599999998</v>
      </c>
    </row>
    <row r="29" spans="1:17">
      <c r="A29" s="45" t="s">
        <v>12</v>
      </c>
      <c r="B29" s="39" t="s">
        <v>180</v>
      </c>
      <c r="C29" s="94">
        <v>50422.675000000003</v>
      </c>
      <c r="D29" s="39">
        <v>1E-4</v>
      </c>
      <c r="E29" s="42">
        <f t="shared" si="0"/>
        <v>5906.9964731836162</v>
      </c>
      <c r="F29" s="36">
        <f t="shared" si="1"/>
        <v>5907</v>
      </c>
      <c r="G29" s="36">
        <f t="shared" si="2"/>
        <v>-1.6893298161448911E-3</v>
      </c>
      <c r="H29" s="36"/>
      <c r="I29" s="42"/>
      <c r="J29" s="42"/>
      <c r="K29" s="42"/>
      <c r="L29" s="42">
        <f t="shared" si="3"/>
        <v>-1.6893298161448911E-3</v>
      </c>
      <c r="M29" s="42"/>
      <c r="N29" s="42"/>
      <c r="O29" s="23">
        <f t="shared" si="4"/>
        <v>2.3470922308966463E-3</v>
      </c>
      <c r="P29" s="42"/>
      <c r="Q29" s="77">
        <f t="shared" si="5"/>
        <v>35404.175000000003</v>
      </c>
    </row>
    <row r="30" spans="1:17">
      <c r="A30" s="96" t="s">
        <v>13</v>
      </c>
      <c r="B30" s="39" t="s">
        <v>180</v>
      </c>
      <c r="C30" s="94">
        <v>51130.635600000001</v>
      </c>
      <c r="D30" s="39">
        <v>6.0000000000000002E-5</v>
      </c>
      <c r="E30" s="42">
        <f t="shared" si="0"/>
        <v>7385.0068763378322</v>
      </c>
      <c r="F30" s="36">
        <f t="shared" si="1"/>
        <v>7385</v>
      </c>
      <c r="G30" s="36">
        <f t="shared" si="2"/>
        <v>3.2937361247604713E-3</v>
      </c>
      <c r="H30" s="36"/>
      <c r="I30" s="42"/>
      <c r="J30" s="42"/>
      <c r="K30" s="42"/>
      <c r="L30" s="42">
        <f t="shared" si="3"/>
        <v>3.2937361247604713E-3</v>
      </c>
      <c r="M30" s="42"/>
      <c r="N30" s="42"/>
      <c r="O30" s="23">
        <f t="shared" si="4"/>
        <v>2.3470922306495874E-3</v>
      </c>
      <c r="P30" s="42"/>
      <c r="Q30" s="77">
        <f t="shared" si="5"/>
        <v>36112.135600000001</v>
      </c>
    </row>
    <row r="31" spans="1:17">
      <c r="A31" s="96" t="s">
        <v>13</v>
      </c>
      <c r="B31" s="39" t="s">
        <v>180</v>
      </c>
      <c r="C31" s="94">
        <v>51130.635690000003</v>
      </c>
      <c r="D31" s="39">
        <v>8.0000000000000007E-5</v>
      </c>
      <c r="E31" s="42">
        <f t="shared" si="0"/>
        <v>7385.0070642309702</v>
      </c>
      <c r="F31" s="36">
        <f t="shared" si="1"/>
        <v>7385</v>
      </c>
      <c r="G31" s="36">
        <f t="shared" si="2"/>
        <v>3.3837361261248589E-3</v>
      </c>
      <c r="H31" s="36"/>
      <c r="I31" s="42"/>
      <c r="J31" s="42"/>
      <c r="K31" s="42"/>
      <c r="L31" s="42">
        <f t="shared" si="3"/>
        <v>3.3837361261248589E-3</v>
      </c>
      <c r="M31" s="42"/>
      <c r="N31" s="42"/>
      <c r="O31" s="23">
        <f t="shared" si="4"/>
        <v>2.3470922306495874E-3</v>
      </c>
      <c r="P31" s="42"/>
      <c r="Q31" s="77">
        <f t="shared" si="5"/>
        <v>36112.135690000003</v>
      </c>
    </row>
    <row r="32" spans="1:17">
      <c r="A32" s="96" t="s">
        <v>13</v>
      </c>
      <c r="B32" s="39" t="s">
        <v>180</v>
      </c>
      <c r="C32" s="94">
        <v>51130.635880000002</v>
      </c>
      <c r="D32" s="39">
        <v>9.0000000000000006E-5</v>
      </c>
      <c r="E32" s="42">
        <f t="shared" si="0"/>
        <v>7385.0074608942514</v>
      </c>
      <c r="F32" s="36">
        <f t="shared" si="1"/>
        <v>7385</v>
      </c>
      <c r="G32" s="36">
        <f t="shared" si="2"/>
        <v>3.5737361249630339E-3</v>
      </c>
      <c r="H32" s="36"/>
      <c r="I32" s="42"/>
      <c r="J32" s="42"/>
      <c r="K32" s="42"/>
      <c r="L32" s="42">
        <f t="shared" si="3"/>
        <v>3.5737361249630339E-3</v>
      </c>
      <c r="M32" s="42"/>
      <c r="N32" s="42"/>
      <c r="O32" s="23">
        <f t="shared" si="4"/>
        <v>2.3470922306495874E-3</v>
      </c>
      <c r="P32" s="42"/>
      <c r="Q32" s="77">
        <f t="shared" si="5"/>
        <v>36112.135880000002</v>
      </c>
    </row>
    <row r="33" spans="1:17">
      <c r="A33" s="96" t="s">
        <v>13</v>
      </c>
      <c r="B33" s="39" t="s">
        <v>180</v>
      </c>
      <c r="C33" s="94">
        <v>51141.651140000002</v>
      </c>
      <c r="D33" s="39">
        <v>6.0000000000000002E-5</v>
      </c>
      <c r="E33" s="42">
        <f t="shared" si="0"/>
        <v>7408.0040356661366</v>
      </c>
      <c r="F33" s="36">
        <f t="shared" si="1"/>
        <v>7408</v>
      </c>
      <c r="G33" s="36">
        <f t="shared" si="2"/>
        <v>1.9330666473251767E-3</v>
      </c>
      <c r="H33" s="36"/>
      <c r="I33" s="42"/>
      <c r="J33" s="42"/>
      <c r="K33" s="42"/>
      <c r="L33" s="42">
        <f t="shared" si="3"/>
        <v>1.9330666473251767E-3</v>
      </c>
      <c r="M33" s="42"/>
      <c r="N33" s="42"/>
      <c r="O33" s="23">
        <f t="shared" si="4"/>
        <v>2.3470922306457424E-3</v>
      </c>
      <c r="P33" s="42"/>
      <c r="Q33" s="77">
        <f t="shared" si="5"/>
        <v>36123.151140000002</v>
      </c>
    </row>
    <row r="34" spans="1:17">
      <c r="A34" s="96" t="s">
        <v>13</v>
      </c>
      <c r="B34" s="39" t="s">
        <v>180</v>
      </c>
      <c r="C34" s="94">
        <v>51141.651409999999</v>
      </c>
      <c r="D34" s="39">
        <v>4.0000000000000003E-5</v>
      </c>
      <c r="E34" s="42">
        <f t="shared" si="0"/>
        <v>7408.0045993455342</v>
      </c>
      <c r="F34" s="36">
        <f t="shared" si="1"/>
        <v>7408</v>
      </c>
      <c r="G34" s="36">
        <f t="shared" si="2"/>
        <v>2.2030666441423818E-3</v>
      </c>
      <c r="H34" s="36"/>
      <c r="I34" s="42"/>
      <c r="J34" s="42"/>
      <c r="K34" s="42"/>
      <c r="L34" s="42">
        <f t="shared" si="3"/>
        <v>2.2030666441423818E-3</v>
      </c>
      <c r="M34" s="42"/>
      <c r="N34" s="42"/>
      <c r="O34" s="23">
        <f t="shared" si="4"/>
        <v>2.3470922306457424E-3</v>
      </c>
      <c r="P34" s="42"/>
      <c r="Q34" s="77">
        <f t="shared" si="5"/>
        <v>36123.151409999999</v>
      </c>
    </row>
    <row r="35" spans="1:17">
      <c r="A35" s="96" t="s">
        <v>13</v>
      </c>
      <c r="B35" s="39" t="s">
        <v>180</v>
      </c>
      <c r="C35" s="94">
        <v>51141.651510000003</v>
      </c>
      <c r="D35" s="39">
        <v>4.0000000000000003E-5</v>
      </c>
      <c r="E35" s="42">
        <f t="shared" si="0"/>
        <v>7408.0048081156929</v>
      </c>
      <c r="F35" s="36">
        <f t="shared" si="1"/>
        <v>7408</v>
      </c>
      <c r="G35" s="36">
        <f t="shared" si="2"/>
        <v>2.303066648892127E-3</v>
      </c>
      <c r="H35" s="36"/>
      <c r="I35" s="42"/>
      <c r="J35" s="42"/>
      <c r="K35" s="42"/>
      <c r="L35" s="42">
        <f t="shared" si="3"/>
        <v>2.303066648892127E-3</v>
      </c>
      <c r="M35" s="42"/>
      <c r="N35" s="42"/>
      <c r="O35" s="23">
        <f t="shared" si="4"/>
        <v>2.3470922306457424E-3</v>
      </c>
      <c r="P35" s="42"/>
      <c r="Q35" s="77">
        <f t="shared" si="5"/>
        <v>36123.151510000003</v>
      </c>
    </row>
    <row r="36" spans="1:17">
      <c r="A36" s="96" t="s">
        <v>13</v>
      </c>
      <c r="B36" s="39" t="s">
        <v>177</v>
      </c>
      <c r="C36" s="94">
        <v>51150.5072</v>
      </c>
      <c r="D36" s="39">
        <v>1E-3</v>
      </c>
      <c r="E36" s="42">
        <f t="shared" si="0"/>
        <v>7426.4928453696084</v>
      </c>
      <c r="F36" s="36">
        <f t="shared" si="1"/>
        <v>7426.5</v>
      </c>
      <c r="G36" s="36">
        <f t="shared" si="2"/>
        <v>-3.4270370597369038E-3</v>
      </c>
      <c r="H36" s="36"/>
      <c r="I36" s="42"/>
      <c r="J36" s="42"/>
      <c r="K36" s="42"/>
      <c r="L36" s="42">
        <f t="shared" si="3"/>
        <v>-3.4270370597369038E-3</v>
      </c>
      <c r="M36" s="42"/>
      <c r="N36" s="42"/>
      <c r="O36" s="23">
        <f t="shared" si="4"/>
        <v>2.3470922306426502E-3</v>
      </c>
      <c r="P36" s="42"/>
      <c r="Q36" s="77">
        <f t="shared" si="5"/>
        <v>36132.0072</v>
      </c>
    </row>
    <row r="37" spans="1:17">
      <c r="A37" s="96" t="s">
        <v>13</v>
      </c>
      <c r="B37" s="39" t="s">
        <v>177</v>
      </c>
      <c r="C37" s="94">
        <v>51150.508900000001</v>
      </c>
      <c r="D37" s="39">
        <v>5.9999999999999995E-4</v>
      </c>
      <c r="E37" s="42">
        <f t="shared" si="0"/>
        <v>7426.4963944621513</v>
      </c>
      <c r="F37" s="36">
        <f t="shared" si="1"/>
        <v>7426.5</v>
      </c>
      <c r="G37" s="36">
        <f t="shared" si="2"/>
        <v>-1.7270370590267703E-3</v>
      </c>
      <c r="H37" s="36"/>
      <c r="I37" s="42"/>
      <c r="J37" s="42"/>
      <c r="K37" s="42"/>
      <c r="L37" s="42">
        <f t="shared" si="3"/>
        <v>-1.7270370590267703E-3</v>
      </c>
      <c r="M37" s="42"/>
      <c r="N37" s="42"/>
      <c r="O37" s="23">
        <f t="shared" si="4"/>
        <v>2.3470922306426502E-3</v>
      </c>
      <c r="P37" s="42"/>
      <c r="Q37" s="77">
        <f t="shared" si="5"/>
        <v>36132.008900000001</v>
      </c>
    </row>
    <row r="38" spans="1:17">
      <c r="A38" s="96" t="s">
        <v>13</v>
      </c>
      <c r="B38" s="39" t="s">
        <v>177</v>
      </c>
      <c r="C38" s="94">
        <v>51150.51</v>
      </c>
      <c r="D38" s="39">
        <v>5.0000000000000001E-4</v>
      </c>
      <c r="E38" s="42">
        <f t="shared" si="0"/>
        <v>7426.4986909337986</v>
      </c>
      <c r="F38" s="36">
        <f t="shared" si="1"/>
        <v>7426.5</v>
      </c>
      <c r="G38" s="36">
        <f t="shared" si="2"/>
        <v>-6.2703705771127716E-4</v>
      </c>
      <c r="H38" s="36"/>
      <c r="I38" s="42"/>
      <c r="J38" s="42"/>
      <c r="K38" s="42"/>
      <c r="L38" s="42">
        <f t="shared" si="3"/>
        <v>-6.2703705771127716E-4</v>
      </c>
      <c r="M38" s="42"/>
      <c r="N38" s="42"/>
      <c r="O38" s="23">
        <f t="shared" si="4"/>
        <v>2.3470922306426502E-3</v>
      </c>
      <c r="P38" s="42"/>
      <c r="Q38" s="77">
        <f t="shared" si="5"/>
        <v>36132.01</v>
      </c>
    </row>
    <row r="39" spans="1:17">
      <c r="A39" s="96" t="s">
        <v>13</v>
      </c>
      <c r="B39" s="39" t="s">
        <v>180</v>
      </c>
      <c r="C39" s="94">
        <v>51158.4162</v>
      </c>
      <c r="D39" s="39">
        <v>4.0000000000000003E-5</v>
      </c>
      <c r="E39" s="42">
        <f t="shared" si="0"/>
        <v>7443.0044764950499</v>
      </c>
      <c r="F39" s="36">
        <f t="shared" si="1"/>
        <v>7443</v>
      </c>
      <c r="G39" s="36">
        <f t="shared" si="2"/>
        <v>2.1442217985168099E-3</v>
      </c>
      <c r="H39" s="36"/>
      <c r="I39" s="42"/>
      <c r="J39" s="42"/>
      <c r="K39" s="42"/>
      <c r="L39" s="42">
        <f t="shared" si="3"/>
        <v>2.1442217985168099E-3</v>
      </c>
      <c r="M39" s="42"/>
      <c r="N39" s="42"/>
      <c r="O39" s="23">
        <f t="shared" si="4"/>
        <v>2.347092230639892E-3</v>
      </c>
      <c r="P39" s="42"/>
      <c r="Q39" s="77">
        <f t="shared" si="5"/>
        <v>36139.9162</v>
      </c>
    </row>
    <row r="40" spans="1:17">
      <c r="A40" s="96" t="s">
        <v>13</v>
      </c>
      <c r="B40" s="39" t="s">
        <v>180</v>
      </c>
      <c r="C40" s="94">
        <v>51158.416469999996</v>
      </c>
      <c r="D40" s="39">
        <v>4.0000000000000003E-5</v>
      </c>
      <c r="E40" s="42">
        <f t="shared" si="0"/>
        <v>7443.0050401744465</v>
      </c>
      <c r="F40" s="36">
        <f t="shared" si="1"/>
        <v>7443</v>
      </c>
      <c r="G40" s="36">
        <f t="shared" si="2"/>
        <v>2.414221795334015E-3</v>
      </c>
      <c r="H40" s="36"/>
      <c r="I40" s="42"/>
      <c r="J40" s="42"/>
      <c r="K40" s="42"/>
      <c r="L40" s="42">
        <f t="shared" si="3"/>
        <v>2.414221795334015E-3</v>
      </c>
      <c r="M40" s="42"/>
      <c r="N40" s="42"/>
      <c r="O40" s="23">
        <f t="shared" si="4"/>
        <v>2.347092230639892E-3</v>
      </c>
      <c r="P40" s="42"/>
      <c r="Q40" s="77">
        <f t="shared" si="5"/>
        <v>36139.916469999996</v>
      </c>
    </row>
    <row r="41" spans="1:17">
      <c r="A41" s="96" t="s">
        <v>13</v>
      </c>
      <c r="B41" s="39" t="s">
        <v>180</v>
      </c>
      <c r="C41" s="94">
        <v>51158.416539999998</v>
      </c>
      <c r="D41" s="39">
        <v>5.0000000000000002E-5</v>
      </c>
      <c r="E41" s="42">
        <f t="shared" si="0"/>
        <v>7443.005186313555</v>
      </c>
      <c r="F41" s="36">
        <f t="shared" si="1"/>
        <v>7443</v>
      </c>
      <c r="G41" s="36">
        <f t="shared" si="2"/>
        <v>2.4842217972036451E-3</v>
      </c>
      <c r="H41" s="36"/>
      <c r="I41" s="42"/>
      <c r="J41" s="42"/>
      <c r="K41" s="42"/>
      <c r="L41" s="42">
        <f t="shared" si="3"/>
        <v>2.4842217972036451E-3</v>
      </c>
      <c r="M41" s="42"/>
      <c r="N41" s="42"/>
      <c r="O41" s="23">
        <f t="shared" si="4"/>
        <v>2.347092230639892E-3</v>
      </c>
      <c r="P41" s="42"/>
      <c r="Q41" s="77">
        <f t="shared" si="5"/>
        <v>36139.916539999998</v>
      </c>
    </row>
    <row r="42" spans="1:17">
      <c r="A42" s="96" t="s">
        <v>13</v>
      </c>
      <c r="B42" s="39" t="s">
        <v>177</v>
      </c>
      <c r="C42" s="94">
        <v>51158.650500000003</v>
      </c>
      <c r="D42" s="39">
        <v>1.1999999999999999E-3</v>
      </c>
      <c r="E42" s="42">
        <f t="shared" si="0"/>
        <v>7443.4936249553793</v>
      </c>
      <c r="F42" s="36">
        <f t="shared" si="1"/>
        <v>7443.5</v>
      </c>
      <c r="G42" s="36">
        <f t="shared" si="2"/>
        <v>-3.0536188423866406E-3</v>
      </c>
      <c r="H42" s="36"/>
      <c r="I42" s="42"/>
      <c r="J42" s="42"/>
      <c r="K42" s="42"/>
      <c r="L42" s="42">
        <f t="shared" si="3"/>
        <v>-3.0536188423866406E-3</v>
      </c>
      <c r="M42" s="42"/>
      <c r="N42" s="42"/>
      <c r="O42" s="23">
        <f t="shared" si="4"/>
        <v>2.3470922306398083E-3</v>
      </c>
      <c r="P42" s="42"/>
      <c r="Q42" s="77">
        <f t="shared" si="5"/>
        <v>36140.150500000003</v>
      </c>
    </row>
    <row r="43" spans="1:17">
      <c r="A43" s="96" t="s">
        <v>13</v>
      </c>
      <c r="B43" s="39" t="s">
        <v>177</v>
      </c>
      <c r="C43" s="94">
        <v>51158.652300000002</v>
      </c>
      <c r="D43" s="39">
        <v>1E-3</v>
      </c>
      <c r="E43" s="42">
        <f t="shared" si="0"/>
        <v>7443.4973828180673</v>
      </c>
      <c r="F43" s="36">
        <f t="shared" si="1"/>
        <v>7443.5</v>
      </c>
      <c r="G43" s="36">
        <f t="shared" si="2"/>
        <v>-1.2536188442027196E-3</v>
      </c>
      <c r="H43" s="36"/>
      <c r="I43" s="42"/>
      <c r="J43" s="42"/>
      <c r="K43" s="42"/>
      <c r="L43" s="42">
        <f t="shared" si="3"/>
        <v>-1.2536188442027196E-3</v>
      </c>
      <c r="M43" s="42"/>
      <c r="N43" s="42"/>
      <c r="O43" s="23">
        <f t="shared" si="4"/>
        <v>2.3470922306398083E-3</v>
      </c>
      <c r="P43" s="42"/>
      <c r="Q43" s="77">
        <f t="shared" si="5"/>
        <v>36140.152300000002</v>
      </c>
    </row>
    <row r="44" spans="1:17">
      <c r="A44" s="96" t="s">
        <v>13</v>
      </c>
      <c r="B44" s="39" t="s">
        <v>177</v>
      </c>
      <c r="C44" s="94">
        <v>51158.654600000002</v>
      </c>
      <c r="D44" s="39">
        <v>2.0000000000000001E-4</v>
      </c>
      <c r="E44" s="42">
        <f t="shared" si="0"/>
        <v>7443.5021845315068</v>
      </c>
      <c r="F44" s="36">
        <f t="shared" si="1"/>
        <v>7443.5</v>
      </c>
      <c r="G44" s="36">
        <f t="shared" si="2"/>
        <v>1.0463811559020542E-3</v>
      </c>
      <c r="H44" s="36"/>
      <c r="I44" s="42"/>
      <c r="J44" s="42"/>
      <c r="K44" s="42"/>
      <c r="L44" s="42">
        <f t="shared" si="3"/>
        <v>1.0463811559020542E-3</v>
      </c>
      <c r="M44" s="42"/>
      <c r="N44" s="42"/>
      <c r="O44" s="23">
        <f t="shared" si="4"/>
        <v>2.3470922306398083E-3</v>
      </c>
      <c r="P44" s="42"/>
      <c r="Q44" s="77">
        <f t="shared" si="5"/>
        <v>36140.154600000002</v>
      </c>
    </row>
    <row r="45" spans="1:17">
      <c r="A45" s="96" t="s">
        <v>13</v>
      </c>
      <c r="B45" s="39" t="s">
        <v>180</v>
      </c>
      <c r="C45" s="94">
        <v>51177.575510000002</v>
      </c>
      <c r="D45" s="39">
        <v>3.0000000000000001E-5</v>
      </c>
      <c r="E45" s="42">
        <f t="shared" si="0"/>
        <v>7483.0033966288265</v>
      </c>
      <c r="F45" s="36">
        <f t="shared" si="1"/>
        <v>7483</v>
      </c>
      <c r="G45" s="36">
        <f t="shared" si="2"/>
        <v>1.6269705374725163E-3</v>
      </c>
      <c r="H45" s="36"/>
      <c r="I45" s="42"/>
      <c r="J45" s="42"/>
      <c r="K45" s="42"/>
      <c r="L45" s="42">
        <f t="shared" si="3"/>
        <v>1.6269705374725163E-3</v>
      </c>
      <c r="M45" s="42"/>
      <c r="N45" s="42"/>
      <c r="O45" s="23">
        <f t="shared" si="4"/>
        <v>2.3470922306332055E-3</v>
      </c>
      <c r="P45" s="42"/>
      <c r="Q45" s="77">
        <f t="shared" si="5"/>
        <v>36159.075510000002</v>
      </c>
    </row>
    <row r="46" spans="1:17">
      <c r="A46" s="96" t="s">
        <v>13</v>
      </c>
      <c r="B46" s="39" t="s">
        <v>180</v>
      </c>
      <c r="C46" s="94">
        <v>51177.575700000001</v>
      </c>
      <c r="D46" s="39">
        <v>8.0000000000000007E-5</v>
      </c>
      <c r="E46" s="42">
        <f t="shared" si="0"/>
        <v>7483.0037932921077</v>
      </c>
      <c r="F46" s="36">
        <f t="shared" si="1"/>
        <v>7483</v>
      </c>
      <c r="G46" s="36">
        <f t="shared" si="2"/>
        <v>1.8169705363106914E-3</v>
      </c>
      <c r="H46" s="36"/>
      <c r="I46" s="42"/>
      <c r="J46" s="42"/>
      <c r="K46" s="42"/>
      <c r="L46" s="42">
        <f t="shared" si="3"/>
        <v>1.8169705363106914E-3</v>
      </c>
      <c r="M46" s="42"/>
      <c r="N46" s="42"/>
      <c r="O46" s="23">
        <f t="shared" si="4"/>
        <v>2.3470922306332055E-3</v>
      </c>
      <c r="P46" s="42"/>
      <c r="Q46" s="77">
        <f t="shared" si="5"/>
        <v>36159.075700000001</v>
      </c>
    </row>
    <row r="47" spans="1:17">
      <c r="A47" s="96" t="s">
        <v>13</v>
      </c>
      <c r="B47" s="39" t="s">
        <v>180</v>
      </c>
      <c r="C47" s="94">
        <v>51177.575790000003</v>
      </c>
      <c r="D47" s="39">
        <v>8.0000000000000007E-5</v>
      </c>
      <c r="E47" s="42">
        <f t="shared" si="0"/>
        <v>7483.0039811852457</v>
      </c>
      <c r="F47" s="36">
        <f t="shared" si="1"/>
        <v>7483</v>
      </c>
      <c r="G47" s="36">
        <f t="shared" si="2"/>
        <v>1.906970537675079E-3</v>
      </c>
      <c r="H47" s="36"/>
      <c r="I47" s="42"/>
      <c r="J47" s="42"/>
      <c r="K47" s="42"/>
      <c r="L47" s="42">
        <f t="shared" si="3"/>
        <v>1.906970537675079E-3</v>
      </c>
      <c r="M47" s="42"/>
      <c r="N47" s="42"/>
      <c r="O47" s="23">
        <f t="shared" si="4"/>
        <v>2.3470922306332055E-3</v>
      </c>
      <c r="P47" s="42"/>
      <c r="Q47" s="77">
        <f t="shared" si="5"/>
        <v>36159.075790000003</v>
      </c>
    </row>
    <row r="48" spans="1:17">
      <c r="A48" s="96" t="s">
        <v>13</v>
      </c>
      <c r="B48" s="39" t="s">
        <v>180</v>
      </c>
      <c r="C48" s="94">
        <v>51183.324350000003</v>
      </c>
      <c r="D48" s="39">
        <v>2.2000000000000001E-4</v>
      </c>
      <c r="E48" s="42">
        <f t="shared" si="0"/>
        <v>7495.0052584924233</v>
      </c>
      <c r="F48" s="36">
        <f t="shared" si="1"/>
        <v>7495</v>
      </c>
      <c r="G48" s="36">
        <f t="shared" si="2"/>
        <v>2.5187951614498161E-3</v>
      </c>
      <c r="H48" s="36"/>
      <c r="I48" s="42"/>
      <c r="J48" s="42"/>
      <c r="K48" s="42"/>
      <c r="L48" s="42">
        <f t="shared" si="3"/>
        <v>2.5187951614498161E-3</v>
      </c>
      <c r="M48" s="42"/>
      <c r="N48" s="42"/>
      <c r="O48" s="23">
        <f t="shared" si="4"/>
        <v>2.3470922306311997E-3</v>
      </c>
      <c r="P48" s="42"/>
      <c r="Q48" s="77">
        <f t="shared" si="5"/>
        <v>36164.824350000003</v>
      </c>
    </row>
    <row r="49" spans="1:17">
      <c r="A49" s="96" t="s">
        <v>13</v>
      </c>
      <c r="B49" s="39" t="s">
        <v>180</v>
      </c>
      <c r="C49" s="94">
        <v>51183.3246</v>
      </c>
      <c r="D49" s="39">
        <v>1.2E-4</v>
      </c>
      <c r="E49" s="42">
        <f t="shared" si="0"/>
        <v>7495.0057804177914</v>
      </c>
      <c r="F49" s="36">
        <f t="shared" si="1"/>
        <v>7495</v>
      </c>
      <c r="G49" s="36">
        <f t="shared" si="2"/>
        <v>2.7687951587722637E-3</v>
      </c>
      <c r="H49" s="36"/>
      <c r="I49" s="42"/>
      <c r="J49" s="42"/>
      <c r="K49" s="42"/>
      <c r="L49" s="42">
        <f t="shared" si="3"/>
        <v>2.7687951587722637E-3</v>
      </c>
      <c r="M49" s="42"/>
      <c r="N49" s="42"/>
      <c r="O49" s="23">
        <f t="shared" si="4"/>
        <v>2.3470922306311997E-3</v>
      </c>
      <c r="P49" s="42"/>
      <c r="Q49" s="77">
        <f t="shared" si="5"/>
        <v>36164.8246</v>
      </c>
    </row>
    <row r="50" spans="1:17">
      <c r="A50" s="96" t="s">
        <v>13</v>
      </c>
      <c r="B50" s="39" t="s">
        <v>180</v>
      </c>
      <c r="C50" s="94">
        <v>51183.326110000002</v>
      </c>
      <c r="D50" s="39">
        <v>1.4999999999999999E-4</v>
      </c>
      <c r="E50" s="42">
        <f t="shared" si="0"/>
        <v>7495.0089328470531</v>
      </c>
      <c r="F50" s="36">
        <f t="shared" si="1"/>
        <v>7495</v>
      </c>
      <c r="G50" s="36">
        <f t="shared" si="2"/>
        <v>4.2787951606442221E-3</v>
      </c>
      <c r="H50" s="36"/>
      <c r="I50" s="42"/>
      <c r="J50" s="42"/>
      <c r="K50" s="42"/>
      <c r="L50" s="42">
        <f t="shared" si="3"/>
        <v>4.2787951606442221E-3</v>
      </c>
      <c r="M50" s="42"/>
      <c r="N50" s="42"/>
      <c r="O50" s="23">
        <f t="shared" si="4"/>
        <v>2.3470922306311997E-3</v>
      </c>
      <c r="P50" s="42"/>
      <c r="Q50" s="77">
        <f t="shared" si="5"/>
        <v>36164.826110000002</v>
      </c>
    </row>
    <row r="51" spans="1:17">
      <c r="A51" s="96" t="s">
        <v>13</v>
      </c>
      <c r="B51" s="39" t="s">
        <v>180</v>
      </c>
      <c r="C51" s="94">
        <v>51200.567770000001</v>
      </c>
      <c r="D51" s="39">
        <v>5.0000000000000002E-5</v>
      </c>
      <c r="E51" s="42">
        <f t="shared" si="0"/>
        <v>7531.0043722085766</v>
      </c>
      <c r="F51" s="36">
        <f t="shared" si="1"/>
        <v>7531</v>
      </c>
      <c r="G51" s="36">
        <f t="shared" si="2"/>
        <v>2.094269024382811E-3</v>
      </c>
      <c r="H51" s="36"/>
      <c r="I51" s="42"/>
      <c r="J51" s="42"/>
      <c r="K51" s="42"/>
      <c r="L51" s="42">
        <f t="shared" si="3"/>
        <v>2.094269024382811E-3</v>
      </c>
      <c r="M51" s="42"/>
      <c r="N51" s="42"/>
      <c r="O51" s="23">
        <f t="shared" si="4"/>
        <v>2.347092230625182E-3</v>
      </c>
      <c r="P51" s="42"/>
      <c r="Q51" s="77">
        <f t="shared" si="5"/>
        <v>36182.067770000001</v>
      </c>
    </row>
    <row r="52" spans="1:17">
      <c r="A52" s="96" t="s">
        <v>13</v>
      </c>
      <c r="B52" s="39" t="s">
        <v>180</v>
      </c>
      <c r="C52" s="94">
        <v>51200.567790000001</v>
      </c>
      <c r="D52" s="39">
        <v>1.2999999999999999E-4</v>
      </c>
      <c r="E52" s="42">
        <f t="shared" si="0"/>
        <v>7531.0044139626052</v>
      </c>
      <c r="F52" s="36">
        <f t="shared" si="1"/>
        <v>7531</v>
      </c>
      <c r="G52" s="36">
        <f t="shared" si="2"/>
        <v>2.1142690238775685E-3</v>
      </c>
      <c r="H52" s="36"/>
      <c r="I52" s="42"/>
      <c r="J52" s="42"/>
      <c r="K52" s="42"/>
      <c r="L52" s="42">
        <f t="shared" si="3"/>
        <v>2.1142690238775685E-3</v>
      </c>
      <c r="M52" s="42"/>
      <c r="N52" s="42"/>
      <c r="O52" s="23">
        <f t="shared" si="4"/>
        <v>2.347092230625182E-3</v>
      </c>
      <c r="P52" s="42"/>
      <c r="Q52" s="77">
        <f t="shared" si="5"/>
        <v>36182.067790000001</v>
      </c>
    </row>
    <row r="53" spans="1:17">
      <c r="A53" s="96" t="s">
        <v>13</v>
      </c>
      <c r="B53" s="39" t="s">
        <v>180</v>
      </c>
      <c r="C53" s="94">
        <v>51200.568200000002</v>
      </c>
      <c r="D53" s="39">
        <v>2.9999999999999997E-4</v>
      </c>
      <c r="E53" s="42">
        <f t="shared" ref="E53:E84" si="6">(C53-C$7)/C$8</f>
        <v>7531.0052699202197</v>
      </c>
      <c r="F53" s="36">
        <f t="shared" ref="F53:F84" si="7">ROUND(2*E53,0)/2</f>
        <v>7531</v>
      </c>
      <c r="G53" s="36">
        <f t="shared" ref="G53:G84" si="8">C53-(C$7+C$8*F53)</f>
        <v>2.5242690244340338E-3</v>
      </c>
      <c r="H53" s="36"/>
      <c r="I53" s="42"/>
      <c r="J53" s="42"/>
      <c r="K53" s="42"/>
      <c r="L53" s="42">
        <f t="shared" ref="L53:L74" si="9">G53</f>
        <v>2.5242690244340338E-3</v>
      </c>
      <c r="M53" s="42"/>
      <c r="N53" s="42"/>
      <c r="O53" s="23">
        <f t="shared" ref="O53:O84" si="10">C$11+C$12*F53</f>
        <v>2.347092230625182E-3</v>
      </c>
      <c r="P53" s="42"/>
      <c r="Q53" s="77">
        <f t="shared" ref="Q53:Q84" si="11">+C53-15018.5</f>
        <v>36182.068200000002</v>
      </c>
    </row>
    <row r="54" spans="1:17">
      <c r="A54" s="92" t="s">
        <v>13</v>
      </c>
      <c r="B54" s="43"/>
      <c r="C54" s="97">
        <v>51203.44184</v>
      </c>
      <c r="D54" s="62"/>
      <c r="E54" s="42">
        <f t="shared" si="6"/>
        <v>7537.0045724448473</v>
      </c>
      <c r="F54" s="36">
        <f t="shared" si="7"/>
        <v>7537</v>
      </c>
      <c r="G54" s="36">
        <f t="shared" si="8"/>
        <v>2.190181337937247E-3</v>
      </c>
      <c r="H54" s="36"/>
      <c r="I54" s="42"/>
      <c r="J54" s="42"/>
      <c r="K54" s="42"/>
      <c r="L54" s="42">
        <f t="shared" si="9"/>
        <v>2.190181337937247E-3</v>
      </c>
      <c r="M54" s="42"/>
      <c r="N54" s="42"/>
      <c r="O54" s="23">
        <f t="shared" si="10"/>
        <v>2.3470922306241793E-3</v>
      </c>
      <c r="P54" s="42"/>
      <c r="Q54" s="77">
        <f t="shared" si="11"/>
        <v>36184.94184</v>
      </c>
    </row>
    <row r="55" spans="1:17">
      <c r="A55" s="92" t="s">
        <v>13</v>
      </c>
      <c r="B55" s="43"/>
      <c r="C55" s="97">
        <v>51203.441870000002</v>
      </c>
      <c r="D55" s="62"/>
      <c r="E55" s="42">
        <f t="shared" si="6"/>
        <v>7537.0046350758985</v>
      </c>
      <c r="F55" s="36">
        <f t="shared" si="7"/>
        <v>7537</v>
      </c>
      <c r="G55" s="36">
        <f t="shared" si="8"/>
        <v>2.2201813408173621E-3</v>
      </c>
      <c r="H55" s="36"/>
      <c r="I55" s="42"/>
      <c r="J55" s="42"/>
      <c r="K55" s="42"/>
      <c r="L55" s="42">
        <f t="shared" si="9"/>
        <v>2.2201813408173621E-3</v>
      </c>
      <c r="M55" s="42"/>
      <c r="N55" s="42"/>
      <c r="O55" s="23">
        <f t="shared" si="10"/>
        <v>2.3470922306241793E-3</v>
      </c>
      <c r="P55" s="42"/>
      <c r="Q55" s="77">
        <f t="shared" si="11"/>
        <v>36184.941870000002</v>
      </c>
    </row>
    <row r="56" spans="1:17">
      <c r="A56" s="92" t="s">
        <v>13</v>
      </c>
      <c r="B56" s="43"/>
      <c r="C56" s="97">
        <v>51203.442060000001</v>
      </c>
      <c r="D56" s="62"/>
      <c r="E56" s="42">
        <f t="shared" si="6"/>
        <v>7537.0050317391797</v>
      </c>
      <c r="F56" s="36">
        <f t="shared" si="7"/>
        <v>7537</v>
      </c>
      <c r="G56" s="36">
        <f t="shared" si="8"/>
        <v>2.4101813396555372E-3</v>
      </c>
      <c r="H56" s="36"/>
      <c r="I56" s="42"/>
      <c r="J56" s="42"/>
      <c r="K56" s="42"/>
      <c r="L56" s="42">
        <f t="shared" si="9"/>
        <v>2.4101813396555372E-3</v>
      </c>
      <c r="M56" s="42"/>
      <c r="N56" s="42"/>
      <c r="O56" s="23">
        <f t="shared" si="10"/>
        <v>2.3470922306241793E-3</v>
      </c>
      <c r="P56" s="42"/>
      <c r="Q56" s="77">
        <f t="shared" si="11"/>
        <v>36184.942060000001</v>
      </c>
    </row>
    <row r="57" spans="1:17">
      <c r="A57" s="92" t="s">
        <v>13</v>
      </c>
      <c r="B57" s="43"/>
      <c r="C57" s="98">
        <v>51237.4496</v>
      </c>
      <c r="D57" s="62"/>
      <c r="E57" s="42">
        <f t="shared" si="6"/>
        <v>7608.0026238448445</v>
      </c>
      <c r="F57" s="36">
        <f t="shared" si="7"/>
        <v>7608</v>
      </c>
      <c r="G57" s="36">
        <f t="shared" si="8"/>
        <v>1.2568103484227322E-3</v>
      </c>
      <c r="H57" s="36"/>
      <c r="I57" s="42"/>
      <c r="J57" s="42"/>
      <c r="K57" s="42"/>
      <c r="L57" s="42">
        <f t="shared" si="9"/>
        <v>1.2568103484227322E-3</v>
      </c>
      <c r="M57" s="42"/>
      <c r="N57" s="42"/>
      <c r="O57" s="23">
        <f t="shared" si="10"/>
        <v>2.3470922306123112E-3</v>
      </c>
      <c r="P57" s="42"/>
      <c r="Q57" s="77">
        <f t="shared" si="11"/>
        <v>36218.9496</v>
      </c>
    </row>
    <row r="58" spans="1:17">
      <c r="A58" s="92" t="s">
        <v>13</v>
      </c>
      <c r="B58" s="43"/>
      <c r="C58" s="98">
        <v>51237.450799999999</v>
      </c>
      <c r="D58" s="62"/>
      <c r="E58" s="42">
        <f t="shared" si="6"/>
        <v>7608.0051290866359</v>
      </c>
      <c r="F58" s="36">
        <f t="shared" si="7"/>
        <v>7608</v>
      </c>
      <c r="G58" s="36">
        <f t="shared" si="8"/>
        <v>2.4568103472120129E-3</v>
      </c>
      <c r="H58" s="36"/>
      <c r="I58" s="42"/>
      <c r="J58" s="42"/>
      <c r="K58" s="42"/>
      <c r="L58" s="42">
        <f t="shared" si="9"/>
        <v>2.4568103472120129E-3</v>
      </c>
      <c r="M58" s="42"/>
      <c r="N58" s="42"/>
      <c r="O58" s="23">
        <f t="shared" si="10"/>
        <v>2.3470922306123112E-3</v>
      </c>
      <c r="P58" s="42"/>
      <c r="Q58" s="77">
        <f t="shared" si="11"/>
        <v>36218.950799999999</v>
      </c>
    </row>
    <row r="59" spans="1:17">
      <c r="A59" s="92" t="s">
        <v>13</v>
      </c>
      <c r="B59" s="43"/>
      <c r="C59" s="97">
        <v>51250.383249999999</v>
      </c>
      <c r="D59" s="62"/>
      <c r="E59" s="42">
        <f t="shared" si="6"/>
        <v>7635.0042242880809</v>
      </c>
      <c r="F59" s="36">
        <f t="shared" si="7"/>
        <v>7635</v>
      </c>
      <c r="G59" s="36">
        <f t="shared" si="8"/>
        <v>2.0234157491358928E-3</v>
      </c>
      <c r="H59" s="36"/>
      <c r="I59" s="42"/>
      <c r="J59" s="42"/>
      <c r="K59" s="42"/>
      <c r="L59" s="42">
        <f t="shared" si="9"/>
        <v>2.0234157491358928E-3</v>
      </c>
      <c r="M59" s="42"/>
      <c r="N59" s="42"/>
      <c r="O59" s="23">
        <f t="shared" si="10"/>
        <v>2.3470922306077979E-3</v>
      </c>
      <c r="P59" s="42"/>
      <c r="Q59" s="77">
        <f t="shared" si="11"/>
        <v>36231.883249999999</v>
      </c>
    </row>
    <row r="60" spans="1:17">
      <c r="A60" s="92" t="s">
        <v>13</v>
      </c>
      <c r="B60" s="43"/>
      <c r="C60" s="97">
        <v>51250.383679999999</v>
      </c>
      <c r="D60" s="62"/>
      <c r="E60" s="42">
        <f t="shared" si="6"/>
        <v>7635.005121999724</v>
      </c>
      <c r="F60" s="36">
        <f t="shared" si="7"/>
        <v>7635</v>
      </c>
      <c r="G60" s="36">
        <f t="shared" si="8"/>
        <v>2.4534157491871156E-3</v>
      </c>
      <c r="H60" s="36"/>
      <c r="I60" s="42"/>
      <c r="J60" s="42"/>
      <c r="K60" s="42"/>
      <c r="L60" s="42">
        <f t="shared" si="9"/>
        <v>2.4534157491871156E-3</v>
      </c>
      <c r="M60" s="42"/>
      <c r="N60" s="42"/>
      <c r="O60" s="23">
        <f t="shared" si="10"/>
        <v>2.3470922306077979E-3</v>
      </c>
      <c r="P60" s="42"/>
      <c r="Q60" s="77">
        <f t="shared" si="11"/>
        <v>36231.883679999999</v>
      </c>
    </row>
    <row r="61" spans="1:17">
      <c r="A61" s="92" t="s">
        <v>13</v>
      </c>
      <c r="B61" s="48"/>
      <c r="C61" s="97">
        <v>51250.383800000003</v>
      </c>
      <c r="D61" s="62"/>
      <c r="E61" s="42">
        <f t="shared" si="6"/>
        <v>7635.0053725239122</v>
      </c>
      <c r="F61" s="36">
        <f t="shared" si="7"/>
        <v>7635</v>
      </c>
      <c r="G61" s="36">
        <f t="shared" si="8"/>
        <v>2.5734157534316182E-3</v>
      </c>
      <c r="H61" s="36"/>
      <c r="I61" s="42"/>
      <c r="J61" s="42"/>
      <c r="K61" s="42"/>
      <c r="L61" s="42">
        <f t="shared" si="9"/>
        <v>2.5734157534316182E-3</v>
      </c>
      <c r="M61" s="42"/>
      <c r="N61" s="42"/>
      <c r="O61" s="23">
        <f t="shared" si="10"/>
        <v>2.3470922306077979E-3</v>
      </c>
      <c r="P61" s="42"/>
      <c r="Q61" s="77">
        <f t="shared" si="11"/>
        <v>36231.883800000003</v>
      </c>
    </row>
    <row r="62" spans="1:17">
      <c r="A62" s="96" t="s">
        <v>13</v>
      </c>
      <c r="B62" s="39" t="s">
        <v>177</v>
      </c>
      <c r="C62" s="94">
        <v>51256.371899999998</v>
      </c>
      <c r="D62" s="39">
        <v>2.9999999999999997E-4</v>
      </c>
      <c r="E62" s="42">
        <f t="shared" si="6"/>
        <v>7647.5067378472377</v>
      </c>
      <c r="F62" s="36">
        <f t="shared" si="7"/>
        <v>7647.5</v>
      </c>
      <c r="G62" s="36">
        <f t="shared" si="8"/>
        <v>3.2273997276206501E-3</v>
      </c>
      <c r="H62" s="36"/>
      <c r="I62" s="42"/>
      <c r="J62" s="42"/>
      <c r="K62" s="42"/>
      <c r="L62" s="42">
        <f t="shared" si="9"/>
        <v>3.2273997276206501E-3</v>
      </c>
      <c r="M62" s="42"/>
      <c r="N62" s="42"/>
      <c r="O62" s="23">
        <f t="shared" si="10"/>
        <v>2.3470922306057084E-3</v>
      </c>
      <c r="P62" s="42"/>
      <c r="Q62" s="77">
        <f t="shared" si="11"/>
        <v>36237.871899999998</v>
      </c>
    </row>
    <row r="63" spans="1:17">
      <c r="A63" s="96" t="s">
        <v>13</v>
      </c>
      <c r="B63" s="39" t="s">
        <v>177</v>
      </c>
      <c r="C63" s="94">
        <v>51256.373399999997</v>
      </c>
      <c r="D63" s="39">
        <v>4.0000000000000002E-4</v>
      </c>
      <c r="E63" s="42">
        <f t="shared" si="6"/>
        <v>7647.5098693994769</v>
      </c>
      <c r="F63" s="36">
        <f t="shared" si="7"/>
        <v>7647.5</v>
      </c>
      <c r="G63" s="36">
        <f t="shared" si="8"/>
        <v>4.7273997261072509E-3</v>
      </c>
      <c r="H63" s="36"/>
      <c r="I63" s="42"/>
      <c r="J63" s="42"/>
      <c r="K63" s="42"/>
      <c r="L63" s="42">
        <f t="shared" si="9"/>
        <v>4.7273997261072509E-3</v>
      </c>
      <c r="M63" s="42"/>
      <c r="N63" s="42"/>
      <c r="O63" s="23">
        <f t="shared" si="10"/>
        <v>2.3470922306057084E-3</v>
      </c>
      <c r="P63" s="42"/>
      <c r="Q63" s="77">
        <f t="shared" si="11"/>
        <v>36237.873399999997</v>
      </c>
    </row>
    <row r="64" spans="1:17">
      <c r="A64" s="96" t="s">
        <v>13</v>
      </c>
      <c r="B64" s="39" t="s">
        <v>180</v>
      </c>
      <c r="C64" s="94">
        <v>51273.375379999998</v>
      </c>
      <c r="D64" s="39">
        <v>1.6000000000000001E-4</v>
      </c>
      <c r="E64" s="42">
        <f t="shared" si="6"/>
        <v>7683.0049284666356</v>
      </c>
      <c r="F64" s="36">
        <f t="shared" si="7"/>
        <v>7683</v>
      </c>
      <c r="G64" s="36">
        <f t="shared" si="8"/>
        <v>2.360714235692285E-3</v>
      </c>
      <c r="H64" s="36"/>
      <c r="I64" s="42"/>
      <c r="J64" s="42"/>
      <c r="K64" s="42"/>
      <c r="L64" s="42">
        <f t="shared" si="9"/>
        <v>2.360714235692285E-3</v>
      </c>
      <c r="M64" s="42"/>
      <c r="N64" s="42"/>
      <c r="O64" s="23">
        <f t="shared" si="10"/>
        <v>2.3470922305997744E-3</v>
      </c>
      <c r="P64" s="42"/>
      <c r="Q64" s="77">
        <f t="shared" si="11"/>
        <v>36254.875379999998</v>
      </c>
    </row>
    <row r="65" spans="1:17">
      <c r="A65" s="96" t="s">
        <v>13</v>
      </c>
      <c r="B65" s="39" t="s">
        <v>180</v>
      </c>
      <c r="C65" s="94">
        <v>51273.375699999997</v>
      </c>
      <c r="D65" s="39">
        <v>1E-3</v>
      </c>
      <c r="E65" s="42">
        <f t="shared" si="6"/>
        <v>7683.005596531113</v>
      </c>
      <c r="F65" s="36">
        <f t="shared" si="7"/>
        <v>7683</v>
      </c>
      <c r="G65" s="36">
        <f t="shared" si="8"/>
        <v>2.6807142348843627E-3</v>
      </c>
      <c r="H65" s="36"/>
      <c r="I65" s="42"/>
      <c r="J65" s="42"/>
      <c r="K65" s="42"/>
      <c r="L65" s="42">
        <f t="shared" si="9"/>
        <v>2.6807142348843627E-3</v>
      </c>
      <c r="M65" s="42"/>
      <c r="N65" s="42"/>
      <c r="O65" s="23">
        <f t="shared" si="10"/>
        <v>2.3470922305997744E-3</v>
      </c>
      <c r="P65" s="42"/>
      <c r="Q65" s="77">
        <f t="shared" si="11"/>
        <v>36254.875699999997</v>
      </c>
    </row>
    <row r="66" spans="1:17">
      <c r="A66" s="96" t="s">
        <v>13</v>
      </c>
      <c r="B66" s="39" t="s">
        <v>180</v>
      </c>
      <c r="C66" s="94">
        <v>51274.333339999997</v>
      </c>
      <c r="D66" s="39">
        <v>2.7999999999999998E-4</v>
      </c>
      <c r="E66" s="42">
        <f t="shared" si="6"/>
        <v>7685.0048629909661</v>
      </c>
      <c r="F66" s="42">
        <f t="shared" si="7"/>
        <v>7685</v>
      </c>
      <c r="G66" s="36">
        <f t="shared" si="8"/>
        <v>2.3293516715057194E-3</v>
      </c>
      <c r="H66" s="42"/>
      <c r="I66" s="42"/>
      <c r="J66" s="42"/>
      <c r="K66" s="42"/>
      <c r="L66" s="42">
        <f t="shared" si="9"/>
        <v>2.3293516715057194E-3</v>
      </c>
      <c r="M66" s="42"/>
      <c r="N66" s="42"/>
      <c r="O66" s="23">
        <f t="shared" si="10"/>
        <v>2.34709223059944E-3</v>
      </c>
      <c r="P66" s="42"/>
      <c r="Q66" s="77">
        <f t="shared" si="11"/>
        <v>36255.833339999997</v>
      </c>
    </row>
    <row r="67" spans="1:17">
      <c r="A67" s="96" t="s">
        <v>13</v>
      </c>
      <c r="B67" s="39" t="s">
        <v>180</v>
      </c>
      <c r="C67" s="94">
        <v>51274.333570000003</v>
      </c>
      <c r="D67" s="39">
        <v>2.5000000000000001E-4</v>
      </c>
      <c r="E67" s="42">
        <f t="shared" si="6"/>
        <v>7685.0053431623201</v>
      </c>
      <c r="F67" s="42">
        <f t="shared" si="7"/>
        <v>7685</v>
      </c>
      <c r="G67" s="36">
        <f t="shared" si="8"/>
        <v>2.5593516766093671E-3</v>
      </c>
      <c r="H67" s="42"/>
      <c r="I67" s="42"/>
      <c r="J67" s="42"/>
      <c r="K67" s="42"/>
      <c r="L67" s="42">
        <f t="shared" si="9"/>
        <v>2.5593516766093671E-3</v>
      </c>
      <c r="M67" s="42"/>
      <c r="N67" s="42"/>
      <c r="O67" s="23">
        <f t="shared" si="10"/>
        <v>2.34709223059944E-3</v>
      </c>
      <c r="P67" s="42"/>
      <c r="Q67" s="77">
        <f t="shared" si="11"/>
        <v>36255.833570000003</v>
      </c>
    </row>
    <row r="68" spans="1:17">
      <c r="A68" s="96" t="s">
        <v>13</v>
      </c>
      <c r="B68" s="39" t="s">
        <v>180</v>
      </c>
      <c r="C68" s="94">
        <v>51274.334210000001</v>
      </c>
      <c r="D68" s="39">
        <v>2.5999999999999998E-4</v>
      </c>
      <c r="E68" s="42">
        <f t="shared" si="6"/>
        <v>7685.0066792912739</v>
      </c>
      <c r="F68" s="42">
        <f t="shared" si="7"/>
        <v>7685</v>
      </c>
      <c r="G68" s="36">
        <f t="shared" si="8"/>
        <v>3.1993516749935225E-3</v>
      </c>
      <c r="H68" s="42"/>
      <c r="I68" s="42"/>
      <c r="J68" s="42"/>
      <c r="K68" s="42"/>
      <c r="L68" s="42">
        <f t="shared" si="9"/>
        <v>3.1993516749935225E-3</v>
      </c>
      <c r="M68" s="42"/>
      <c r="N68" s="42"/>
      <c r="O68" s="23">
        <f t="shared" si="10"/>
        <v>2.34709223059944E-3</v>
      </c>
      <c r="P68" s="42"/>
      <c r="Q68" s="77">
        <f t="shared" si="11"/>
        <v>36255.834210000001</v>
      </c>
    </row>
    <row r="69" spans="1:17">
      <c r="A69" s="96" t="s">
        <v>13</v>
      </c>
      <c r="B69" s="39" t="s">
        <v>177</v>
      </c>
      <c r="C69" s="94">
        <v>51278.410400000001</v>
      </c>
      <c r="D69" s="39">
        <v>8.9999999999999998E-4</v>
      </c>
      <c r="E69" s="42">
        <f t="shared" si="6"/>
        <v>7693.5165472489434</v>
      </c>
      <c r="F69" s="42">
        <f t="shared" si="7"/>
        <v>7693.5</v>
      </c>
      <c r="G69" s="36">
        <f t="shared" si="8"/>
        <v>7.9260607817559503E-3</v>
      </c>
      <c r="H69" s="42"/>
      <c r="I69" s="42"/>
      <c r="J69" s="42"/>
      <c r="K69" s="42"/>
      <c r="L69" s="42">
        <f t="shared" si="9"/>
        <v>7.9260607817559503E-3</v>
      </c>
      <c r="M69" s="42"/>
      <c r="N69" s="42"/>
      <c r="O69" s="23">
        <f t="shared" si="10"/>
        <v>2.3470922305980188E-3</v>
      </c>
      <c r="P69" s="42"/>
      <c r="Q69" s="77">
        <f t="shared" si="11"/>
        <v>36259.910400000001</v>
      </c>
    </row>
    <row r="70" spans="1:17">
      <c r="A70" s="96" t="s">
        <v>13</v>
      </c>
      <c r="B70" s="39" t="s">
        <v>177</v>
      </c>
      <c r="C70" s="94">
        <v>51278.411800000002</v>
      </c>
      <c r="D70" s="39">
        <v>2E-3</v>
      </c>
      <c r="E70" s="42">
        <f t="shared" si="6"/>
        <v>7693.5194700310394</v>
      </c>
      <c r="F70" s="42">
        <f t="shared" si="7"/>
        <v>7693.5</v>
      </c>
      <c r="G70" s="36">
        <f t="shared" si="8"/>
        <v>9.3260607827687636E-3</v>
      </c>
      <c r="H70" s="42"/>
      <c r="I70" s="42"/>
      <c r="J70" s="42"/>
      <c r="K70" s="42"/>
      <c r="L70" s="42">
        <f t="shared" si="9"/>
        <v>9.3260607827687636E-3</v>
      </c>
      <c r="M70" s="42"/>
      <c r="N70" s="42"/>
      <c r="O70" s="23">
        <f t="shared" si="10"/>
        <v>2.3470922305980188E-3</v>
      </c>
      <c r="P70" s="42"/>
      <c r="Q70" s="77">
        <f t="shared" si="11"/>
        <v>36259.911800000002</v>
      </c>
    </row>
    <row r="71" spans="1:17">
      <c r="A71" s="96" t="s">
        <v>13</v>
      </c>
      <c r="B71" s="39" t="s">
        <v>177</v>
      </c>
      <c r="C71" s="94">
        <v>51278.412100000001</v>
      </c>
      <c r="D71" s="39">
        <v>8.9999999999999998E-4</v>
      </c>
      <c r="E71" s="42">
        <f t="shared" si="6"/>
        <v>7693.5200963414873</v>
      </c>
      <c r="F71" s="42">
        <f t="shared" si="7"/>
        <v>7693.5</v>
      </c>
      <c r="G71" s="36">
        <f t="shared" si="8"/>
        <v>9.6260607824660838E-3</v>
      </c>
      <c r="H71" s="42"/>
      <c r="I71" s="42"/>
      <c r="J71" s="42"/>
      <c r="K71" s="42"/>
      <c r="L71" s="42">
        <f t="shared" si="9"/>
        <v>9.6260607824660838E-3</v>
      </c>
      <c r="M71" s="42"/>
      <c r="N71" s="42"/>
      <c r="O71" s="23">
        <f t="shared" si="10"/>
        <v>2.3470922305980188E-3</v>
      </c>
      <c r="P71" s="42"/>
      <c r="Q71" s="77">
        <f t="shared" si="11"/>
        <v>36259.912100000001</v>
      </c>
    </row>
    <row r="72" spans="1:17">
      <c r="A72" s="42" t="s">
        <v>44</v>
      </c>
      <c r="B72" s="48"/>
      <c r="C72" s="92">
        <v>51254.694499999998</v>
      </c>
      <c r="D72" s="62"/>
      <c r="E72" s="42">
        <f t="shared" si="6"/>
        <v>7644.0048273592083</v>
      </c>
      <c r="F72" s="42">
        <f t="shared" si="7"/>
        <v>7644</v>
      </c>
      <c r="G72" s="36">
        <f t="shared" si="8"/>
        <v>2.3122842103475705E-3</v>
      </c>
      <c r="H72" s="42"/>
      <c r="I72" s="42"/>
      <c r="J72" s="42"/>
      <c r="K72" s="42"/>
      <c r="L72" s="42">
        <f t="shared" si="9"/>
        <v>2.3122842103475705E-3</v>
      </c>
      <c r="M72" s="42"/>
      <c r="N72" s="42"/>
      <c r="O72" s="23">
        <f t="shared" si="10"/>
        <v>2.3470922306062935E-3</v>
      </c>
      <c r="P72" s="42"/>
      <c r="Q72" s="77">
        <f t="shared" si="11"/>
        <v>36236.194499999998</v>
      </c>
    </row>
    <row r="73" spans="1:17">
      <c r="A73" s="42" t="s">
        <v>44</v>
      </c>
      <c r="B73" s="48"/>
      <c r="C73" s="92">
        <v>51625.917300000001</v>
      </c>
      <c r="D73" s="62"/>
      <c r="E73" s="42">
        <f t="shared" si="6"/>
        <v>8419.0072219671038</v>
      </c>
      <c r="F73" s="42">
        <f t="shared" si="7"/>
        <v>8419</v>
      </c>
      <c r="G73" s="36">
        <f t="shared" si="8"/>
        <v>3.4592910524224862E-3</v>
      </c>
      <c r="H73" s="42"/>
      <c r="I73" s="42"/>
      <c r="J73" s="42"/>
      <c r="K73" s="42"/>
      <c r="L73" s="42">
        <f t="shared" si="9"/>
        <v>3.4592910524224862E-3</v>
      </c>
      <c r="M73" s="42"/>
      <c r="N73" s="42"/>
      <c r="O73" s="23">
        <f t="shared" si="10"/>
        <v>2.347092230476746E-3</v>
      </c>
      <c r="P73" s="42"/>
      <c r="Q73" s="77">
        <f t="shared" si="11"/>
        <v>36607.417300000001</v>
      </c>
    </row>
    <row r="74" spans="1:17">
      <c r="A74" s="42" t="s">
        <v>44</v>
      </c>
      <c r="B74" s="48"/>
      <c r="C74" s="92">
        <v>51630.707399999999</v>
      </c>
      <c r="D74" s="62"/>
      <c r="E74" s="42">
        <f t="shared" si="6"/>
        <v>8429.0075208992002</v>
      </c>
      <c r="F74" s="42">
        <f t="shared" si="7"/>
        <v>8429</v>
      </c>
      <c r="G74" s="36">
        <f t="shared" si="8"/>
        <v>3.6024782384629361E-3</v>
      </c>
      <c r="H74" s="42"/>
      <c r="I74" s="42"/>
      <c r="J74" s="42"/>
      <c r="K74" s="42"/>
      <c r="L74" s="42">
        <f t="shared" si="9"/>
        <v>3.6024782384629361E-3</v>
      </c>
      <c r="M74" s="42"/>
      <c r="N74" s="42"/>
      <c r="O74" s="23">
        <f t="shared" si="10"/>
        <v>2.3470922304750746E-3</v>
      </c>
      <c r="P74" s="42"/>
      <c r="Q74" s="77">
        <f t="shared" si="11"/>
        <v>36612.207399999999</v>
      </c>
    </row>
    <row r="75" spans="1:17">
      <c r="A75" s="49" t="s">
        <v>28</v>
      </c>
      <c r="B75" s="48" t="s">
        <v>180</v>
      </c>
      <c r="C75" s="92">
        <v>51572.747199999998</v>
      </c>
      <c r="D75" s="62">
        <v>2.4000000000000001E-4</v>
      </c>
      <c r="E75" s="42">
        <f t="shared" si="6"/>
        <v>8308.0039246977994</v>
      </c>
      <c r="F75" s="42">
        <f t="shared" si="7"/>
        <v>8308</v>
      </c>
      <c r="G75" s="36">
        <f t="shared" si="8"/>
        <v>1.8799132958520204E-3</v>
      </c>
      <c r="H75" s="42"/>
      <c r="I75" s="42"/>
      <c r="J75" s="42"/>
      <c r="K75" s="42"/>
      <c r="M75" s="42">
        <f>G75</f>
        <v>1.8799132958520204E-3</v>
      </c>
      <c r="N75" s="42"/>
      <c r="O75" s="23">
        <f t="shared" si="10"/>
        <v>2.3470922304953006E-3</v>
      </c>
      <c r="P75" s="42"/>
      <c r="Q75" s="77">
        <f t="shared" si="11"/>
        <v>36554.247199999998</v>
      </c>
    </row>
    <row r="76" spans="1:17">
      <c r="A76" s="95" t="s">
        <v>42</v>
      </c>
      <c r="B76" s="48" t="s">
        <v>180</v>
      </c>
      <c r="C76" s="92">
        <v>51919.542000000001</v>
      </c>
      <c r="D76" s="62">
        <v>2.0000000000000001E-4</v>
      </c>
      <c r="E76" s="42">
        <f t="shared" si="6"/>
        <v>9032.0079471812442</v>
      </c>
      <c r="F76" s="42">
        <f t="shared" si="7"/>
        <v>9032</v>
      </c>
      <c r="G76" s="36">
        <f t="shared" si="8"/>
        <v>3.8066654960857704E-3</v>
      </c>
      <c r="H76" s="42"/>
      <c r="I76" s="42"/>
      <c r="J76" s="42"/>
      <c r="K76" s="42"/>
      <c r="L76" s="42">
        <f t="shared" ref="L76:L85" si="12">G76</f>
        <v>3.8066654960857704E-3</v>
      </c>
      <c r="M76" s="42"/>
      <c r="N76" s="42"/>
      <c r="O76" s="23">
        <f t="shared" si="10"/>
        <v>2.3470922303742785E-3</v>
      </c>
      <c r="P76" s="42"/>
      <c r="Q76" s="77">
        <f t="shared" si="11"/>
        <v>36901.042000000001</v>
      </c>
    </row>
    <row r="77" spans="1:17">
      <c r="A77" s="95" t="s">
        <v>42</v>
      </c>
      <c r="B77" s="48" t="s">
        <v>180</v>
      </c>
      <c r="C77" s="92">
        <v>51919.542829999999</v>
      </c>
      <c r="D77" s="62">
        <v>2.0000000000000001E-4</v>
      </c>
      <c r="E77" s="42">
        <f t="shared" si="6"/>
        <v>9032.0096799734783</v>
      </c>
      <c r="F77" s="42">
        <f t="shared" si="7"/>
        <v>9032</v>
      </c>
      <c r="G77" s="36">
        <f t="shared" si="8"/>
        <v>4.6366654933081008E-3</v>
      </c>
      <c r="H77" s="42"/>
      <c r="I77" s="42"/>
      <c r="J77" s="42"/>
      <c r="K77" s="42"/>
      <c r="L77" s="42">
        <f t="shared" si="12"/>
        <v>4.6366654933081008E-3</v>
      </c>
      <c r="M77" s="42"/>
      <c r="N77" s="42"/>
      <c r="O77" s="23">
        <f t="shared" si="10"/>
        <v>2.3470922303742785E-3</v>
      </c>
      <c r="P77" s="42"/>
      <c r="Q77" s="77">
        <f t="shared" si="11"/>
        <v>36901.042829999999</v>
      </c>
    </row>
    <row r="78" spans="1:17">
      <c r="A78" s="45" t="s">
        <v>184</v>
      </c>
      <c r="B78" s="39" t="s">
        <v>180</v>
      </c>
      <c r="C78" s="94">
        <v>52251.484199999999</v>
      </c>
      <c r="D78" s="61">
        <v>4.0000000000000002E-4</v>
      </c>
      <c r="E78" s="42">
        <f t="shared" si="6"/>
        <v>9725.0041744372447</v>
      </c>
      <c r="F78" s="42">
        <f t="shared" si="7"/>
        <v>9725</v>
      </c>
      <c r="G78" s="36">
        <f t="shared" si="8"/>
        <v>1.9995374095742591E-3</v>
      </c>
      <c r="H78" s="42"/>
      <c r="I78" s="42"/>
      <c r="J78" s="42"/>
      <c r="K78" s="42"/>
      <c r="L78" s="42">
        <f t="shared" si="12"/>
        <v>1.9995374095742591E-3</v>
      </c>
      <c r="M78" s="42"/>
      <c r="N78" s="42"/>
      <c r="O78" s="23">
        <f t="shared" si="10"/>
        <v>2.347092230258438E-3</v>
      </c>
      <c r="P78" s="42"/>
      <c r="Q78" s="77">
        <f t="shared" si="11"/>
        <v>37232.984199999999</v>
      </c>
    </row>
    <row r="79" spans="1:17">
      <c r="A79" s="45" t="s">
        <v>184</v>
      </c>
      <c r="B79" s="39" t="s">
        <v>177</v>
      </c>
      <c r="C79" s="94">
        <v>52278.553</v>
      </c>
      <c r="D79" s="61">
        <v>1E-3</v>
      </c>
      <c r="E79" s="42">
        <f t="shared" si="6"/>
        <v>9781.5157486701919</v>
      </c>
      <c r="F79" s="42">
        <f t="shared" si="7"/>
        <v>9781.5</v>
      </c>
      <c r="G79" s="36">
        <f t="shared" si="8"/>
        <v>7.5435450053191744E-3</v>
      </c>
      <c r="H79" s="42"/>
      <c r="I79" s="42"/>
      <c r="J79" s="42"/>
      <c r="K79" s="42"/>
      <c r="L79" s="42">
        <f t="shared" si="12"/>
        <v>7.5435450053191744E-3</v>
      </c>
      <c r="M79" s="42"/>
      <c r="N79" s="42"/>
      <c r="O79" s="23">
        <f t="shared" si="10"/>
        <v>2.3470922302489938E-3</v>
      </c>
      <c r="P79" s="42"/>
      <c r="Q79" s="77">
        <f t="shared" si="11"/>
        <v>37260.053</v>
      </c>
    </row>
    <row r="80" spans="1:17">
      <c r="A80" s="45" t="s">
        <v>184</v>
      </c>
      <c r="B80" s="39" t="s">
        <v>180</v>
      </c>
      <c r="C80" s="94">
        <v>52311.360000000001</v>
      </c>
      <c r="D80" s="61">
        <v>2.9999999999999997E-4</v>
      </c>
      <c r="E80" s="42">
        <f t="shared" si="6"/>
        <v>9850.0069716228281</v>
      </c>
      <c r="F80" s="42">
        <f t="shared" si="7"/>
        <v>9850</v>
      </c>
      <c r="G80" s="36">
        <f t="shared" si="8"/>
        <v>3.339377224619966E-3</v>
      </c>
      <c r="H80" s="42"/>
      <c r="I80" s="42"/>
      <c r="J80" s="42"/>
      <c r="K80" s="42"/>
      <c r="L80" s="42">
        <f t="shared" si="12"/>
        <v>3.339377224619966E-3</v>
      </c>
      <c r="M80" s="42"/>
      <c r="N80" s="42"/>
      <c r="O80" s="23">
        <f t="shared" si="10"/>
        <v>2.3470922302375437E-3</v>
      </c>
      <c r="P80" s="42"/>
      <c r="Q80" s="77">
        <f t="shared" si="11"/>
        <v>37292.86</v>
      </c>
    </row>
    <row r="81" spans="1:17">
      <c r="A81" s="45" t="s">
        <v>184</v>
      </c>
      <c r="B81" s="39" t="s">
        <v>177</v>
      </c>
      <c r="C81" s="94">
        <v>52311.602800000001</v>
      </c>
      <c r="D81" s="61">
        <v>8.0000000000000004E-4</v>
      </c>
      <c r="E81" s="42">
        <f t="shared" si="6"/>
        <v>9850.5138655458595</v>
      </c>
      <c r="F81" s="42">
        <f t="shared" si="7"/>
        <v>9850.5</v>
      </c>
      <c r="G81" s="36">
        <f t="shared" si="8"/>
        <v>6.6415365872671828E-3</v>
      </c>
      <c r="H81" s="42"/>
      <c r="I81" s="42"/>
      <c r="J81" s="42"/>
      <c r="K81" s="42"/>
      <c r="L81" s="42">
        <f t="shared" si="12"/>
        <v>6.6415365872671828E-3</v>
      </c>
      <c r="M81" s="42"/>
      <c r="N81" s="42"/>
      <c r="O81" s="23">
        <f t="shared" si="10"/>
        <v>2.34709223023746E-3</v>
      </c>
      <c r="P81" s="42"/>
      <c r="Q81" s="77">
        <f t="shared" si="11"/>
        <v>37293.102800000001</v>
      </c>
    </row>
    <row r="82" spans="1:17">
      <c r="A82" s="45" t="s">
        <v>184</v>
      </c>
      <c r="B82" s="39" t="s">
        <v>180</v>
      </c>
      <c r="C82" s="94">
        <v>52322.377699999997</v>
      </c>
      <c r="D82" s="61">
        <v>1E-4</v>
      </c>
      <c r="E82" s="42">
        <f t="shared" si="6"/>
        <v>9873.0086403863552</v>
      </c>
      <c r="F82" s="42">
        <f t="shared" si="7"/>
        <v>9873</v>
      </c>
      <c r="G82" s="36">
        <f t="shared" si="8"/>
        <v>4.1387077508261427E-3</v>
      </c>
      <c r="H82" s="42"/>
      <c r="I82" s="42"/>
      <c r="J82" s="42"/>
      <c r="K82" s="42"/>
      <c r="L82" s="42">
        <f t="shared" si="12"/>
        <v>4.1387077508261427E-3</v>
      </c>
      <c r="M82" s="42"/>
      <c r="N82" s="42"/>
      <c r="O82" s="23">
        <f t="shared" si="10"/>
        <v>2.3470922302336987E-3</v>
      </c>
      <c r="P82" s="42"/>
      <c r="Q82" s="77">
        <f t="shared" si="11"/>
        <v>37303.877699999997</v>
      </c>
    </row>
    <row r="83" spans="1:17">
      <c r="A83" s="45" t="s">
        <v>184</v>
      </c>
      <c r="B83" s="39" t="s">
        <v>177</v>
      </c>
      <c r="C83" s="94">
        <v>52322.6132</v>
      </c>
      <c r="D83" s="61">
        <v>1E-4</v>
      </c>
      <c r="E83" s="42">
        <f t="shared" si="6"/>
        <v>9873.5002940884769</v>
      </c>
      <c r="F83" s="42">
        <f t="shared" si="7"/>
        <v>9873.5</v>
      </c>
      <c r="G83" s="36">
        <f t="shared" si="8"/>
        <v>1.4086710871197283E-4</v>
      </c>
      <c r="H83" s="42"/>
      <c r="I83" s="42"/>
      <c r="J83" s="42"/>
      <c r="K83" s="42"/>
      <c r="L83" s="42">
        <f t="shared" si="12"/>
        <v>1.4086710871197283E-4</v>
      </c>
      <c r="M83" s="42"/>
      <c r="N83" s="42"/>
      <c r="O83" s="23">
        <f t="shared" si="10"/>
        <v>2.3470922302336154E-3</v>
      </c>
      <c r="P83" s="42"/>
      <c r="Q83" s="77">
        <f t="shared" si="11"/>
        <v>37304.1132</v>
      </c>
    </row>
    <row r="84" spans="1:17">
      <c r="A84" s="45" t="s">
        <v>184</v>
      </c>
      <c r="B84" s="39" t="s">
        <v>177</v>
      </c>
      <c r="C84" s="94">
        <v>52351.353900000002</v>
      </c>
      <c r="D84" s="61">
        <v>8.0000000000000004E-4</v>
      </c>
      <c r="E84" s="42">
        <f t="shared" si="6"/>
        <v>9933.5022964512318</v>
      </c>
      <c r="F84" s="42">
        <f t="shared" si="7"/>
        <v>9933.5</v>
      </c>
      <c r="G84" s="36">
        <f t="shared" si="8"/>
        <v>1.0999902224284597E-3</v>
      </c>
      <c r="H84" s="42"/>
      <c r="I84" s="42"/>
      <c r="J84" s="42"/>
      <c r="K84" s="42"/>
      <c r="L84" s="42">
        <f t="shared" si="12"/>
        <v>1.0999902224284597E-3</v>
      </c>
      <c r="M84" s="42"/>
      <c r="N84" s="42"/>
      <c r="O84" s="23">
        <f t="shared" si="10"/>
        <v>2.3470922302235857E-3</v>
      </c>
      <c r="P84" s="42"/>
      <c r="Q84" s="77">
        <f t="shared" si="11"/>
        <v>37332.853900000002</v>
      </c>
    </row>
    <row r="85" spans="1:17">
      <c r="A85" s="45" t="s">
        <v>184</v>
      </c>
      <c r="B85" s="39" t="s">
        <v>180</v>
      </c>
      <c r="C85" s="94">
        <v>52351.595099999999</v>
      </c>
      <c r="D85" s="61">
        <v>2.0000000000000001E-4</v>
      </c>
      <c r="E85" s="42">
        <f t="shared" ref="E85:E98" si="13">(C85-C$7)/C$8</f>
        <v>9934.0058500518644</v>
      </c>
      <c r="F85" s="42">
        <f t="shared" ref="F85:F98" si="14">ROUND(2*E85,0)/2</f>
        <v>9934</v>
      </c>
      <c r="G85" s="36">
        <f t="shared" ref="G85:G98" si="15">C85-(C$7+C$8*F85)</f>
        <v>2.8021495745633729E-3</v>
      </c>
      <c r="H85" s="42"/>
      <c r="I85" s="42"/>
      <c r="J85" s="42"/>
      <c r="K85" s="42"/>
      <c r="L85" s="42">
        <f t="shared" si="12"/>
        <v>2.8021495745633729E-3</v>
      </c>
      <c r="M85" s="42"/>
      <c r="N85" s="42"/>
      <c r="O85" s="23">
        <f t="shared" ref="O85:O98" si="16">C$11+C$12*F85</f>
        <v>2.3470922302235024E-3</v>
      </c>
      <c r="P85" s="42"/>
      <c r="Q85" s="77">
        <f t="shared" ref="Q85:Q98" si="17">+C85-15018.5</f>
        <v>37333.095099999999</v>
      </c>
    </row>
    <row r="86" spans="1:17">
      <c r="A86" s="49" t="s">
        <v>178</v>
      </c>
      <c r="B86" s="48"/>
      <c r="C86" s="92">
        <v>52559.958299999998</v>
      </c>
      <c r="D86" s="62">
        <v>1E-4</v>
      </c>
      <c r="E86" s="42">
        <f t="shared" si="13"/>
        <v>10369.006014234028</v>
      </c>
      <c r="F86" s="42">
        <f t="shared" si="14"/>
        <v>10369</v>
      </c>
      <c r="G86" s="36">
        <f t="shared" si="15"/>
        <v>2.8807921262341551E-3</v>
      </c>
      <c r="H86" s="42"/>
      <c r="I86" s="42"/>
      <c r="J86" s="42"/>
      <c r="K86" s="42"/>
      <c r="M86" s="42">
        <f>G86</f>
        <v>2.8807921262341551E-3</v>
      </c>
      <c r="N86" s="42"/>
      <c r="O86" s="23">
        <f t="shared" si="16"/>
        <v>2.3470922301507889E-3</v>
      </c>
      <c r="P86" s="42"/>
      <c r="Q86" s="77">
        <f t="shared" si="17"/>
        <v>37541.458299999998</v>
      </c>
    </row>
    <row r="87" spans="1:17">
      <c r="A87" s="42" t="s">
        <v>176</v>
      </c>
      <c r="B87" s="48" t="s">
        <v>177</v>
      </c>
      <c r="C87" s="92">
        <v>52707.210200000001</v>
      </c>
      <c r="D87" s="62">
        <v>1.1000000000000001E-3</v>
      </c>
      <c r="E87" s="42">
        <f t="shared" si="13"/>
        <v>10676.424026033314</v>
      </c>
      <c r="F87" s="42">
        <f t="shared" si="14"/>
        <v>10676.5</v>
      </c>
      <c r="G87" s="36">
        <f t="shared" si="15"/>
        <v>-3.6391201931110118E-2</v>
      </c>
      <c r="H87" s="42"/>
      <c r="I87" s="42"/>
      <c r="J87" s="42"/>
      <c r="K87" s="42"/>
      <c r="L87" s="42">
        <f t="shared" ref="L87:L97" si="18">G87</f>
        <v>-3.6391201931110118E-2</v>
      </c>
      <c r="M87" s="42"/>
      <c r="N87" s="42"/>
      <c r="O87" s="23">
        <f t="shared" si="16"/>
        <v>2.3470922300993877E-3</v>
      </c>
      <c r="P87" s="42"/>
      <c r="Q87" s="77">
        <f t="shared" si="17"/>
        <v>37688.710200000001</v>
      </c>
    </row>
    <row r="88" spans="1:17">
      <c r="A88" s="42" t="s">
        <v>179</v>
      </c>
      <c r="B88" s="48" t="s">
        <v>180</v>
      </c>
      <c r="C88" s="92">
        <v>52693.598599999998</v>
      </c>
      <c r="D88" s="62">
        <v>2.0000000000000001E-4</v>
      </c>
      <c r="E88" s="42">
        <f t="shared" si="13"/>
        <v>10648.007068361403</v>
      </c>
      <c r="F88" s="42">
        <f t="shared" si="14"/>
        <v>10648</v>
      </c>
      <c r="G88" s="36">
        <f t="shared" si="15"/>
        <v>3.3857145899673924E-3</v>
      </c>
      <c r="H88" s="42"/>
      <c r="I88" s="42"/>
      <c r="J88" s="42"/>
      <c r="K88" s="42"/>
      <c r="L88" s="42">
        <f t="shared" si="18"/>
        <v>3.3857145899673924E-3</v>
      </c>
      <c r="M88" s="42"/>
      <c r="N88" s="42"/>
      <c r="O88" s="23">
        <f t="shared" si="16"/>
        <v>2.3470922301041517E-3</v>
      </c>
      <c r="P88" s="42"/>
      <c r="Q88" s="77">
        <f t="shared" si="17"/>
        <v>37675.098599999998</v>
      </c>
    </row>
    <row r="89" spans="1:17">
      <c r="A89" s="45" t="s">
        <v>185</v>
      </c>
      <c r="B89" s="50"/>
      <c r="C89" s="93">
        <v>52368.359400000001</v>
      </c>
      <c r="D89" s="61">
        <v>2.0000000000000001E-4</v>
      </c>
      <c r="E89" s="42">
        <f t="shared" si="13"/>
        <v>9969.004704227651</v>
      </c>
      <c r="F89" s="42">
        <f t="shared" si="14"/>
        <v>9969</v>
      </c>
      <c r="G89" s="36">
        <f t="shared" si="15"/>
        <v>2.2533047304023057E-3</v>
      </c>
      <c r="H89" s="42"/>
      <c r="I89" s="42"/>
      <c r="J89" s="42"/>
      <c r="K89" s="42"/>
      <c r="L89" s="42">
        <f t="shared" si="18"/>
        <v>2.2533047304023057E-3</v>
      </c>
      <c r="M89" s="42"/>
      <c r="N89" s="42"/>
      <c r="O89" s="23">
        <f t="shared" si="16"/>
        <v>2.3470922302176516E-3</v>
      </c>
      <c r="P89" s="42"/>
      <c r="Q89" s="77">
        <f t="shared" si="17"/>
        <v>37349.859400000001</v>
      </c>
    </row>
    <row r="90" spans="1:17">
      <c r="A90" s="45" t="s">
        <v>185</v>
      </c>
      <c r="B90" s="50"/>
      <c r="C90" s="93">
        <v>52376.503299999997</v>
      </c>
      <c r="D90" s="61">
        <v>2.0000000000000001E-4</v>
      </c>
      <c r="E90" s="42">
        <f t="shared" si="13"/>
        <v>9986.0067364343031</v>
      </c>
      <c r="F90" s="42">
        <f t="shared" si="14"/>
        <v>9986</v>
      </c>
      <c r="G90" s="36">
        <f t="shared" si="15"/>
        <v>3.2267229398712516E-3</v>
      </c>
      <c r="H90" s="42"/>
      <c r="I90" s="42"/>
      <c r="J90" s="42"/>
      <c r="K90" s="42"/>
      <c r="L90" s="42">
        <f t="shared" si="18"/>
        <v>3.2267229398712516E-3</v>
      </c>
      <c r="M90" s="42"/>
      <c r="N90" s="42"/>
      <c r="O90" s="23">
        <f t="shared" si="16"/>
        <v>2.3470922302148102E-3</v>
      </c>
      <c r="P90" s="42"/>
      <c r="Q90" s="77">
        <f t="shared" si="17"/>
        <v>37358.003299999997</v>
      </c>
    </row>
    <row r="91" spans="1:17">
      <c r="A91" s="45" t="s">
        <v>186</v>
      </c>
      <c r="B91" s="50" t="s">
        <v>177</v>
      </c>
      <c r="C91" s="91">
        <v>52694.333200000001</v>
      </c>
      <c r="D91" s="63">
        <v>3.5000000000000001E-3</v>
      </c>
      <c r="E91" s="42">
        <f t="shared" si="13"/>
        <v>10649.540693879775</v>
      </c>
      <c r="F91" s="42">
        <f t="shared" si="14"/>
        <v>10649.5</v>
      </c>
      <c r="G91" s="36">
        <f t="shared" si="15"/>
        <v>1.9492192666803021E-2</v>
      </c>
      <c r="H91" s="42"/>
      <c r="I91" s="42"/>
      <c r="J91" s="42"/>
      <c r="K91" s="42"/>
      <c r="L91" s="42">
        <f t="shared" si="18"/>
        <v>1.9492192666803021E-2</v>
      </c>
      <c r="M91" s="42"/>
      <c r="N91" s="42"/>
      <c r="O91" s="23">
        <f t="shared" si="16"/>
        <v>2.3470922301039011E-3</v>
      </c>
      <c r="P91" s="42"/>
      <c r="Q91" s="77">
        <f t="shared" si="17"/>
        <v>37675.833200000001</v>
      </c>
    </row>
    <row r="92" spans="1:17">
      <c r="A92" s="45" t="s">
        <v>186</v>
      </c>
      <c r="B92" s="50" t="s">
        <v>180</v>
      </c>
      <c r="C92" s="91">
        <v>52694.557999999997</v>
      </c>
      <c r="D92" s="63">
        <v>6.9999999999999999E-4</v>
      </c>
      <c r="E92" s="42">
        <f t="shared" si="13"/>
        <v>10650.010009175887</v>
      </c>
      <c r="F92" s="42">
        <f t="shared" si="14"/>
        <v>10650</v>
      </c>
      <c r="G92" s="36">
        <f t="shared" si="15"/>
        <v>4.7943520257831551E-3</v>
      </c>
      <c r="H92" s="42"/>
      <c r="I92" s="42"/>
      <c r="J92" s="42"/>
      <c r="K92" s="42"/>
      <c r="L92" s="42">
        <f t="shared" si="18"/>
        <v>4.7943520257831551E-3</v>
      </c>
      <c r="M92" s="42"/>
      <c r="N92" s="42"/>
      <c r="O92" s="23">
        <f t="shared" si="16"/>
        <v>2.3470922301038174E-3</v>
      </c>
      <c r="P92" s="42"/>
      <c r="Q92" s="77">
        <f t="shared" si="17"/>
        <v>37676.057999999997</v>
      </c>
    </row>
    <row r="93" spans="1:17">
      <c r="A93" s="45" t="s">
        <v>186</v>
      </c>
      <c r="B93" s="50" t="s">
        <v>180</v>
      </c>
      <c r="C93" s="91">
        <v>52979.555999999997</v>
      </c>
      <c r="D93" s="63">
        <v>2E-3</v>
      </c>
      <c r="E93" s="42">
        <f t="shared" si="13"/>
        <v>11245.000759901486</v>
      </c>
      <c r="F93" s="42">
        <f t="shared" si="14"/>
        <v>11245</v>
      </c>
      <c r="G93" s="36">
        <f t="shared" si="15"/>
        <v>3.6398952943272889E-4</v>
      </c>
      <c r="H93" s="42"/>
      <c r="I93" s="42"/>
      <c r="J93" s="42"/>
      <c r="K93" s="42"/>
      <c r="L93" s="42">
        <f t="shared" si="18"/>
        <v>3.6398952943272889E-4</v>
      </c>
      <c r="M93" s="42"/>
      <c r="N93" s="42"/>
      <c r="O93" s="23">
        <f t="shared" si="16"/>
        <v>2.3470922300043587E-3</v>
      </c>
      <c r="P93" s="42"/>
      <c r="Q93" s="77">
        <f t="shared" si="17"/>
        <v>37961.055999999997</v>
      </c>
    </row>
    <row r="94" spans="1:17">
      <c r="A94" s="45" t="s">
        <v>187</v>
      </c>
      <c r="B94" s="48"/>
      <c r="C94" s="92">
        <v>53112.240899999997</v>
      </c>
      <c r="D94" s="62">
        <v>2.0000000000000001E-4</v>
      </c>
      <c r="E94" s="42">
        <f t="shared" si="13"/>
        <v>11522.007224020361</v>
      </c>
      <c r="F94" s="42">
        <f t="shared" si="14"/>
        <v>11522</v>
      </c>
      <c r="G94" s="36">
        <f t="shared" si="15"/>
        <v>3.460274550889153E-3</v>
      </c>
      <c r="H94" s="42"/>
      <c r="I94" s="42"/>
      <c r="J94" s="42"/>
      <c r="K94" s="42"/>
      <c r="L94" s="42">
        <f t="shared" si="18"/>
        <v>3.460274550889153E-3</v>
      </c>
      <c r="M94" s="42"/>
      <c r="N94" s="42"/>
      <c r="O94" s="23">
        <f t="shared" si="16"/>
        <v>2.3470922299580559E-3</v>
      </c>
      <c r="P94" s="42"/>
      <c r="Q94" s="77">
        <f t="shared" si="17"/>
        <v>38093.740899999997</v>
      </c>
    </row>
    <row r="95" spans="1:17">
      <c r="A95" s="78" t="s">
        <v>188</v>
      </c>
      <c r="B95" s="79"/>
      <c r="C95" s="89">
        <v>53096.433400000002</v>
      </c>
      <c r="D95" s="81">
        <v>2.7000000000000001E-3</v>
      </c>
      <c r="E95" s="42">
        <f t="shared" si="13"/>
        <v>11489.005882635185</v>
      </c>
      <c r="F95" s="42">
        <f t="shared" si="14"/>
        <v>11489</v>
      </c>
      <c r="G95" s="36">
        <f t="shared" si="15"/>
        <v>2.8177568456158042E-3</v>
      </c>
      <c r="H95" s="42"/>
      <c r="I95" s="42"/>
      <c r="J95" s="42"/>
      <c r="K95" s="42"/>
      <c r="L95" s="42">
        <f t="shared" si="18"/>
        <v>2.8177568456158042E-3</v>
      </c>
      <c r="M95" s="42"/>
      <c r="N95" s="42"/>
      <c r="O95" s="23">
        <f t="shared" si="16"/>
        <v>2.3470922299635719E-3</v>
      </c>
      <c r="P95" s="42"/>
      <c r="Q95" s="77">
        <f t="shared" si="17"/>
        <v>38077.933400000002</v>
      </c>
    </row>
    <row r="96" spans="1:17">
      <c r="A96" s="78" t="s">
        <v>197</v>
      </c>
      <c r="B96" s="85"/>
      <c r="C96" s="90">
        <v>53082.542500000003</v>
      </c>
      <c r="D96" s="81">
        <v>1E-4</v>
      </c>
      <c r="E96" s="42">
        <f t="shared" si="13"/>
        <v>11460.005829935681</v>
      </c>
      <c r="F96" s="42">
        <f t="shared" si="14"/>
        <v>11460</v>
      </c>
      <c r="G96" s="36">
        <f t="shared" si="15"/>
        <v>2.7925140166189522E-3</v>
      </c>
      <c r="H96" s="42"/>
      <c r="I96" s="42"/>
      <c r="J96" s="42"/>
      <c r="K96" s="42"/>
      <c r="L96" s="42">
        <f t="shared" si="18"/>
        <v>2.7925140166189522E-3</v>
      </c>
      <c r="M96" s="42"/>
      <c r="N96" s="42"/>
      <c r="O96" s="23">
        <f t="shared" si="16"/>
        <v>2.3470922299684196E-3</v>
      </c>
      <c r="P96" s="42"/>
      <c r="Q96" s="77">
        <f t="shared" si="17"/>
        <v>38064.042500000003</v>
      </c>
    </row>
    <row r="97" spans="1:17">
      <c r="A97" s="78" t="s">
        <v>197</v>
      </c>
      <c r="B97" s="85"/>
      <c r="C97" s="90">
        <v>53461.429199999999</v>
      </c>
      <c r="D97" s="81">
        <v>7.0000000000000001E-3</v>
      </c>
      <c r="E97" s="42">
        <f t="shared" si="13"/>
        <v>12251.008160032534</v>
      </c>
      <c r="F97" s="42">
        <f t="shared" si="14"/>
        <v>12251</v>
      </c>
      <c r="G97" s="36">
        <f t="shared" si="15"/>
        <v>3.9086203396436758E-3</v>
      </c>
      <c r="H97" s="42"/>
      <c r="I97" s="42"/>
      <c r="J97" s="42"/>
      <c r="K97" s="42"/>
      <c r="L97" s="42">
        <f t="shared" si="18"/>
        <v>3.9086203396436758E-3</v>
      </c>
      <c r="M97" s="42"/>
      <c r="N97" s="42"/>
      <c r="O97" s="23">
        <f t="shared" si="16"/>
        <v>2.3470922298361981E-3</v>
      </c>
      <c r="P97" s="42"/>
      <c r="Q97" s="77">
        <f t="shared" si="17"/>
        <v>38442.929199999999</v>
      </c>
    </row>
    <row r="98" spans="1:17">
      <c r="A98" s="83" t="s">
        <v>181</v>
      </c>
      <c r="B98" s="84" t="s">
        <v>180</v>
      </c>
      <c r="C98" s="80">
        <v>53372.8148</v>
      </c>
      <c r="D98" s="88">
        <v>1E-4</v>
      </c>
      <c r="E98" s="42">
        <f t="shared" si="13"/>
        <v>12066.007744657345</v>
      </c>
      <c r="F98" s="42">
        <f t="shared" si="14"/>
        <v>12066</v>
      </c>
      <c r="G98" s="36">
        <f t="shared" si="15"/>
        <v>3.7096574233146384E-3</v>
      </c>
      <c r="H98" s="42"/>
      <c r="I98" s="42"/>
      <c r="J98" s="42"/>
      <c r="K98" s="42"/>
      <c r="L98" s="42"/>
      <c r="M98" s="42">
        <f>G98</f>
        <v>3.7096574233146384E-3</v>
      </c>
      <c r="N98" s="42"/>
      <c r="O98" s="23">
        <f t="shared" si="16"/>
        <v>2.3470922298671221E-3</v>
      </c>
      <c r="P98" s="42"/>
      <c r="Q98" s="77">
        <f t="shared" si="17"/>
        <v>38354.3148</v>
      </c>
    </row>
    <row r="99" spans="1:17">
      <c r="A99" s="42"/>
      <c r="B99" s="43"/>
      <c r="C99" s="46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</row>
    <row r="100" spans="1:17">
      <c r="A100" s="42"/>
      <c r="B100" s="43"/>
      <c r="C100" s="46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1:17">
      <c r="A101" s="42"/>
      <c r="B101" s="43"/>
      <c r="C101" s="46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</row>
    <row r="102" spans="1:17">
      <c r="A102" s="42"/>
      <c r="B102" s="43"/>
      <c r="C102" s="47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</row>
    <row r="103" spans="1:17">
      <c r="A103" s="42"/>
      <c r="B103" s="43"/>
      <c r="C103" s="47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1:17">
      <c r="A104" s="42"/>
      <c r="B104" s="43"/>
      <c r="C104" s="47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</row>
    <row r="105" spans="1:17">
      <c r="A105" s="42"/>
      <c r="B105" s="43"/>
      <c r="C105" s="5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</row>
    <row r="106" spans="1:17">
      <c r="A106" s="42"/>
      <c r="B106" s="43"/>
      <c r="C106" s="46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</row>
    <row r="107" spans="1:17">
      <c r="A107" s="42"/>
      <c r="B107" s="43"/>
      <c r="C107" s="46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  <row r="108" spans="1:17">
      <c r="A108" s="42"/>
      <c r="B108" s="43"/>
      <c r="C108" s="47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</row>
    <row r="109" spans="1:17">
      <c r="A109" s="42"/>
      <c r="B109" s="43"/>
      <c r="C109" s="47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</row>
    <row r="110" spans="1:17">
      <c r="A110" s="42"/>
      <c r="B110" s="43"/>
      <c r="C110" s="47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</row>
    <row r="111" spans="1:17">
      <c r="A111" s="42"/>
      <c r="B111" s="43"/>
      <c r="C111" s="46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</row>
    <row r="112" spans="1:17">
      <c r="A112" s="42"/>
      <c r="B112" s="43"/>
      <c r="C112" s="46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</row>
    <row r="113" spans="1:16">
      <c r="A113" s="42"/>
      <c r="B113" s="43"/>
      <c r="C113" s="46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</row>
    <row r="114" spans="1:16">
      <c r="A114" s="42"/>
      <c r="B114" s="43"/>
      <c r="C114" s="46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</row>
    <row r="115" spans="1:16">
      <c r="A115" s="42"/>
      <c r="B115" s="43"/>
      <c r="C115" s="46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</row>
    <row r="116" spans="1:16">
      <c r="A116" s="42"/>
      <c r="B116" s="43"/>
      <c r="C116" s="46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7" spans="1:16">
      <c r="A117" s="42"/>
      <c r="B117" s="43"/>
      <c r="C117" s="46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</row>
    <row r="118" spans="1:16">
      <c r="A118" s="42"/>
      <c r="B118" s="43"/>
      <c r="C118" s="46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</row>
    <row r="119" spans="1:16">
      <c r="A119" s="42"/>
      <c r="B119" s="43"/>
      <c r="C119" s="47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</row>
    <row r="120" spans="1:16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</row>
    <row r="121" spans="1:16">
      <c r="A121" s="45"/>
      <c r="B121" s="39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</row>
    <row r="122" spans="1:16">
      <c r="A122" s="45"/>
      <c r="B122" s="39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</row>
    <row r="123" spans="1:16">
      <c r="A123" s="45"/>
      <c r="B123" s="39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</row>
    <row r="124" spans="1:16">
      <c r="A124" s="45"/>
      <c r="B124" s="39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</row>
    <row r="125" spans="1:16">
      <c r="A125" s="45"/>
      <c r="B125" s="39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</row>
    <row r="126" spans="1:16">
      <c r="A126" s="45"/>
      <c r="B126" s="39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</row>
    <row r="127" spans="1:16">
      <c r="A127" s="45"/>
      <c r="B127" s="39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</row>
    <row r="128" spans="1:16">
      <c r="A128" s="45"/>
      <c r="B128" s="39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</row>
    <row r="129" spans="1:16">
      <c r="A129" s="42"/>
      <c r="B129" s="48"/>
      <c r="C129" s="47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</row>
    <row r="130" spans="1:16">
      <c r="A130" s="42"/>
      <c r="B130" s="48"/>
      <c r="C130" s="47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</row>
    <row r="131" spans="1:16">
      <c r="A131" s="42"/>
      <c r="B131" s="48"/>
      <c r="C131" s="46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</row>
    <row r="132" spans="1:16">
      <c r="A132" s="42"/>
      <c r="B132" s="48"/>
      <c r="C132" s="46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  <row r="133" spans="1:16">
      <c r="A133" s="42"/>
      <c r="B133" s="48"/>
      <c r="C133" s="47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</row>
    <row r="134" spans="1:16">
      <c r="A134" s="42"/>
      <c r="B134" s="48"/>
      <c r="C134" s="46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</row>
    <row r="135" spans="1:16">
      <c r="A135" s="42"/>
      <c r="B135" s="48"/>
      <c r="C135" s="47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</row>
    <row r="136" spans="1:16">
      <c r="A136" s="42"/>
      <c r="B136" s="48"/>
      <c r="C136" s="46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</row>
    <row r="137" spans="1:16">
      <c r="A137" s="42"/>
      <c r="B137" s="48"/>
      <c r="C137" s="47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</row>
    <row r="138" spans="1:16">
      <c r="A138" s="42"/>
      <c r="B138" s="48"/>
      <c r="C138" s="47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</row>
    <row r="139" spans="1:16">
      <c r="A139" s="42"/>
      <c r="B139" s="48"/>
      <c r="C139" s="47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</row>
    <row r="140" spans="1:16">
      <c r="A140" s="45"/>
      <c r="B140" s="39"/>
      <c r="C140" s="40"/>
      <c r="D140" s="41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</row>
    <row r="141" spans="1:16">
      <c r="A141" s="45"/>
      <c r="B141" s="39"/>
      <c r="C141" s="40"/>
      <c r="D141" s="41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</row>
    <row r="142" spans="1:16">
      <c r="A142" s="45"/>
      <c r="B142" s="39"/>
      <c r="C142" s="40"/>
      <c r="D142" s="41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</row>
    <row r="143" spans="1:16">
      <c r="A143" s="45"/>
      <c r="B143" s="50"/>
      <c r="C143" s="51"/>
      <c r="D143" s="41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</row>
    <row r="144" spans="1:16">
      <c r="A144" s="45"/>
      <c r="B144" s="50"/>
      <c r="C144" s="51"/>
      <c r="D144" s="5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</row>
    <row r="145" spans="1:16">
      <c r="A145" s="45"/>
      <c r="B145" s="50"/>
      <c r="C145" s="51"/>
      <c r="D145" s="51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</row>
    <row r="146" spans="1:16">
      <c r="A146" s="42"/>
      <c r="B146" s="43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</row>
    <row r="147" spans="1:16">
      <c r="A147" s="42"/>
      <c r="B147" s="43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</row>
    <row r="148" spans="1:16">
      <c r="A148" s="42"/>
      <c r="B148" s="43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</row>
    <row r="149" spans="1:16">
      <c r="A149" s="42"/>
      <c r="B149" s="43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</row>
    <row r="150" spans="1:16">
      <c r="A150" s="42"/>
      <c r="B150" s="43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</row>
    <row r="151" spans="1:16">
      <c r="A151" s="42"/>
      <c r="B151" s="43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</row>
    <row r="152" spans="1:16">
      <c r="A152" s="42"/>
      <c r="B152" s="43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</row>
    <row r="153" spans="1:16">
      <c r="A153" s="42"/>
      <c r="B153" s="43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</row>
    <row r="154" spans="1:16">
      <c r="A154" s="42"/>
      <c r="B154" s="43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</row>
    <row r="155" spans="1:16">
      <c r="A155" s="42"/>
      <c r="B155" s="43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</row>
    <row r="156" spans="1:16">
      <c r="A156" s="42"/>
      <c r="B156" s="43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</row>
    <row r="157" spans="1:16">
      <c r="A157" s="42"/>
      <c r="B157" s="43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</row>
    <row r="158" spans="1:16">
      <c r="A158" s="42"/>
      <c r="B158" s="43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</row>
    <row r="159" spans="1:16">
      <c r="A159" s="42"/>
      <c r="B159" s="43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</row>
    <row r="160" spans="1:16">
      <c r="A160" s="42"/>
      <c r="B160" s="43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</row>
    <row r="161" spans="1:16">
      <c r="A161" s="42"/>
      <c r="B161" s="43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</row>
    <row r="162" spans="1:16">
      <c r="A162" s="42"/>
      <c r="B162" s="43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</row>
    <row r="163" spans="1:16">
      <c r="A163" s="42"/>
      <c r="B163" s="43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</row>
    <row r="164" spans="1:16">
      <c r="A164" s="42"/>
      <c r="B164" s="43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</row>
    <row r="165" spans="1:16">
      <c r="A165" s="42"/>
      <c r="B165" s="43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</row>
    <row r="166" spans="1:16">
      <c r="A166" s="42"/>
      <c r="B166" s="43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</row>
    <row r="167" spans="1:16">
      <c r="A167" s="42"/>
      <c r="B167" s="43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</row>
    <row r="168" spans="1:16">
      <c r="A168" s="42"/>
      <c r="B168" s="43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</row>
    <row r="169" spans="1:16">
      <c r="A169" s="42"/>
      <c r="B169" s="43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</row>
    <row r="170" spans="1:16">
      <c r="A170" s="42"/>
      <c r="B170" s="43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</row>
    <row r="171" spans="1:16">
      <c r="A171" s="42"/>
      <c r="B171" s="43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2" spans="1:16">
      <c r="A172" s="42"/>
      <c r="B172" s="43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</row>
    <row r="173" spans="1:16">
      <c r="A173" s="42"/>
      <c r="B173" s="43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</row>
    <row r="174" spans="1:16">
      <c r="A174" s="42"/>
      <c r="B174" s="43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</row>
    <row r="175" spans="1:16">
      <c r="A175" s="42"/>
      <c r="B175" s="43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</row>
    <row r="176" spans="1:16">
      <c r="A176" s="42"/>
      <c r="B176" s="43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</row>
    <row r="177" spans="1:16">
      <c r="A177" s="42"/>
      <c r="B177" s="43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</row>
    <row r="178" spans="1:16">
      <c r="A178" s="42"/>
      <c r="B178" s="43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</row>
    <row r="179" spans="1:16">
      <c r="A179" s="42"/>
      <c r="B179" s="43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</row>
    <row r="180" spans="1:16">
      <c r="A180" s="42"/>
      <c r="B180" s="43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</row>
    <row r="181" spans="1:16">
      <c r="A181" s="42"/>
      <c r="B181" s="43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</row>
    <row r="182" spans="1:16">
      <c r="A182" s="42"/>
      <c r="B182" s="43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</row>
    <row r="183" spans="1:16">
      <c r="A183" s="42"/>
      <c r="B183" s="43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</row>
    <row r="184" spans="1:16">
      <c r="A184" s="42"/>
      <c r="B184" s="43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</row>
    <row r="185" spans="1:16">
      <c r="A185" s="42"/>
      <c r="B185" s="43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</row>
    <row r="186" spans="1:16">
      <c r="A186" s="42"/>
      <c r="B186" s="43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</row>
    <row r="187" spans="1:16">
      <c r="A187" s="42"/>
      <c r="B187" s="43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</row>
    <row r="188" spans="1:16">
      <c r="A188" s="42"/>
      <c r="B188" s="43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</row>
    <row r="189" spans="1:16">
      <c r="A189" s="42"/>
      <c r="B189" s="43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</row>
    <row r="190" spans="1:16">
      <c r="A190" s="42"/>
      <c r="B190" s="43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</row>
    <row r="191" spans="1:16">
      <c r="A191" s="42"/>
      <c r="B191" s="43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</row>
    <row r="192" spans="1:16">
      <c r="A192" s="42"/>
      <c r="B192" s="43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</row>
    <row r="193" spans="1:16">
      <c r="A193" s="42"/>
      <c r="B193" s="43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</row>
    <row r="194" spans="1:16">
      <c r="A194" s="42"/>
      <c r="B194" s="43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</row>
    <row r="195" spans="1:16">
      <c r="A195" s="42"/>
      <c r="B195" s="43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</row>
    <row r="196" spans="1:16">
      <c r="A196" s="42"/>
      <c r="B196" s="43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</row>
    <row r="197" spans="1:16">
      <c r="A197" s="42"/>
      <c r="B197" s="43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</row>
    <row r="198" spans="1:16">
      <c r="A198" s="42"/>
      <c r="B198" s="43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</row>
    <row r="199" spans="1:16">
      <c r="A199" s="42"/>
      <c r="B199" s="43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</row>
    <row r="200" spans="1:16">
      <c r="A200" s="42"/>
      <c r="B200" s="43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</row>
    <row r="201" spans="1:16">
      <c r="A201" s="42"/>
      <c r="B201" s="43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</row>
    <row r="202" spans="1:16">
      <c r="A202" s="42"/>
      <c r="B202" s="43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</row>
    <row r="203" spans="1:16">
      <c r="A203" s="42"/>
      <c r="B203" s="43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</row>
    <row r="204" spans="1:16">
      <c r="A204" s="42"/>
      <c r="B204" s="43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</row>
    <row r="205" spans="1:16">
      <c r="A205" s="42"/>
      <c r="B205" s="43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</row>
    <row r="206" spans="1:16">
      <c r="A206" s="42"/>
      <c r="B206" s="43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</row>
    <row r="207" spans="1:16">
      <c r="A207" s="42"/>
      <c r="B207" s="43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</row>
    <row r="208" spans="1:16">
      <c r="A208" s="42"/>
      <c r="B208" s="43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</row>
    <row r="209" spans="1:16">
      <c r="A209" s="42"/>
      <c r="B209" s="43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</row>
    <row r="210" spans="1:16">
      <c r="A210" s="42"/>
      <c r="B210" s="43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</row>
    <row r="211" spans="1:16">
      <c r="A211" s="42"/>
      <c r="B211" s="43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</row>
    <row r="212" spans="1:16">
      <c r="A212" s="42"/>
      <c r="B212" s="43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</row>
    <row r="213" spans="1:16">
      <c r="A213" s="42"/>
      <c r="B213" s="43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</row>
    <row r="214" spans="1:16">
      <c r="A214" s="42"/>
      <c r="B214" s="43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</row>
    <row r="215" spans="1:16">
      <c r="A215" s="42"/>
      <c r="B215" s="43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</row>
    <row r="216" spans="1:16">
      <c r="A216" s="42"/>
      <c r="B216" s="43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</row>
    <row r="217" spans="1:16">
      <c r="A217" s="42"/>
      <c r="B217" s="43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</row>
    <row r="218" spans="1:16">
      <c r="A218" s="42"/>
      <c r="B218" s="43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</row>
    <row r="219" spans="1:16">
      <c r="A219" s="42"/>
      <c r="B219" s="43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</row>
    <row r="220" spans="1:16">
      <c r="A220" s="42"/>
      <c r="B220" s="43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</row>
    <row r="221" spans="1:16">
      <c r="A221" s="42"/>
      <c r="B221" s="43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</row>
    <row r="222" spans="1:16">
      <c r="A222" s="42"/>
      <c r="B222" s="43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</row>
    <row r="223" spans="1:16">
      <c r="A223" s="42"/>
      <c r="B223" s="43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</row>
    <row r="224" spans="1:16">
      <c r="A224" s="42"/>
      <c r="B224" s="43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</row>
    <row r="225" spans="1:16">
      <c r="A225" s="42"/>
      <c r="B225" s="43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</row>
    <row r="226" spans="1:16">
      <c r="A226" s="42"/>
      <c r="B226" s="43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</row>
    <row r="227" spans="1:16">
      <c r="A227" s="42"/>
      <c r="B227" s="43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</row>
    <row r="228" spans="1:16">
      <c r="A228" s="42"/>
      <c r="B228" s="43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</row>
    <row r="229" spans="1:16">
      <c r="A229" s="42"/>
      <c r="B229" s="43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</row>
    <row r="230" spans="1:16">
      <c r="A230" s="42"/>
      <c r="B230" s="43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</row>
    <row r="231" spans="1:16">
      <c r="A231" s="42"/>
      <c r="B231" s="43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</row>
    <row r="232" spans="1:16">
      <c r="A232" s="42"/>
      <c r="B232" s="43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</row>
    <row r="233" spans="1:16">
      <c r="A233" s="42"/>
      <c r="B233" s="43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</row>
    <row r="234" spans="1:16">
      <c r="A234" s="42"/>
      <c r="B234" s="43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</row>
    <row r="235" spans="1:16">
      <c r="A235" s="42"/>
      <c r="B235" s="43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</row>
    <row r="236" spans="1:16">
      <c r="A236" s="42"/>
      <c r="B236" s="43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</row>
    <row r="237" spans="1:16">
      <c r="A237" s="42"/>
      <c r="B237" s="43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</row>
    <row r="238" spans="1:16">
      <c r="A238" s="42"/>
      <c r="B238" s="43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</row>
    <row r="239" spans="1:16">
      <c r="A239" s="42"/>
      <c r="B239" s="43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</row>
    <row r="240" spans="1:16">
      <c r="A240" s="42"/>
      <c r="B240" s="43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</row>
    <row r="241" spans="1:16">
      <c r="A241" s="42"/>
      <c r="B241" s="43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</row>
    <row r="242" spans="1:16">
      <c r="A242" s="42"/>
      <c r="B242" s="43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</row>
    <row r="243" spans="1:16">
      <c r="A243" s="42"/>
      <c r="B243" s="43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</row>
    <row r="244" spans="1:16">
      <c r="A244" s="42"/>
      <c r="B244" s="43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</row>
    <row r="245" spans="1:16">
      <c r="A245" s="42"/>
      <c r="B245" s="43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</row>
    <row r="246" spans="1:16">
      <c r="A246" s="42"/>
      <c r="B246" s="43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</row>
    <row r="247" spans="1:16">
      <c r="A247" s="42"/>
      <c r="B247" s="43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</row>
    <row r="248" spans="1:16">
      <c r="A248" s="42"/>
      <c r="B248" s="43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</row>
    <row r="249" spans="1:16">
      <c r="A249" s="42"/>
      <c r="B249" s="43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</row>
    <row r="250" spans="1:16">
      <c r="A250" s="42"/>
      <c r="B250" s="43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</row>
    <row r="251" spans="1:16">
      <c r="A251" s="42"/>
      <c r="B251" s="43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</row>
    <row r="252" spans="1:16">
      <c r="A252" s="42"/>
      <c r="B252" s="43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</row>
    <row r="253" spans="1:16">
      <c r="A253" s="42"/>
      <c r="B253" s="43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</row>
    <row r="254" spans="1:16">
      <c r="A254" s="42"/>
      <c r="B254" s="43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</row>
    <row r="255" spans="1:16">
      <c r="A255" s="42"/>
      <c r="B255" s="43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</row>
    <row r="256" spans="1:16">
      <c r="A256" s="42"/>
      <c r="B256" s="43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</row>
    <row r="257" spans="1:16">
      <c r="A257" s="42"/>
      <c r="B257" s="43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</row>
    <row r="258" spans="1:16">
      <c r="A258" s="42"/>
      <c r="B258" s="43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</row>
    <row r="259" spans="1:16">
      <c r="A259" s="42"/>
      <c r="B259" s="43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</row>
    <row r="260" spans="1:16">
      <c r="A260" s="42"/>
      <c r="B260" s="43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</row>
    <row r="261" spans="1:16">
      <c r="A261" s="42"/>
      <c r="B261" s="43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</row>
    <row r="262" spans="1:16">
      <c r="A262" s="42"/>
      <c r="B262" s="43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</row>
    <row r="263" spans="1:16">
      <c r="A263" s="42"/>
      <c r="B263" s="43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</row>
    <row r="264" spans="1:16">
      <c r="A264" s="42"/>
      <c r="B264" s="43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</row>
    <row r="265" spans="1:16">
      <c r="A265" s="42"/>
      <c r="B265" s="43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</row>
    <row r="266" spans="1:16">
      <c r="A266" s="42"/>
      <c r="B266" s="43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</row>
    <row r="267" spans="1:16">
      <c r="A267" s="42"/>
      <c r="B267" s="43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</row>
    <row r="268" spans="1:16">
      <c r="A268" s="42"/>
      <c r="B268" s="43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</row>
    <row r="269" spans="1:16">
      <c r="A269" s="42"/>
      <c r="B269" s="43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</row>
    <row r="270" spans="1:16">
      <c r="A270" s="42"/>
      <c r="B270" s="43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</row>
    <row r="271" spans="1:16">
      <c r="A271" s="42"/>
      <c r="B271" s="43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</row>
    <row r="272" spans="1:16">
      <c r="A272" s="42"/>
      <c r="B272" s="43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</row>
    <row r="273" spans="1:16">
      <c r="A273" s="42"/>
      <c r="B273" s="43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</row>
    <row r="274" spans="1:16">
      <c r="A274" s="42"/>
      <c r="B274" s="43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</row>
    <row r="275" spans="1:16">
      <c r="A275" s="42"/>
      <c r="B275" s="43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</row>
    <row r="276" spans="1:16">
      <c r="A276" s="42"/>
      <c r="B276" s="43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</row>
    <row r="277" spans="1:16">
      <c r="A277" s="42"/>
      <c r="B277" s="43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</row>
    <row r="278" spans="1:16">
      <c r="A278" s="42"/>
      <c r="B278" s="43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</row>
    <row r="279" spans="1:16">
      <c r="A279" s="42"/>
      <c r="B279" s="43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</row>
    <row r="280" spans="1:16">
      <c r="A280" s="42"/>
      <c r="B280" s="43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</row>
    <row r="281" spans="1:16">
      <c r="A281" s="42"/>
      <c r="B281" s="43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</row>
    <row r="282" spans="1:16">
      <c r="A282" s="42"/>
      <c r="B282" s="43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</row>
    <row r="283" spans="1:16">
      <c r="A283" s="42"/>
      <c r="B283" s="43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</row>
    <row r="284" spans="1:16">
      <c r="A284" s="42"/>
      <c r="B284" s="43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</row>
    <row r="285" spans="1:16">
      <c r="A285" s="42"/>
      <c r="B285" s="43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</row>
    <row r="286" spans="1:16">
      <c r="A286" s="42"/>
      <c r="B286" s="43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</row>
    <row r="287" spans="1:16">
      <c r="A287" s="42"/>
      <c r="B287" s="43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</row>
    <row r="288" spans="1:16">
      <c r="A288" s="42"/>
      <c r="B288" s="43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</row>
    <row r="289" spans="1:16">
      <c r="A289" s="42"/>
      <c r="B289" s="43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</row>
    <row r="290" spans="1:16">
      <c r="A290" s="42"/>
      <c r="B290" s="43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</row>
    <row r="291" spans="1:16">
      <c r="A291" s="42"/>
      <c r="B291" s="43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</row>
    <row r="292" spans="1:16">
      <c r="A292" s="42"/>
      <c r="B292" s="43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</row>
    <row r="293" spans="1:16">
      <c r="A293" s="42"/>
      <c r="B293" s="43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</row>
    <row r="294" spans="1:16">
      <c r="A294" s="42"/>
      <c r="B294" s="43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</row>
    <row r="295" spans="1:16">
      <c r="A295" s="42"/>
      <c r="B295" s="43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</row>
    <row r="296" spans="1:16">
      <c r="A296" s="42"/>
      <c r="B296" s="43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</row>
    <row r="297" spans="1:16">
      <c r="A297" s="42"/>
      <c r="B297" s="43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</row>
    <row r="298" spans="1:16">
      <c r="A298" s="42"/>
      <c r="B298" s="43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</row>
    <row r="299" spans="1:16">
      <c r="A299" s="42"/>
      <c r="B299" s="43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</row>
    <row r="300" spans="1:16">
      <c r="A300" s="42"/>
      <c r="B300" s="43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</row>
    <row r="301" spans="1:16">
      <c r="A301" s="42"/>
      <c r="B301" s="43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</row>
    <row r="302" spans="1:16">
      <c r="A302" s="42"/>
      <c r="B302" s="43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</row>
    <row r="303" spans="1:16">
      <c r="A303" s="42"/>
      <c r="B303" s="43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</row>
    <row r="304" spans="1:16">
      <c r="A304" s="42"/>
      <c r="B304" s="43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</row>
    <row r="305" spans="1:16">
      <c r="A305" s="42"/>
      <c r="B305" s="43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</row>
    <row r="306" spans="1:16">
      <c r="A306" s="42"/>
      <c r="B306" s="43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</row>
    <row r="307" spans="1:16">
      <c r="A307" s="42"/>
      <c r="B307" s="43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</row>
    <row r="308" spans="1:16">
      <c r="A308" s="42"/>
      <c r="B308" s="43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</row>
    <row r="309" spans="1:16">
      <c r="A309" s="42"/>
      <c r="B309" s="43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</row>
    <row r="310" spans="1:16">
      <c r="A310" s="42"/>
      <c r="B310" s="43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</row>
    <row r="311" spans="1:16">
      <c r="A311" s="42"/>
      <c r="B311" s="43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</row>
    <row r="312" spans="1:16">
      <c r="A312" s="42"/>
      <c r="B312" s="43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</row>
    <row r="313" spans="1:16">
      <c r="A313" s="42"/>
      <c r="B313" s="43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</row>
    <row r="314" spans="1:16">
      <c r="A314" s="42"/>
      <c r="B314" s="43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</row>
    <row r="315" spans="1:16">
      <c r="A315" s="42"/>
      <c r="B315" s="43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</row>
    <row r="316" spans="1:16">
      <c r="A316" s="42"/>
      <c r="B316" s="43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</row>
    <row r="317" spans="1:16">
      <c r="A317" s="42"/>
      <c r="B317" s="43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</row>
    <row r="318" spans="1:16">
      <c r="A318" s="42"/>
      <c r="B318" s="43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</row>
    <row r="319" spans="1:16">
      <c r="A319" s="42"/>
      <c r="B319" s="43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</row>
    <row r="320" spans="1:16">
      <c r="A320" s="42"/>
      <c r="B320" s="43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</row>
    <row r="321" spans="1:16">
      <c r="A321" s="42"/>
      <c r="B321" s="43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</row>
    <row r="322" spans="1:16">
      <c r="A322" s="42"/>
      <c r="B322" s="43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</row>
    <row r="323" spans="1:16">
      <c r="A323" s="42"/>
      <c r="B323" s="43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</row>
    <row r="324" spans="1:16">
      <c r="A324" s="42"/>
      <c r="B324" s="43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</row>
    <row r="325" spans="1:16">
      <c r="A325" s="42"/>
      <c r="B325" s="43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</row>
    <row r="326" spans="1:16">
      <c r="A326" s="42"/>
      <c r="B326" s="43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</row>
    <row r="327" spans="1:16">
      <c r="A327" s="42"/>
      <c r="B327" s="43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</row>
    <row r="328" spans="1:16">
      <c r="A328" s="42"/>
      <c r="B328" s="43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</row>
    <row r="329" spans="1:16">
      <c r="A329" s="42"/>
      <c r="B329" s="43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</row>
    <row r="330" spans="1:16">
      <c r="A330" s="42"/>
      <c r="B330" s="43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</row>
    <row r="331" spans="1:16">
      <c r="A331" s="42"/>
      <c r="B331" s="43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</row>
    <row r="332" spans="1:16">
      <c r="A332" s="42"/>
      <c r="B332" s="43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</row>
    <row r="333" spans="1:16">
      <c r="A333" s="42"/>
      <c r="B333" s="43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</row>
    <row r="334" spans="1:16">
      <c r="A334" s="42"/>
      <c r="B334" s="43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</row>
    <row r="335" spans="1:16">
      <c r="A335" s="42"/>
      <c r="B335" s="43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</row>
    <row r="336" spans="1:16">
      <c r="A336" s="42"/>
      <c r="B336" s="43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</row>
    <row r="337" spans="1:16">
      <c r="A337" s="42"/>
      <c r="B337" s="43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</row>
    <row r="338" spans="1:16">
      <c r="A338" s="42"/>
      <c r="B338" s="43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</row>
    <row r="339" spans="1:16">
      <c r="A339" s="42"/>
      <c r="B339" s="43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</row>
    <row r="340" spans="1:16">
      <c r="A340" s="42"/>
      <c r="B340" s="43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</row>
    <row r="341" spans="1:16">
      <c r="A341" s="42"/>
      <c r="B341" s="43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</row>
    <row r="342" spans="1:16">
      <c r="A342" s="42"/>
      <c r="B342" s="43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</row>
    <row r="343" spans="1:16">
      <c r="A343" s="42"/>
      <c r="B343" s="43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</row>
    <row r="344" spans="1:16">
      <c r="A344" s="42"/>
      <c r="B344" s="43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</row>
    <row r="345" spans="1:16">
      <c r="A345" s="42"/>
      <c r="B345" s="43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</row>
    <row r="346" spans="1:16">
      <c r="A346" s="42"/>
      <c r="B346" s="43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</row>
    <row r="347" spans="1:16">
      <c r="A347" s="42"/>
      <c r="B347" s="43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</row>
    <row r="348" spans="1:16">
      <c r="A348" s="42"/>
      <c r="B348" s="43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</row>
    <row r="349" spans="1:16">
      <c r="A349" s="42"/>
      <c r="B349" s="43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</row>
    <row r="350" spans="1:16">
      <c r="A350" s="42"/>
      <c r="B350" s="43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</row>
    <row r="351" spans="1:16">
      <c r="A351" s="42"/>
      <c r="B351" s="43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</row>
    <row r="352" spans="1:16">
      <c r="A352" s="42"/>
      <c r="B352" s="43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</row>
    <row r="353" spans="1:16">
      <c r="A353" s="42"/>
      <c r="B353" s="43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</row>
    <row r="354" spans="1:16">
      <c r="A354" s="42"/>
      <c r="B354" s="43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</row>
    <row r="355" spans="1:16">
      <c r="A355" s="42"/>
      <c r="B355" s="43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</row>
    <row r="356" spans="1:16">
      <c r="A356" s="42"/>
      <c r="B356" s="43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</row>
    <row r="357" spans="1:16">
      <c r="A357" s="42"/>
      <c r="B357" s="43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</row>
    <row r="358" spans="1:16">
      <c r="A358" s="42"/>
      <c r="B358" s="43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</row>
    <row r="359" spans="1:16">
      <c r="A359" s="42"/>
      <c r="B359" s="43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</row>
    <row r="360" spans="1:16">
      <c r="A360" s="42"/>
      <c r="B360" s="43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</row>
    <row r="361" spans="1:16">
      <c r="A361" s="42"/>
      <c r="B361" s="43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</row>
    <row r="362" spans="1:16">
      <c r="A362" s="42"/>
      <c r="B362" s="43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</row>
    <row r="363" spans="1:16">
      <c r="A363" s="42"/>
      <c r="B363" s="43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</row>
    <row r="364" spans="1:16">
      <c r="A364" s="42"/>
      <c r="B364" s="43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</row>
    <row r="365" spans="1:16">
      <c r="A365" s="42"/>
      <c r="B365" s="43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</row>
    <row r="366" spans="1:16">
      <c r="A366" s="42"/>
      <c r="B366" s="43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</row>
    <row r="367" spans="1:16">
      <c r="A367" s="42"/>
      <c r="B367" s="43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</row>
    <row r="368" spans="1:16">
      <c r="A368" s="42"/>
      <c r="B368" s="43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</row>
    <row r="369" spans="1:16">
      <c r="A369" s="42"/>
      <c r="B369" s="43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</row>
    <row r="370" spans="1:16">
      <c r="A370" s="42"/>
      <c r="B370" s="43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</row>
    <row r="371" spans="1:16">
      <c r="A371" s="42"/>
      <c r="B371" s="43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</row>
    <row r="372" spans="1:16">
      <c r="A372" s="42"/>
      <c r="B372" s="43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</row>
    <row r="373" spans="1:16">
      <c r="A373" s="42"/>
      <c r="B373" s="43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</row>
    <row r="374" spans="1:16">
      <c r="A374" s="42"/>
      <c r="B374" s="43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</row>
    <row r="375" spans="1:16">
      <c r="A375" s="42"/>
      <c r="B375" s="43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</row>
    <row r="376" spans="1:16">
      <c r="A376" s="42"/>
      <c r="B376" s="43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</row>
    <row r="377" spans="1:16">
      <c r="A377" s="42"/>
      <c r="B377" s="43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</row>
    <row r="378" spans="1:16">
      <c r="A378" s="42"/>
      <c r="B378" s="43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</row>
    <row r="379" spans="1:16">
      <c r="A379" s="42"/>
      <c r="B379" s="43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</row>
    <row r="380" spans="1:16">
      <c r="A380" s="42"/>
      <c r="B380" s="43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</row>
    <row r="381" spans="1:16">
      <c r="A381" s="42"/>
      <c r="B381" s="43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</row>
    <row r="382" spans="1:16">
      <c r="A382" s="42"/>
      <c r="B382" s="43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</row>
    <row r="383" spans="1:16">
      <c r="A383" s="42"/>
      <c r="B383" s="43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</row>
    <row r="384" spans="1:16">
      <c r="A384" s="42"/>
      <c r="B384" s="43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</row>
    <row r="385" spans="1:16">
      <c r="A385" s="42"/>
      <c r="B385" s="43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</row>
    <row r="386" spans="1:16">
      <c r="A386" s="42"/>
      <c r="B386" s="43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</row>
    <row r="387" spans="1:16">
      <c r="A387" s="42"/>
      <c r="B387" s="43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</row>
    <row r="388" spans="1:16">
      <c r="A388" s="42"/>
      <c r="B388" s="43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</row>
    <row r="389" spans="1:16">
      <c r="A389" s="42"/>
      <c r="B389" s="43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</row>
    <row r="390" spans="1:16">
      <c r="A390" s="42"/>
      <c r="B390" s="43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</row>
    <row r="391" spans="1:16">
      <c r="A391" s="42"/>
      <c r="B391" s="43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</row>
    <row r="392" spans="1:16">
      <c r="A392" s="42"/>
      <c r="B392" s="43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</row>
    <row r="393" spans="1:16">
      <c r="A393" s="42"/>
      <c r="B393" s="43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</row>
    <row r="394" spans="1:16">
      <c r="A394" s="42"/>
      <c r="B394" s="43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</row>
    <row r="395" spans="1:16">
      <c r="A395" s="42"/>
      <c r="B395" s="43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</row>
    <row r="396" spans="1:16">
      <c r="A396" s="42"/>
      <c r="B396" s="43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</row>
    <row r="397" spans="1:16">
      <c r="A397" s="42"/>
      <c r="B397" s="43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</row>
    <row r="398" spans="1:16">
      <c r="A398" s="42"/>
      <c r="B398" s="43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</row>
    <row r="399" spans="1:16">
      <c r="A399" s="42"/>
      <c r="B399" s="43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</row>
    <row r="400" spans="1:16">
      <c r="A400" s="42"/>
      <c r="B400" s="43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</row>
    <row r="401" spans="1:16">
      <c r="A401" s="42"/>
      <c r="B401" s="43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</row>
    <row r="402" spans="1:16">
      <c r="A402" s="42"/>
      <c r="B402" s="43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</row>
    <row r="403" spans="1:16">
      <c r="A403" s="42"/>
      <c r="B403" s="43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</row>
    <row r="404" spans="1:16">
      <c r="A404" s="42"/>
      <c r="B404" s="43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</row>
    <row r="405" spans="1:16">
      <c r="A405" s="42"/>
      <c r="B405" s="43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</row>
    <row r="406" spans="1:16">
      <c r="A406" s="42"/>
      <c r="B406" s="43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</row>
    <row r="407" spans="1:16">
      <c r="A407" s="42"/>
      <c r="B407" s="43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</row>
    <row r="408" spans="1:16">
      <c r="A408" s="42"/>
      <c r="B408" s="43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6">
      <c r="A409" s="42"/>
      <c r="B409" s="43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</row>
    <row r="410" spans="1:16">
      <c r="A410" s="42"/>
      <c r="B410" s="43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</row>
    <row r="411" spans="1:16">
      <c r="A411" s="42"/>
      <c r="B411" s="43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</row>
    <row r="412" spans="1:16">
      <c r="A412" s="42"/>
      <c r="B412" s="43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</row>
    <row r="413" spans="1:16">
      <c r="A413" s="42"/>
      <c r="B413" s="43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</row>
    <row r="414" spans="1:16">
      <c r="A414" s="42"/>
      <c r="B414" s="43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</row>
    <row r="415" spans="1:16">
      <c r="A415" s="42"/>
      <c r="B415" s="43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</row>
    <row r="416" spans="1:16">
      <c r="A416" s="42"/>
      <c r="B416" s="43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</row>
    <row r="417" spans="1:16">
      <c r="A417" s="42"/>
      <c r="B417" s="43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</row>
    <row r="418" spans="1:16">
      <c r="A418" s="42"/>
      <c r="B418" s="43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</row>
    <row r="419" spans="1:16">
      <c r="A419" s="42"/>
      <c r="B419" s="43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</row>
    <row r="420" spans="1:16">
      <c r="A420" s="42"/>
      <c r="B420" s="43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</row>
    <row r="421" spans="1:16">
      <c r="A421" s="42"/>
      <c r="B421" s="43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</row>
    <row r="422" spans="1:16">
      <c r="A422" s="42"/>
      <c r="B422" s="43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</row>
    <row r="423" spans="1:16">
      <c r="A423" s="42"/>
      <c r="B423" s="43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</row>
    <row r="424" spans="1:16">
      <c r="A424" s="42"/>
      <c r="B424" s="43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</row>
    <row r="425" spans="1:16">
      <c r="A425" s="42"/>
      <c r="B425" s="43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</row>
    <row r="426" spans="1:16">
      <c r="A426" s="42"/>
      <c r="B426" s="43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</row>
    <row r="427" spans="1:16">
      <c r="A427" s="42"/>
      <c r="B427" s="43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</row>
    <row r="428" spans="1:16">
      <c r="A428" s="42"/>
      <c r="B428" s="43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</row>
    <row r="429" spans="1:16">
      <c r="A429" s="42"/>
      <c r="B429" s="43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</row>
    <row r="430" spans="1:16">
      <c r="A430" s="42"/>
      <c r="B430" s="43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</row>
    <row r="431" spans="1:16">
      <c r="A431" s="42"/>
      <c r="B431" s="43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</row>
    <row r="432" spans="1:16">
      <c r="A432" s="42"/>
      <c r="B432" s="43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</row>
    <row r="433" spans="1:16">
      <c r="A433" s="42"/>
      <c r="B433" s="43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</row>
    <row r="434" spans="1:16">
      <c r="A434" s="42"/>
      <c r="B434" s="43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</row>
    <row r="435" spans="1:16">
      <c r="A435" s="42"/>
      <c r="B435" s="43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</row>
    <row r="436" spans="1:16">
      <c r="A436" s="42"/>
      <c r="B436" s="43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</row>
    <row r="437" spans="1:16">
      <c r="A437" s="42"/>
      <c r="B437" s="43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</row>
    <row r="438" spans="1:16">
      <c r="A438" s="42"/>
      <c r="B438" s="43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</row>
    <row r="439" spans="1:16">
      <c r="A439" s="42"/>
      <c r="B439" s="43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</row>
    <row r="440" spans="1:16">
      <c r="A440" s="42"/>
      <c r="B440" s="43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</row>
    <row r="441" spans="1:16">
      <c r="A441" s="42"/>
      <c r="B441" s="43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</row>
    <row r="442" spans="1:16">
      <c r="A442" s="42"/>
      <c r="B442" s="43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</row>
    <row r="443" spans="1:16">
      <c r="A443" s="42"/>
      <c r="B443" s="43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</row>
    <row r="444" spans="1:16">
      <c r="A444" s="42"/>
      <c r="B444" s="43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</row>
    <row r="445" spans="1:16">
      <c r="A445" s="42"/>
      <c r="B445" s="43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</row>
    <row r="446" spans="1:16">
      <c r="A446" s="42"/>
      <c r="B446" s="43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</row>
    <row r="447" spans="1:16">
      <c r="A447" s="42"/>
      <c r="B447" s="43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</row>
    <row r="448" spans="1:16">
      <c r="A448" s="42"/>
      <c r="B448" s="43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</row>
    <row r="449" spans="1:16">
      <c r="A449" s="42"/>
      <c r="B449" s="43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</row>
    <row r="450" spans="1:16">
      <c r="A450" s="42"/>
      <c r="B450" s="43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</row>
    <row r="451" spans="1:16">
      <c r="A451" s="42"/>
      <c r="B451" s="43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</row>
    <row r="452" spans="1:16">
      <c r="A452" s="42"/>
      <c r="B452" s="43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</row>
    <row r="453" spans="1:16">
      <c r="A453" s="42"/>
      <c r="B453" s="43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</row>
    <row r="454" spans="1:16">
      <c r="A454" s="42"/>
      <c r="B454" s="43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</row>
    <row r="455" spans="1:16">
      <c r="A455" s="42"/>
      <c r="B455" s="43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</row>
    <row r="456" spans="1:16">
      <c r="A456" s="42"/>
      <c r="B456" s="43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</row>
    <row r="457" spans="1:16">
      <c r="A457" s="42"/>
      <c r="B457" s="43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</row>
    <row r="458" spans="1:16">
      <c r="A458" s="42"/>
      <c r="B458" s="43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</row>
    <row r="459" spans="1:16">
      <c r="A459" s="42"/>
      <c r="B459" s="43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</row>
    <row r="460" spans="1:16">
      <c r="A460" s="42"/>
      <c r="B460" s="43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</row>
    <row r="461" spans="1:16">
      <c r="A461" s="42"/>
      <c r="B461" s="43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</row>
    <row r="462" spans="1:16">
      <c r="A462" s="42"/>
      <c r="B462" s="43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</row>
    <row r="463" spans="1:16">
      <c r="A463" s="42"/>
      <c r="B463" s="43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</row>
    <row r="464" spans="1:16">
      <c r="A464" s="42"/>
      <c r="B464" s="43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</row>
    <row r="465" spans="1:16">
      <c r="A465" s="42"/>
      <c r="B465" s="43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</row>
    <row r="466" spans="1:16">
      <c r="A466" s="42"/>
      <c r="B466" s="43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</row>
    <row r="467" spans="1:16">
      <c r="A467" s="42"/>
      <c r="B467" s="43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</row>
    <row r="468" spans="1:16">
      <c r="A468" s="42"/>
      <c r="B468" s="43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</row>
    <row r="469" spans="1:16">
      <c r="A469" s="42"/>
      <c r="B469" s="43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</row>
    <row r="470" spans="1:16">
      <c r="A470" s="42"/>
      <c r="B470" s="43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</row>
    <row r="471" spans="1:16">
      <c r="A471" s="42"/>
      <c r="B471" s="43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</row>
    <row r="472" spans="1:16">
      <c r="A472" s="42"/>
      <c r="B472" s="43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</row>
    <row r="473" spans="1:16">
      <c r="A473" s="42"/>
      <c r="B473" s="43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</row>
    <row r="474" spans="1:16">
      <c r="A474" s="42"/>
      <c r="B474" s="43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</row>
    <row r="475" spans="1:16">
      <c r="A475" s="42"/>
      <c r="B475" s="43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</row>
    <row r="476" spans="1:16">
      <c r="A476" s="42"/>
      <c r="B476" s="43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</row>
    <row r="477" spans="1:16">
      <c r="A477" s="42"/>
      <c r="B477" s="43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</row>
    <row r="478" spans="1:16">
      <c r="A478" s="42"/>
      <c r="B478" s="43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</row>
    <row r="479" spans="1:16">
      <c r="A479" s="42"/>
      <c r="B479" s="43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</row>
    <row r="480" spans="1:16">
      <c r="A480" s="42"/>
      <c r="B480" s="43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</row>
    <row r="481" spans="1:16">
      <c r="A481" s="42"/>
      <c r="B481" s="43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</row>
    <row r="482" spans="1:16">
      <c r="A482" s="42"/>
      <c r="B482" s="43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</row>
    <row r="483" spans="1:16">
      <c r="A483" s="42"/>
      <c r="B483" s="43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</row>
    <row r="484" spans="1:16">
      <c r="A484" s="42"/>
      <c r="B484" s="43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</row>
    <row r="485" spans="1:16">
      <c r="A485" s="42"/>
      <c r="B485" s="43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</row>
    <row r="486" spans="1:16">
      <c r="A486" s="42"/>
      <c r="B486" s="43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</row>
    <row r="487" spans="1:16">
      <c r="A487" s="42"/>
      <c r="B487" s="43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</row>
    <row r="488" spans="1:16">
      <c r="A488" s="42"/>
      <c r="B488" s="43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</row>
    <row r="489" spans="1:16">
      <c r="A489" s="42"/>
      <c r="B489" s="43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</row>
    <row r="490" spans="1:16">
      <c r="A490" s="42"/>
      <c r="B490" s="43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</row>
    <row r="491" spans="1:16">
      <c r="A491" s="42"/>
      <c r="B491" s="43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</row>
    <row r="492" spans="1:16">
      <c r="A492" s="42"/>
      <c r="B492" s="43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</row>
    <row r="493" spans="1:16">
      <c r="A493" s="42"/>
      <c r="B493" s="43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</row>
    <row r="494" spans="1:16">
      <c r="A494" s="42"/>
      <c r="B494" s="43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</row>
    <row r="495" spans="1:16">
      <c r="A495" s="42"/>
      <c r="B495" s="43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</row>
    <row r="496" spans="1:16">
      <c r="A496" s="42"/>
      <c r="B496" s="43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</row>
    <row r="497" spans="1:16">
      <c r="A497" s="42"/>
      <c r="B497" s="43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</row>
    <row r="498" spans="1:16">
      <c r="A498" s="42"/>
      <c r="B498" s="43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</row>
    <row r="499" spans="1:16">
      <c r="A499" s="42"/>
      <c r="B499" s="43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</row>
    <row r="500" spans="1:16">
      <c r="A500" s="42"/>
      <c r="B500" s="43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</row>
    <row r="501" spans="1:16">
      <c r="A501" s="42"/>
      <c r="B501" s="43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</row>
    <row r="502" spans="1:16">
      <c r="A502" s="42"/>
      <c r="B502" s="43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</row>
    <row r="503" spans="1:16">
      <c r="A503" s="42"/>
      <c r="B503" s="43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</row>
    <row r="504" spans="1:16">
      <c r="A504" s="42"/>
      <c r="B504" s="43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</row>
    <row r="505" spans="1:16">
      <c r="A505" s="42"/>
      <c r="B505" s="43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</row>
    <row r="506" spans="1:16">
      <c r="A506" s="42"/>
      <c r="B506" s="43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</row>
    <row r="507" spans="1:16">
      <c r="A507" s="42"/>
      <c r="B507" s="43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</row>
    <row r="508" spans="1:16">
      <c r="A508" s="42"/>
      <c r="B508" s="43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</row>
    <row r="509" spans="1:16">
      <c r="A509" s="42"/>
      <c r="B509" s="43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</row>
    <row r="510" spans="1:16">
      <c r="A510" s="42"/>
      <c r="B510" s="43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</row>
    <row r="511" spans="1:16">
      <c r="A511" s="42"/>
      <c r="B511" s="43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</row>
    <row r="512" spans="1:16">
      <c r="A512" s="42"/>
      <c r="B512" s="43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</row>
    <row r="513" spans="1:16">
      <c r="A513" s="42"/>
      <c r="B513" s="43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</row>
    <row r="514" spans="1:16">
      <c r="A514" s="42"/>
      <c r="B514" s="43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</row>
    <row r="515" spans="1:16">
      <c r="A515" s="42"/>
      <c r="B515" s="43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</row>
    <row r="516" spans="1:16">
      <c r="A516" s="42"/>
      <c r="B516" s="43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</row>
    <row r="517" spans="1:16">
      <c r="A517" s="42"/>
      <c r="B517" s="43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</row>
    <row r="518" spans="1:16">
      <c r="A518" s="42"/>
      <c r="B518" s="43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</row>
    <row r="519" spans="1:16">
      <c r="A519" s="42"/>
      <c r="B519" s="43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</row>
    <row r="520" spans="1:16">
      <c r="A520" s="42"/>
      <c r="B520" s="43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</row>
    <row r="521" spans="1:16">
      <c r="A521" s="42"/>
      <c r="B521" s="43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</row>
    <row r="522" spans="1:16">
      <c r="A522" s="42"/>
      <c r="B522" s="43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</row>
    <row r="523" spans="1:16">
      <c r="A523" s="42"/>
      <c r="B523" s="43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</row>
    <row r="524" spans="1:16">
      <c r="A524" s="42"/>
      <c r="B524" s="43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</row>
    <row r="525" spans="1:16">
      <c r="A525" s="42"/>
      <c r="B525" s="43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</row>
    <row r="526" spans="1:16">
      <c r="A526" s="42"/>
      <c r="B526" s="43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</row>
    <row r="527" spans="1:16">
      <c r="A527" s="42"/>
      <c r="B527" s="43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</row>
    <row r="528" spans="1:16">
      <c r="A528" s="42"/>
      <c r="B528" s="43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</row>
    <row r="529" spans="1:16">
      <c r="A529" s="42"/>
      <c r="B529" s="43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</row>
    <row r="530" spans="1:16">
      <c r="A530" s="42"/>
      <c r="B530" s="43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</row>
    <row r="531" spans="1:16">
      <c r="A531" s="42"/>
      <c r="B531" s="43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</row>
    <row r="532" spans="1:16">
      <c r="A532" s="42"/>
      <c r="B532" s="43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</row>
    <row r="533" spans="1:16">
      <c r="A533" s="42"/>
      <c r="B533" s="43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</row>
    <row r="534" spans="1:16">
      <c r="A534" s="42"/>
      <c r="B534" s="43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</row>
    <row r="535" spans="1:16">
      <c r="A535" s="42"/>
      <c r="B535" s="43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</row>
    <row r="536" spans="1:16">
      <c r="A536" s="42"/>
      <c r="B536" s="43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</row>
    <row r="537" spans="1:16">
      <c r="A537" s="42"/>
      <c r="B537" s="43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</row>
    <row r="538" spans="1:16">
      <c r="A538" s="42"/>
      <c r="B538" s="43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</row>
    <row r="539" spans="1:16">
      <c r="A539" s="42"/>
      <c r="B539" s="43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</row>
    <row r="540" spans="1:16">
      <c r="A540" s="42"/>
      <c r="B540" s="43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</row>
    <row r="541" spans="1:16">
      <c r="A541" s="42"/>
      <c r="B541" s="43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</row>
    <row r="542" spans="1:16">
      <c r="A542" s="42"/>
      <c r="B542" s="43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</row>
    <row r="543" spans="1:16">
      <c r="A543" s="42"/>
      <c r="B543" s="43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</row>
    <row r="544" spans="1:16">
      <c r="A544" s="42"/>
      <c r="B544" s="43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</row>
    <row r="545" spans="1:16">
      <c r="A545" s="42"/>
      <c r="B545" s="43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</row>
    <row r="546" spans="1:16">
      <c r="A546" s="42"/>
      <c r="B546" s="43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</row>
    <row r="547" spans="1:16">
      <c r="A547" s="42"/>
      <c r="B547" s="43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</row>
    <row r="548" spans="1:16">
      <c r="A548" s="42"/>
      <c r="B548" s="43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</row>
    <row r="549" spans="1:16">
      <c r="A549" s="42"/>
      <c r="B549" s="43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</row>
    <row r="550" spans="1:16">
      <c r="A550" s="42"/>
      <c r="B550" s="43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</row>
    <row r="551" spans="1:16">
      <c r="A551" s="42"/>
      <c r="B551" s="43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</row>
    <row r="552" spans="1:16">
      <c r="A552" s="42"/>
      <c r="B552" s="43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</row>
    <row r="553" spans="1:16">
      <c r="A553" s="42"/>
      <c r="B553" s="43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</row>
    <row r="554" spans="1:16">
      <c r="A554" s="42"/>
      <c r="B554" s="43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</row>
    <row r="555" spans="1:16">
      <c r="A555" s="42"/>
      <c r="B555" s="43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</row>
    <row r="556" spans="1:16">
      <c r="A556" s="42"/>
      <c r="B556" s="43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</row>
    <row r="557" spans="1:16">
      <c r="A557" s="42"/>
      <c r="B557" s="43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</row>
    <row r="558" spans="1:16">
      <c r="A558" s="42"/>
      <c r="B558" s="43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</row>
    <row r="559" spans="1:16">
      <c r="A559" s="42"/>
      <c r="B559" s="43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</row>
    <row r="560" spans="1:16">
      <c r="A560" s="42"/>
      <c r="B560" s="43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</row>
    <row r="561" spans="1:16">
      <c r="A561" s="42"/>
      <c r="B561" s="43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</row>
    <row r="562" spans="1:16">
      <c r="A562" s="42"/>
      <c r="B562" s="43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</row>
    <row r="563" spans="1:16">
      <c r="A563" s="42"/>
      <c r="B563" s="43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</row>
    <row r="564" spans="1:16">
      <c r="A564" s="42"/>
      <c r="B564" s="43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</row>
    <row r="565" spans="1:16">
      <c r="A565" s="42"/>
      <c r="B565" s="43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</row>
    <row r="566" spans="1:16">
      <c r="A566" s="42"/>
      <c r="B566" s="43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</row>
    <row r="567" spans="1:16">
      <c r="A567" s="42"/>
      <c r="B567" s="43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</row>
    <row r="568" spans="1:16">
      <c r="A568" s="42"/>
      <c r="B568" s="43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</row>
    <row r="569" spans="1:16">
      <c r="A569" s="42"/>
      <c r="B569" s="43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</row>
    <row r="570" spans="1:16">
      <c r="A570" s="42"/>
      <c r="B570" s="43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</row>
    <row r="571" spans="1:16">
      <c r="A571" s="42"/>
      <c r="B571" s="43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</row>
    <row r="572" spans="1:16">
      <c r="A572" s="42"/>
      <c r="B572" s="43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</row>
    <row r="573" spans="1:16">
      <c r="A573" s="42"/>
      <c r="B573" s="43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</row>
    <row r="574" spans="1:16">
      <c r="A574" s="42"/>
      <c r="B574" s="43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</row>
    <row r="575" spans="1:16">
      <c r="A575" s="42"/>
      <c r="B575" s="43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</row>
    <row r="576" spans="1:16">
      <c r="A576" s="42"/>
      <c r="B576" s="43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</row>
    <row r="577" spans="1:16">
      <c r="A577" s="42"/>
      <c r="B577" s="43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</row>
    <row r="578" spans="1:16">
      <c r="A578" s="42"/>
      <c r="B578" s="43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</row>
    <row r="579" spans="1:16">
      <c r="A579" s="42"/>
      <c r="B579" s="43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</row>
    <row r="580" spans="1:16">
      <c r="A580" s="42"/>
      <c r="B580" s="43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</row>
    <row r="581" spans="1:16">
      <c r="A581" s="42"/>
      <c r="B581" s="43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</row>
    <row r="582" spans="1:16">
      <c r="A582" s="42"/>
      <c r="B582" s="43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</row>
    <row r="583" spans="1:16">
      <c r="A583" s="42"/>
      <c r="B583" s="43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</row>
    <row r="584" spans="1:16">
      <c r="A584" s="42"/>
      <c r="B584" s="43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</row>
    <row r="585" spans="1:16">
      <c r="A585" s="42"/>
      <c r="B585" s="43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</row>
    <row r="586" spans="1:16">
      <c r="A586" s="42"/>
      <c r="B586" s="43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</row>
    <row r="587" spans="1:16">
      <c r="A587" s="42"/>
      <c r="B587" s="43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</row>
    <row r="588" spans="1:16">
      <c r="A588" s="42"/>
      <c r="B588" s="43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</row>
    <row r="589" spans="1:16">
      <c r="A589" s="42"/>
      <c r="B589" s="43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</row>
    <row r="590" spans="1:16">
      <c r="A590" s="42"/>
      <c r="B590" s="43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</row>
    <row r="591" spans="1:16">
      <c r="A591" s="42"/>
      <c r="B591" s="43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</row>
    <row r="592" spans="1:16">
      <c r="A592" s="42"/>
      <c r="B592" s="43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</row>
    <row r="593" spans="1:16">
      <c r="A593" s="42"/>
      <c r="B593" s="43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</row>
    <row r="594" spans="1:16">
      <c r="A594" s="42"/>
      <c r="B594" s="43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</row>
    <row r="595" spans="1:16">
      <c r="A595" s="42"/>
      <c r="B595" s="43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</row>
    <row r="596" spans="1:16">
      <c r="A596" s="42"/>
      <c r="B596" s="43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</row>
    <row r="597" spans="1:16">
      <c r="A597" s="42"/>
      <c r="B597" s="43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</row>
    <row r="598" spans="1:16">
      <c r="A598" s="42"/>
      <c r="B598" s="43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</row>
    <row r="599" spans="1:16">
      <c r="A599" s="42"/>
      <c r="B599" s="43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</row>
    <row r="600" spans="1:16">
      <c r="A600" s="42"/>
      <c r="B600" s="43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</row>
    <row r="601" spans="1:16">
      <c r="A601" s="42"/>
      <c r="B601" s="43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</row>
    <row r="602" spans="1:16">
      <c r="A602" s="42"/>
      <c r="B602" s="43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</row>
    <row r="603" spans="1:16">
      <c r="A603" s="42"/>
      <c r="B603" s="43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</row>
    <row r="604" spans="1:16">
      <c r="A604" s="42"/>
      <c r="B604" s="43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</row>
    <row r="605" spans="1:16">
      <c r="A605" s="42"/>
      <c r="B605" s="43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</row>
    <row r="606" spans="1:16">
      <c r="A606" s="42"/>
      <c r="B606" s="43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</row>
    <row r="607" spans="1:16">
      <c r="A607" s="42"/>
      <c r="B607" s="43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</row>
    <row r="608" spans="1:16">
      <c r="A608" s="42"/>
      <c r="B608" s="43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</row>
    <row r="609" spans="1:16">
      <c r="A609" s="42"/>
      <c r="B609" s="43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</row>
    <row r="610" spans="1:16">
      <c r="A610" s="42"/>
      <c r="B610" s="43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</row>
    <row r="611" spans="1:16">
      <c r="A611" s="42"/>
      <c r="B611" s="43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</row>
    <row r="612" spans="1:16">
      <c r="A612" s="42"/>
      <c r="B612" s="43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</row>
    <row r="613" spans="1:16">
      <c r="A613" s="42"/>
      <c r="B613" s="43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</row>
    <row r="614" spans="1:16">
      <c r="A614" s="42"/>
      <c r="B614" s="43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</row>
    <row r="615" spans="1:16">
      <c r="A615" s="42"/>
      <c r="B615" s="43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</row>
    <row r="616" spans="1:16">
      <c r="A616" s="42"/>
      <c r="B616" s="43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</row>
    <row r="617" spans="1:16">
      <c r="A617" s="42"/>
      <c r="B617" s="43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</row>
    <row r="618" spans="1:16">
      <c r="A618" s="42"/>
      <c r="B618" s="43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</row>
    <row r="619" spans="1:16">
      <c r="A619" s="42"/>
      <c r="B619" s="43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</row>
    <row r="620" spans="1:16">
      <c r="A620" s="42"/>
      <c r="B620" s="43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</row>
    <row r="621" spans="1:16">
      <c r="A621" s="42"/>
      <c r="B621" s="43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</row>
    <row r="622" spans="1:16">
      <c r="A622" s="42"/>
      <c r="B622" s="43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</row>
    <row r="623" spans="1:16">
      <c r="A623" s="42"/>
      <c r="B623" s="43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</row>
    <row r="624" spans="1:16">
      <c r="A624" s="42"/>
      <c r="B624" s="43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</row>
    <row r="625" spans="1:16">
      <c r="A625" s="42"/>
      <c r="B625" s="43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</row>
    <row r="626" spans="1:16">
      <c r="A626" s="42"/>
      <c r="B626" s="43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</row>
    <row r="627" spans="1:16">
      <c r="A627" s="42"/>
      <c r="B627" s="43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</row>
    <row r="628" spans="1:16">
      <c r="A628" s="42"/>
      <c r="B628" s="43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</row>
    <row r="629" spans="1:16">
      <c r="A629" s="42"/>
      <c r="B629" s="43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</row>
    <row r="630" spans="1:16">
      <c r="A630" s="42"/>
      <c r="B630" s="43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</row>
    <row r="631" spans="1:16">
      <c r="A631" s="42"/>
      <c r="B631" s="43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</row>
    <row r="632" spans="1:16">
      <c r="A632" s="42"/>
      <c r="B632" s="43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</row>
    <row r="633" spans="1:16">
      <c r="A633" s="42"/>
      <c r="B633" s="43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</row>
    <row r="634" spans="1:16">
      <c r="A634" s="42"/>
      <c r="B634" s="43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</row>
    <row r="635" spans="1:16">
      <c r="A635" s="42"/>
      <c r="B635" s="43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</row>
    <row r="636" spans="1:16">
      <c r="A636" s="42"/>
      <c r="B636" s="43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</row>
    <row r="637" spans="1:16">
      <c r="A637" s="42"/>
      <c r="B637" s="43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</row>
    <row r="638" spans="1:16">
      <c r="A638" s="42"/>
      <c r="B638" s="43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</row>
    <row r="639" spans="1:16">
      <c r="A639" s="42"/>
      <c r="B639" s="43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</row>
    <row r="640" spans="1:16">
      <c r="A640" s="42"/>
      <c r="B640" s="43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</row>
    <row r="641" spans="1:16">
      <c r="A641" s="42"/>
      <c r="B641" s="43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</row>
    <row r="642" spans="1:16">
      <c r="A642" s="42"/>
      <c r="B642" s="43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</row>
    <row r="643" spans="1:16">
      <c r="A643" s="42"/>
      <c r="B643" s="43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</row>
    <row r="644" spans="1:16">
      <c r="A644" s="42"/>
      <c r="B644" s="43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</row>
    <row r="645" spans="1:16">
      <c r="A645" s="42"/>
      <c r="B645" s="43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</row>
    <row r="646" spans="1:16">
      <c r="A646" s="42"/>
      <c r="B646" s="43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</row>
    <row r="647" spans="1:16">
      <c r="A647" s="42"/>
      <c r="B647" s="43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</row>
    <row r="648" spans="1:16">
      <c r="A648" s="42"/>
      <c r="B648" s="43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</row>
    <row r="649" spans="1:16">
      <c r="A649" s="42"/>
      <c r="B649" s="43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</row>
    <row r="650" spans="1:16">
      <c r="A650" s="42"/>
      <c r="B650" s="43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</row>
    <row r="651" spans="1:16">
      <c r="A651" s="42"/>
      <c r="B651" s="43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</row>
    <row r="652" spans="1:16">
      <c r="A652" s="42"/>
      <c r="B652" s="43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</row>
    <row r="653" spans="1:16">
      <c r="A653" s="42"/>
      <c r="B653" s="43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</row>
    <row r="654" spans="1:16">
      <c r="A654" s="42"/>
      <c r="B654" s="43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</row>
    <row r="655" spans="1:16">
      <c r="A655" s="42"/>
      <c r="B655" s="43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</row>
    <row r="656" spans="1:16">
      <c r="A656" s="42"/>
      <c r="B656" s="43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</row>
    <row r="657" spans="1:16">
      <c r="A657" s="42"/>
      <c r="B657" s="43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</row>
    <row r="658" spans="1:16">
      <c r="A658" s="42"/>
      <c r="B658" s="43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</row>
    <row r="659" spans="1:16">
      <c r="A659" s="42"/>
      <c r="B659" s="43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</row>
    <row r="660" spans="1:16">
      <c r="A660" s="42"/>
      <c r="B660" s="43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</row>
    <row r="661" spans="1:16">
      <c r="A661" s="42"/>
      <c r="B661" s="43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</row>
    <row r="662" spans="1:16">
      <c r="A662" s="42"/>
      <c r="B662" s="43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</row>
    <row r="663" spans="1:16">
      <c r="A663" s="42"/>
      <c r="B663" s="43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</row>
    <row r="664" spans="1:16">
      <c r="A664" s="42"/>
      <c r="B664" s="43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</row>
    <row r="665" spans="1:16">
      <c r="A665" s="42"/>
      <c r="B665" s="43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</row>
    <row r="666" spans="1:16">
      <c r="A666" s="42"/>
      <c r="B666" s="43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</row>
    <row r="667" spans="1:16">
      <c r="A667" s="42"/>
      <c r="B667" s="43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</row>
    <row r="668" spans="1:16">
      <c r="A668" s="42"/>
      <c r="B668" s="43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</row>
    <row r="669" spans="1:16">
      <c r="A669" s="42"/>
      <c r="B669" s="43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</row>
    <row r="670" spans="1:16">
      <c r="A670" s="42"/>
      <c r="B670" s="43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</row>
    <row r="671" spans="1:16">
      <c r="A671" s="42"/>
      <c r="B671" s="43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</row>
    <row r="672" spans="1:16">
      <c r="A672" s="42"/>
      <c r="B672" s="43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</row>
    <row r="673" spans="1:16">
      <c r="A673" s="42"/>
      <c r="B673" s="43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</row>
    <row r="674" spans="1:16">
      <c r="A674" s="42"/>
      <c r="B674" s="43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</row>
    <row r="675" spans="1:16">
      <c r="A675" s="42"/>
      <c r="B675" s="43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</row>
    <row r="676" spans="1:16">
      <c r="A676" s="42"/>
      <c r="B676" s="43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</row>
    <row r="677" spans="1:16">
      <c r="A677" s="42"/>
      <c r="B677" s="43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</row>
    <row r="678" spans="1:16">
      <c r="A678" s="42"/>
      <c r="B678" s="43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</row>
    <row r="679" spans="1:16">
      <c r="A679" s="42"/>
      <c r="B679" s="43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</row>
    <row r="680" spans="1:16">
      <c r="A680" s="42"/>
      <c r="B680" s="43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</row>
    <row r="681" spans="1:16">
      <c r="A681" s="42"/>
      <c r="B681" s="43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</row>
    <row r="682" spans="1:16">
      <c r="A682" s="42"/>
      <c r="B682" s="43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</row>
    <row r="683" spans="1:16">
      <c r="A683" s="42"/>
      <c r="B683" s="43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</row>
    <row r="684" spans="1:16">
      <c r="A684" s="42"/>
      <c r="B684" s="43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</row>
    <row r="685" spans="1:16">
      <c r="A685" s="42"/>
      <c r="B685" s="43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</row>
    <row r="686" spans="1:16">
      <c r="A686" s="42"/>
      <c r="B686" s="43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</row>
    <row r="687" spans="1:16">
      <c r="A687" s="42"/>
      <c r="B687" s="43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</row>
    <row r="688" spans="1:16">
      <c r="A688" s="42"/>
      <c r="B688" s="43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</row>
    <row r="689" spans="1:16">
      <c r="A689" s="42"/>
      <c r="B689" s="43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</row>
    <row r="690" spans="1:16">
      <c r="A690" s="42"/>
      <c r="B690" s="43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</row>
    <row r="691" spans="1:16">
      <c r="A691" s="42"/>
      <c r="B691" s="43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</row>
    <row r="692" spans="1:16">
      <c r="A692" s="42"/>
      <c r="B692" s="43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</row>
    <row r="693" spans="1:16">
      <c r="A693" s="42"/>
      <c r="B693" s="43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</row>
    <row r="694" spans="1:16">
      <c r="A694" s="42"/>
      <c r="B694" s="43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</row>
    <row r="695" spans="1:16">
      <c r="A695" s="42"/>
      <c r="B695" s="43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</row>
    <row r="696" spans="1:16">
      <c r="A696" s="42"/>
      <c r="B696" s="43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</row>
    <row r="697" spans="1:16">
      <c r="A697" s="42"/>
      <c r="B697" s="43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</row>
    <row r="698" spans="1:16">
      <c r="A698" s="42"/>
      <c r="B698" s="43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</row>
    <row r="699" spans="1:16">
      <c r="A699" s="42"/>
      <c r="B699" s="43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</row>
    <row r="700" spans="1:16">
      <c r="A700" s="42"/>
      <c r="B700" s="43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</row>
    <row r="701" spans="1:16">
      <c r="A701" s="42"/>
      <c r="B701" s="43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</row>
    <row r="702" spans="1:16">
      <c r="A702" s="42"/>
      <c r="B702" s="43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</row>
    <row r="703" spans="1:16">
      <c r="A703" s="42"/>
      <c r="B703" s="43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</row>
    <row r="704" spans="1:16">
      <c r="A704" s="42"/>
      <c r="B704" s="43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</row>
    <row r="705" spans="1:16">
      <c r="A705" s="42"/>
      <c r="B705" s="43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</row>
    <row r="706" spans="1:16">
      <c r="A706" s="42"/>
      <c r="B706" s="43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</row>
    <row r="707" spans="1:16">
      <c r="A707" s="42"/>
      <c r="B707" s="43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</row>
    <row r="708" spans="1:16">
      <c r="A708" s="42"/>
      <c r="B708" s="43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</row>
    <row r="709" spans="1:16">
      <c r="A709" s="42"/>
      <c r="B709" s="43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</row>
    <row r="710" spans="1:16">
      <c r="A710" s="42"/>
      <c r="B710" s="43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</row>
    <row r="711" spans="1:16">
      <c r="A711" s="42"/>
      <c r="B711" s="43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</row>
    <row r="712" spans="1:16">
      <c r="A712" s="42"/>
      <c r="B712" s="43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</row>
    <row r="713" spans="1:16">
      <c r="A713" s="42"/>
      <c r="B713" s="43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</row>
    <row r="714" spans="1:16">
      <c r="A714" s="42"/>
      <c r="B714" s="43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</row>
    <row r="715" spans="1:16">
      <c r="A715" s="42"/>
      <c r="B715" s="43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</row>
    <row r="716" spans="1:16">
      <c r="A716" s="42"/>
      <c r="B716" s="43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</row>
    <row r="717" spans="1:16">
      <c r="A717" s="42"/>
      <c r="B717" s="43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</row>
    <row r="718" spans="1:16">
      <c r="A718" s="42"/>
      <c r="B718" s="43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</row>
    <row r="719" spans="1:16">
      <c r="A719" s="42"/>
      <c r="B719" s="43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</row>
    <row r="720" spans="1:16">
      <c r="A720" s="42"/>
      <c r="B720" s="43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</row>
    <row r="721" spans="1:16">
      <c r="A721" s="42"/>
      <c r="B721" s="43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</row>
    <row r="722" spans="1:16">
      <c r="A722" s="42"/>
      <c r="B722" s="43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</row>
    <row r="723" spans="1:16">
      <c r="A723" s="42"/>
      <c r="B723" s="43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</row>
    <row r="724" spans="1:16">
      <c r="A724" s="42"/>
      <c r="B724" s="43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</row>
    <row r="725" spans="1:16">
      <c r="A725" s="42"/>
      <c r="B725" s="43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</row>
    <row r="726" spans="1:16">
      <c r="A726" s="42"/>
      <c r="B726" s="43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</row>
    <row r="727" spans="1:16">
      <c r="A727" s="42"/>
      <c r="B727" s="43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</row>
    <row r="728" spans="1:16">
      <c r="A728" s="42"/>
      <c r="B728" s="43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</row>
    <row r="729" spans="1:16">
      <c r="A729" s="42"/>
      <c r="B729" s="43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</row>
    <row r="730" spans="1:16">
      <c r="A730" s="42"/>
      <c r="B730" s="43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</row>
    <row r="731" spans="1:16">
      <c r="A731" s="42"/>
      <c r="B731" s="43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</row>
    <row r="732" spans="1:16">
      <c r="A732" s="42"/>
      <c r="B732" s="43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</row>
    <row r="733" spans="1:16">
      <c r="A733" s="42"/>
      <c r="B733" s="43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</row>
    <row r="734" spans="1:16">
      <c r="A734" s="42"/>
      <c r="B734" s="43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</row>
    <row r="735" spans="1:16">
      <c r="A735" s="42"/>
      <c r="B735" s="43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</row>
    <row r="736" spans="1:16">
      <c r="A736" s="42"/>
      <c r="B736" s="43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</row>
    <row r="737" spans="1:16">
      <c r="A737" s="42"/>
      <c r="B737" s="43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</row>
    <row r="738" spans="1:16">
      <c r="A738" s="42"/>
      <c r="B738" s="43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</row>
    <row r="739" spans="1:16">
      <c r="A739" s="42"/>
      <c r="B739" s="43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</row>
    <row r="740" spans="1:16">
      <c r="A740" s="42"/>
      <c r="B740" s="43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</row>
    <row r="741" spans="1:16">
      <c r="A741" s="42"/>
      <c r="B741" s="43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</row>
    <row r="742" spans="1:16">
      <c r="A742" s="42"/>
      <c r="B742" s="43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</row>
    <row r="743" spans="1:16">
      <c r="A743" s="42"/>
      <c r="B743" s="43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</row>
    <row r="744" spans="1:16">
      <c r="A744" s="42"/>
      <c r="B744" s="43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</row>
    <row r="745" spans="1:16">
      <c r="A745" s="42"/>
      <c r="B745" s="43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</row>
    <row r="746" spans="1:16">
      <c r="A746" s="42"/>
      <c r="B746" s="43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</row>
    <row r="747" spans="1:16">
      <c r="A747" s="42"/>
      <c r="B747" s="43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</row>
    <row r="748" spans="1:16">
      <c r="A748" s="42"/>
      <c r="B748" s="43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</row>
    <row r="749" spans="1:16">
      <c r="A749" s="42"/>
      <c r="B749" s="43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</row>
    <row r="750" spans="1:16">
      <c r="A750" s="42"/>
      <c r="B750" s="43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</row>
    <row r="751" spans="1:16">
      <c r="A751" s="42"/>
      <c r="B751" s="43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</row>
    <row r="752" spans="1:16">
      <c r="A752" s="42"/>
      <c r="B752" s="43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</row>
    <row r="753" spans="1:16">
      <c r="A753" s="42"/>
      <c r="B753" s="43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</row>
    <row r="754" spans="1:16">
      <c r="A754" s="42"/>
      <c r="B754" s="43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</row>
    <row r="755" spans="1:16">
      <c r="A755" s="42"/>
      <c r="B755" s="43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</row>
    <row r="756" spans="1:16">
      <c r="A756" s="42"/>
      <c r="B756" s="43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</row>
    <row r="757" spans="1:16">
      <c r="A757" s="42"/>
      <c r="B757" s="43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</row>
    <row r="758" spans="1:16">
      <c r="A758" s="42"/>
      <c r="B758" s="43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</row>
    <row r="759" spans="1:16">
      <c r="A759" s="42"/>
      <c r="B759" s="43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</row>
    <row r="760" spans="1:16">
      <c r="A760" s="42"/>
      <c r="B760" s="43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</row>
    <row r="761" spans="1:16">
      <c r="A761" s="42"/>
      <c r="B761" s="43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</row>
    <row r="762" spans="1:16">
      <c r="A762" s="42"/>
      <c r="B762" s="43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</row>
    <row r="763" spans="1:16">
      <c r="A763" s="42"/>
      <c r="B763" s="43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</row>
    <row r="764" spans="1:16">
      <c r="A764" s="42"/>
      <c r="B764" s="43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</row>
    <row r="765" spans="1:16">
      <c r="A765" s="42"/>
      <c r="B765" s="43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</row>
    <row r="766" spans="1:16">
      <c r="A766" s="42"/>
      <c r="B766" s="43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</row>
    <row r="767" spans="1:16">
      <c r="A767" s="42"/>
      <c r="B767" s="43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</row>
    <row r="768" spans="1:16">
      <c r="A768" s="42"/>
      <c r="B768" s="43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</row>
    <row r="769" spans="1:16">
      <c r="A769" s="42"/>
      <c r="B769" s="43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</row>
    <row r="770" spans="1:16">
      <c r="A770" s="42"/>
      <c r="B770" s="43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</row>
    <row r="771" spans="1:16">
      <c r="A771" s="42"/>
      <c r="B771" s="43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</row>
    <row r="772" spans="1:16">
      <c r="A772" s="42"/>
      <c r="B772" s="43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</row>
    <row r="773" spans="1:16">
      <c r="A773" s="42"/>
      <c r="B773" s="43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</row>
    <row r="774" spans="1:16">
      <c r="A774" s="42"/>
      <c r="B774" s="43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</row>
    <row r="775" spans="1:16">
      <c r="A775" s="42"/>
      <c r="B775" s="43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</row>
    <row r="776" spans="1:16">
      <c r="A776" s="42"/>
      <c r="B776" s="43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</row>
    <row r="777" spans="1:16">
      <c r="A777" s="42"/>
      <c r="B777" s="43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</row>
    <row r="778" spans="1:16">
      <c r="A778" s="42"/>
      <c r="B778" s="43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</row>
    <row r="779" spans="1:16">
      <c r="A779" s="42"/>
      <c r="B779" s="43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</row>
    <row r="780" spans="1:16">
      <c r="A780" s="42"/>
      <c r="B780" s="43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</row>
    <row r="781" spans="1:16">
      <c r="A781" s="42"/>
      <c r="B781" s="43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</row>
    <row r="782" spans="1:16">
      <c r="A782" s="42"/>
      <c r="B782" s="43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</row>
    <row r="783" spans="1:16">
      <c r="A783" s="42"/>
      <c r="B783" s="43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</row>
    <row r="784" spans="1:16">
      <c r="A784" s="42"/>
      <c r="B784" s="43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</row>
    <row r="785" spans="1:16">
      <c r="A785" s="42"/>
      <c r="B785" s="43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</row>
    <row r="786" spans="1:16">
      <c r="A786" s="42"/>
      <c r="B786" s="43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</row>
    <row r="787" spans="1:16">
      <c r="A787" s="42"/>
      <c r="B787" s="43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</row>
    <row r="788" spans="1:16">
      <c r="A788" s="42"/>
      <c r="B788" s="43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</row>
    <row r="789" spans="1:16">
      <c r="A789" s="42"/>
      <c r="B789" s="43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</row>
    <row r="790" spans="1:16">
      <c r="A790" s="42"/>
      <c r="B790" s="43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</row>
    <row r="791" spans="1:16">
      <c r="A791" s="42"/>
      <c r="B791" s="43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</row>
    <row r="792" spans="1:16">
      <c r="A792" s="42"/>
      <c r="B792" s="43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</row>
    <row r="793" spans="1:16">
      <c r="A793" s="42"/>
      <c r="B793" s="43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</row>
    <row r="794" spans="1:16">
      <c r="A794" s="42"/>
      <c r="B794" s="43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</row>
    <row r="795" spans="1:16">
      <c r="A795" s="42"/>
      <c r="B795" s="43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</row>
    <row r="796" spans="1:16">
      <c r="A796" s="42"/>
      <c r="B796" s="43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</row>
    <row r="797" spans="1:16">
      <c r="A797" s="42"/>
      <c r="B797" s="43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</row>
    <row r="798" spans="1:16">
      <c r="A798" s="42"/>
      <c r="B798" s="43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</row>
    <row r="799" spans="1:16">
      <c r="A799" s="42"/>
      <c r="B799" s="43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</row>
    <row r="800" spans="1:16">
      <c r="A800" s="42"/>
      <c r="B800" s="43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</row>
    <row r="801" spans="1:16">
      <c r="A801" s="42"/>
      <c r="B801" s="43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</row>
    <row r="802" spans="1:16">
      <c r="A802" s="42"/>
      <c r="B802" s="43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</row>
    <row r="803" spans="1:16">
      <c r="A803" s="42"/>
      <c r="B803" s="43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</row>
    <row r="804" spans="1:16">
      <c r="A804" s="42"/>
      <c r="B804" s="43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</row>
    <row r="805" spans="1:16">
      <c r="A805" s="42"/>
      <c r="B805" s="43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</row>
    <row r="806" spans="1:16">
      <c r="A806" s="42"/>
      <c r="B806" s="43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</row>
    <row r="807" spans="1:16">
      <c r="A807" s="42"/>
      <c r="B807" s="43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</row>
    <row r="808" spans="1:16">
      <c r="A808" s="42"/>
      <c r="B808" s="43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</row>
    <row r="809" spans="1:16">
      <c r="A809" s="42"/>
      <c r="B809" s="43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</row>
    <row r="810" spans="1:16">
      <c r="A810" s="42"/>
      <c r="B810" s="43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</row>
    <row r="811" spans="1:16">
      <c r="A811" s="42"/>
      <c r="B811" s="43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</row>
    <row r="812" spans="1:16">
      <c r="A812" s="42"/>
      <c r="B812" s="43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</row>
    <row r="813" spans="1:16">
      <c r="A813" s="42"/>
      <c r="B813" s="43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</row>
    <row r="814" spans="1:16">
      <c r="A814" s="42"/>
      <c r="B814" s="43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</row>
    <row r="815" spans="1:16">
      <c r="A815" s="42"/>
      <c r="B815" s="43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</row>
    <row r="816" spans="1:16">
      <c r="A816" s="42"/>
      <c r="B816" s="43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</row>
    <row r="817" spans="1:16">
      <c r="A817" s="42"/>
      <c r="B817" s="43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</row>
    <row r="818" spans="1:16">
      <c r="A818" s="42"/>
      <c r="B818" s="43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</row>
    <row r="819" spans="1:16">
      <c r="A819" s="42"/>
      <c r="B819" s="43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</row>
    <row r="820" spans="1:16">
      <c r="A820" s="42"/>
      <c r="B820" s="43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</row>
    <row r="821" spans="1:16">
      <c r="A821" s="42"/>
      <c r="B821" s="43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</row>
    <row r="822" spans="1:16">
      <c r="A822" s="42"/>
      <c r="B822" s="43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</row>
    <row r="823" spans="1:16">
      <c r="A823" s="42"/>
      <c r="B823" s="43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</row>
    <row r="824" spans="1:16">
      <c r="A824" s="42"/>
      <c r="B824" s="43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</row>
    <row r="825" spans="1:16">
      <c r="A825" s="42"/>
      <c r="B825" s="43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</row>
    <row r="826" spans="1:16">
      <c r="A826" s="42"/>
      <c r="B826" s="43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</row>
    <row r="827" spans="1:16">
      <c r="A827" s="42"/>
      <c r="B827" s="43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</row>
    <row r="828" spans="1:16">
      <c r="A828" s="42"/>
      <c r="B828" s="43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</row>
    <row r="829" spans="1:16">
      <c r="A829" s="42"/>
      <c r="B829" s="43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</row>
    <row r="830" spans="1:16">
      <c r="A830" s="42"/>
      <c r="B830" s="43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</row>
    <row r="831" spans="1:16">
      <c r="A831" s="42"/>
      <c r="B831" s="43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</row>
    <row r="832" spans="1:16">
      <c r="A832" s="42"/>
      <c r="B832" s="43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</row>
    <row r="833" spans="1:16">
      <c r="A833" s="42"/>
      <c r="B833" s="43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</row>
    <row r="834" spans="1:16">
      <c r="A834" s="42"/>
      <c r="B834" s="43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</row>
    <row r="835" spans="1:16">
      <c r="A835" s="42"/>
      <c r="B835" s="43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</row>
    <row r="836" spans="1:16">
      <c r="A836" s="42"/>
      <c r="B836" s="43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</row>
    <row r="837" spans="1:16">
      <c r="A837" s="42"/>
      <c r="B837" s="43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</row>
    <row r="838" spans="1:16">
      <c r="A838" s="42"/>
      <c r="B838" s="43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</row>
    <row r="839" spans="1:16">
      <c r="A839" s="42"/>
      <c r="B839" s="43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</row>
    <row r="840" spans="1:16">
      <c r="A840" s="42"/>
      <c r="B840" s="43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</row>
    <row r="841" spans="1:16">
      <c r="A841" s="42"/>
      <c r="B841" s="43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</row>
    <row r="842" spans="1:16">
      <c r="A842" s="42"/>
      <c r="B842" s="43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</row>
    <row r="843" spans="1:16">
      <c r="A843" s="42"/>
      <c r="B843" s="43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</row>
    <row r="844" spans="1:16">
      <c r="A844" s="42"/>
      <c r="B844" s="43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</row>
    <row r="845" spans="1:16">
      <c r="A845" s="42"/>
      <c r="B845" s="43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</row>
    <row r="846" spans="1:16">
      <c r="A846" s="42"/>
      <c r="B846" s="43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</row>
    <row r="847" spans="1:16">
      <c r="A847" s="42"/>
      <c r="B847" s="43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</row>
    <row r="848" spans="1:16">
      <c r="A848" s="42"/>
      <c r="B848" s="43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</row>
    <row r="849" spans="1:16">
      <c r="A849" s="42"/>
      <c r="B849" s="43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</row>
    <row r="850" spans="1:16">
      <c r="A850" s="42"/>
      <c r="B850" s="43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</row>
    <row r="851" spans="1:16">
      <c r="A851" s="42"/>
      <c r="B851" s="43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</row>
    <row r="852" spans="1:16">
      <c r="A852" s="42"/>
      <c r="B852" s="43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</row>
    <row r="853" spans="1:16">
      <c r="A853" s="42"/>
      <c r="B853" s="43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</row>
    <row r="854" spans="1:16">
      <c r="A854" s="42"/>
      <c r="B854" s="43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</row>
    <row r="855" spans="1:16">
      <c r="A855" s="42"/>
      <c r="B855" s="43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</row>
    <row r="856" spans="1:16">
      <c r="A856" s="42"/>
      <c r="B856" s="43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</row>
    <row r="857" spans="1:16">
      <c r="A857" s="42"/>
      <c r="B857" s="43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</row>
    <row r="858" spans="1:16">
      <c r="A858" s="42"/>
      <c r="B858" s="43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</row>
    <row r="859" spans="1:16">
      <c r="A859" s="42"/>
      <c r="B859" s="43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</row>
    <row r="860" spans="1:16">
      <c r="A860" s="42"/>
      <c r="B860" s="43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</row>
    <row r="861" spans="1:16">
      <c r="A861" s="42"/>
      <c r="B861" s="43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</row>
    <row r="862" spans="1:16">
      <c r="A862" s="42"/>
      <c r="B862" s="43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</row>
    <row r="863" spans="1:16">
      <c r="A863" s="42"/>
      <c r="B863" s="43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</row>
    <row r="864" spans="1:16">
      <c r="A864" s="42"/>
      <c r="B864" s="43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</row>
    <row r="865" spans="1:16">
      <c r="A865" s="42"/>
      <c r="B865" s="43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</row>
    <row r="866" spans="1:16">
      <c r="A866" s="42"/>
      <c r="B866" s="43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</row>
    <row r="867" spans="1:16">
      <c r="A867" s="42"/>
      <c r="B867" s="43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</row>
    <row r="868" spans="1:16">
      <c r="A868" s="42"/>
      <c r="B868" s="43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</row>
    <row r="869" spans="1:16">
      <c r="A869" s="42"/>
      <c r="B869" s="43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</row>
    <row r="870" spans="1:16">
      <c r="A870" s="42"/>
      <c r="B870" s="43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</row>
    <row r="871" spans="1:16">
      <c r="A871" s="42"/>
      <c r="B871" s="43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</row>
    <row r="872" spans="1:16">
      <c r="A872" s="42"/>
      <c r="B872" s="43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</row>
    <row r="873" spans="1:16">
      <c r="A873" s="42"/>
      <c r="B873" s="43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</row>
    <row r="874" spans="1:16">
      <c r="A874" s="42"/>
      <c r="B874" s="43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</row>
    <row r="875" spans="1:16">
      <c r="A875" s="42"/>
      <c r="B875" s="43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</row>
    <row r="876" spans="1:16">
      <c r="A876" s="42"/>
      <c r="B876" s="43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</row>
    <row r="877" spans="1:16">
      <c r="A877" s="42"/>
      <c r="B877" s="43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</row>
    <row r="878" spans="1:16">
      <c r="A878" s="42"/>
      <c r="B878" s="43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</row>
    <row r="879" spans="1:16">
      <c r="A879" s="42"/>
      <c r="B879" s="43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</row>
    <row r="880" spans="1:16">
      <c r="A880" s="42"/>
      <c r="B880" s="43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</row>
    <row r="881" spans="1:16">
      <c r="A881" s="42"/>
      <c r="B881" s="43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</row>
    <row r="882" spans="1:16">
      <c r="A882" s="42"/>
      <c r="B882" s="43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</row>
    <row r="883" spans="1:16">
      <c r="A883" s="42"/>
      <c r="B883" s="43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</row>
    <row r="884" spans="1:16">
      <c r="A884" s="42"/>
      <c r="B884" s="43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</row>
    <row r="885" spans="1:16">
      <c r="A885" s="42"/>
      <c r="B885" s="43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</row>
    <row r="886" spans="1:16">
      <c r="A886" s="42"/>
      <c r="B886" s="43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</row>
    <row r="887" spans="1:16">
      <c r="A887" s="42"/>
      <c r="B887" s="43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</row>
    <row r="888" spans="1:16">
      <c r="A888" s="42"/>
      <c r="B888" s="43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</row>
    <row r="889" spans="1:16">
      <c r="A889" s="42"/>
      <c r="B889" s="43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</row>
    <row r="890" spans="1:16">
      <c r="A890" s="42"/>
      <c r="B890" s="43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</row>
    <row r="891" spans="1:16">
      <c r="A891" s="42"/>
      <c r="B891" s="43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</row>
    <row r="892" spans="1:16">
      <c r="A892" s="42"/>
      <c r="B892" s="43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</row>
    <row r="893" spans="1:16">
      <c r="A893" s="42"/>
      <c r="B893" s="43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</row>
    <row r="894" spans="1:16">
      <c r="A894" s="42"/>
      <c r="B894" s="43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</row>
    <row r="895" spans="1:16">
      <c r="A895" s="42"/>
      <c r="B895" s="43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</row>
    <row r="896" spans="1:16">
      <c r="A896" s="42"/>
      <c r="B896" s="43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</row>
    <row r="897" spans="1:16">
      <c r="A897" s="42"/>
      <c r="B897" s="43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</row>
    <row r="898" spans="1:16">
      <c r="A898" s="42"/>
      <c r="B898" s="43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</row>
    <row r="899" spans="1:16">
      <c r="A899" s="42"/>
      <c r="B899" s="43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</row>
    <row r="900" spans="1:16">
      <c r="A900" s="42"/>
      <c r="B900" s="43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</row>
    <row r="901" spans="1:16">
      <c r="A901" s="42"/>
      <c r="B901" s="43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</row>
    <row r="902" spans="1:16">
      <c r="A902" s="42"/>
      <c r="B902" s="43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</row>
    <row r="903" spans="1:16">
      <c r="A903" s="42"/>
      <c r="B903" s="43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</row>
    <row r="904" spans="1:16">
      <c r="A904" s="42"/>
      <c r="B904" s="43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</row>
    <row r="905" spans="1:16">
      <c r="A905" s="42"/>
      <c r="B905" s="43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</row>
    <row r="906" spans="1:16">
      <c r="A906" s="42"/>
      <c r="B906" s="43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</row>
    <row r="907" spans="1:16">
      <c r="A907" s="42"/>
      <c r="B907" s="43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</row>
    <row r="908" spans="1:16">
      <c r="A908" s="42"/>
      <c r="B908" s="43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</row>
    <row r="909" spans="1:16">
      <c r="A909" s="42"/>
      <c r="B909" s="43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</row>
    <row r="910" spans="1:16">
      <c r="A910" s="42"/>
      <c r="B910" s="43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</row>
    <row r="911" spans="1:16">
      <c r="A911" s="42"/>
      <c r="B911" s="43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</row>
    <row r="912" spans="1:16">
      <c r="A912" s="42"/>
      <c r="B912" s="43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</row>
    <row r="913" spans="1:16">
      <c r="A913" s="42"/>
      <c r="B913" s="43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</row>
    <row r="914" spans="1:16">
      <c r="A914" s="42"/>
      <c r="B914" s="43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</row>
    <row r="915" spans="1:16">
      <c r="A915" s="42"/>
      <c r="B915" s="43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</row>
    <row r="916" spans="1:16">
      <c r="A916" s="42"/>
      <c r="B916" s="43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</row>
    <row r="917" spans="1:16">
      <c r="A917" s="42"/>
      <c r="B917" s="43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</row>
    <row r="918" spans="1:16">
      <c r="A918" s="42"/>
      <c r="B918" s="43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</row>
    <row r="919" spans="1:16">
      <c r="A919" s="42"/>
      <c r="B919" s="43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</row>
    <row r="920" spans="1:16">
      <c r="A920" s="42"/>
      <c r="B920" s="43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</row>
    <row r="921" spans="1:16">
      <c r="A921" s="42"/>
      <c r="B921" s="43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</row>
    <row r="922" spans="1:16">
      <c r="A922" s="42"/>
      <c r="B922" s="43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</row>
    <row r="923" spans="1:16">
      <c r="A923" s="42"/>
      <c r="B923" s="43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</row>
    <row r="924" spans="1:16">
      <c r="A924" s="42"/>
      <c r="B924" s="43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</row>
    <row r="925" spans="1:16">
      <c r="A925" s="42"/>
      <c r="B925" s="43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</row>
    <row r="926" spans="1:16">
      <c r="A926" s="42"/>
      <c r="B926" s="43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</row>
    <row r="927" spans="1:16">
      <c r="A927" s="42"/>
      <c r="B927" s="43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</row>
    <row r="928" spans="1:16">
      <c r="A928" s="42"/>
      <c r="B928" s="43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</row>
    <row r="929" spans="1:16">
      <c r="A929" s="42"/>
      <c r="B929" s="43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</row>
    <row r="930" spans="1:16">
      <c r="A930" s="42"/>
      <c r="B930" s="43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</row>
    <row r="931" spans="1:16">
      <c r="A931" s="42"/>
      <c r="B931" s="43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</row>
    <row r="932" spans="1:16">
      <c r="A932" s="42"/>
      <c r="B932" s="43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</row>
    <row r="933" spans="1:16">
      <c r="A933" s="42"/>
      <c r="B933" s="43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</row>
    <row r="934" spans="1:16">
      <c r="A934" s="42"/>
      <c r="B934" s="43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</row>
    <row r="935" spans="1:16">
      <c r="A935" s="42"/>
      <c r="B935" s="43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</row>
    <row r="936" spans="1:16">
      <c r="A936" s="42"/>
      <c r="B936" s="43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</row>
    <row r="937" spans="1:16">
      <c r="A937" s="42"/>
      <c r="B937" s="43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</row>
    <row r="938" spans="1:16">
      <c r="A938" s="42"/>
      <c r="B938" s="43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</row>
    <row r="939" spans="1:16">
      <c r="A939" s="42"/>
      <c r="B939" s="43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</row>
    <row r="940" spans="1:16">
      <c r="A940" s="42"/>
      <c r="B940" s="43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</row>
    <row r="941" spans="1:16">
      <c r="A941" s="42"/>
      <c r="B941" s="43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</row>
    <row r="942" spans="1:16">
      <c r="A942" s="42"/>
      <c r="B942" s="43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</row>
    <row r="943" spans="1:16">
      <c r="A943" s="42"/>
      <c r="B943" s="43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</row>
    <row r="944" spans="1:16">
      <c r="A944" s="42"/>
      <c r="B944" s="43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</row>
    <row r="945" spans="1:16">
      <c r="A945" s="42"/>
      <c r="B945" s="43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</row>
    <row r="946" spans="1:16">
      <c r="A946" s="42"/>
      <c r="B946" s="43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</row>
    <row r="947" spans="1:16">
      <c r="A947" s="42"/>
      <c r="B947" s="43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</row>
    <row r="948" spans="1:16">
      <c r="A948" s="42"/>
      <c r="B948" s="43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</row>
    <row r="949" spans="1:16">
      <c r="A949" s="42"/>
      <c r="B949" s="43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</row>
    <row r="950" spans="1:16">
      <c r="A950" s="42"/>
      <c r="B950" s="43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</row>
    <row r="951" spans="1:16">
      <c r="A951" s="42"/>
      <c r="B951" s="43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</row>
    <row r="952" spans="1:16">
      <c r="A952" s="42"/>
      <c r="B952" s="43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</row>
    <row r="953" spans="1:16">
      <c r="A953" s="42"/>
      <c r="B953" s="43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</row>
    <row r="954" spans="1:16">
      <c r="A954" s="42"/>
      <c r="B954" s="43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</row>
    <row r="955" spans="1:16">
      <c r="A955" s="42"/>
      <c r="B955" s="43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</row>
    <row r="956" spans="1:16">
      <c r="A956" s="42"/>
      <c r="B956" s="43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</row>
    <row r="957" spans="1:16">
      <c r="A957" s="42"/>
      <c r="B957" s="43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</row>
    <row r="958" spans="1:16">
      <c r="A958" s="42"/>
      <c r="B958" s="43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</row>
    <row r="959" spans="1:16">
      <c r="A959" s="42"/>
      <c r="B959" s="43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</row>
    <row r="960" spans="1:16">
      <c r="A960" s="42"/>
      <c r="B960" s="43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</row>
    <row r="961" spans="1:16">
      <c r="A961" s="42"/>
      <c r="B961" s="43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</row>
    <row r="962" spans="1:16">
      <c r="A962" s="42"/>
      <c r="B962" s="43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</row>
    <row r="963" spans="1:16">
      <c r="A963" s="42"/>
      <c r="B963" s="43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</row>
    <row r="964" spans="1:16">
      <c r="A964" s="42"/>
      <c r="B964" s="43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</row>
    <row r="965" spans="1:16">
      <c r="A965" s="42"/>
      <c r="B965" s="43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</row>
    <row r="966" spans="1:16">
      <c r="A966" s="42"/>
      <c r="B966" s="43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</row>
    <row r="967" spans="1:16">
      <c r="A967" s="42"/>
      <c r="B967" s="43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</row>
    <row r="968" spans="1:16">
      <c r="A968" s="42"/>
      <c r="B968" s="43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</row>
    <row r="969" spans="1:16">
      <c r="A969" s="42"/>
      <c r="B969" s="43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</row>
    <row r="970" spans="1:16">
      <c r="A970" s="42"/>
      <c r="B970" s="43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</row>
    <row r="971" spans="1:16">
      <c r="A971" s="42"/>
      <c r="B971" s="43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</row>
    <row r="972" spans="1:16">
      <c r="A972" s="42"/>
      <c r="B972" s="43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</row>
    <row r="973" spans="1:16">
      <c r="A973" s="42"/>
      <c r="B973" s="43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</row>
    <row r="974" spans="1:16">
      <c r="A974" s="42"/>
      <c r="B974" s="43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</row>
    <row r="975" spans="1:16">
      <c r="A975" s="42"/>
      <c r="B975" s="43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</row>
    <row r="976" spans="1:16">
      <c r="A976" s="42"/>
      <c r="B976" s="43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</row>
    <row r="977" spans="1:16">
      <c r="A977" s="42"/>
      <c r="B977" s="43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</row>
    <row r="978" spans="1:16">
      <c r="A978" s="42"/>
      <c r="B978" s="43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</row>
    <row r="979" spans="1:16">
      <c r="A979" s="42"/>
      <c r="B979" s="43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</row>
    <row r="980" spans="1:16">
      <c r="A980" s="42"/>
      <c r="B980" s="43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</row>
    <row r="981" spans="1:16">
      <c r="A981" s="42"/>
      <c r="B981" s="43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</row>
    <row r="982" spans="1:16">
      <c r="A982" s="42"/>
      <c r="B982" s="43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</row>
    <row r="983" spans="1:16">
      <c r="A983" s="42"/>
      <c r="B983" s="43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</row>
    <row r="984" spans="1:16">
      <c r="A984" s="42"/>
      <c r="B984" s="43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</row>
    <row r="985" spans="1:16">
      <c r="A985" s="42"/>
      <c r="B985" s="43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</row>
    <row r="986" spans="1:16">
      <c r="A986" s="42"/>
      <c r="B986" s="43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</row>
    <row r="987" spans="1:16">
      <c r="A987" s="42"/>
      <c r="B987" s="43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</row>
    <row r="988" spans="1:16">
      <c r="A988" s="42"/>
      <c r="B988" s="43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</row>
    <row r="989" spans="1:16">
      <c r="A989" s="42"/>
      <c r="B989" s="43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</row>
    <row r="990" spans="1:16">
      <c r="A990" s="42"/>
      <c r="B990" s="43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</row>
    <row r="991" spans="1:16">
      <c r="A991" s="42"/>
      <c r="B991" s="43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</row>
    <row r="992" spans="1:16">
      <c r="A992" s="42"/>
      <c r="B992" s="43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</row>
    <row r="993" spans="1:16">
      <c r="A993" s="42"/>
      <c r="B993" s="43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</row>
    <row r="994" spans="1:16">
      <c r="A994" s="42"/>
      <c r="B994" s="43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</row>
    <row r="995" spans="1:16">
      <c r="A995" s="42"/>
      <c r="B995" s="43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</row>
    <row r="996" spans="1:16">
      <c r="A996" s="42"/>
      <c r="B996" s="43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</row>
    <row r="997" spans="1:16">
      <c r="A997" s="42"/>
      <c r="B997" s="43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</row>
    <row r="998" spans="1:16">
      <c r="A998" s="42"/>
      <c r="B998" s="43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</row>
    <row r="999" spans="1:16">
      <c r="A999" s="42"/>
      <c r="B999" s="43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</row>
    <row r="1000" spans="1:16">
      <c r="A1000" s="42"/>
      <c r="B1000" s="43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</row>
    <row r="1001" spans="1:16">
      <c r="A1001" s="42"/>
      <c r="B1001" s="43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</row>
    <row r="1002" spans="1:16">
      <c r="A1002" s="42"/>
      <c r="B1002" s="43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</row>
    <row r="1003" spans="1:16">
      <c r="A1003" s="42"/>
      <c r="B1003" s="43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</row>
    <row r="1004" spans="1:16">
      <c r="A1004" s="42"/>
      <c r="B1004" s="43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</row>
    <row r="1005" spans="1:16">
      <c r="A1005" s="42"/>
      <c r="B1005" s="43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</row>
    <row r="1006" spans="1:16">
      <c r="A1006" s="42"/>
      <c r="B1006" s="43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</row>
    <row r="1007" spans="1:16">
      <c r="A1007" s="42"/>
      <c r="B1007" s="43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</row>
    <row r="1008" spans="1:16">
      <c r="A1008" s="42"/>
      <c r="B1008" s="43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</row>
    <row r="1009" spans="1:16">
      <c r="A1009" s="42"/>
      <c r="B1009" s="43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</row>
    <row r="1010" spans="1:16">
      <c r="A1010" s="42"/>
      <c r="B1010" s="43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</row>
    <row r="1011" spans="1:16">
      <c r="A1011" s="42"/>
      <c r="B1011" s="43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</row>
    <row r="1012" spans="1:16">
      <c r="A1012" s="42"/>
      <c r="B1012" s="43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</row>
    <row r="1013" spans="1:16">
      <c r="A1013" s="42"/>
      <c r="B1013" s="43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</row>
    <row r="1014" spans="1:16">
      <c r="A1014" s="42"/>
      <c r="B1014" s="43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</row>
    <row r="1015" spans="1:16">
      <c r="A1015" s="42"/>
      <c r="B1015" s="43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</row>
    <row r="1016" spans="1:16">
      <c r="A1016" s="42"/>
      <c r="B1016" s="43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</row>
    <row r="1017" spans="1:16">
      <c r="A1017" s="42"/>
      <c r="B1017" s="43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</row>
    <row r="1018" spans="1:16">
      <c r="A1018" s="42"/>
      <c r="B1018" s="43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</row>
    <row r="1019" spans="1:16">
      <c r="A1019" s="42"/>
      <c r="B1019" s="43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</row>
    <row r="1020" spans="1:16">
      <c r="A1020" s="42"/>
      <c r="B1020" s="43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</row>
    <row r="1021" spans="1:16">
      <c r="A1021" s="42"/>
      <c r="B1021" s="43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</row>
    <row r="1022" spans="1:16">
      <c r="A1022" s="42"/>
      <c r="B1022" s="43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</row>
    <row r="1023" spans="1:16">
      <c r="A1023" s="42"/>
      <c r="B1023" s="43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</row>
    <row r="1024" spans="1:16">
      <c r="A1024" s="42"/>
      <c r="B1024" s="43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</row>
    <row r="1025" spans="1:16">
      <c r="A1025" s="42"/>
      <c r="B1025" s="43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</row>
    <row r="1026" spans="1:16">
      <c r="A1026" s="42"/>
      <c r="B1026" s="43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</row>
    <row r="1027" spans="1:16">
      <c r="A1027" s="42"/>
      <c r="B1027" s="43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</row>
    <row r="1028" spans="1:16">
      <c r="A1028" s="42"/>
      <c r="B1028" s="43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</row>
    <row r="1029" spans="1:16">
      <c r="A1029" s="42"/>
      <c r="B1029" s="43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</row>
    <row r="1030" spans="1:16">
      <c r="A1030" s="42"/>
      <c r="B1030" s="43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</row>
    <row r="1031" spans="1:16">
      <c r="A1031" s="42"/>
      <c r="B1031" s="43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</row>
    <row r="1032" spans="1:16">
      <c r="A1032" s="42"/>
      <c r="B1032" s="43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</row>
    <row r="1033" spans="1:16">
      <c r="A1033" s="42"/>
      <c r="B1033" s="43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</row>
    <row r="1034" spans="1:16">
      <c r="A1034" s="42"/>
      <c r="B1034" s="43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</row>
    <row r="1035" spans="1:16">
      <c r="A1035" s="42"/>
      <c r="B1035" s="43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</row>
    <row r="1036" spans="1:16">
      <c r="A1036" s="42"/>
      <c r="B1036" s="43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</row>
    <row r="1037" spans="1:16">
      <c r="A1037" s="42"/>
      <c r="B1037" s="43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</row>
    <row r="1038" spans="1:16">
      <c r="A1038" s="42"/>
      <c r="B1038" s="43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</row>
    <row r="1039" spans="1:16">
      <c r="A1039" s="42"/>
      <c r="B1039" s="43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</row>
    <row r="1040" spans="1:16">
      <c r="A1040" s="42"/>
      <c r="B1040" s="43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</row>
    <row r="1041" spans="1:16">
      <c r="A1041" s="42"/>
      <c r="B1041" s="43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</row>
    <row r="1042" spans="1:16">
      <c r="A1042" s="42"/>
      <c r="B1042" s="43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</row>
    <row r="1043" spans="1:16">
      <c r="A1043" s="42"/>
      <c r="B1043" s="43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</row>
    <row r="1044" spans="1:16">
      <c r="A1044" s="42"/>
      <c r="B1044" s="43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</row>
    <row r="1045" spans="1:16">
      <c r="A1045" s="42"/>
      <c r="B1045" s="43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</row>
    <row r="1046" spans="1:16">
      <c r="A1046" s="42"/>
      <c r="B1046" s="43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</row>
    <row r="1047" spans="1:16">
      <c r="A1047" s="42"/>
      <c r="B1047" s="43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</row>
    <row r="1048" spans="1:16">
      <c r="A1048" s="42"/>
      <c r="B1048" s="43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</row>
    <row r="1049" spans="1:16">
      <c r="A1049" s="42"/>
      <c r="B1049" s="43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</row>
    <row r="1050" spans="1:16">
      <c r="A1050" s="42"/>
      <c r="B1050" s="43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</row>
    <row r="1051" spans="1:16">
      <c r="A1051" s="42"/>
      <c r="B1051" s="43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</row>
    <row r="1052" spans="1:16">
      <c r="A1052" s="42"/>
      <c r="B1052" s="43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</row>
    <row r="1053" spans="1:16">
      <c r="A1053" s="42"/>
      <c r="B1053" s="43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</row>
    <row r="1054" spans="1:16">
      <c r="A1054" s="42"/>
      <c r="B1054" s="43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</row>
    <row r="1055" spans="1:16">
      <c r="A1055" s="42"/>
      <c r="B1055" s="43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</row>
    <row r="1056" spans="1:16">
      <c r="A1056" s="42"/>
      <c r="B1056" s="43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</row>
    <row r="1057" spans="1:16">
      <c r="A1057" s="42"/>
      <c r="B1057" s="43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</row>
    <row r="1058" spans="1:16">
      <c r="A1058" s="42"/>
      <c r="B1058" s="43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</row>
    <row r="1059" spans="1:16">
      <c r="A1059" s="42"/>
      <c r="B1059" s="43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</row>
    <row r="1060" spans="1:16">
      <c r="A1060" s="42"/>
      <c r="B1060" s="43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</row>
    <row r="1061" spans="1:16">
      <c r="A1061" s="42"/>
      <c r="B1061" s="43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</row>
    <row r="1062" spans="1:16">
      <c r="A1062" s="42"/>
      <c r="B1062" s="43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</row>
    <row r="1063" spans="1:16">
      <c r="A1063" s="42"/>
      <c r="B1063" s="43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</row>
    <row r="1064" spans="1:16">
      <c r="A1064" s="42"/>
      <c r="B1064" s="43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</row>
    <row r="1065" spans="1:16">
      <c r="A1065" s="42"/>
      <c r="B1065" s="43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</row>
    <row r="1066" spans="1:16">
      <c r="A1066" s="42"/>
      <c r="B1066" s="43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</row>
    <row r="1067" spans="1:16">
      <c r="A1067" s="42"/>
      <c r="B1067" s="43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</row>
    <row r="1068" spans="1:16">
      <c r="A1068" s="42"/>
      <c r="B1068" s="43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</row>
    <row r="1069" spans="1:16">
      <c r="A1069" s="42"/>
      <c r="B1069" s="43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</row>
    <row r="1070" spans="1:16">
      <c r="A1070" s="42"/>
      <c r="B1070" s="43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</row>
    <row r="1071" spans="1:16">
      <c r="A1071" s="42"/>
      <c r="B1071" s="43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</row>
    <row r="1072" spans="1:16">
      <c r="A1072" s="42"/>
      <c r="B1072" s="43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</row>
    <row r="1073" spans="1:16">
      <c r="A1073" s="42"/>
      <c r="B1073" s="43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</row>
    <row r="1074" spans="1:16">
      <c r="A1074" s="42"/>
      <c r="B1074" s="43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</row>
    <row r="1075" spans="1:16">
      <c r="A1075" s="42"/>
      <c r="B1075" s="43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</row>
    <row r="1076" spans="1:16">
      <c r="A1076" s="42"/>
      <c r="B1076" s="43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</row>
    <row r="1077" spans="1:16">
      <c r="A1077" s="42"/>
      <c r="B1077" s="43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</row>
    <row r="1078" spans="1:16">
      <c r="A1078" s="42"/>
      <c r="B1078" s="43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</row>
    <row r="1079" spans="1:16">
      <c r="A1079" s="42"/>
      <c r="B1079" s="43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</row>
    <row r="1080" spans="1:16">
      <c r="A1080" s="42"/>
      <c r="B1080" s="43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</row>
    <row r="1081" spans="1:16">
      <c r="A1081" s="42"/>
      <c r="B1081" s="43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</row>
    <row r="1082" spans="1:16">
      <c r="A1082" s="42"/>
      <c r="B1082" s="43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</row>
    <row r="1083" spans="1:16">
      <c r="A1083" s="42"/>
      <c r="B1083" s="43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</row>
    <row r="1084" spans="1:16">
      <c r="A1084" s="42"/>
      <c r="B1084" s="43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</row>
    <row r="1085" spans="1:16">
      <c r="A1085" s="42"/>
      <c r="B1085" s="43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</row>
    <row r="1086" spans="1:16">
      <c r="A1086" s="42"/>
      <c r="B1086" s="43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</row>
    <row r="1087" spans="1:16">
      <c r="A1087" s="42"/>
      <c r="B1087" s="43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</row>
    <row r="1088" spans="1:16">
      <c r="A1088" s="42"/>
      <c r="B1088" s="43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</row>
    <row r="1089" spans="1:16">
      <c r="A1089" s="42"/>
      <c r="B1089" s="43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</row>
    <row r="1090" spans="1:16">
      <c r="A1090" s="42"/>
      <c r="B1090" s="43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</row>
    <row r="1091" spans="1:16">
      <c r="A1091" s="42"/>
      <c r="B1091" s="43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</row>
    <row r="1092" spans="1:16">
      <c r="A1092" s="42"/>
      <c r="B1092" s="43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</row>
    <row r="1093" spans="1:16">
      <c r="A1093" s="42"/>
      <c r="B1093" s="43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</row>
    <row r="1094" spans="1:16">
      <c r="A1094" s="42"/>
      <c r="B1094" s="43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</row>
    <row r="1095" spans="1:16">
      <c r="A1095" s="42"/>
      <c r="B1095" s="43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</row>
    <row r="1096" spans="1:16">
      <c r="A1096" s="42"/>
      <c r="B1096" s="43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</row>
    <row r="1097" spans="1:16">
      <c r="A1097" s="42"/>
      <c r="B1097" s="43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</row>
    <row r="1098" spans="1:16">
      <c r="A1098" s="42"/>
      <c r="B1098" s="43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</row>
    <row r="1099" spans="1:16">
      <c r="A1099" s="42"/>
      <c r="B1099" s="43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</row>
    <row r="1100" spans="1:16">
      <c r="A1100" s="42"/>
      <c r="B1100" s="43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</row>
    <row r="1101" spans="1:16">
      <c r="A1101" s="42"/>
      <c r="B1101" s="43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</row>
    <row r="1102" spans="1:16">
      <c r="A1102" s="42"/>
      <c r="B1102" s="43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</row>
    <row r="1103" spans="1:16">
      <c r="A1103" s="42"/>
      <c r="B1103" s="43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</row>
    <row r="1104" spans="1:16">
      <c r="A1104" s="42"/>
      <c r="B1104" s="43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</row>
    <row r="1105" spans="1:16">
      <c r="A1105" s="42"/>
      <c r="B1105" s="43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</row>
    <row r="1106" spans="1:16">
      <c r="A1106" s="42"/>
      <c r="B1106" s="43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</row>
    <row r="1107" spans="1:16">
      <c r="A1107" s="42"/>
      <c r="B1107" s="43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</row>
    <row r="1108" spans="1:16">
      <c r="A1108" s="42"/>
      <c r="B1108" s="43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</row>
    <row r="1109" spans="1:16">
      <c r="A1109" s="42"/>
      <c r="B1109" s="43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</row>
    <row r="1110" spans="1:16">
      <c r="A1110" s="42"/>
      <c r="B1110" s="43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</row>
    <row r="1111" spans="1:16">
      <c r="A1111" s="42"/>
      <c r="B1111" s="43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</row>
    <row r="1112" spans="1:16">
      <c r="A1112" s="42"/>
      <c r="B1112" s="43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</row>
    <row r="1113" spans="1:16">
      <c r="A1113" s="42"/>
      <c r="B1113" s="43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</row>
    <row r="1114" spans="1:16">
      <c r="A1114" s="42"/>
      <c r="B1114" s="43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</row>
    <row r="1115" spans="1:16">
      <c r="A1115" s="42"/>
      <c r="B1115" s="43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</row>
    <row r="1116" spans="1:16">
      <c r="A1116" s="42"/>
      <c r="B1116" s="43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</row>
    <row r="1117" spans="1:16">
      <c r="A1117" s="42"/>
      <c r="B1117" s="43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</row>
    <row r="1118" spans="1:16">
      <c r="A1118" s="42"/>
      <c r="B1118" s="43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</row>
    <row r="1119" spans="1:16">
      <c r="A1119" s="42"/>
      <c r="B1119" s="43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</row>
    <row r="1120" spans="1:16">
      <c r="A1120" s="42"/>
      <c r="B1120" s="43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</row>
    <row r="1121" spans="1:16">
      <c r="A1121" s="42"/>
      <c r="B1121" s="43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</row>
    <row r="1122" spans="1:16">
      <c r="A1122" s="42"/>
      <c r="B1122" s="43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</row>
    <row r="1123" spans="1:16">
      <c r="A1123" s="42"/>
      <c r="B1123" s="43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</row>
    <row r="1124" spans="1:16">
      <c r="A1124" s="42"/>
      <c r="B1124" s="43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</row>
    <row r="1125" spans="1:16">
      <c r="A1125" s="42"/>
      <c r="B1125" s="43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</row>
    <row r="1126" spans="1:16">
      <c r="A1126" s="42"/>
      <c r="B1126" s="43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</row>
    <row r="1127" spans="1:16">
      <c r="A1127" s="42"/>
      <c r="B1127" s="43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</row>
    <row r="1128" spans="1:16">
      <c r="A1128" s="42"/>
      <c r="B1128" s="43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</row>
    <row r="1129" spans="1:16">
      <c r="A1129" s="42"/>
      <c r="B1129" s="43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</row>
    <row r="1130" spans="1:16">
      <c r="A1130" s="42"/>
      <c r="B1130" s="43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</row>
    <row r="1131" spans="1:16">
      <c r="A1131" s="42"/>
      <c r="B1131" s="43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</row>
    <row r="1132" spans="1:16">
      <c r="A1132" s="42"/>
      <c r="B1132" s="43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</row>
    <row r="1133" spans="1:16">
      <c r="A1133" s="42"/>
      <c r="B1133" s="43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</row>
    <row r="1134" spans="1:16">
      <c r="A1134" s="42"/>
      <c r="B1134" s="43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</row>
    <row r="1135" spans="1:16">
      <c r="A1135" s="42"/>
      <c r="B1135" s="43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</row>
    <row r="1136" spans="1:16">
      <c r="A1136" s="42"/>
      <c r="B1136" s="43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</row>
    <row r="1137" spans="1:16">
      <c r="A1137" s="42"/>
      <c r="B1137" s="43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</row>
    <row r="1138" spans="1:16">
      <c r="A1138" s="42"/>
      <c r="B1138" s="43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</row>
    <row r="1139" spans="1:16">
      <c r="A1139" s="42"/>
      <c r="B1139" s="43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</row>
    <row r="1140" spans="1:16">
      <c r="A1140" s="42"/>
      <c r="B1140" s="43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</row>
    <row r="1141" spans="1:16">
      <c r="A1141" s="42"/>
      <c r="B1141" s="43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</row>
    <row r="1142" spans="1:16">
      <c r="A1142" s="42"/>
      <c r="B1142" s="43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</row>
    <row r="1143" spans="1:16">
      <c r="A1143" s="42"/>
      <c r="B1143" s="43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</row>
    <row r="1144" spans="1:16">
      <c r="A1144" s="42"/>
      <c r="B1144" s="43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</row>
    <row r="1145" spans="1:16">
      <c r="A1145" s="42"/>
      <c r="B1145" s="43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</row>
    <row r="1146" spans="1:16">
      <c r="A1146" s="42"/>
      <c r="B1146" s="43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</row>
    <row r="1147" spans="1:16">
      <c r="A1147" s="42"/>
      <c r="B1147" s="43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</row>
    <row r="1148" spans="1:16">
      <c r="A1148" s="42"/>
      <c r="B1148" s="43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</row>
    <row r="1149" spans="1:16">
      <c r="A1149" s="42"/>
      <c r="B1149" s="43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</row>
    <row r="1150" spans="1:16">
      <c r="A1150" s="42"/>
      <c r="B1150" s="43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</row>
    <row r="1151" spans="1:16">
      <c r="A1151" s="42"/>
      <c r="B1151" s="43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</row>
    <row r="1152" spans="1:16">
      <c r="A1152" s="42"/>
      <c r="B1152" s="43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</row>
    <row r="1153" spans="1:16">
      <c r="A1153" s="42"/>
      <c r="B1153" s="43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</row>
    <row r="1154" spans="1:16">
      <c r="A1154" s="42"/>
      <c r="B1154" s="43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</row>
    <row r="1155" spans="1:16">
      <c r="A1155" s="42"/>
      <c r="B1155" s="43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</row>
    <row r="1156" spans="1:16">
      <c r="A1156" s="42"/>
      <c r="B1156" s="43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</row>
    <row r="1157" spans="1:16">
      <c r="A1157" s="42"/>
      <c r="B1157" s="43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</row>
    <row r="1158" spans="1:16">
      <c r="A1158" s="42"/>
      <c r="B1158" s="43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</row>
    <row r="1159" spans="1:16">
      <c r="A1159" s="42"/>
      <c r="B1159" s="43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</row>
    <row r="1160" spans="1:16">
      <c r="A1160" s="42"/>
      <c r="B1160" s="43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</row>
    <row r="1161" spans="1:16">
      <c r="A1161" s="42"/>
      <c r="B1161" s="43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</row>
    <row r="1162" spans="1:16">
      <c r="A1162" s="42"/>
      <c r="B1162" s="43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</row>
    <row r="1163" spans="1:16">
      <c r="A1163" s="42"/>
      <c r="B1163" s="43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</row>
    <row r="1164" spans="1:16">
      <c r="A1164" s="42"/>
      <c r="B1164" s="43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</row>
    <row r="1165" spans="1:16">
      <c r="A1165" s="42"/>
      <c r="B1165" s="43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</row>
    <row r="1166" spans="1:16">
      <c r="A1166" s="42"/>
      <c r="B1166" s="43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</row>
    <row r="1167" spans="1:16">
      <c r="A1167" s="42"/>
      <c r="B1167" s="43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</row>
    <row r="1168" spans="1:16">
      <c r="A1168" s="42"/>
      <c r="B1168" s="43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</row>
    <row r="1169" spans="1:16">
      <c r="A1169" s="42"/>
      <c r="B1169" s="43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</row>
    <row r="1170" spans="1:16">
      <c r="A1170" s="42"/>
      <c r="B1170" s="43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</row>
    <row r="1171" spans="1:16">
      <c r="A1171" s="42"/>
      <c r="B1171" s="43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</row>
    <row r="1172" spans="1:16">
      <c r="A1172" s="42"/>
      <c r="B1172" s="43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</row>
    <row r="1173" spans="1:16">
      <c r="A1173" s="42"/>
      <c r="B1173" s="43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</row>
    <row r="1174" spans="1:16">
      <c r="A1174" s="42"/>
      <c r="B1174" s="43"/>
      <c r="C1174" s="42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</row>
    <row r="1175" spans="1:16">
      <c r="A1175" s="42"/>
      <c r="B1175" s="43"/>
      <c r="C1175" s="42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</row>
    <row r="1176" spans="1:16">
      <c r="A1176" s="42"/>
      <c r="B1176" s="43"/>
      <c r="C1176" s="42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</row>
    <row r="1177" spans="1:16">
      <c r="A1177" s="42"/>
      <c r="B1177" s="43"/>
      <c r="C1177" s="42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</row>
    <row r="1178" spans="1:16">
      <c r="A1178" s="42"/>
      <c r="B1178" s="43"/>
      <c r="C1178" s="42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</row>
    <row r="1179" spans="1:16">
      <c r="A1179" s="42"/>
      <c r="B1179" s="43"/>
      <c r="C1179" s="42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</row>
    <row r="1180" spans="1:16">
      <c r="A1180" s="42"/>
      <c r="B1180" s="43"/>
      <c r="C1180" s="42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</row>
    <row r="1181" spans="1:16">
      <c r="A1181" s="42"/>
      <c r="B1181" s="43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</row>
    <row r="1182" spans="1:16">
      <c r="A1182" s="42"/>
      <c r="B1182" s="43"/>
      <c r="C1182" s="42"/>
      <c r="D1182" s="42"/>
      <c r="E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</row>
    <row r="1183" spans="1:16">
      <c r="A1183" s="42"/>
      <c r="B1183" s="43"/>
      <c r="C1183" s="42"/>
      <c r="D1183" s="42"/>
      <c r="E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</row>
    <row r="1184" spans="1:16">
      <c r="A1184" s="42"/>
      <c r="B1184" s="43"/>
      <c r="C1184" s="42"/>
      <c r="D1184" s="42"/>
      <c r="E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</row>
    <row r="1185" spans="1:16">
      <c r="A1185" s="42"/>
      <c r="B1185" s="43"/>
      <c r="C1185" s="42"/>
      <c r="D1185" s="42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</row>
    <row r="1186" spans="1:16">
      <c r="A1186" s="42"/>
      <c r="B1186" s="43"/>
      <c r="C1186" s="42"/>
      <c r="D1186" s="42"/>
      <c r="E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</row>
    <row r="1187" spans="1:16">
      <c r="A1187" s="42"/>
      <c r="B1187" s="43"/>
      <c r="C1187" s="42"/>
      <c r="D1187" s="42"/>
      <c r="E1187" s="42"/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</row>
    <row r="1188" spans="1:16">
      <c r="A1188" s="42"/>
      <c r="B1188" s="43"/>
      <c r="C1188" s="42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</row>
    <row r="1189" spans="1:16">
      <c r="A1189" s="42"/>
      <c r="B1189" s="43"/>
      <c r="C1189" s="42"/>
      <c r="D1189" s="42"/>
      <c r="E1189" s="42"/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</row>
    <row r="1190" spans="1:16">
      <c r="A1190" s="42"/>
      <c r="B1190" s="43"/>
      <c r="C1190" s="42"/>
      <c r="D1190" s="42"/>
      <c r="E1190" s="42"/>
      <c r="F1190" s="42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</row>
    <row r="1191" spans="1:16">
      <c r="A1191" s="42"/>
      <c r="B1191" s="43"/>
      <c r="C1191" s="42"/>
      <c r="D1191" s="42"/>
      <c r="E1191" s="42"/>
      <c r="F1191" s="42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</row>
    <row r="1192" spans="1:16">
      <c r="A1192" s="42"/>
      <c r="B1192" s="43"/>
      <c r="C1192" s="42"/>
      <c r="D1192" s="42"/>
      <c r="E1192" s="42"/>
      <c r="F1192" s="42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</row>
    <row r="1193" spans="1:16">
      <c r="A1193" s="42"/>
      <c r="B1193" s="43"/>
      <c r="C1193" s="42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</row>
    <row r="1194" spans="1:16">
      <c r="A1194" s="42"/>
      <c r="B1194" s="43"/>
      <c r="C1194" s="42"/>
      <c r="D1194" s="42"/>
      <c r="E1194" s="42"/>
      <c r="F1194" s="42"/>
      <c r="G1194" s="42"/>
      <c r="H1194" s="42"/>
      <c r="I1194" s="42"/>
      <c r="J1194" s="42"/>
      <c r="K1194" s="42"/>
      <c r="L1194" s="42"/>
      <c r="M1194" s="42"/>
      <c r="N1194" s="42"/>
      <c r="O1194" s="42"/>
      <c r="P1194" s="42"/>
    </row>
    <row r="1195" spans="1:16">
      <c r="A1195" s="42"/>
      <c r="B1195" s="43"/>
      <c r="C1195" s="42"/>
      <c r="D1195" s="42"/>
      <c r="E1195" s="42"/>
      <c r="F1195" s="42"/>
      <c r="G1195" s="42"/>
      <c r="H1195" s="42"/>
      <c r="I1195" s="42"/>
      <c r="J1195" s="42"/>
      <c r="K1195" s="42"/>
      <c r="L1195" s="42"/>
      <c r="M1195" s="42"/>
      <c r="N1195" s="42"/>
      <c r="O1195" s="42"/>
      <c r="P1195" s="42"/>
    </row>
    <row r="1196" spans="1:16">
      <c r="A1196" s="42"/>
      <c r="B1196" s="43"/>
      <c r="C1196" s="42"/>
      <c r="D1196" s="42"/>
      <c r="E1196" s="42"/>
      <c r="F1196" s="42"/>
      <c r="G1196" s="42"/>
      <c r="H1196" s="42"/>
      <c r="I1196" s="42"/>
      <c r="J1196" s="42"/>
      <c r="K1196" s="42"/>
      <c r="L1196" s="42"/>
      <c r="M1196" s="42"/>
      <c r="N1196" s="42"/>
      <c r="O1196" s="42"/>
      <c r="P1196" s="42"/>
    </row>
    <row r="1197" spans="1:16">
      <c r="A1197" s="42"/>
      <c r="B1197" s="43"/>
      <c r="C1197" s="42"/>
      <c r="D1197" s="42"/>
      <c r="E1197" s="42"/>
      <c r="F1197" s="42"/>
      <c r="G1197" s="42"/>
      <c r="H1197" s="42"/>
      <c r="I1197" s="42"/>
      <c r="J1197" s="42"/>
      <c r="K1197" s="42"/>
      <c r="L1197" s="42"/>
      <c r="M1197" s="42"/>
      <c r="N1197" s="42"/>
      <c r="O1197" s="42"/>
      <c r="P1197" s="42"/>
    </row>
    <row r="1198" spans="1:16">
      <c r="A1198" s="42"/>
      <c r="B1198" s="43"/>
      <c r="C1198" s="42"/>
      <c r="D1198" s="42"/>
      <c r="E1198" s="42"/>
      <c r="F1198" s="42"/>
      <c r="G1198" s="42"/>
      <c r="H1198" s="42"/>
      <c r="I1198" s="42"/>
      <c r="J1198" s="42"/>
      <c r="K1198" s="42"/>
      <c r="L1198" s="42"/>
      <c r="M1198" s="42"/>
      <c r="N1198" s="42"/>
      <c r="O1198" s="42"/>
      <c r="P1198" s="42"/>
    </row>
    <row r="1199" spans="1:16">
      <c r="A1199" s="42"/>
      <c r="B1199" s="43"/>
      <c r="C1199" s="42"/>
      <c r="D1199" s="42"/>
      <c r="E1199" s="42"/>
      <c r="F1199" s="42"/>
      <c r="G1199" s="42"/>
      <c r="H1199" s="42"/>
      <c r="I1199" s="42"/>
      <c r="J1199" s="42"/>
      <c r="K1199" s="42"/>
      <c r="L1199" s="42"/>
      <c r="M1199" s="42"/>
      <c r="N1199" s="42"/>
      <c r="O1199" s="42"/>
      <c r="P1199" s="42"/>
    </row>
    <row r="1200" spans="1:16">
      <c r="A1200" s="42"/>
      <c r="B1200" s="43"/>
      <c r="C1200" s="42"/>
      <c r="D1200" s="42"/>
      <c r="E1200" s="42"/>
      <c r="F1200" s="42"/>
      <c r="G1200" s="42"/>
      <c r="H1200" s="42"/>
      <c r="I1200" s="42"/>
      <c r="J1200" s="42"/>
      <c r="K1200" s="42"/>
      <c r="L1200" s="42"/>
      <c r="M1200" s="42"/>
      <c r="N1200" s="42"/>
      <c r="O1200" s="42"/>
      <c r="P1200" s="42"/>
    </row>
    <row r="1201" spans="1:16">
      <c r="A1201" s="42"/>
      <c r="B1201" s="43"/>
      <c r="C1201" s="42"/>
      <c r="D1201" s="42"/>
      <c r="E1201" s="42"/>
      <c r="F1201" s="42"/>
      <c r="G1201" s="42"/>
      <c r="H1201" s="42"/>
      <c r="I1201" s="42"/>
      <c r="J1201" s="42"/>
      <c r="K1201" s="42"/>
      <c r="L1201" s="42"/>
      <c r="M1201" s="42"/>
      <c r="N1201" s="42"/>
      <c r="O1201" s="42"/>
      <c r="P1201" s="42"/>
    </row>
    <row r="1202" spans="1:16">
      <c r="A1202" s="42"/>
      <c r="B1202" s="43"/>
      <c r="C1202" s="42"/>
      <c r="D1202" s="42"/>
      <c r="E1202" s="42"/>
      <c r="F1202" s="42"/>
      <c r="G1202" s="42"/>
      <c r="H1202" s="42"/>
      <c r="I1202" s="42"/>
      <c r="J1202" s="42"/>
      <c r="K1202" s="42"/>
      <c r="L1202" s="42"/>
      <c r="M1202" s="42"/>
      <c r="N1202" s="42"/>
      <c r="O1202" s="42"/>
      <c r="P1202" s="42"/>
    </row>
    <row r="1203" spans="1:16">
      <c r="A1203" s="42"/>
      <c r="B1203" s="43"/>
      <c r="C1203" s="42"/>
      <c r="D1203" s="42"/>
      <c r="E1203" s="42"/>
      <c r="F1203" s="42"/>
      <c r="G1203" s="42"/>
      <c r="H1203" s="42"/>
      <c r="I1203" s="42"/>
      <c r="J1203" s="42"/>
      <c r="K1203" s="42"/>
      <c r="L1203" s="42"/>
      <c r="M1203" s="42"/>
      <c r="N1203" s="42"/>
      <c r="O1203" s="42"/>
      <c r="P1203" s="42"/>
    </row>
    <row r="1204" spans="1:16">
      <c r="A1204" s="42"/>
      <c r="B1204" s="43"/>
      <c r="C1204" s="42"/>
      <c r="D1204" s="42"/>
      <c r="E1204" s="42"/>
      <c r="F1204" s="42"/>
      <c r="G1204" s="42"/>
      <c r="H1204" s="42"/>
      <c r="I1204" s="42"/>
      <c r="J1204" s="42"/>
      <c r="K1204" s="42"/>
      <c r="L1204" s="42"/>
      <c r="M1204" s="42"/>
      <c r="N1204" s="42"/>
      <c r="O1204" s="42"/>
      <c r="P1204" s="42"/>
    </row>
    <row r="1205" spans="1:16">
      <c r="A1205" s="42"/>
      <c r="B1205" s="43"/>
      <c r="C1205" s="42"/>
      <c r="D1205" s="42"/>
      <c r="E1205" s="42"/>
      <c r="F1205" s="42"/>
      <c r="G1205" s="42"/>
      <c r="H1205" s="42"/>
      <c r="I1205" s="42"/>
      <c r="J1205" s="42"/>
      <c r="K1205" s="42"/>
      <c r="L1205" s="42"/>
      <c r="M1205" s="42"/>
      <c r="N1205" s="42"/>
      <c r="O1205" s="42"/>
      <c r="P1205" s="42"/>
    </row>
    <row r="1206" spans="1:16">
      <c r="A1206" s="42"/>
      <c r="B1206" s="43"/>
      <c r="C1206" s="42"/>
      <c r="D1206" s="42"/>
      <c r="E1206" s="42"/>
      <c r="F1206" s="42"/>
      <c r="G1206" s="42"/>
      <c r="H1206" s="42"/>
      <c r="I1206" s="42"/>
      <c r="J1206" s="42"/>
      <c r="K1206" s="42"/>
      <c r="L1206" s="42"/>
      <c r="M1206" s="42"/>
      <c r="N1206" s="42"/>
      <c r="O1206" s="42"/>
      <c r="P1206" s="42"/>
    </row>
    <row r="1207" spans="1:16">
      <c r="A1207" s="42"/>
      <c r="B1207" s="43"/>
      <c r="C1207" s="42"/>
      <c r="D1207" s="42"/>
      <c r="E1207" s="42"/>
      <c r="F1207" s="42"/>
      <c r="G1207" s="42"/>
      <c r="H1207" s="42"/>
      <c r="I1207" s="42"/>
      <c r="J1207" s="42"/>
      <c r="K1207" s="42"/>
      <c r="L1207" s="42"/>
      <c r="M1207" s="42"/>
      <c r="N1207" s="42"/>
      <c r="O1207" s="42"/>
      <c r="P1207" s="42"/>
    </row>
    <row r="1208" spans="1:16">
      <c r="A1208" s="42"/>
      <c r="B1208" s="43"/>
      <c r="C1208" s="42"/>
      <c r="D1208" s="42"/>
      <c r="E1208" s="42"/>
      <c r="F1208" s="42"/>
      <c r="G1208" s="42"/>
      <c r="H1208" s="42"/>
      <c r="I1208" s="42"/>
      <c r="J1208" s="42"/>
      <c r="K1208" s="42"/>
      <c r="L1208" s="42"/>
      <c r="M1208" s="42"/>
      <c r="N1208" s="42"/>
      <c r="O1208" s="42"/>
      <c r="P1208" s="42"/>
    </row>
    <row r="1209" spans="1:16">
      <c r="A1209" s="42"/>
      <c r="B1209" s="43"/>
      <c r="C1209" s="42"/>
      <c r="D1209" s="42"/>
      <c r="E1209" s="42"/>
      <c r="F1209" s="42"/>
      <c r="G1209" s="42"/>
      <c r="H1209" s="42"/>
      <c r="I1209" s="42"/>
      <c r="J1209" s="42"/>
      <c r="K1209" s="42"/>
      <c r="L1209" s="42"/>
      <c r="M1209" s="42"/>
      <c r="N1209" s="42"/>
      <c r="O1209" s="42"/>
      <c r="P1209" s="42"/>
    </row>
    <row r="1210" spans="1:16">
      <c r="A1210" s="42"/>
      <c r="B1210" s="43"/>
      <c r="C1210" s="42"/>
      <c r="D1210" s="42"/>
      <c r="E1210" s="42"/>
      <c r="F1210" s="42"/>
      <c r="G1210" s="42"/>
      <c r="H1210" s="42"/>
      <c r="I1210" s="42"/>
      <c r="J1210" s="42"/>
      <c r="K1210" s="42"/>
      <c r="L1210" s="42"/>
      <c r="M1210" s="42"/>
      <c r="N1210" s="42"/>
      <c r="O1210" s="42"/>
      <c r="P1210" s="42"/>
    </row>
    <row r="1211" spans="1:16">
      <c r="A1211" s="42"/>
      <c r="B1211" s="43"/>
      <c r="C1211" s="42"/>
      <c r="D1211" s="42"/>
      <c r="E1211" s="42"/>
      <c r="F1211" s="42"/>
      <c r="G1211" s="42"/>
      <c r="H1211" s="42"/>
      <c r="I1211" s="42"/>
      <c r="J1211" s="42"/>
      <c r="K1211" s="42"/>
      <c r="L1211" s="42"/>
      <c r="M1211" s="42"/>
      <c r="N1211" s="42"/>
      <c r="O1211" s="42"/>
      <c r="P1211" s="42"/>
    </row>
    <row r="1212" spans="1:16">
      <c r="A1212" s="42"/>
      <c r="B1212" s="43"/>
      <c r="C1212" s="42"/>
      <c r="D1212" s="42"/>
      <c r="E1212" s="42"/>
      <c r="F1212" s="42"/>
      <c r="G1212" s="42"/>
      <c r="H1212" s="42"/>
      <c r="I1212" s="42"/>
      <c r="J1212" s="42"/>
      <c r="K1212" s="42"/>
      <c r="L1212" s="42"/>
      <c r="M1212" s="42"/>
      <c r="N1212" s="42"/>
      <c r="O1212" s="42"/>
      <c r="P1212" s="42"/>
    </row>
    <row r="1213" spans="1:16">
      <c r="A1213" s="42"/>
      <c r="B1213" s="43"/>
      <c r="C1213" s="42"/>
      <c r="D1213" s="42"/>
      <c r="E1213" s="42"/>
      <c r="F1213" s="42"/>
      <c r="G1213" s="42"/>
      <c r="H1213" s="42"/>
      <c r="I1213" s="42"/>
      <c r="J1213" s="42"/>
      <c r="K1213" s="42"/>
      <c r="L1213" s="42"/>
      <c r="M1213" s="42"/>
      <c r="N1213" s="42"/>
      <c r="O1213" s="42"/>
      <c r="P1213" s="42"/>
    </row>
    <row r="1214" spans="1:16">
      <c r="A1214" s="42"/>
      <c r="B1214" s="43"/>
      <c r="C1214" s="42"/>
      <c r="D1214" s="42"/>
      <c r="E1214" s="42"/>
      <c r="F1214" s="42"/>
      <c r="G1214" s="42"/>
      <c r="H1214" s="42"/>
      <c r="I1214" s="42"/>
      <c r="J1214" s="42"/>
      <c r="K1214" s="42"/>
      <c r="L1214" s="42"/>
      <c r="M1214" s="42"/>
      <c r="N1214" s="42"/>
      <c r="O1214" s="42"/>
      <c r="P1214" s="42"/>
    </row>
    <row r="1215" spans="1:16">
      <c r="A1215" s="42"/>
      <c r="B1215" s="43"/>
      <c r="C1215" s="42"/>
      <c r="D1215" s="42"/>
      <c r="E1215" s="42"/>
      <c r="F1215" s="42"/>
      <c r="G1215" s="42"/>
      <c r="H1215" s="42"/>
      <c r="I1215" s="42"/>
      <c r="J1215" s="42"/>
      <c r="K1215" s="42"/>
      <c r="L1215" s="42"/>
      <c r="M1215" s="42"/>
      <c r="N1215" s="42"/>
      <c r="O1215" s="42"/>
      <c r="P1215" s="42"/>
    </row>
    <row r="1216" spans="1:16">
      <c r="A1216" s="42"/>
      <c r="B1216" s="43"/>
      <c r="C1216" s="42"/>
      <c r="D1216" s="42"/>
      <c r="E1216" s="42"/>
      <c r="F1216" s="42"/>
      <c r="G1216" s="42"/>
      <c r="H1216" s="42"/>
      <c r="I1216" s="42"/>
      <c r="J1216" s="42"/>
      <c r="K1216" s="42"/>
      <c r="L1216" s="42"/>
      <c r="M1216" s="42"/>
      <c r="N1216" s="42"/>
      <c r="O1216" s="42"/>
      <c r="P1216" s="42"/>
    </row>
    <row r="1217" spans="1:16">
      <c r="A1217" s="42"/>
      <c r="B1217" s="43"/>
      <c r="C1217" s="42"/>
      <c r="D1217" s="42"/>
      <c r="E1217" s="42"/>
      <c r="F1217" s="42"/>
      <c r="G1217" s="42"/>
      <c r="H1217" s="42"/>
      <c r="I1217" s="42"/>
      <c r="J1217" s="42"/>
      <c r="K1217" s="42"/>
      <c r="L1217" s="42"/>
      <c r="M1217" s="42"/>
      <c r="N1217" s="42"/>
      <c r="O1217" s="42"/>
      <c r="P1217" s="42"/>
    </row>
    <row r="1218" spans="1:16">
      <c r="A1218" s="42"/>
      <c r="B1218" s="43"/>
      <c r="C1218" s="42"/>
      <c r="D1218" s="42"/>
      <c r="E1218" s="42"/>
      <c r="F1218" s="42"/>
      <c r="G1218" s="42"/>
      <c r="H1218" s="42"/>
      <c r="I1218" s="42"/>
      <c r="J1218" s="42"/>
      <c r="K1218" s="42"/>
      <c r="L1218" s="42"/>
      <c r="M1218" s="42"/>
      <c r="N1218" s="42"/>
      <c r="O1218" s="42"/>
      <c r="P1218" s="42"/>
    </row>
    <row r="1219" spans="1:16">
      <c r="A1219" s="42"/>
      <c r="B1219" s="43"/>
      <c r="C1219" s="42"/>
      <c r="D1219" s="42"/>
      <c r="E1219" s="42"/>
      <c r="F1219" s="42"/>
      <c r="G1219" s="42"/>
      <c r="H1219" s="42"/>
      <c r="I1219" s="42"/>
      <c r="J1219" s="42"/>
      <c r="K1219" s="42"/>
      <c r="L1219" s="42"/>
      <c r="M1219" s="42"/>
      <c r="N1219" s="42"/>
      <c r="O1219" s="42"/>
      <c r="P1219" s="42"/>
    </row>
    <row r="1220" spans="1:16">
      <c r="A1220" s="42"/>
      <c r="B1220" s="43"/>
      <c r="C1220" s="42"/>
      <c r="D1220" s="42"/>
      <c r="E1220" s="42"/>
      <c r="F1220" s="42"/>
      <c r="G1220" s="42"/>
      <c r="H1220" s="42"/>
      <c r="I1220" s="42"/>
      <c r="J1220" s="42"/>
      <c r="K1220" s="42"/>
      <c r="L1220" s="42"/>
      <c r="M1220" s="42"/>
      <c r="N1220" s="42"/>
      <c r="O1220" s="42"/>
      <c r="P1220" s="42"/>
    </row>
    <row r="1221" spans="1:16">
      <c r="A1221" s="42"/>
      <c r="B1221" s="43"/>
      <c r="C1221" s="42"/>
      <c r="D1221" s="42"/>
      <c r="E1221" s="42"/>
      <c r="F1221" s="42"/>
      <c r="G1221" s="42"/>
      <c r="H1221" s="42"/>
      <c r="I1221" s="42"/>
      <c r="J1221" s="42"/>
      <c r="K1221" s="42"/>
      <c r="L1221" s="42"/>
      <c r="M1221" s="42"/>
      <c r="N1221" s="42"/>
      <c r="O1221" s="42"/>
      <c r="P1221" s="42"/>
    </row>
    <row r="1222" spans="1:16">
      <c r="A1222" s="42"/>
      <c r="B1222" s="43"/>
      <c r="C1222" s="42"/>
      <c r="D1222" s="42"/>
      <c r="E1222" s="42"/>
      <c r="F1222" s="42"/>
      <c r="G1222" s="42"/>
      <c r="H1222" s="42"/>
      <c r="I1222" s="42"/>
      <c r="J1222" s="42"/>
      <c r="K1222" s="42"/>
      <c r="L1222" s="42"/>
      <c r="M1222" s="42"/>
      <c r="N1222" s="42"/>
      <c r="O1222" s="42"/>
      <c r="P1222" s="42"/>
    </row>
    <row r="1223" spans="1:16">
      <c r="A1223" s="42"/>
      <c r="B1223" s="43"/>
      <c r="C1223" s="42"/>
      <c r="D1223" s="42"/>
      <c r="E1223" s="42"/>
      <c r="F1223" s="42"/>
      <c r="G1223" s="42"/>
      <c r="H1223" s="42"/>
      <c r="I1223" s="42"/>
      <c r="J1223" s="42"/>
      <c r="K1223" s="42"/>
      <c r="L1223" s="42"/>
      <c r="M1223" s="42"/>
      <c r="N1223" s="42"/>
      <c r="O1223" s="42"/>
      <c r="P1223" s="42"/>
    </row>
    <row r="1224" spans="1:16">
      <c r="A1224" s="42"/>
      <c r="B1224" s="43"/>
      <c r="C1224" s="42"/>
      <c r="D1224" s="42"/>
      <c r="E1224" s="42"/>
      <c r="F1224" s="42"/>
      <c r="G1224" s="42"/>
      <c r="H1224" s="42"/>
      <c r="I1224" s="42"/>
      <c r="J1224" s="42"/>
      <c r="K1224" s="42"/>
      <c r="L1224" s="42"/>
      <c r="M1224" s="42"/>
      <c r="N1224" s="42"/>
      <c r="O1224" s="42"/>
      <c r="P1224" s="42"/>
    </row>
    <row r="1225" spans="1:16">
      <c r="A1225" s="42"/>
      <c r="B1225" s="43"/>
      <c r="C1225" s="42"/>
      <c r="D1225" s="42"/>
      <c r="E1225" s="42"/>
      <c r="F1225" s="42"/>
      <c r="G1225" s="42"/>
      <c r="H1225" s="42"/>
      <c r="I1225" s="42"/>
      <c r="J1225" s="42"/>
      <c r="K1225" s="42"/>
      <c r="L1225" s="42"/>
      <c r="M1225" s="42"/>
      <c r="N1225" s="42"/>
      <c r="O1225" s="42"/>
      <c r="P1225" s="42"/>
    </row>
    <row r="1226" spans="1:16">
      <c r="A1226" s="42"/>
      <c r="B1226" s="43"/>
      <c r="C1226" s="42"/>
      <c r="D1226" s="42"/>
      <c r="E1226" s="42"/>
      <c r="F1226" s="42"/>
      <c r="G1226" s="42"/>
      <c r="H1226" s="42"/>
      <c r="I1226" s="42"/>
      <c r="J1226" s="42"/>
      <c r="K1226" s="42"/>
      <c r="L1226" s="42"/>
      <c r="M1226" s="42"/>
      <c r="N1226" s="42"/>
      <c r="O1226" s="42"/>
      <c r="P1226" s="42"/>
    </row>
    <row r="1227" spans="1:16">
      <c r="A1227" s="42"/>
      <c r="B1227" s="43"/>
      <c r="C1227" s="42"/>
      <c r="D1227" s="42"/>
      <c r="E1227" s="42"/>
      <c r="F1227" s="42"/>
      <c r="G1227" s="42"/>
      <c r="H1227" s="42"/>
      <c r="I1227" s="42"/>
      <c r="J1227" s="42"/>
      <c r="K1227" s="42"/>
      <c r="L1227" s="42"/>
      <c r="M1227" s="42"/>
      <c r="N1227" s="42"/>
      <c r="O1227" s="42"/>
      <c r="P1227" s="42"/>
    </row>
    <row r="1228" spans="1:16">
      <c r="A1228" s="42"/>
      <c r="B1228" s="43"/>
      <c r="C1228" s="42"/>
      <c r="D1228" s="42"/>
      <c r="E1228" s="42"/>
      <c r="F1228" s="42"/>
      <c r="G1228" s="42"/>
      <c r="H1228" s="42"/>
      <c r="I1228" s="42"/>
      <c r="J1228" s="42"/>
      <c r="K1228" s="42"/>
      <c r="L1228" s="42"/>
      <c r="M1228" s="42"/>
      <c r="N1228" s="42"/>
      <c r="O1228" s="42"/>
      <c r="P1228" s="42"/>
    </row>
    <row r="1229" spans="1:16">
      <c r="A1229" s="42"/>
      <c r="B1229" s="43"/>
      <c r="C1229" s="42"/>
      <c r="D1229" s="42"/>
      <c r="E1229" s="42"/>
      <c r="F1229" s="42"/>
      <c r="G1229" s="42"/>
      <c r="H1229" s="42"/>
      <c r="I1229" s="42"/>
      <c r="J1229" s="42"/>
      <c r="K1229" s="42"/>
      <c r="L1229" s="42"/>
      <c r="M1229" s="42"/>
      <c r="N1229" s="42"/>
      <c r="O1229" s="42"/>
      <c r="P1229" s="42"/>
    </row>
    <row r="1230" spans="1:16">
      <c r="A1230" s="42"/>
      <c r="B1230" s="43"/>
      <c r="C1230" s="42"/>
      <c r="D1230" s="42"/>
      <c r="E1230" s="42"/>
      <c r="F1230" s="42"/>
      <c r="G1230" s="42"/>
      <c r="H1230" s="42"/>
      <c r="I1230" s="42"/>
      <c r="J1230" s="42"/>
      <c r="K1230" s="42"/>
      <c r="L1230" s="42"/>
      <c r="M1230" s="42"/>
      <c r="N1230" s="42"/>
      <c r="O1230" s="42"/>
      <c r="P1230" s="42"/>
    </row>
    <row r="1231" spans="1:16">
      <c r="A1231" s="42"/>
      <c r="B1231" s="43"/>
      <c r="C1231" s="42"/>
      <c r="D1231" s="42"/>
      <c r="E1231" s="42"/>
      <c r="F1231" s="42"/>
      <c r="G1231" s="42"/>
      <c r="H1231" s="42"/>
      <c r="I1231" s="42"/>
      <c r="J1231" s="42"/>
      <c r="K1231" s="42"/>
      <c r="L1231" s="42"/>
      <c r="M1231" s="42"/>
      <c r="N1231" s="42"/>
      <c r="O1231" s="42"/>
      <c r="P1231" s="42"/>
    </row>
    <row r="1232" spans="1:16">
      <c r="A1232" s="42"/>
      <c r="B1232" s="43"/>
      <c r="C1232" s="42"/>
      <c r="D1232" s="42"/>
      <c r="E1232" s="42"/>
      <c r="F1232" s="42"/>
      <c r="G1232" s="42"/>
      <c r="H1232" s="42"/>
      <c r="I1232" s="42"/>
      <c r="J1232" s="42"/>
      <c r="K1232" s="42"/>
      <c r="L1232" s="42"/>
      <c r="M1232" s="42"/>
      <c r="N1232" s="42"/>
      <c r="O1232" s="42"/>
      <c r="P1232" s="42"/>
    </row>
    <row r="1233" spans="1:16">
      <c r="A1233" s="42"/>
      <c r="B1233" s="43"/>
      <c r="C1233" s="42"/>
      <c r="D1233" s="42"/>
      <c r="E1233" s="42"/>
      <c r="F1233" s="42"/>
      <c r="G1233" s="42"/>
      <c r="H1233" s="42"/>
      <c r="I1233" s="42"/>
      <c r="J1233" s="42"/>
      <c r="K1233" s="42"/>
      <c r="L1233" s="42"/>
      <c r="M1233" s="42"/>
      <c r="N1233" s="42"/>
      <c r="O1233" s="42"/>
      <c r="P1233" s="42"/>
    </row>
    <row r="1234" spans="1:16">
      <c r="A1234" s="42"/>
      <c r="B1234" s="43"/>
      <c r="C1234" s="42"/>
      <c r="D1234" s="42"/>
      <c r="E1234" s="42"/>
      <c r="F1234" s="42"/>
      <c r="G1234" s="42"/>
      <c r="H1234" s="42"/>
      <c r="I1234" s="42"/>
      <c r="J1234" s="42"/>
      <c r="K1234" s="42"/>
      <c r="L1234" s="42"/>
      <c r="M1234" s="42"/>
      <c r="N1234" s="42"/>
      <c r="O1234" s="42"/>
      <c r="P1234" s="42"/>
    </row>
    <row r="1235" spans="1:16">
      <c r="A1235" s="42"/>
      <c r="B1235" s="43"/>
      <c r="C1235" s="42"/>
      <c r="D1235" s="42"/>
      <c r="E1235" s="42"/>
      <c r="F1235" s="42"/>
      <c r="G1235" s="42"/>
      <c r="H1235" s="42"/>
      <c r="I1235" s="42"/>
      <c r="J1235" s="42"/>
      <c r="K1235" s="42"/>
      <c r="L1235" s="42"/>
      <c r="M1235" s="42"/>
      <c r="N1235" s="42"/>
      <c r="O1235" s="42"/>
      <c r="P1235" s="42"/>
    </row>
    <row r="1236" spans="1:16">
      <c r="A1236" s="42"/>
      <c r="B1236" s="43"/>
      <c r="C1236" s="42"/>
      <c r="D1236" s="42"/>
      <c r="E1236" s="42"/>
      <c r="F1236" s="42"/>
      <c r="G1236" s="42"/>
      <c r="H1236" s="42"/>
      <c r="I1236" s="42"/>
      <c r="J1236" s="42"/>
      <c r="K1236" s="42"/>
      <c r="L1236" s="42"/>
      <c r="M1236" s="42"/>
      <c r="N1236" s="42"/>
      <c r="O1236" s="42"/>
      <c r="P1236" s="42"/>
    </row>
    <row r="1237" spans="1:16">
      <c r="A1237" s="42"/>
      <c r="B1237" s="43"/>
      <c r="C1237" s="42"/>
      <c r="D1237" s="42"/>
      <c r="E1237" s="42"/>
      <c r="F1237" s="42"/>
      <c r="G1237" s="42"/>
      <c r="H1237" s="42"/>
      <c r="I1237" s="42"/>
      <c r="J1237" s="42"/>
      <c r="K1237" s="42"/>
      <c r="L1237" s="42"/>
      <c r="M1237" s="42"/>
      <c r="N1237" s="42"/>
      <c r="O1237" s="42"/>
      <c r="P1237" s="42"/>
    </row>
    <row r="1238" spans="1:16">
      <c r="A1238" s="42"/>
      <c r="B1238" s="43"/>
      <c r="C1238" s="42"/>
      <c r="D1238" s="42"/>
      <c r="E1238" s="42"/>
      <c r="F1238" s="42"/>
      <c r="G1238" s="42"/>
      <c r="H1238" s="42"/>
      <c r="I1238" s="42"/>
      <c r="J1238" s="42"/>
      <c r="K1238" s="42"/>
      <c r="L1238" s="42"/>
      <c r="M1238" s="42"/>
      <c r="N1238" s="42"/>
      <c r="O1238" s="42"/>
      <c r="P1238" s="42"/>
    </row>
    <row r="1239" spans="1:16">
      <c r="A1239" s="42"/>
      <c r="B1239" s="43"/>
      <c r="C1239" s="42"/>
      <c r="D1239" s="42"/>
      <c r="E1239" s="42"/>
      <c r="F1239" s="42"/>
      <c r="G1239" s="42"/>
      <c r="H1239" s="42"/>
      <c r="I1239" s="42"/>
      <c r="J1239" s="42"/>
      <c r="K1239" s="42"/>
      <c r="L1239" s="42"/>
      <c r="M1239" s="42"/>
      <c r="N1239" s="42"/>
      <c r="O1239" s="42"/>
      <c r="P1239" s="42"/>
    </row>
    <row r="1240" spans="1:16">
      <c r="A1240" s="42"/>
      <c r="B1240" s="43"/>
      <c r="C1240" s="42"/>
      <c r="D1240" s="42"/>
      <c r="E1240" s="42"/>
      <c r="F1240" s="42"/>
      <c r="G1240" s="42"/>
      <c r="H1240" s="42"/>
      <c r="I1240" s="42"/>
      <c r="J1240" s="42"/>
      <c r="K1240" s="42"/>
      <c r="L1240" s="42"/>
      <c r="M1240" s="42"/>
      <c r="N1240" s="42"/>
      <c r="O1240" s="42"/>
      <c r="P1240" s="42"/>
    </row>
    <row r="1241" spans="1:16">
      <c r="A1241" s="42"/>
      <c r="B1241" s="43"/>
      <c r="C1241" s="42"/>
      <c r="D1241" s="42"/>
      <c r="E1241" s="42"/>
      <c r="F1241" s="42"/>
      <c r="G1241" s="42"/>
      <c r="H1241" s="42"/>
      <c r="I1241" s="42"/>
      <c r="J1241" s="42"/>
      <c r="K1241" s="42"/>
      <c r="L1241" s="42"/>
      <c r="M1241" s="42"/>
      <c r="N1241" s="42"/>
      <c r="O1241" s="42"/>
      <c r="P1241" s="42"/>
    </row>
    <row r="1242" spans="1:16">
      <c r="A1242" s="42"/>
      <c r="B1242" s="43"/>
      <c r="C1242" s="42"/>
      <c r="D1242" s="42"/>
      <c r="E1242" s="42"/>
      <c r="F1242" s="42"/>
      <c r="G1242" s="42"/>
      <c r="H1242" s="42"/>
      <c r="I1242" s="42"/>
      <c r="J1242" s="42"/>
      <c r="K1242" s="42"/>
      <c r="L1242" s="42"/>
      <c r="M1242" s="42"/>
      <c r="N1242" s="42"/>
      <c r="O1242" s="42"/>
      <c r="P1242" s="42"/>
    </row>
    <row r="1243" spans="1:16">
      <c r="A1243" s="42"/>
      <c r="B1243" s="43"/>
      <c r="C1243" s="42"/>
      <c r="D1243" s="42"/>
      <c r="E1243" s="42"/>
      <c r="F1243" s="42"/>
      <c r="G1243" s="42"/>
      <c r="H1243" s="42"/>
      <c r="I1243" s="42"/>
      <c r="J1243" s="42"/>
      <c r="K1243" s="42"/>
      <c r="L1243" s="42"/>
      <c r="M1243" s="42"/>
      <c r="N1243" s="42"/>
      <c r="O1243" s="42"/>
      <c r="P1243" s="42"/>
    </row>
    <row r="1244" spans="1:16">
      <c r="A1244" s="42"/>
      <c r="B1244" s="43"/>
      <c r="C1244" s="42"/>
      <c r="D1244" s="42"/>
      <c r="E1244" s="42"/>
      <c r="F1244" s="42"/>
      <c r="G1244" s="42"/>
      <c r="H1244" s="42"/>
      <c r="I1244" s="42"/>
      <c r="J1244" s="42"/>
      <c r="K1244" s="42"/>
      <c r="L1244" s="42"/>
      <c r="M1244" s="42"/>
      <c r="N1244" s="42"/>
      <c r="O1244" s="42"/>
      <c r="P1244" s="42"/>
    </row>
    <row r="1245" spans="1:16">
      <c r="A1245" s="42"/>
      <c r="B1245" s="43"/>
      <c r="C1245" s="42"/>
      <c r="D1245" s="42"/>
      <c r="E1245" s="42"/>
      <c r="F1245" s="42"/>
      <c r="G1245" s="42"/>
      <c r="H1245" s="42"/>
      <c r="I1245" s="42"/>
      <c r="J1245" s="42"/>
      <c r="K1245" s="42"/>
      <c r="L1245" s="42"/>
      <c r="M1245" s="42"/>
      <c r="N1245" s="42"/>
      <c r="O1245" s="42"/>
      <c r="P1245" s="42"/>
    </row>
    <row r="1246" spans="1:16">
      <c r="A1246" s="42"/>
      <c r="B1246" s="43"/>
      <c r="C1246" s="42"/>
      <c r="D1246" s="42"/>
      <c r="E1246" s="42"/>
      <c r="F1246" s="42"/>
      <c r="G1246" s="42"/>
      <c r="H1246" s="42"/>
      <c r="I1246" s="42"/>
      <c r="J1246" s="42"/>
      <c r="K1246" s="42"/>
      <c r="L1246" s="42"/>
      <c r="M1246" s="42"/>
      <c r="N1246" s="42"/>
      <c r="O1246" s="42"/>
      <c r="P1246" s="42"/>
    </row>
    <row r="1247" spans="1:16">
      <c r="A1247" s="42"/>
      <c r="B1247" s="43"/>
      <c r="C1247" s="42"/>
      <c r="D1247" s="42"/>
      <c r="E1247" s="42"/>
      <c r="F1247" s="42"/>
      <c r="G1247" s="42"/>
      <c r="H1247" s="42"/>
      <c r="I1247" s="42"/>
      <c r="J1247" s="42"/>
      <c r="K1247" s="42"/>
      <c r="L1247" s="42"/>
      <c r="M1247" s="42"/>
      <c r="N1247" s="42"/>
      <c r="O1247" s="42"/>
      <c r="P1247" s="42"/>
    </row>
    <row r="1248" spans="1:16">
      <c r="A1248" s="42"/>
      <c r="B1248" s="43"/>
      <c r="C1248" s="42"/>
      <c r="D1248" s="42"/>
      <c r="E1248" s="42"/>
      <c r="F1248" s="42"/>
      <c r="G1248" s="42"/>
      <c r="H1248" s="42"/>
      <c r="I1248" s="42"/>
      <c r="J1248" s="42"/>
      <c r="K1248" s="42"/>
      <c r="L1248" s="42"/>
      <c r="M1248" s="42"/>
      <c r="N1248" s="42"/>
      <c r="O1248" s="42"/>
      <c r="P1248" s="42"/>
    </row>
    <row r="1249" spans="1:16">
      <c r="A1249" s="42"/>
      <c r="B1249" s="43"/>
      <c r="C1249" s="42"/>
      <c r="D1249" s="42"/>
      <c r="E1249" s="42"/>
      <c r="F1249" s="42"/>
      <c r="G1249" s="42"/>
      <c r="H1249" s="42"/>
      <c r="I1249" s="42"/>
      <c r="J1249" s="42"/>
      <c r="K1249" s="42"/>
      <c r="L1249" s="42"/>
      <c r="M1249" s="42"/>
      <c r="N1249" s="42"/>
      <c r="O1249" s="42"/>
      <c r="P1249" s="42"/>
    </row>
    <row r="1250" spans="1:16">
      <c r="A1250" s="42"/>
      <c r="B1250" s="43"/>
      <c r="C1250" s="42"/>
      <c r="D1250" s="42"/>
      <c r="E1250" s="42"/>
      <c r="F1250" s="42"/>
      <c r="G1250" s="42"/>
      <c r="H1250" s="42"/>
      <c r="I1250" s="42"/>
      <c r="J1250" s="42"/>
      <c r="K1250" s="42"/>
      <c r="L1250" s="42"/>
      <c r="M1250" s="42"/>
      <c r="N1250" s="42"/>
      <c r="O1250" s="42"/>
      <c r="P1250" s="42"/>
    </row>
    <row r="1251" spans="1:16">
      <c r="A1251" s="42"/>
      <c r="B1251" s="43"/>
      <c r="C1251" s="42"/>
      <c r="D1251" s="42"/>
      <c r="E1251" s="42"/>
      <c r="F1251" s="42"/>
      <c r="G1251" s="42"/>
      <c r="H1251" s="42"/>
      <c r="I1251" s="42"/>
      <c r="J1251" s="42"/>
      <c r="K1251" s="42"/>
      <c r="L1251" s="42"/>
      <c r="M1251" s="42"/>
      <c r="N1251" s="42"/>
      <c r="O1251" s="42"/>
      <c r="P1251" s="42"/>
    </row>
    <row r="1252" spans="1:16">
      <c r="A1252" s="42"/>
      <c r="B1252" s="43"/>
      <c r="C1252" s="42"/>
      <c r="D1252" s="42"/>
      <c r="E1252" s="42"/>
      <c r="F1252" s="42"/>
      <c r="G1252" s="42"/>
      <c r="H1252" s="42"/>
      <c r="I1252" s="42"/>
      <c r="J1252" s="42"/>
      <c r="K1252" s="42"/>
      <c r="L1252" s="42"/>
      <c r="M1252" s="42"/>
      <c r="N1252" s="42"/>
      <c r="O1252" s="42"/>
      <c r="P1252" s="42"/>
    </row>
    <row r="1253" spans="1:16">
      <c r="A1253" s="42"/>
      <c r="B1253" s="43"/>
      <c r="C1253" s="42"/>
      <c r="D1253" s="42"/>
      <c r="E1253" s="42"/>
      <c r="F1253" s="42"/>
      <c r="G1253" s="42"/>
      <c r="H1253" s="42"/>
      <c r="I1253" s="42"/>
      <c r="J1253" s="42"/>
      <c r="K1253" s="42"/>
      <c r="L1253" s="42"/>
      <c r="M1253" s="42"/>
      <c r="N1253" s="42"/>
      <c r="O1253" s="42"/>
      <c r="P1253" s="42"/>
    </row>
    <row r="1254" spans="1:16">
      <c r="A1254" s="42"/>
      <c r="B1254" s="43"/>
      <c r="C1254" s="42"/>
      <c r="D1254" s="42"/>
      <c r="E1254" s="42"/>
      <c r="F1254" s="42"/>
      <c r="G1254" s="42"/>
      <c r="H1254" s="42"/>
      <c r="I1254" s="42"/>
      <c r="J1254" s="42"/>
      <c r="K1254" s="42"/>
      <c r="L1254" s="42"/>
      <c r="M1254" s="42"/>
      <c r="N1254" s="42"/>
      <c r="O1254" s="42"/>
      <c r="P1254" s="42"/>
    </row>
    <row r="1255" spans="1:16">
      <c r="A1255" s="42"/>
      <c r="B1255" s="43"/>
      <c r="C1255" s="42"/>
      <c r="D1255" s="42"/>
      <c r="E1255" s="42"/>
      <c r="F1255" s="42"/>
      <c r="G1255" s="42"/>
      <c r="H1255" s="42"/>
      <c r="I1255" s="42"/>
      <c r="J1255" s="42"/>
      <c r="K1255" s="42"/>
      <c r="L1255" s="42"/>
      <c r="M1255" s="42"/>
      <c r="N1255" s="42"/>
      <c r="O1255" s="42"/>
      <c r="P1255" s="42"/>
    </row>
    <row r="1256" spans="1:16">
      <c r="A1256" s="42"/>
      <c r="B1256" s="43"/>
      <c r="C1256" s="42"/>
      <c r="D1256" s="42"/>
      <c r="E1256" s="42"/>
      <c r="F1256" s="42"/>
      <c r="G1256" s="42"/>
      <c r="H1256" s="42"/>
      <c r="I1256" s="42"/>
      <c r="J1256" s="42"/>
      <c r="K1256" s="42"/>
      <c r="L1256" s="42"/>
      <c r="M1256" s="42"/>
      <c r="N1256" s="42"/>
      <c r="O1256" s="42"/>
      <c r="P1256" s="42"/>
    </row>
    <row r="1257" spans="1:16">
      <c r="A1257" s="42"/>
      <c r="B1257" s="43"/>
      <c r="C1257" s="42"/>
      <c r="D1257" s="42"/>
      <c r="E1257" s="42"/>
      <c r="F1257" s="42"/>
      <c r="G1257" s="42"/>
      <c r="H1257" s="42"/>
      <c r="I1257" s="42"/>
      <c r="J1257" s="42"/>
      <c r="K1257" s="42"/>
      <c r="L1257" s="42"/>
      <c r="M1257" s="42"/>
      <c r="N1257" s="42"/>
      <c r="O1257" s="42"/>
      <c r="P1257" s="42"/>
    </row>
    <row r="1258" spans="1:16">
      <c r="A1258" s="42"/>
      <c r="B1258" s="43"/>
      <c r="C1258" s="42"/>
      <c r="D1258" s="42"/>
      <c r="E1258" s="42"/>
      <c r="F1258" s="42"/>
      <c r="G1258" s="42"/>
      <c r="H1258" s="42"/>
      <c r="I1258" s="42"/>
      <c r="J1258" s="42"/>
      <c r="K1258" s="42"/>
      <c r="L1258" s="42"/>
      <c r="M1258" s="42"/>
      <c r="N1258" s="42"/>
      <c r="O1258" s="42"/>
      <c r="P1258" s="42"/>
    </row>
    <row r="1259" spans="1:16">
      <c r="A1259" s="42"/>
      <c r="B1259" s="43"/>
      <c r="C1259" s="42"/>
      <c r="D1259" s="42"/>
      <c r="E1259" s="42"/>
      <c r="F1259" s="42"/>
      <c r="G1259" s="42"/>
      <c r="H1259" s="42"/>
      <c r="I1259" s="42"/>
      <c r="J1259" s="42"/>
      <c r="K1259" s="42"/>
      <c r="L1259" s="42"/>
      <c r="M1259" s="42"/>
      <c r="N1259" s="42"/>
      <c r="O1259" s="42"/>
      <c r="P1259" s="42"/>
    </row>
    <row r="1260" spans="1:16">
      <c r="A1260" s="42"/>
      <c r="B1260" s="43"/>
      <c r="C1260" s="42"/>
      <c r="D1260" s="42"/>
      <c r="E1260" s="42"/>
      <c r="F1260" s="42"/>
      <c r="G1260" s="42"/>
      <c r="H1260" s="42"/>
      <c r="I1260" s="42"/>
      <c r="J1260" s="42"/>
      <c r="K1260" s="42"/>
      <c r="L1260" s="42"/>
      <c r="M1260" s="42"/>
      <c r="N1260" s="42"/>
      <c r="O1260" s="42"/>
      <c r="P1260" s="42"/>
    </row>
    <row r="1261" spans="1:16">
      <c r="A1261" s="42"/>
      <c r="B1261" s="43"/>
      <c r="C1261" s="42"/>
      <c r="D1261" s="42"/>
      <c r="E1261" s="42"/>
      <c r="F1261" s="42"/>
      <c r="G1261" s="42"/>
      <c r="H1261" s="42"/>
      <c r="I1261" s="42"/>
      <c r="J1261" s="42"/>
      <c r="K1261" s="42"/>
      <c r="L1261" s="42"/>
      <c r="M1261" s="42"/>
      <c r="N1261" s="42"/>
      <c r="O1261" s="42"/>
      <c r="P1261" s="42"/>
    </row>
    <row r="1262" spans="1:16">
      <c r="A1262" s="42"/>
      <c r="B1262" s="43"/>
      <c r="C1262" s="42"/>
      <c r="D1262" s="42"/>
      <c r="E1262" s="42"/>
      <c r="F1262" s="42"/>
      <c r="G1262" s="42"/>
      <c r="H1262" s="42"/>
      <c r="I1262" s="42"/>
      <c r="J1262" s="42"/>
      <c r="K1262" s="42"/>
      <c r="L1262" s="42"/>
      <c r="M1262" s="42"/>
      <c r="N1262" s="42"/>
      <c r="O1262" s="42"/>
      <c r="P1262" s="42"/>
    </row>
    <row r="1263" spans="1:16">
      <c r="A1263" s="42"/>
      <c r="B1263" s="43"/>
      <c r="C1263" s="42"/>
      <c r="D1263" s="42"/>
      <c r="E1263" s="42"/>
      <c r="F1263" s="42"/>
      <c r="G1263" s="42"/>
      <c r="H1263" s="42"/>
      <c r="I1263" s="42"/>
      <c r="J1263" s="42"/>
      <c r="K1263" s="42"/>
      <c r="L1263" s="42"/>
      <c r="M1263" s="42"/>
      <c r="N1263" s="42"/>
      <c r="O1263" s="42"/>
      <c r="P1263" s="42"/>
    </row>
    <row r="1264" spans="1:16">
      <c r="A1264" s="42"/>
      <c r="B1264" s="43"/>
      <c r="C1264" s="42"/>
      <c r="D1264" s="42"/>
      <c r="E1264" s="42"/>
      <c r="F1264" s="42"/>
      <c r="G1264" s="42"/>
      <c r="H1264" s="42"/>
      <c r="I1264" s="42"/>
      <c r="J1264" s="42"/>
      <c r="K1264" s="42"/>
      <c r="L1264" s="42"/>
      <c r="M1264" s="42"/>
      <c r="N1264" s="42"/>
      <c r="O1264" s="42"/>
      <c r="P1264" s="42"/>
    </row>
    <row r="1265" spans="1:16">
      <c r="A1265" s="42"/>
      <c r="B1265" s="43"/>
      <c r="C1265" s="42"/>
      <c r="D1265" s="42"/>
      <c r="E1265" s="42"/>
      <c r="F1265" s="42"/>
      <c r="G1265" s="42"/>
      <c r="H1265" s="42"/>
      <c r="I1265" s="42"/>
      <c r="J1265" s="42"/>
      <c r="K1265" s="42"/>
      <c r="L1265" s="42"/>
      <c r="M1265" s="42"/>
      <c r="N1265" s="42"/>
      <c r="O1265" s="42"/>
      <c r="P1265" s="42"/>
    </row>
    <row r="1266" spans="1:16">
      <c r="A1266" s="42"/>
      <c r="B1266" s="43"/>
      <c r="C1266" s="42"/>
      <c r="D1266" s="42"/>
      <c r="E1266" s="42"/>
      <c r="F1266" s="42"/>
      <c r="G1266" s="42"/>
      <c r="H1266" s="42"/>
      <c r="I1266" s="42"/>
      <c r="J1266" s="42"/>
      <c r="K1266" s="42"/>
      <c r="L1266" s="42"/>
      <c r="M1266" s="42"/>
      <c r="N1266" s="42"/>
      <c r="O1266" s="42"/>
      <c r="P1266" s="42"/>
    </row>
    <row r="1267" spans="1:16">
      <c r="A1267" s="42"/>
      <c r="B1267" s="43"/>
      <c r="C1267" s="42"/>
      <c r="D1267" s="42"/>
      <c r="E1267" s="42"/>
      <c r="F1267" s="42"/>
      <c r="G1267" s="42"/>
      <c r="H1267" s="42"/>
      <c r="I1267" s="42"/>
      <c r="J1267" s="42"/>
      <c r="K1267" s="42"/>
      <c r="L1267" s="42"/>
      <c r="M1267" s="42"/>
      <c r="N1267" s="42"/>
      <c r="O1267" s="42"/>
      <c r="P1267" s="42"/>
    </row>
    <row r="1268" spans="1:16">
      <c r="A1268" s="42"/>
      <c r="B1268" s="43"/>
      <c r="C1268" s="42"/>
      <c r="D1268" s="42"/>
      <c r="E1268" s="42"/>
      <c r="F1268" s="42"/>
      <c r="G1268" s="42"/>
      <c r="H1268" s="42"/>
      <c r="I1268" s="42"/>
      <c r="J1268" s="42"/>
      <c r="K1268" s="42"/>
      <c r="L1268" s="42"/>
      <c r="M1268" s="42"/>
      <c r="N1268" s="42"/>
      <c r="O1268" s="42"/>
      <c r="P1268" s="42"/>
    </row>
    <row r="1269" spans="1:16">
      <c r="A1269" s="42"/>
      <c r="B1269" s="43"/>
      <c r="C1269" s="42"/>
      <c r="D1269" s="42"/>
      <c r="E1269" s="42"/>
      <c r="F1269" s="42"/>
      <c r="G1269" s="42"/>
      <c r="H1269" s="42"/>
      <c r="I1269" s="42"/>
      <c r="J1269" s="42"/>
      <c r="K1269" s="42"/>
      <c r="L1269" s="42"/>
      <c r="M1269" s="42"/>
      <c r="N1269" s="42"/>
      <c r="O1269" s="42"/>
      <c r="P1269" s="42"/>
    </row>
    <row r="1270" spans="1:16">
      <c r="A1270" s="42"/>
      <c r="B1270" s="43"/>
      <c r="C1270" s="42"/>
      <c r="D1270" s="42"/>
      <c r="E1270" s="42"/>
      <c r="F1270" s="42"/>
      <c r="G1270" s="42"/>
      <c r="H1270" s="42"/>
      <c r="I1270" s="42"/>
      <c r="J1270" s="42"/>
      <c r="K1270" s="42"/>
      <c r="L1270" s="42"/>
      <c r="M1270" s="42"/>
      <c r="N1270" s="42"/>
      <c r="O1270" s="42"/>
      <c r="P1270" s="42"/>
    </row>
    <row r="1271" spans="1:16">
      <c r="A1271" s="42"/>
      <c r="B1271" s="43"/>
      <c r="C1271" s="42"/>
      <c r="D1271" s="42"/>
      <c r="E1271" s="42"/>
      <c r="F1271" s="42"/>
      <c r="G1271" s="42"/>
      <c r="H1271" s="42"/>
      <c r="I1271" s="42"/>
      <c r="J1271" s="42"/>
      <c r="K1271" s="42"/>
      <c r="L1271" s="42"/>
      <c r="M1271" s="42"/>
      <c r="N1271" s="42"/>
      <c r="O1271" s="42"/>
      <c r="P1271" s="42"/>
    </row>
    <row r="1272" spans="1:16">
      <c r="A1272" s="42"/>
      <c r="B1272" s="43"/>
      <c r="C1272" s="42"/>
      <c r="D1272" s="42"/>
      <c r="E1272" s="42"/>
      <c r="F1272" s="42"/>
      <c r="G1272" s="42"/>
      <c r="H1272" s="42"/>
      <c r="I1272" s="42"/>
      <c r="J1272" s="42"/>
      <c r="K1272" s="42"/>
      <c r="L1272" s="42"/>
      <c r="M1272" s="42"/>
      <c r="N1272" s="42"/>
      <c r="O1272" s="42"/>
      <c r="P1272" s="42"/>
    </row>
    <row r="1273" spans="1:16">
      <c r="A1273" s="42"/>
      <c r="B1273" s="43"/>
      <c r="C1273" s="42"/>
      <c r="D1273" s="42"/>
      <c r="E1273" s="42"/>
      <c r="F1273" s="42"/>
      <c r="G1273" s="42"/>
      <c r="H1273" s="42"/>
      <c r="I1273" s="42"/>
      <c r="J1273" s="42"/>
      <c r="K1273" s="42"/>
      <c r="L1273" s="42"/>
      <c r="M1273" s="42"/>
      <c r="N1273" s="42"/>
      <c r="O1273" s="42"/>
      <c r="P1273" s="42"/>
    </row>
    <row r="1274" spans="1:16">
      <c r="A1274" s="42"/>
      <c r="B1274" s="43"/>
      <c r="C1274" s="42"/>
      <c r="D1274" s="42"/>
      <c r="E1274" s="42"/>
      <c r="F1274" s="42"/>
      <c r="G1274" s="42"/>
      <c r="H1274" s="42"/>
      <c r="I1274" s="42"/>
      <c r="J1274" s="42"/>
      <c r="K1274" s="42"/>
      <c r="L1274" s="42"/>
      <c r="M1274" s="42"/>
      <c r="N1274" s="42"/>
      <c r="O1274" s="42"/>
      <c r="P1274" s="42"/>
    </row>
    <row r="1275" spans="1:16">
      <c r="A1275" s="42"/>
      <c r="B1275" s="43"/>
      <c r="C1275" s="42"/>
      <c r="D1275" s="42"/>
      <c r="E1275" s="42"/>
      <c r="F1275" s="42"/>
      <c r="G1275" s="42"/>
      <c r="H1275" s="42"/>
      <c r="I1275" s="42"/>
      <c r="J1275" s="42"/>
      <c r="K1275" s="42"/>
      <c r="L1275" s="42"/>
      <c r="M1275" s="42"/>
      <c r="N1275" s="42"/>
      <c r="O1275" s="42"/>
      <c r="P1275" s="42"/>
    </row>
    <row r="1276" spans="1:16">
      <c r="A1276" s="42"/>
      <c r="B1276" s="43"/>
      <c r="C1276" s="42"/>
      <c r="D1276" s="42"/>
      <c r="E1276" s="42"/>
      <c r="F1276" s="42"/>
      <c r="G1276" s="42"/>
      <c r="H1276" s="42"/>
      <c r="I1276" s="42"/>
      <c r="J1276" s="42"/>
      <c r="K1276" s="42"/>
      <c r="L1276" s="42"/>
      <c r="M1276" s="42"/>
      <c r="N1276" s="42"/>
      <c r="O1276" s="42"/>
      <c r="P1276" s="42"/>
    </row>
    <row r="1277" spans="1:16">
      <c r="A1277" s="42"/>
      <c r="B1277" s="43"/>
      <c r="C1277" s="42"/>
      <c r="D1277" s="42"/>
      <c r="E1277" s="42"/>
      <c r="F1277" s="42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</row>
    <row r="1278" spans="1:16">
      <c r="A1278" s="42"/>
      <c r="B1278" s="43"/>
      <c r="C1278" s="42"/>
      <c r="D1278" s="42"/>
      <c r="E1278" s="42"/>
      <c r="F1278" s="42"/>
      <c r="G1278" s="42"/>
      <c r="H1278" s="42"/>
      <c r="I1278" s="42"/>
      <c r="J1278" s="42"/>
      <c r="K1278" s="42"/>
      <c r="L1278" s="42"/>
      <c r="M1278" s="42"/>
      <c r="N1278" s="42"/>
      <c r="O1278" s="42"/>
      <c r="P1278" s="42"/>
    </row>
    <row r="1279" spans="1:16">
      <c r="A1279" s="42"/>
      <c r="B1279" s="43"/>
      <c r="C1279" s="42"/>
      <c r="D1279" s="42"/>
      <c r="E1279" s="42"/>
      <c r="F1279" s="42"/>
      <c r="G1279" s="42"/>
      <c r="H1279" s="42"/>
      <c r="I1279" s="42"/>
      <c r="J1279" s="42"/>
      <c r="K1279" s="42"/>
      <c r="L1279" s="42"/>
      <c r="M1279" s="42"/>
      <c r="N1279" s="42"/>
      <c r="O1279" s="42"/>
      <c r="P1279" s="42"/>
    </row>
    <row r="1280" spans="1:16">
      <c r="A1280" s="42"/>
      <c r="B1280" s="43"/>
      <c r="C1280" s="42"/>
      <c r="D1280" s="42"/>
      <c r="E1280" s="42"/>
      <c r="F1280" s="42"/>
      <c r="G1280" s="42"/>
      <c r="H1280" s="42"/>
      <c r="I1280" s="42"/>
      <c r="J1280" s="42"/>
      <c r="K1280" s="42"/>
      <c r="L1280" s="42"/>
      <c r="M1280" s="42"/>
      <c r="N1280" s="42"/>
      <c r="O1280" s="42"/>
      <c r="P1280" s="42"/>
    </row>
    <row r="1281" spans="1:16">
      <c r="A1281" s="42"/>
      <c r="B1281" s="43"/>
      <c r="C1281" s="42"/>
      <c r="D1281" s="42"/>
      <c r="E1281" s="42"/>
      <c r="F1281" s="42"/>
      <c r="G1281" s="42"/>
      <c r="H1281" s="42"/>
      <c r="I1281" s="42"/>
      <c r="J1281" s="42"/>
      <c r="K1281" s="42"/>
      <c r="L1281" s="42"/>
      <c r="M1281" s="42"/>
      <c r="N1281" s="42"/>
      <c r="O1281" s="42"/>
      <c r="P1281" s="42"/>
    </row>
    <row r="1282" spans="1:16">
      <c r="A1282" s="42"/>
      <c r="B1282" s="43"/>
      <c r="C1282" s="42"/>
      <c r="D1282" s="42"/>
      <c r="E1282" s="42"/>
      <c r="F1282" s="42"/>
      <c r="G1282" s="42"/>
      <c r="H1282" s="42"/>
      <c r="I1282" s="42"/>
      <c r="J1282" s="42"/>
      <c r="K1282" s="42"/>
      <c r="L1282" s="42"/>
      <c r="M1282" s="42"/>
      <c r="N1282" s="42"/>
      <c r="O1282" s="42"/>
      <c r="P1282" s="42"/>
    </row>
    <row r="1283" spans="1:16">
      <c r="A1283" s="42"/>
      <c r="B1283" s="43"/>
      <c r="C1283" s="42"/>
      <c r="D1283" s="42"/>
      <c r="E1283" s="42"/>
      <c r="F1283" s="42"/>
      <c r="G1283" s="42"/>
      <c r="H1283" s="42"/>
      <c r="I1283" s="42"/>
      <c r="J1283" s="42"/>
      <c r="K1283" s="42"/>
      <c r="L1283" s="42"/>
      <c r="M1283" s="42"/>
      <c r="N1283" s="42"/>
      <c r="O1283" s="42"/>
      <c r="P1283" s="42"/>
    </row>
    <row r="1284" spans="1:16">
      <c r="A1284" s="42"/>
      <c r="B1284" s="43"/>
      <c r="C1284" s="42"/>
      <c r="D1284" s="42"/>
      <c r="E1284" s="42"/>
      <c r="F1284" s="42"/>
      <c r="G1284" s="42"/>
      <c r="H1284" s="42"/>
      <c r="I1284" s="42"/>
      <c r="J1284" s="42"/>
      <c r="K1284" s="42"/>
      <c r="L1284" s="42"/>
      <c r="M1284" s="42"/>
      <c r="N1284" s="42"/>
      <c r="O1284" s="42"/>
      <c r="P1284" s="42"/>
    </row>
    <row r="1285" spans="1:16">
      <c r="A1285" s="42"/>
      <c r="B1285" s="43"/>
      <c r="C1285" s="42"/>
      <c r="D1285" s="42"/>
      <c r="E1285" s="42"/>
      <c r="F1285" s="42"/>
      <c r="G1285" s="42"/>
      <c r="H1285" s="42"/>
      <c r="I1285" s="42"/>
      <c r="J1285" s="42"/>
      <c r="K1285" s="42"/>
      <c r="L1285" s="42"/>
      <c r="M1285" s="42"/>
      <c r="N1285" s="42"/>
      <c r="O1285" s="42"/>
      <c r="P1285" s="42"/>
    </row>
    <row r="1286" spans="1:16">
      <c r="A1286" s="42"/>
      <c r="B1286" s="43"/>
      <c r="C1286" s="42"/>
      <c r="D1286" s="42"/>
      <c r="E1286" s="42"/>
      <c r="F1286" s="42"/>
      <c r="G1286" s="42"/>
      <c r="H1286" s="42"/>
      <c r="I1286" s="42"/>
      <c r="J1286" s="42"/>
      <c r="K1286" s="42"/>
      <c r="L1286" s="42"/>
      <c r="M1286" s="42"/>
      <c r="N1286" s="42"/>
      <c r="O1286" s="42"/>
      <c r="P1286" s="42"/>
    </row>
    <row r="1287" spans="1:16">
      <c r="A1287" s="42"/>
      <c r="B1287" s="43"/>
      <c r="C1287" s="42"/>
      <c r="D1287" s="42"/>
      <c r="E1287" s="42"/>
      <c r="F1287" s="42"/>
      <c r="G1287" s="42"/>
      <c r="H1287" s="42"/>
      <c r="I1287" s="42"/>
      <c r="J1287" s="42"/>
      <c r="K1287" s="42"/>
      <c r="L1287" s="42"/>
      <c r="M1287" s="42"/>
      <c r="N1287" s="42"/>
      <c r="O1287" s="42"/>
      <c r="P1287" s="42"/>
    </row>
    <row r="1288" spans="1:16">
      <c r="A1288" s="42"/>
      <c r="B1288" s="43"/>
      <c r="C1288" s="42"/>
      <c r="D1288" s="42"/>
      <c r="E1288" s="42"/>
      <c r="F1288" s="42"/>
      <c r="G1288" s="42"/>
      <c r="H1288" s="42"/>
      <c r="I1288" s="42"/>
      <c r="J1288" s="42"/>
      <c r="K1288" s="42"/>
      <c r="L1288" s="42"/>
      <c r="M1288" s="42"/>
      <c r="N1288" s="42"/>
      <c r="O1288" s="42"/>
      <c r="P1288" s="42"/>
    </row>
    <row r="1289" spans="1:16">
      <c r="A1289" s="42"/>
      <c r="B1289" s="43"/>
      <c r="C1289" s="42"/>
      <c r="D1289" s="42"/>
      <c r="E1289" s="42"/>
      <c r="F1289" s="42"/>
      <c r="G1289" s="42"/>
      <c r="H1289" s="42"/>
      <c r="I1289" s="42"/>
      <c r="J1289" s="42"/>
      <c r="K1289" s="42"/>
      <c r="L1289" s="42"/>
      <c r="M1289" s="42"/>
      <c r="N1289" s="42"/>
      <c r="O1289" s="42"/>
      <c r="P1289" s="42"/>
    </row>
    <row r="1290" spans="1:16">
      <c r="A1290" s="42"/>
      <c r="B1290" s="43"/>
      <c r="C1290" s="42"/>
      <c r="D1290" s="42"/>
      <c r="E1290" s="42"/>
      <c r="F1290" s="42"/>
      <c r="G1290" s="42"/>
      <c r="H1290" s="42"/>
      <c r="I1290" s="42"/>
      <c r="J1290" s="42"/>
      <c r="K1290" s="42"/>
      <c r="L1290" s="42"/>
      <c r="M1290" s="42"/>
      <c r="N1290" s="42"/>
      <c r="O1290" s="42"/>
      <c r="P1290" s="42"/>
    </row>
    <row r="1291" spans="1:16">
      <c r="A1291" s="42"/>
      <c r="B1291" s="43"/>
      <c r="C1291" s="42"/>
      <c r="D1291" s="42"/>
      <c r="E1291" s="42"/>
      <c r="F1291" s="42"/>
      <c r="G1291" s="42"/>
      <c r="H1291" s="42"/>
      <c r="I1291" s="42"/>
      <c r="J1291" s="42"/>
      <c r="K1291" s="42"/>
      <c r="L1291" s="42"/>
      <c r="M1291" s="42"/>
      <c r="N1291" s="42"/>
      <c r="O1291" s="42"/>
      <c r="P1291" s="42"/>
    </row>
    <row r="1292" spans="1:16">
      <c r="A1292" s="42"/>
      <c r="B1292" s="43"/>
      <c r="C1292" s="42"/>
      <c r="D1292" s="42"/>
      <c r="E1292" s="42"/>
      <c r="F1292" s="42"/>
      <c r="G1292" s="42"/>
      <c r="H1292" s="42"/>
      <c r="I1292" s="42"/>
      <c r="J1292" s="42"/>
      <c r="K1292" s="42"/>
      <c r="L1292" s="42"/>
      <c r="M1292" s="42"/>
      <c r="N1292" s="42"/>
      <c r="O1292" s="42"/>
      <c r="P1292" s="42"/>
    </row>
    <row r="1293" spans="1:16">
      <c r="A1293" s="42"/>
      <c r="B1293" s="43"/>
      <c r="C1293" s="42"/>
      <c r="D1293" s="42"/>
      <c r="E1293" s="42"/>
      <c r="F1293" s="42"/>
      <c r="G1293" s="42"/>
      <c r="H1293" s="42"/>
      <c r="I1293" s="42"/>
      <c r="J1293" s="42"/>
      <c r="K1293" s="42"/>
      <c r="L1293" s="42"/>
      <c r="M1293" s="42"/>
      <c r="N1293" s="42"/>
      <c r="O1293" s="42"/>
      <c r="P1293" s="42"/>
    </row>
    <row r="1294" spans="1:16">
      <c r="A1294" s="42"/>
      <c r="B1294" s="43"/>
      <c r="C1294" s="42"/>
      <c r="D1294" s="42"/>
      <c r="E1294" s="42"/>
      <c r="F1294" s="42"/>
      <c r="G1294" s="42"/>
      <c r="H1294" s="42"/>
      <c r="I1294" s="42"/>
      <c r="J1294" s="42"/>
      <c r="K1294" s="42"/>
      <c r="L1294" s="42"/>
      <c r="M1294" s="42"/>
      <c r="N1294" s="42"/>
      <c r="O1294" s="42"/>
      <c r="P1294" s="42"/>
    </row>
    <row r="1295" spans="1:16">
      <c r="A1295" s="42"/>
      <c r="B1295" s="43"/>
      <c r="C1295" s="42"/>
      <c r="D1295" s="42"/>
      <c r="E1295" s="42"/>
      <c r="F1295" s="42"/>
      <c r="G1295" s="42"/>
      <c r="H1295" s="42"/>
      <c r="I1295" s="42"/>
      <c r="J1295" s="42"/>
      <c r="K1295" s="42"/>
      <c r="L1295" s="42"/>
      <c r="M1295" s="42"/>
      <c r="N1295" s="42"/>
      <c r="O1295" s="42"/>
      <c r="P1295" s="42"/>
    </row>
    <row r="1296" spans="1:16">
      <c r="A1296" s="42"/>
      <c r="B1296" s="43"/>
      <c r="C1296" s="42"/>
      <c r="D1296" s="42"/>
      <c r="E1296" s="42"/>
      <c r="F1296" s="42"/>
      <c r="G1296" s="42"/>
      <c r="H1296" s="42"/>
      <c r="I1296" s="42"/>
      <c r="J1296" s="42"/>
      <c r="K1296" s="42"/>
      <c r="L1296" s="42"/>
      <c r="M1296" s="42"/>
      <c r="N1296" s="42"/>
      <c r="O1296" s="42"/>
      <c r="P1296" s="42"/>
    </row>
    <row r="1297" spans="1:16">
      <c r="A1297" s="42"/>
      <c r="B1297" s="43"/>
      <c r="C1297" s="42"/>
      <c r="D1297" s="42"/>
      <c r="E1297" s="42"/>
      <c r="F1297" s="42"/>
      <c r="G1297" s="42"/>
      <c r="H1297" s="42"/>
      <c r="I1297" s="42"/>
      <c r="J1297" s="42"/>
      <c r="K1297" s="42"/>
      <c r="L1297" s="42"/>
      <c r="M1297" s="42"/>
      <c r="N1297" s="42"/>
      <c r="O1297" s="42"/>
      <c r="P1297" s="42"/>
    </row>
    <row r="1298" spans="1:16">
      <c r="A1298" s="42"/>
      <c r="B1298" s="43"/>
      <c r="C1298" s="42"/>
      <c r="D1298" s="42"/>
      <c r="E1298" s="42"/>
      <c r="F1298" s="42"/>
      <c r="G1298" s="42"/>
      <c r="H1298" s="42"/>
      <c r="I1298" s="42"/>
      <c r="J1298" s="42"/>
      <c r="K1298" s="42"/>
      <c r="L1298" s="42"/>
      <c r="M1298" s="42"/>
      <c r="N1298" s="42"/>
      <c r="O1298" s="42"/>
      <c r="P1298" s="42"/>
    </row>
    <row r="1299" spans="1:16">
      <c r="A1299" s="42"/>
      <c r="B1299" s="43"/>
      <c r="C1299" s="42"/>
      <c r="D1299" s="42"/>
      <c r="E1299" s="42"/>
      <c r="F1299" s="42"/>
      <c r="G1299" s="42"/>
      <c r="H1299" s="42"/>
      <c r="I1299" s="42"/>
      <c r="J1299" s="42"/>
      <c r="K1299" s="42"/>
      <c r="L1299" s="42"/>
      <c r="M1299" s="42"/>
      <c r="N1299" s="42"/>
      <c r="O1299" s="42"/>
      <c r="P1299" s="42"/>
    </row>
    <row r="1300" spans="1:16">
      <c r="A1300" s="42"/>
      <c r="B1300" s="43"/>
      <c r="C1300" s="42"/>
      <c r="D1300" s="42"/>
      <c r="E1300" s="42"/>
      <c r="F1300" s="42"/>
      <c r="G1300" s="42"/>
      <c r="H1300" s="42"/>
      <c r="I1300" s="42"/>
      <c r="J1300" s="42"/>
      <c r="K1300" s="42"/>
      <c r="L1300" s="42"/>
      <c r="M1300" s="42"/>
      <c r="N1300" s="42"/>
      <c r="O1300" s="42"/>
      <c r="P1300" s="42"/>
    </row>
    <row r="1301" spans="1:16">
      <c r="A1301" s="42"/>
      <c r="B1301" s="43"/>
      <c r="C1301" s="42"/>
      <c r="D1301" s="42"/>
      <c r="E1301" s="42"/>
      <c r="F1301" s="42"/>
      <c r="G1301" s="42"/>
      <c r="H1301" s="42"/>
      <c r="I1301" s="42"/>
      <c r="J1301" s="42"/>
      <c r="K1301" s="42"/>
      <c r="L1301" s="42"/>
      <c r="M1301" s="42"/>
      <c r="N1301" s="42"/>
      <c r="O1301" s="42"/>
      <c r="P1301" s="42"/>
    </row>
    <row r="1302" spans="1:16">
      <c r="A1302" s="42"/>
      <c r="B1302" s="43"/>
      <c r="C1302" s="42"/>
      <c r="D1302" s="42"/>
      <c r="E1302" s="42"/>
      <c r="F1302" s="42"/>
      <c r="G1302" s="42"/>
      <c r="H1302" s="42"/>
      <c r="I1302" s="42"/>
      <c r="J1302" s="42"/>
      <c r="K1302" s="42"/>
      <c r="L1302" s="42"/>
      <c r="M1302" s="42"/>
      <c r="N1302" s="42"/>
      <c r="O1302" s="42"/>
      <c r="P1302" s="42"/>
    </row>
    <row r="1303" spans="1:16">
      <c r="A1303" s="42"/>
      <c r="B1303" s="43"/>
      <c r="C1303" s="42"/>
      <c r="D1303" s="42"/>
      <c r="E1303" s="42"/>
      <c r="F1303" s="42"/>
      <c r="G1303" s="42"/>
      <c r="H1303" s="42"/>
      <c r="I1303" s="42"/>
      <c r="J1303" s="42"/>
      <c r="K1303" s="42"/>
      <c r="L1303" s="42"/>
      <c r="M1303" s="42"/>
      <c r="N1303" s="42"/>
      <c r="O1303" s="42"/>
      <c r="P1303" s="42"/>
    </row>
    <row r="1304" spans="1:16">
      <c r="A1304" s="42"/>
      <c r="B1304" s="43"/>
      <c r="C1304" s="42"/>
      <c r="D1304" s="42"/>
      <c r="E1304" s="42"/>
      <c r="F1304" s="42"/>
      <c r="G1304" s="42"/>
      <c r="H1304" s="42"/>
      <c r="I1304" s="42"/>
      <c r="J1304" s="42"/>
      <c r="K1304" s="42"/>
      <c r="L1304" s="42"/>
      <c r="M1304" s="42"/>
      <c r="N1304" s="42"/>
      <c r="O1304" s="42"/>
      <c r="P1304" s="42"/>
    </row>
    <row r="1305" spans="1:16">
      <c r="A1305" s="42"/>
      <c r="B1305" s="43"/>
      <c r="C1305" s="42"/>
      <c r="D1305" s="42"/>
      <c r="E1305" s="42"/>
      <c r="F1305" s="42"/>
      <c r="G1305" s="42"/>
      <c r="H1305" s="42"/>
      <c r="I1305" s="42"/>
      <c r="J1305" s="42"/>
      <c r="K1305" s="42"/>
      <c r="L1305" s="42"/>
      <c r="M1305" s="42"/>
      <c r="N1305" s="42"/>
      <c r="O1305" s="42"/>
      <c r="P1305" s="42"/>
    </row>
    <row r="1306" spans="1:16">
      <c r="A1306" s="42"/>
      <c r="B1306" s="43"/>
      <c r="C1306" s="42"/>
      <c r="D1306" s="42"/>
      <c r="E1306" s="42"/>
      <c r="F1306" s="42"/>
      <c r="G1306" s="42"/>
      <c r="H1306" s="42"/>
      <c r="I1306" s="42"/>
      <c r="J1306" s="42"/>
      <c r="K1306" s="42"/>
      <c r="L1306" s="42"/>
      <c r="M1306" s="42"/>
      <c r="N1306" s="42"/>
      <c r="O1306" s="42"/>
      <c r="P1306" s="42"/>
    </row>
    <row r="1307" spans="1:16">
      <c r="A1307" s="42"/>
      <c r="B1307" s="43"/>
      <c r="C1307" s="42"/>
      <c r="D1307" s="42"/>
      <c r="E1307" s="42"/>
      <c r="F1307" s="42"/>
      <c r="G1307" s="42"/>
      <c r="H1307" s="42"/>
      <c r="I1307" s="42"/>
      <c r="J1307" s="42"/>
      <c r="K1307" s="42"/>
      <c r="L1307" s="42"/>
      <c r="M1307" s="42"/>
      <c r="N1307" s="42"/>
      <c r="O1307" s="42"/>
      <c r="P1307" s="42"/>
    </row>
    <row r="1308" spans="1:16">
      <c r="A1308" s="42"/>
      <c r="B1308" s="43"/>
      <c r="C1308" s="42"/>
      <c r="D1308" s="42"/>
      <c r="E1308" s="42"/>
      <c r="F1308" s="42"/>
      <c r="G1308" s="42"/>
      <c r="H1308" s="42"/>
      <c r="I1308" s="42"/>
      <c r="J1308" s="42"/>
      <c r="K1308" s="42"/>
      <c r="L1308" s="42"/>
      <c r="M1308" s="42"/>
      <c r="N1308" s="42"/>
      <c r="O1308" s="42"/>
      <c r="P1308" s="42"/>
    </row>
    <row r="1309" spans="1:16">
      <c r="A1309" s="42"/>
      <c r="B1309" s="43"/>
      <c r="C1309" s="42"/>
      <c r="D1309" s="42"/>
      <c r="E1309" s="42"/>
      <c r="F1309" s="42"/>
      <c r="G1309" s="42"/>
      <c r="H1309" s="42"/>
      <c r="I1309" s="42"/>
      <c r="J1309" s="42"/>
      <c r="K1309" s="42"/>
      <c r="L1309" s="42"/>
      <c r="M1309" s="42"/>
      <c r="N1309" s="42"/>
      <c r="O1309" s="42"/>
      <c r="P1309" s="42"/>
    </row>
    <row r="1310" spans="1:16">
      <c r="A1310" s="42"/>
      <c r="B1310" s="43"/>
      <c r="C1310" s="42"/>
      <c r="D1310" s="42"/>
      <c r="E1310" s="42"/>
      <c r="F1310" s="42"/>
      <c r="G1310" s="42"/>
      <c r="H1310" s="42"/>
      <c r="I1310" s="42"/>
      <c r="J1310" s="42"/>
      <c r="K1310" s="42"/>
      <c r="L1310" s="42"/>
      <c r="M1310" s="42"/>
      <c r="N1310" s="42"/>
      <c r="O1310" s="42"/>
      <c r="P1310" s="42"/>
    </row>
    <row r="1311" spans="1:16">
      <c r="A1311" s="42"/>
      <c r="B1311" s="43"/>
      <c r="C1311" s="42"/>
      <c r="D1311" s="42"/>
      <c r="E1311" s="42"/>
      <c r="F1311" s="42"/>
      <c r="G1311" s="42"/>
      <c r="H1311" s="42"/>
      <c r="I1311" s="42"/>
      <c r="J1311" s="42"/>
      <c r="K1311" s="42"/>
      <c r="L1311" s="42"/>
      <c r="M1311" s="42"/>
      <c r="N1311" s="42"/>
      <c r="O1311" s="42"/>
      <c r="P1311" s="42"/>
    </row>
    <row r="1312" spans="1:16">
      <c r="A1312" s="42"/>
      <c r="B1312" s="43"/>
      <c r="C1312" s="42"/>
      <c r="D1312" s="42"/>
      <c r="E1312" s="42"/>
      <c r="F1312" s="42"/>
      <c r="G1312" s="42"/>
      <c r="H1312" s="42"/>
      <c r="I1312" s="42"/>
      <c r="J1312" s="42"/>
      <c r="K1312" s="42"/>
      <c r="L1312" s="42"/>
      <c r="M1312" s="42"/>
      <c r="N1312" s="42"/>
      <c r="O1312" s="42"/>
      <c r="P1312" s="42"/>
    </row>
    <row r="1313" spans="1:16">
      <c r="A1313" s="42"/>
      <c r="B1313" s="43"/>
      <c r="C1313" s="42"/>
      <c r="D1313" s="42"/>
      <c r="E1313" s="42"/>
      <c r="F1313" s="42"/>
      <c r="G1313" s="42"/>
      <c r="H1313" s="42"/>
      <c r="I1313" s="42"/>
      <c r="J1313" s="42"/>
      <c r="K1313" s="42"/>
      <c r="L1313" s="42"/>
      <c r="M1313" s="42"/>
      <c r="N1313" s="42"/>
      <c r="O1313" s="42"/>
      <c r="P1313" s="42"/>
    </row>
    <row r="1314" spans="1:16">
      <c r="A1314" s="42"/>
      <c r="B1314" s="43"/>
      <c r="C1314" s="42"/>
      <c r="D1314" s="42"/>
      <c r="E1314" s="42"/>
      <c r="F1314" s="42"/>
      <c r="G1314" s="42"/>
      <c r="H1314" s="42"/>
      <c r="I1314" s="42"/>
      <c r="J1314" s="42"/>
      <c r="K1314" s="42"/>
      <c r="L1314" s="42"/>
      <c r="M1314" s="42"/>
      <c r="N1314" s="42"/>
      <c r="O1314" s="42"/>
      <c r="P1314" s="42"/>
    </row>
    <row r="1315" spans="1:16">
      <c r="A1315" s="42"/>
      <c r="B1315" s="43"/>
      <c r="C1315" s="42"/>
      <c r="D1315" s="42"/>
      <c r="E1315" s="42"/>
      <c r="F1315" s="42"/>
      <c r="G1315" s="42"/>
      <c r="H1315" s="42"/>
      <c r="I1315" s="42"/>
      <c r="J1315" s="42"/>
      <c r="K1315" s="42"/>
      <c r="L1315" s="42"/>
      <c r="M1315" s="42"/>
      <c r="N1315" s="42"/>
      <c r="O1315" s="42"/>
      <c r="P1315" s="42"/>
    </row>
    <row r="1316" spans="1:16">
      <c r="A1316" s="42"/>
      <c r="B1316" s="43"/>
      <c r="C1316" s="42"/>
      <c r="D1316" s="42"/>
      <c r="E1316" s="42"/>
      <c r="F1316" s="42"/>
      <c r="G1316" s="42"/>
      <c r="H1316" s="42"/>
      <c r="I1316" s="42"/>
      <c r="J1316" s="42"/>
      <c r="K1316" s="42"/>
      <c r="L1316" s="42"/>
      <c r="M1316" s="42"/>
      <c r="N1316" s="42"/>
      <c r="O1316" s="42"/>
      <c r="P1316" s="42"/>
    </row>
    <row r="1317" spans="1:16">
      <c r="A1317" s="42"/>
      <c r="B1317" s="43"/>
      <c r="C1317" s="42"/>
      <c r="D1317" s="42"/>
      <c r="E1317" s="42"/>
      <c r="F1317" s="42"/>
      <c r="G1317" s="42"/>
      <c r="H1317" s="42"/>
      <c r="I1317" s="42"/>
      <c r="J1317" s="42"/>
      <c r="K1317" s="42"/>
      <c r="L1317" s="42"/>
      <c r="M1317" s="42"/>
      <c r="N1317" s="42"/>
      <c r="O1317" s="42"/>
      <c r="P1317" s="42"/>
    </row>
    <row r="1318" spans="1:16">
      <c r="A1318" s="42"/>
      <c r="B1318" s="43"/>
      <c r="C1318" s="42"/>
      <c r="D1318" s="42"/>
      <c r="E1318" s="42"/>
      <c r="F1318" s="42"/>
      <c r="G1318" s="42"/>
      <c r="H1318" s="42"/>
      <c r="I1318" s="42"/>
      <c r="J1318" s="42"/>
      <c r="K1318" s="42"/>
      <c r="L1318" s="42"/>
      <c r="M1318" s="42"/>
      <c r="N1318" s="42"/>
      <c r="O1318" s="42"/>
      <c r="P1318" s="42"/>
    </row>
    <row r="1319" spans="1:16">
      <c r="A1319" s="42"/>
      <c r="B1319" s="43"/>
      <c r="C1319" s="42"/>
      <c r="D1319" s="42"/>
      <c r="E1319" s="42"/>
      <c r="F1319" s="42"/>
      <c r="G1319" s="42"/>
      <c r="H1319" s="42"/>
      <c r="I1319" s="42"/>
      <c r="J1319" s="42"/>
      <c r="K1319" s="42"/>
      <c r="L1319" s="42"/>
      <c r="M1319" s="42"/>
      <c r="N1319" s="42"/>
      <c r="O1319" s="42"/>
      <c r="P1319" s="42"/>
    </row>
    <row r="1320" spans="1:16">
      <c r="A1320" s="42"/>
      <c r="B1320" s="43"/>
      <c r="C1320" s="42"/>
      <c r="D1320" s="42"/>
      <c r="E1320" s="42"/>
      <c r="F1320" s="42"/>
      <c r="G1320" s="42"/>
      <c r="H1320" s="42"/>
      <c r="I1320" s="42"/>
      <c r="J1320" s="42"/>
      <c r="K1320" s="42"/>
      <c r="L1320" s="42"/>
      <c r="M1320" s="42"/>
      <c r="N1320" s="42"/>
      <c r="O1320" s="42"/>
      <c r="P1320" s="42"/>
    </row>
    <row r="1321" spans="1:16">
      <c r="A1321" s="42"/>
      <c r="B1321" s="43"/>
      <c r="C1321" s="42"/>
      <c r="D1321" s="42"/>
      <c r="E1321" s="42"/>
      <c r="F1321" s="42"/>
      <c r="G1321" s="42"/>
      <c r="H1321" s="42"/>
      <c r="I1321" s="42"/>
      <c r="J1321" s="42"/>
      <c r="K1321" s="42"/>
      <c r="L1321" s="42"/>
      <c r="M1321" s="42"/>
      <c r="N1321" s="42"/>
      <c r="O1321" s="42"/>
      <c r="P1321" s="42"/>
    </row>
    <row r="1322" spans="1:16">
      <c r="A1322" s="42"/>
      <c r="B1322" s="43"/>
      <c r="C1322" s="42"/>
      <c r="D1322" s="42"/>
      <c r="E1322" s="42"/>
      <c r="F1322" s="42"/>
      <c r="G1322" s="42"/>
      <c r="H1322" s="42"/>
      <c r="I1322" s="42"/>
      <c r="J1322" s="42"/>
      <c r="K1322" s="42"/>
      <c r="L1322" s="42"/>
      <c r="M1322" s="42"/>
      <c r="N1322" s="42"/>
      <c r="O1322" s="42"/>
      <c r="P1322" s="42"/>
    </row>
    <row r="1323" spans="1:16">
      <c r="A1323" s="42"/>
      <c r="B1323" s="43"/>
      <c r="C1323" s="42"/>
      <c r="D1323" s="42"/>
      <c r="E1323" s="42"/>
      <c r="F1323" s="42"/>
      <c r="G1323" s="42"/>
      <c r="H1323" s="42"/>
      <c r="I1323" s="42"/>
      <c r="J1323" s="42"/>
      <c r="K1323" s="42"/>
      <c r="L1323" s="42"/>
      <c r="M1323" s="42"/>
      <c r="N1323" s="42"/>
      <c r="O1323" s="42"/>
      <c r="P1323" s="42"/>
    </row>
    <row r="1324" spans="1:16">
      <c r="A1324" s="42"/>
      <c r="B1324" s="43"/>
      <c r="C1324" s="42"/>
      <c r="D1324" s="42"/>
      <c r="E1324" s="42"/>
      <c r="F1324" s="42"/>
      <c r="G1324" s="42"/>
      <c r="H1324" s="42"/>
      <c r="I1324" s="42"/>
      <c r="J1324" s="42"/>
      <c r="K1324" s="42"/>
      <c r="L1324" s="42"/>
      <c r="M1324" s="42"/>
      <c r="N1324" s="42"/>
      <c r="O1324" s="42"/>
      <c r="P1324" s="42"/>
    </row>
    <row r="1325" spans="1:16">
      <c r="A1325" s="42"/>
      <c r="B1325" s="43"/>
      <c r="C1325" s="42"/>
      <c r="D1325" s="42"/>
      <c r="E1325" s="42"/>
      <c r="F1325" s="42"/>
      <c r="G1325" s="42"/>
      <c r="H1325" s="42"/>
      <c r="I1325" s="42"/>
      <c r="J1325" s="42"/>
      <c r="K1325" s="42"/>
      <c r="L1325" s="42"/>
      <c r="M1325" s="42"/>
      <c r="N1325" s="42"/>
      <c r="O1325" s="42"/>
      <c r="P1325" s="42"/>
    </row>
    <row r="1326" spans="1:16">
      <c r="A1326" s="42"/>
      <c r="B1326" s="43"/>
      <c r="C1326" s="42"/>
      <c r="D1326" s="42"/>
      <c r="E1326" s="42"/>
      <c r="F1326" s="42"/>
      <c r="G1326" s="42"/>
      <c r="H1326" s="42"/>
      <c r="I1326" s="42"/>
      <c r="J1326" s="42"/>
      <c r="K1326" s="42"/>
      <c r="L1326" s="42"/>
      <c r="M1326" s="42"/>
      <c r="N1326" s="42"/>
      <c r="O1326" s="42"/>
      <c r="P1326" s="42"/>
    </row>
    <row r="1327" spans="1:16">
      <c r="A1327" s="42"/>
      <c r="B1327" s="43"/>
      <c r="C1327" s="42"/>
      <c r="D1327" s="42"/>
      <c r="E1327" s="42"/>
      <c r="F1327" s="42"/>
      <c r="G1327" s="42"/>
      <c r="H1327" s="42"/>
      <c r="I1327" s="42"/>
      <c r="J1327" s="42"/>
      <c r="K1327" s="42"/>
      <c r="L1327" s="42"/>
      <c r="M1327" s="42"/>
      <c r="N1327" s="42"/>
      <c r="O1327" s="42"/>
      <c r="P1327" s="42"/>
    </row>
    <row r="1328" spans="1:16">
      <c r="A1328" s="42"/>
      <c r="B1328" s="43"/>
      <c r="C1328" s="42"/>
      <c r="D1328" s="42"/>
      <c r="E1328" s="42"/>
      <c r="F1328" s="42"/>
      <c r="G1328" s="42"/>
      <c r="H1328" s="42"/>
      <c r="I1328" s="42"/>
      <c r="J1328" s="42"/>
      <c r="K1328" s="42"/>
      <c r="L1328" s="42"/>
      <c r="M1328" s="42"/>
      <c r="N1328" s="42"/>
      <c r="O1328" s="42"/>
      <c r="P1328" s="42"/>
    </row>
    <row r="1329" spans="1:16">
      <c r="A1329" s="42"/>
      <c r="B1329" s="43"/>
      <c r="C1329" s="42"/>
      <c r="D1329" s="42"/>
      <c r="E1329" s="42"/>
      <c r="F1329" s="42"/>
      <c r="G1329" s="42"/>
      <c r="H1329" s="42"/>
      <c r="I1329" s="42"/>
      <c r="J1329" s="42"/>
      <c r="K1329" s="42"/>
      <c r="L1329" s="42"/>
      <c r="M1329" s="42"/>
      <c r="N1329" s="42"/>
      <c r="O1329" s="42"/>
      <c r="P1329" s="42"/>
    </row>
    <row r="1330" spans="1:16">
      <c r="A1330" s="42"/>
      <c r="B1330" s="43"/>
      <c r="C1330" s="42"/>
      <c r="D1330" s="42"/>
      <c r="E1330" s="42"/>
      <c r="F1330" s="42"/>
      <c r="G1330" s="42"/>
      <c r="H1330" s="42"/>
      <c r="I1330" s="42"/>
      <c r="J1330" s="42"/>
      <c r="K1330" s="42"/>
      <c r="L1330" s="42"/>
      <c r="M1330" s="42"/>
      <c r="N1330" s="42"/>
      <c r="O1330" s="42"/>
      <c r="P1330" s="42"/>
    </row>
    <row r="1331" spans="1:16">
      <c r="A1331" s="42"/>
      <c r="B1331" s="43"/>
      <c r="C1331" s="42"/>
      <c r="D1331" s="42"/>
      <c r="E1331" s="42"/>
      <c r="F1331" s="42"/>
      <c r="G1331" s="42"/>
      <c r="H1331" s="42"/>
      <c r="I1331" s="42"/>
      <c r="J1331" s="42"/>
      <c r="K1331" s="42"/>
      <c r="L1331" s="42"/>
      <c r="M1331" s="42"/>
      <c r="N1331" s="42"/>
      <c r="O1331" s="42"/>
      <c r="P1331" s="42"/>
    </row>
    <row r="1332" spans="1:16">
      <c r="A1332" s="42"/>
      <c r="B1332" s="43"/>
      <c r="C1332" s="42"/>
      <c r="D1332" s="42"/>
      <c r="E1332" s="42"/>
      <c r="F1332" s="42"/>
      <c r="G1332" s="42"/>
      <c r="H1332" s="42"/>
      <c r="I1332" s="42"/>
      <c r="J1332" s="42"/>
      <c r="K1332" s="42"/>
      <c r="L1332" s="42"/>
      <c r="M1332" s="42"/>
      <c r="N1332" s="42"/>
      <c r="O1332" s="42"/>
      <c r="P1332" s="42"/>
    </row>
    <row r="1333" spans="1:16">
      <c r="A1333" s="42"/>
      <c r="B1333" s="43"/>
      <c r="C1333" s="42"/>
      <c r="D1333" s="42"/>
      <c r="E1333" s="42"/>
      <c r="F1333" s="42"/>
      <c r="G1333" s="42"/>
      <c r="H1333" s="42"/>
      <c r="I1333" s="42"/>
      <c r="J1333" s="42"/>
      <c r="K1333" s="42"/>
      <c r="L1333" s="42"/>
      <c r="M1333" s="42"/>
      <c r="N1333" s="42"/>
      <c r="O1333" s="42"/>
      <c r="P1333" s="42"/>
    </row>
    <row r="1334" spans="1:16">
      <c r="A1334" s="42"/>
      <c r="B1334" s="43"/>
      <c r="C1334" s="42"/>
      <c r="D1334" s="42"/>
      <c r="E1334" s="42"/>
      <c r="F1334" s="42"/>
      <c r="G1334" s="42"/>
      <c r="H1334" s="42"/>
      <c r="I1334" s="42"/>
      <c r="J1334" s="42"/>
      <c r="K1334" s="42"/>
      <c r="L1334" s="42"/>
      <c r="M1334" s="42"/>
      <c r="N1334" s="42"/>
      <c r="O1334" s="42"/>
      <c r="P1334" s="42"/>
    </row>
    <row r="1335" spans="1:16">
      <c r="A1335" s="42"/>
      <c r="B1335" s="43"/>
      <c r="C1335" s="42"/>
      <c r="D1335" s="42"/>
      <c r="E1335" s="42"/>
      <c r="F1335" s="42"/>
      <c r="G1335" s="42"/>
      <c r="H1335" s="42"/>
      <c r="I1335" s="42"/>
      <c r="J1335" s="42"/>
      <c r="K1335" s="42"/>
      <c r="L1335" s="42"/>
      <c r="M1335" s="42"/>
      <c r="N1335" s="42"/>
      <c r="O1335" s="42"/>
      <c r="P1335" s="42"/>
    </row>
    <row r="1336" spans="1:16">
      <c r="A1336" s="42"/>
      <c r="B1336" s="43"/>
      <c r="C1336" s="42"/>
      <c r="D1336" s="42"/>
      <c r="E1336" s="42"/>
      <c r="F1336" s="42"/>
      <c r="G1336" s="42"/>
      <c r="H1336" s="42"/>
      <c r="I1336" s="42"/>
      <c r="J1336" s="42"/>
      <c r="K1336" s="42"/>
      <c r="L1336" s="42"/>
      <c r="M1336" s="42"/>
      <c r="N1336" s="42"/>
      <c r="O1336" s="42"/>
      <c r="P1336" s="42"/>
    </row>
    <row r="1337" spans="1:16">
      <c r="A1337" s="42"/>
      <c r="B1337" s="43"/>
      <c r="C1337" s="42"/>
      <c r="D1337" s="42"/>
      <c r="E1337" s="42"/>
      <c r="F1337" s="42"/>
      <c r="G1337" s="42"/>
      <c r="H1337" s="42"/>
      <c r="I1337" s="42"/>
      <c r="J1337" s="42"/>
      <c r="K1337" s="42"/>
      <c r="L1337" s="42"/>
      <c r="M1337" s="42"/>
      <c r="N1337" s="42"/>
      <c r="O1337" s="42"/>
      <c r="P1337" s="42"/>
    </row>
    <row r="1338" spans="1:16">
      <c r="A1338" s="42"/>
      <c r="B1338" s="43"/>
      <c r="C1338" s="42"/>
      <c r="D1338" s="42"/>
      <c r="E1338" s="42"/>
      <c r="F1338" s="42"/>
      <c r="G1338" s="42"/>
      <c r="H1338" s="42"/>
      <c r="I1338" s="42"/>
      <c r="J1338" s="42"/>
      <c r="K1338" s="42"/>
      <c r="L1338" s="42"/>
      <c r="M1338" s="42"/>
      <c r="N1338" s="42"/>
      <c r="O1338" s="42"/>
      <c r="P1338" s="42"/>
    </row>
    <row r="1339" spans="1:16">
      <c r="A1339" s="42"/>
      <c r="B1339" s="43"/>
      <c r="C1339" s="42"/>
      <c r="D1339" s="42"/>
      <c r="E1339" s="42"/>
      <c r="F1339" s="42"/>
      <c r="G1339" s="42"/>
      <c r="H1339" s="42"/>
      <c r="I1339" s="42"/>
      <c r="J1339" s="42"/>
      <c r="K1339" s="42"/>
      <c r="L1339" s="42"/>
      <c r="M1339" s="42"/>
      <c r="N1339" s="42"/>
      <c r="O1339" s="42"/>
      <c r="P1339" s="42"/>
    </row>
    <row r="1340" spans="1:16">
      <c r="A1340" s="42"/>
      <c r="B1340" s="43"/>
      <c r="C1340" s="42"/>
      <c r="D1340" s="42"/>
      <c r="E1340" s="42"/>
      <c r="F1340" s="42"/>
      <c r="G1340" s="42"/>
      <c r="H1340" s="42"/>
      <c r="I1340" s="42"/>
      <c r="J1340" s="42"/>
      <c r="K1340" s="42"/>
      <c r="L1340" s="42"/>
      <c r="M1340" s="42"/>
      <c r="N1340" s="42"/>
      <c r="O1340" s="42"/>
      <c r="P1340" s="42"/>
    </row>
    <row r="1341" spans="1:16">
      <c r="A1341" s="42"/>
      <c r="B1341" s="43"/>
      <c r="C1341" s="42"/>
      <c r="D1341" s="42"/>
      <c r="E1341" s="42"/>
      <c r="F1341" s="42"/>
      <c r="G1341" s="42"/>
      <c r="H1341" s="42"/>
      <c r="I1341" s="42"/>
      <c r="J1341" s="42"/>
      <c r="K1341" s="42"/>
      <c r="L1341" s="42"/>
      <c r="M1341" s="42"/>
      <c r="N1341" s="42"/>
      <c r="O1341" s="42"/>
      <c r="P1341" s="42"/>
    </row>
    <row r="1342" spans="1:16">
      <c r="A1342" s="42"/>
      <c r="B1342" s="43"/>
      <c r="C1342" s="42"/>
      <c r="D1342" s="42"/>
      <c r="E1342" s="42"/>
      <c r="F1342" s="42"/>
      <c r="G1342" s="42"/>
      <c r="H1342" s="42"/>
      <c r="I1342" s="42"/>
      <c r="J1342" s="42"/>
      <c r="K1342" s="42"/>
      <c r="L1342" s="42"/>
      <c r="M1342" s="42"/>
      <c r="N1342" s="42"/>
      <c r="O1342" s="42"/>
      <c r="P1342" s="42"/>
    </row>
    <row r="1343" spans="1:16">
      <c r="A1343" s="42"/>
      <c r="B1343" s="43"/>
      <c r="C1343" s="42"/>
      <c r="D1343" s="42"/>
      <c r="E1343" s="42"/>
      <c r="F1343" s="42"/>
      <c r="G1343" s="42"/>
      <c r="H1343" s="42"/>
      <c r="I1343" s="42"/>
      <c r="J1343" s="42"/>
      <c r="K1343" s="42"/>
      <c r="L1343" s="42"/>
      <c r="M1343" s="42"/>
      <c r="N1343" s="42"/>
      <c r="O1343" s="42"/>
      <c r="P1343" s="42"/>
    </row>
    <row r="1344" spans="1:16">
      <c r="A1344" s="42"/>
      <c r="B1344" s="43"/>
      <c r="C1344" s="42"/>
      <c r="D1344" s="42"/>
      <c r="E1344" s="42"/>
      <c r="F1344" s="42"/>
      <c r="G1344" s="42"/>
      <c r="H1344" s="42"/>
      <c r="I1344" s="42"/>
      <c r="J1344" s="42"/>
      <c r="K1344" s="42"/>
      <c r="L1344" s="42"/>
      <c r="M1344" s="42"/>
      <c r="N1344" s="42"/>
      <c r="O1344" s="42"/>
      <c r="P1344" s="42"/>
    </row>
    <row r="1345" spans="1:16">
      <c r="A1345" s="42"/>
      <c r="B1345" s="43"/>
      <c r="C1345" s="42"/>
      <c r="D1345" s="42"/>
      <c r="E1345" s="42"/>
      <c r="F1345" s="42"/>
      <c r="G1345" s="42"/>
      <c r="H1345" s="42"/>
      <c r="I1345" s="42"/>
      <c r="J1345" s="42"/>
      <c r="K1345" s="42"/>
      <c r="L1345" s="42"/>
      <c r="M1345" s="42"/>
      <c r="N1345" s="42"/>
      <c r="O1345" s="42"/>
      <c r="P1345" s="42"/>
    </row>
    <row r="1346" spans="1:16">
      <c r="A1346" s="42"/>
      <c r="B1346" s="43"/>
      <c r="C1346" s="42"/>
      <c r="D1346" s="42"/>
      <c r="E1346" s="42"/>
      <c r="F1346" s="42"/>
      <c r="G1346" s="42"/>
      <c r="H1346" s="42"/>
      <c r="I1346" s="42"/>
      <c r="J1346" s="42"/>
      <c r="K1346" s="42"/>
      <c r="L1346" s="42"/>
      <c r="M1346" s="42"/>
      <c r="N1346" s="42"/>
      <c r="O1346" s="42"/>
      <c r="P1346" s="42"/>
    </row>
    <row r="1347" spans="1:16">
      <c r="A1347" s="42"/>
      <c r="B1347" s="43"/>
      <c r="C1347" s="42"/>
      <c r="D1347" s="42"/>
      <c r="E1347" s="42"/>
      <c r="F1347" s="42"/>
      <c r="G1347" s="42"/>
      <c r="H1347" s="42"/>
      <c r="I1347" s="42"/>
      <c r="J1347" s="42"/>
      <c r="K1347" s="42"/>
      <c r="L1347" s="42"/>
      <c r="M1347" s="42"/>
      <c r="N1347" s="42"/>
      <c r="O1347" s="42"/>
      <c r="P1347" s="42"/>
    </row>
    <row r="1348" spans="1:16">
      <c r="A1348" s="42"/>
      <c r="B1348" s="43"/>
      <c r="C1348" s="42"/>
      <c r="D1348" s="42"/>
      <c r="E1348" s="42"/>
      <c r="F1348" s="42"/>
      <c r="G1348" s="42"/>
      <c r="H1348" s="42"/>
      <c r="I1348" s="42"/>
      <c r="J1348" s="42"/>
      <c r="K1348" s="42"/>
      <c r="L1348" s="42"/>
      <c r="M1348" s="42"/>
      <c r="N1348" s="42"/>
      <c r="O1348" s="42"/>
      <c r="P1348" s="42"/>
    </row>
    <row r="1349" spans="1:16">
      <c r="A1349" s="42"/>
      <c r="B1349" s="43"/>
      <c r="C1349" s="42"/>
      <c r="D1349" s="42"/>
      <c r="E1349" s="42"/>
      <c r="F1349" s="42"/>
      <c r="G1349" s="42"/>
      <c r="H1349" s="42"/>
      <c r="I1349" s="42"/>
      <c r="J1349" s="42"/>
      <c r="K1349" s="42"/>
      <c r="L1349" s="42"/>
      <c r="M1349" s="42"/>
      <c r="N1349" s="42"/>
      <c r="O1349" s="42"/>
      <c r="P1349" s="42"/>
    </row>
    <row r="1350" spans="1:16">
      <c r="A1350" s="42"/>
      <c r="B1350" s="43"/>
      <c r="C1350" s="42"/>
      <c r="D1350" s="42"/>
      <c r="E1350" s="42"/>
      <c r="F1350" s="42"/>
      <c r="G1350" s="42"/>
      <c r="H1350" s="42"/>
      <c r="I1350" s="42"/>
      <c r="J1350" s="42"/>
      <c r="K1350" s="42"/>
      <c r="L1350" s="42"/>
      <c r="M1350" s="42"/>
      <c r="N1350" s="42"/>
      <c r="O1350" s="42"/>
      <c r="P1350" s="42"/>
    </row>
    <row r="1351" spans="1:16">
      <c r="A1351" s="42"/>
      <c r="B1351" s="43"/>
      <c r="C1351" s="42"/>
      <c r="D1351" s="42"/>
      <c r="E1351" s="42"/>
      <c r="F1351" s="42"/>
      <c r="G1351" s="42"/>
      <c r="H1351" s="42"/>
      <c r="I1351" s="42"/>
      <c r="J1351" s="42"/>
      <c r="K1351" s="42"/>
      <c r="L1351" s="42"/>
      <c r="M1351" s="42"/>
      <c r="N1351" s="42"/>
      <c r="O1351" s="42"/>
      <c r="P1351" s="42"/>
    </row>
    <row r="1352" spans="1:16">
      <c r="A1352" s="42"/>
      <c r="B1352" s="43"/>
      <c r="C1352" s="42"/>
      <c r="D1352" s="42"/>
      <c r="E1352" s="42"/>
      <c r="F1352" s="42"/>
      <c r="G1352" s="42"/>
      <c r="H1352" s="42"/>
      <c r="I1352" s="42"/>
      <c r="J1352" s="42"/>
      <c r="K1352" s="42"/>
      <c r="L1352" s="42"/>
      <c r="M1352" s="42"/>
      <c r="N1352" s="42"/>
      <c r="O1352" s="42"/>
      <c r="P1352" s="42"/>
    </row>
    <row r="1353" spans="1:16">
      <c r="A1353" s="42"/>
      <c r="B1353" s="43"/>
      <c r="C1353" s="42"/>
      <c r="D1353" s="42"/>
      <c r="E1353" s="42"/>
      <c r="F1353" s="42"/>
      <c r="G1353" s="42"/>
      <c r="H1353" s="42"/>
      <c r="I1353" s="42"/>
      <c r="J1353" s="42"/>
      <c r="K1353" s="42"/>
      <c r="L1353" s="42"/>
      <c r="M1353" s="42"/>
      <c r="N1353" s="42"/>
      <c r="O1353" s="42"/>
      <c r="P1353" s="42"/>
    </row>
    <row r="1354" spans="1:16">
      <c r="A1354" s="42"/>
      <c r="B1354" s="43"/>
      <c r="C1354" s="42"/>
      <c r="D1354" s="42"/>
      <c r="E1354" s="42"/>
      <c r="F1354" s="42"/>
      <c r="G1354" s="42"/>
      <c r="H1354" s="42"/>
      <c r="I1354" s="42"/>
      <c r="J1354" s="42"/>
      <c r="K1354" s="42"/>
      <c r="L1354" s="42"/>
      <c r="M1354" s="42"/>
      <c r="N1354" s="42"/>
      <c r="O1354" s="42"/>
      <c r="P1354" s="42"/>
    </row>
    <row r="1355" spans="1:16">
      <c r="A1355" s="42"/>
      <c r="B1355" s="43"/>
      <c r="C1355" s="42"/>
      <c r="D1355" s="42"/>
      <c r="E1355" s="42"/>
      <c r="F1355" s="42"/>
      <c r="G1355" s="42"/>
      <c r="H1355" s="42"/>
      <c r="I1355" s="42"/>
      <c r="J1355" s="42"/>
      <c r="K1355" s="42"/>
      <c r="L1355" s="42"/>
      <c r="M1355" s="42"/>
      <c r="N1355" s="42"/>
      <c r="O1355" s="42"/>
      <c r="P1355" s="42"/>
    </row>
    <row r="1356" spans="1:16">
      <c r="A1356" s="42"/>
      <c r="B1356" s="43"/>
      <c r="C1356" s="42"/>
      <c r="D1356" s="42"/>
      <c r="E1356" s="42"/>
      <c r="F1356" s="42"/>
      <c r="G1356" s="42"/>
      <c r="H1356" s="42"/>
      <c r="I1356" s="42"/>
      <c r="J1356" s="42"/>
      <c r="K1356" s="42"/>
      <c r="L1356" s="42"/>
      <c r="M1356" s="42"/>
      <c r="N1356" s="42"/>
      <c r="O1356" s="42"/>
      <c r="P1356" s="42"/>
    </row>
    <row r="1357" spans="1:16">
      <c r="A1357" s="42"/>
      <c r="B1357" s="43"/>
      <c r="C1357" s="42"/>
      <c r="D1357" s="42"/>
      <c r="E1357" s="42"/>
      <c r="F1357" s="42"/>
      <c r="G1357" s="42"/>
      <c r="H1357" s="42"/>
      <c r="I1357" s="42"/>
      <c r="J1357" s="42"/>
      <c r="K1357" s="42"/>
      <c r="L1357" s="42"/>
      <c r="M1357" s="42"/>
      <c r="N1357" s="42"/>
      <c r="O1357" s="42"/>
      <c r="P1357" s="42"/>
    </row>
    <row r="1358" spans="1:16">
      <c r="A1358" s="42"/>
      <c r="B1358" s="43"/>
      <c r="C1358" s="42"/>
      <c r="D1358" s="42"/>
      <c r="E1358" s="42"/>
      <c r="F1358" s="42"/>
      <c r="G1358" s="42"/>
      <c r="H1358" s="42"/>
      <c r="I1358" s="42"/>
      <c r="J1358" s="42"/>
      <c r="K1358" s="42"/>
      <c r="L1358" s="42"/>
      <c r="M1358" s="42"/>
      <c r="N1358" s="42"/>
      <c r="O1358" s="42"/>
      <c r="P1358" s="42"/>
    </row>
    <row r="1359" spans="1:16">
      <c r="A1359" s="42"/>
      <c r="B1359" s="43"/>
      <c r="C1359" s="42"/>
      <c r="D1359" s="42"/>
      <c r="E1359" s="42"/>
      <c r="F1359" s="42"/>
      <c r="G1359" s="42"/>
      <c r="H1359" s="42"/>
      <c r="I1359" s="42"/>
      <c r="J1359" s="42"/>
      <c r="K1359" s="42"/>
      <c r="L1359" s="42"/>
      <c r="M1359" s="42"/>
      <c r="N1359" s="42"/>
      <c r="O1359" s="42"/>
      <c r="P1359" s="42"/>
    </row>
    <row r="1360" spans="1:16">
      <c r="A1360" s="42"/>
      <c r="B1360" s="43"/>
      <c r="C1360" s="42"/>
      <c r="D1360" s="42"/>
      <c r="E1360" s="42"/>
      <c r="F1360" s="42"/>
      <c r="G1360" s="42"/>
      <c r="H1360" s="42"/>
      <c r="I1360" s="42"/>
      <c r="J1360" s="42"/>
      <c r="K1360" s="42"/>
      <c r="L1360" s="42"/>
      <c r="M1360" s="42"/>
      <c r="N1360" s="42"/>
      <c r="O1360" s="42"/>
      <c r="P1360" s="42"/>
    </row>
    <row r="1361" spans="1:16">
      <c r="A1361" s="42"/>
      <c r="B1361" s="43"/>
      <c r="C1361" s="42"/>
      <c r="D1361" s="42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</row>
    <row r="1362" spans="1:16">
      <c r="A1362" s="42"/>
      <c r="B1362" s="43"/>
      <c r="C1362" s="42"/>
      <c r="D1362" s="42"/>
      <c r="E1362" s="42"/>
      <c r="F1362" s="42"/>
      <c r="G1362" s="42"/>
      <c r="H1362" s="42"/>
      <c r="I1362" s="42"/>
      <c r="J1362" s="42"/>
      <c r="K1362" s="42"/>
      <c r="L1362" s="42"/>
      <c r="M1362" s="42"/>
      <c r="N1362" s="42"/>
      <c r="O1362" s="42"/>
      <c r="P1362" s="42"/>
    </row>
    <row r="1363" spans="1:16">
      <c r="A1363" s="42"/>
      <c r="B1363" s="43"/>
      <c r="C1363" s="42"/>
      <c r="D1363" s="42"/>
      <c r="E1363" s="42"/>
      <c r="F1363" s="42"/>
      <c r="G1363" s="42"/>
      <c r="H1363" s="42"/>
      <c r="I1363" s="42"/>
      <c r="J1363" s="42"/>
      <c r="K1363" s="42"/>
      <c r="L1363" s="42"/>
      <c r="M1363" s="42"/>
      <c r="N1363" s="42"/>
      <c r="O1363" s="42"/>
      <c r="P1363" s="42"/>
    </row>
    <row r="1364" spans="1:16">
      <c r="A1364" s="42"/>
      <c r="B1364" s="43"/>
      <c r="C1364" s="42"/>
      <c r="D1364" s="42"/>
      <c r="E1364" s="42"/>
      <c r="F1364" s="42"/>
      <c r="G1364" s="42"/>
      <c r="H1364" s="42"/>
      <c r="I1364" s="42"/>
      <c r="J1364" s="42"/>
      <c r="K1364" s="42"/>
      <c r="L1364" s="42"/>
      <c r="M1364" s="42"/>
      <c r="N1364" s="42"/>
      <c r="O1364" s="42"/>
      <c r="P1364" s="42"/>
    </row>
    <row r="1365" spans="1:16">
      <c r="A1365" s="42"/>
      <c r="B1365" s="43"/>
      <c r="C1365" s="42"/>
      <c r="D1365" s="42"/>
      <c r="E1365" s="42"/>
      <c r="F1365" s="42"/>
      <c r="G1365" s="42"/>
      <c r="H1365" s="42"/>
      <c r="I1365" s="42"/>
      <c r="J1365" s="42"/>
      <c r="K1365" s="42"/>
      <c r="L1365" s="42"/>
      <c r="M1365" s="42"/>
      <c r="N1365" s="42"/>
      <c r="O1365" s="42"/>
      <c r="P1365" s="42"/>
    </row>
    <row r="1366" spans="1:16">
      <c r="A1366" s="42"/>
      <c r="B1366" s="43"/>
      <c r="C1366" s="42"/>
      <c r="D1366" s="42"/>
      <c r="E1366" s="42"/>
      <c r="F1366" s="42"/>
      <c r="G1366" s="42"/>
      <c r="H1366" s="42"/>
      <c r="I1366" s="42"/>
      <c r="J1366" s="42"/>
      <c r="K1366" s="42"/>
      <c r="L1366" s="42"/>
      <c r="M1366" s="42"/>
      <c r="N1366" s="42"/>
      <c r="O1366" s="42"/>
      <c r="P1366" s="42"/>
    </row>
    <row r="1367" spans="1:16">
      <c r="A1367" s="42"/>
      <c r="B1367" s="43"/>
      <c r="C1367" s="42"/>
      <c r="D1367" s="42"/>
      <c r="E1367" s="42"/>
      <c r="F1367" s="42"/>
      <c r="G1367" s="42"/>
      <c r="H1367" s="42"/>
      <c r="I1367" s="42"/>
      <c r="J1367" s="42"/>
      <c r="K1367" s="42"/>
      <c r="L1367" s="42"/>
      <c r="M1367" s="42"/>
      <c r="N1367" s="42"/>
      <c r="O1367" s="42"/>
      <c r="P1367" s="42"/>
    </row>
    <row r="1368" spans="1:16">
      <c r="A1368" s="42"/>
      <c r="B1368" s="43"/>
      <c r="C1368" s="42"/>
      <c r="D1368" s="42"/>
      <c r="E1368" s="42"/>
      <c r="F1368" s="42"/>
      <c r="G1368" s="42"/>
      <c r="H1368" s="42"/>
      <c r="I1368" s="42"/>
      <c r="J1368" s="42"/>
      <c r="K1368" s="42"/>
      <c r="L1368" s="42"/>
      <c r="M1368" s="42"/>
      <c r="N1368" s="42"/>
      <c r="O1368" s="42"/>
      <c r="P1368" s="42"/>
    </row>
    <row r="1369" spans="1:16">
      <c r="A1369" s="42"/>
      <c r="B1369" s="43"/>
      <c r="C1369" s="42"/>
      <c r="D1369" s="42"/>
      <c r="E1369" s="42"/>
      <c r="F1369" s="42"/>
      <c r="G1369" s="42"/>
      <c r="H1369" s="42"/>
      <c r="I1369" s="42"/>
      <c r="J1369" s="42"/>
      <c r="K1369" s="42"/>
      <c r="L1369" s="42"/>
      <c r="M1369" s="42"/>
      <c r="N1369" s="42"/>
      <c r="O1369" s="42"/>
      <c r="P1369" s="42"/>
    </row>
    <row r="1370" spans="1:16">
      <c r="A1370" s="42"/>
      <c r="B1370" s="43"/>
      <c r="C1370" s="42"/>
      <c r="D1370" s="42"/>
      <c r="E1370" s="42"/>
      <c r="F1370" s="42"/>
      <c r="G1370" s="42"/>
      <c r="H1370" s="42"/>
      <c r="I1370" s="42"/>
      <c r="J1370" s="42"/>
      <c r="K1370" s="42"/>
      <c r="L1370" s="42"/>
      <c r="M1370" s="42"/>
      <c r="N1370" s="42"/>
      <c r="O1370" s="42"/>
      <c r="P1370" s="42"/>
    </row>
    <row r="1371" spans="1:16">
      <c r="A1371" s="42"/>
      <c r="B1371" s="43"/>
      <c r="C1371" s="42"/>
      <c r="D1371" s="42"/>
      <c r="E1371" s="42"/>
      <c r="F1371" s="42"/>
      <c r="G1371" s="42"/>
      <c r="H1371" s="42"/>
      <c r="I1371" s="42"/>
      <c r="J1371" s="42"/>
      <c r="K1371" s="42"/>
      <c r="L1371" s="42"/>
      <c r="M1371" s="42"/>
      <c r="N1371" s="42"/>
      <c r="O1371" s="42"/>
      <c r="P1371" s="42"/>
    </row>
    <row r="1372" spans="1:16">
      <c r="A1372" s="42"/>
      <c r="B1372" s="43"/>
      <c r="C1372" s="42"/>
      <c r="D1372" s="42"/>
      <c r="E1372" s="42"/>
      <c r="F1372" s="42"/>
      <c r="G1372" s="42"/>
      <c r="H1372" s="42"/>
      <c r="I1372" s="42"/>
      <c r="J1372" s="42"/>
      <c r="K1372" s="42"/>
      <c r="L1372" s="42"/>
      <c r="M1372" s="42"/>
      <c r="N1372" s="42"/>
      <c r="O1372" s="42"/>
      <c r="P1372" s="42"/>
    </row>
    <row r="1373" spans="1:16">
      <c r="A1373" s="42"/>
      <c r="B1373" s="43"/>
      <c r="C1373" s="42"/>
      <c r="D1373" s="42"/>
      <c r="E1373" s="42"/>
      <c r="F1373" s="42"/>
      <c r="G1373" s="42"/>
      <c r="H1373" s="42"/>
      <c r="I1373" s="42"/>
      <c r="J1373" s="42"/>
      <c r="K1373" s="42"/>
      <c r="L1373" s="42"/>
      <c r="M1373" s="42"/>
      <c r="N1373" s="42"/>
      <c r="O1373" s="42"/>
      <c r="P1373" s="42"/>
    </row>
    <row r="1374" spans="1:16">
      <c r="A1374" s="42"/>
      <c r="B1374" s="43"/>
      <c r="C1374" s="42"/>
      <c r="D1374" s="42"/>
      <c r="E1374" s="42"/>
      <c r="F1374" s="42"/>
      <c r="G1374" s="42"/>
      <c r="H1374" s="42"/>
      <c r="I1374" s="42"/>
      <c r="J1374" s="42"/>
      <c r="K1374" s="42"/>
      <c r="L1374" s="42"/>
      <c r="M1374" s="42"/>
      <c r="N1374" s="42"/>
      <c r="O1374" s="42"/>
      <c r="P1374" s="42"/>
    </row>
    <row r="1375" spans="1:16">
      <c r="A1375" s="42"/>
      <c r="B1375" s="43"/>
      <c r="C1375" s="42"/>
      <c r="D1375" s="42"/>
      <c r="E1375" s="42"/>
      <c r="F1375" s="42"/>
      <c r="G1375" s="42"/>
      <c r="H1375" s="42"/>
      <c r="I1375" s="42"/>
      <c r="J1375" s="42"/>
      <c r="K1375" s="42"/>
      <c r="L1375" s="42"/>
      <c r="M1375" s="42"/>
      <c r="N1375" s="42"/>
      <c r="O1375" s="42"/>
      <c r="P1375" s="42"/>
    </row>
    <row r="1376" spans="1:16">
      <c r="A1376" s="42"/>
      <c r="B1376" s="43"/>
      <c r="C1376" s="42"/>
      <c r="D1376" s="42"/>
      <c r="E1376" s="42"/>
      <c r="F1376" s="42"/>
      <c r="G1376" s="42"/>
      <c r="H1376" s="42"/>
      <c r="I1376" s="42"/>
      <c r="J1376" s="42"/>
      <c r="K1376" s="42"/>
      <c r="L1376" s="42"/>
      <c r="M1376" s="42"/>
      <c r="N1376" s="42"/>
      <c r="O1376" s="42"/>
      <c r="P1376" s="42"/>
    </row>
    <row r="1377" spans="1:16">
      <c r="A1377" s="42"/>
      <c r="B1377" s="43"/>
      <c r="C1377" s="42"/>
      <c r="D1377" s="42"/>
      <c r="E1377" s="42"/>
      <c r="F1377" s="42"/>
      <c r="G1377" s="42"/>
      <c r="H1377" s="42"/>
      <c r="I1377" s="42"/>
      <c r="J1377" s="42"/>
      <c r="K1377" s="42"/>
      <c r="L1377" s="42"/>
      <c r="M1377" s="42"/>
      <c r="N1377" s="42"/>
      <c r="O1377" s="42"/>
      <c r="P1377" s="42"/>
    </row>
    <row r="1378" spans="1:16">
      <c r="A1378" s="42"/>
      <c r="B1378" s="43"/>
      <c r="C1378" s="42"/>
      <c r="D1378" s="42"/>
      <c r="E1378" s="42"/>
      <c r="F1378" s="42"/>
      <c r="G1378" s="42"/>
      <c r="H1378" s="42"/>
      <c r="I1378" s="42"/>
      <c r="J1378" s="42"/>
      <c r="K1378" s="42"/>
      <c r="L1378" s="42"/>
      <c r="M1378" s="42"/>
      <c r="N1378" s="42"/>
      <c r="O1378" s="42"/>
      <c r="P1378" s="42"/>
    </row>
    <row r="1379" spans="1:16">
      <c r="A1379" s="42"/>
      <c r="B1379" s="43"/>
      <c r="C1379" s="42"/>
      <c r="D1379" s="42"/>
      <c r="E1379" s="42"/>
      <c r="F1379" s="42"/>
      <c r="G1379" s="42"/>
      <c r="H1379" s="42"/>
      <c r="I1379" s="42"/>
      <c r="J1379" s="42"/>
      <c r="K1379" s="42"/>
      <c r="L1379" s="42"/>
      <c r="M1379" s="42"/>
      <c r="N1379" s="42"/>
      <c r="O1379" s="42"/>
      <c r="P1379" s="42"/>
    </row>
    <row r="1380" spans="1:16">
      <c r="A1380" s="42"/>
      <c r="B1380" s="43"/>
      <c r="C1380" s="42"/>
      <c r="D1380" s="42"/>
      <c r="E1380" s="42"/>
      <c r="F1380" s="42"/>
      <c r="G1380" s="42"/>
      <c r="H1380" s="42"/>
      <c r="I1380" s="42"/>
      <c r="J1380" s="42"/>
      <c r="K1380" s="42"/>
      <c r="L1380" s="42"/>
      <c r="M1380" s="42"/>
      <c r="N1380" s="42"/>
      <c r="O1380" s="42"/>
      <c r="P1380" s="42"/>
    </row>
    <row r="1381" spans="1:16">
      <c r="A1381" s="42"/>
      <c r="B1381" s="43"/>
      <c r="C1381" s="42"/>
      <c r="D1381" s="42"/>
      <c r="E1381" s="42"/>
      <c r="F1381" s="42"/>
      <c r="G1381" s="42"/>
      <c r="H1381" s="42"/>
      <c r="I1381" s="42"/>
      <c r="J1381" s="42"/>
      <c r="K1381" s="42"/>
      <c r="L1381" s="42"/>
      <c r="M1381" s="42"/>
      <c r="N1381" s="42"/>
      <c r="O1381" s="42"/>
      <c r="P1381" s="42"/>
    </row>
    <row r="1382" spans="1:16">
      <c r="A1382" s="42"/>
      <c r="B1382" s="43"/>
      <c r="C1382" s="42"/>
      <c r="D1382" s="42"/>
      <c r="E1382" s="42"/>
      <c r="F1382" s="42"/>
      <c r="G1382" s="42"/>
      <c r="H1382" s="42"/>
      <c r="I1382" s="42"/>
      <c r="J1382" s="42"/>
      <c r="K1382" s="42"/>
      <c r="L1382" s="42"/>
      <c r="M1382" s="42"/>
      <c r="N1382" s="42"/>
      <c r="O1382" s="42"/>
      <c r="P1382" s="42"/>
    </row>
    <row r="1383" spans="1:16">
      <c r="A1383" s="42"/>
      <c r="B1383" s="43"/>
      <c r="C1383" s="42"/>
      <c r="D1383" s="42"/>
      <c r="E1383" s="42"/>
      <c r="F1383" s="42"/>
      <c r="G1383" s="42"/>
      <c r="H1383" s="42"/>
      <c r="I1383" s="42"/>
      <c r="J1383" s="42"/>
      <c r="K1383" s="42"/>
      <c r="L1383" s="42"/>
      <c r="M1383" s="42"/>
      <c r="N1383" s="42"/>
      <c r="O1383" s="42"/>
      <c r="P1383" s="42"/>
    </row>
    <row r="1384" spans="1:16">
      <c r="A1384" s="42"/>
      <c r="B1384" s="43"/>
      <c r="C1384" s="42"/>
      <c r="D1384" s="42"/>
      <c r="E1384" s="42"/>
      <c r="F1384" s="42"/>
      <c r="G1384" s="42"/>
      <c r="H1384" s="42"/>
      <c r="I1384" s="42"/>
      <c r="J1384" s="42"/>
      <c r="K1384" s="42"/>
      <c r="L1384" s="42"/>
      <c r="M1384" s="42"/>
      <c r="N1384" s="42"/>
      <c r="O1384" s="42"/>
      <c r="P1384" s="42"/>
    </row>
    <row r="1385" spans="1:16">
      <c r="A1385" s="42"/>
      <c r="B1385" s="43"/>
      <c r="C1385" s="42"/>
      <c r="D1385" s="42"/>
      <c r="E1385" s="42"/>
      <c r="F1385" s="42"/>
      <c r="G1385" s="42"/>
      <c r="H1385" s="42"/>
      <c r="I1385" s="42"/>
      <c r="J1385" s="42"/>
      <c r="K1385" s="42"/>
      <c r="L1385" s="42"/>
      <c r="M1385" s="42"/>
      <c r="N1385" s="42"/>
      <c r="O1385" s="42"/>
      <c r="P1385" s="42"/>
    </row>
    <row r="1386" spans="1:16">
      <c r="A1386" s="42"/>
      <c r="B1386" s="43"/>
      <c r="C1386" s="42"/>
      <c r="D1386" s="42"/>
      <c r="E1386" s="42"/>
      <c r="F1386" s="42"/>
      <c r="G1386" s="42"/>
      <c r="H1386" s="42"/>
      <c r="I1386" s="42"/>
      <c r="J1386" s="42"/>
      <c r="K1386" s="42"/>
      <c r="L1386" s="42"/>
      <c r="M1386" s="42"/>
      <c r="N1386" s="42"/>
      <c r="O1386" s="42"/>
      <c r="P1386" s="42"/>
    </row>
    <row r="1387" spans="1:16">
      <c r="A1387" s="42"/>
      <c r="B1387" s="43"/>
      <c r="C1387" s="42"/>
      <c r="D1387" s="42"/>
      <c r="E1387" s="42"/>
      <c r="F1387" s="42"/>
      <c r="G1387" s="42"/>
      <c r="H1387" s="42"/>
      <c r="I1387" s="42"/>
      <c r="J1387" s="42"/>
      <c r="K1387" s="42"/>
      <c r="L1387" s="42"/>
      <c r="M1387" s="42"/>
      <c r="N1387" s="42"/>
      <c r="O1387" s="42"/>
      <c r="P1387" s="42"/>
    </row>
    <row r="1388" spans="1:16">
      <c r="A1388" s="42"/>
      <c r="B1388" s="43"/>
      <c r="C1388" s="42"/>
      <c r="D1388" s="42"/>
      <c r="E1388" s="42"/>
      <c r="F1388" s="42"/>
      <c r="G1388" s="42"/>
      <c r="H1388" s="42"/>
      <c r="I1388" s="42"/>
      <c r="J1388" s="42"/>
      <c r="K1388" s="42"/>
      <c r="L1388" s="42"/>
      <c r="M1388" s="42"/>
      <c r="N1388" s="42"/>
      <c r="O1388" s="42"/>
      <c r="P1388" s="42"/>
    </row>
    <row r="1389" spans="1:16">
      <c r="A1389" s="42"/>
      <c r="B1389" s="43"/>
      <c r="C1389" s="42"/>
      <c r="D1389" s="42"/>
      <c r="E1389" s="42"/>
      <c r="F1389" s="42"/>
      <c r="G1389" s="42"/>
      <c r="H1389" s="42"/>
      <c r="I1389" s="42"/>
      <c r="J1389" s="42"/>
      <c r="K1389" s="42"/>
      <c r="L1389" s="42"/>
      <c r="M1389" s="42"/>
      <c r="N1389" s="42"/>
      <c r="O1389" s="42"/>
      <c r="P1389" s="42"/>
    </row>
    <row r="1390" spans="1:16">
      <c r="A1390" s="42"/>
      <c r="B1390" s="43"/>
      <c r="C1390" s="42"/>
      <c r="D1390" s="42"/>
      <c r="E1390" s="42"/>
      <c r="F1390" s="42"/>
      <c r="G1390" s="42"/>
      <c r="H1390" s="42"/>
      <c r="I1390" s="42"/>
      <c r="J1390" s="42"/>
      <c r="K1390" s="42"/>
      <c r="L1390" s="42"/>
      <c r="M1390" s="42"/>
      <c r="N1390" s="42"/>
      <c r="O1390" s="42"/>
      <c r="P1390" s="42"/>
    </row>
    <row r="1391" spans="1:16">
      <c r="A1391" s="42"/>
      <c r="B1391" s="43"/>
      <c r="C1391" s="42"/>
      <c r="D1391" s="42"/>
      <c r="E1391" s="42"/>
      <c r="F1391" s="42"/>
      <c r="G1391" s="42"/>
      <c r="H1391" s="42"/>
      <c r="I1391" s="42"/>
      <c r="J1391" s="42"/>
      <c r="K1391" s="42"/>
      <c r="L1391" s="42"/>
      <c r="M1391" s="42"/>
      <c r="N1391" s="42"/>
      <c r="O1391" s="42"/>
      <c r="P1391" s="42"/>
    </row>
    <row r="1392" spans="1:16">
      <c r="A1392" s="42"/>
      <c r="B1392" s="43"/>
      <c r="C1392" s="42"/>
      <c r="D1392" s="42"/>
      <c r="E1392" s="42"/>
      <c r="F1392" s="42"/>
      <c r="G1392" s="42"/>
      <c r="H1392" s="42"/>
      <c r="I1392" s="42"/>
      <c r="J1392" s="42"/>
      <c r="K1392" s="42"/>
      <c r="L1392" s="42"/>
      <c r="M1392" s="42"/>
      <c r="N1392" s="42"/>
      <c r="O1392" s="42"/>
      <c r="P1392" s="42"/>
    </row>
    <row r="1393" spans="1:16">
      <c r="A1393" s="42"/>
      <c r="B1393" s="43"/>
      <c r="C1393" s="42"/>
      <c r="D1393" s="42"/>
      <c r="E1393" s="42"/>
      <c r="F1393" s="42"/>
      <c r="G1393" s="42"/>
      <c r="H1393" s="42"/>
      <c r="I1393" s="42"/>
      <c r="J1393" s="42"/>
      <c r="K1393" s="42"/>
      <c r="L1393" s="42"/>
      <c r="M1393" s="42"/>
      <c r="N1393" s="42"/>
      <c r="O1393" s="42"/>
      <c r="P1393" s="42"/>
    </row>
    <row r="1394" spans="1:16">
      <c r="A1394" s="42"/>
      <c r="B1394" s="43"/>
      <c r="C1394" s="42"/>
      <c r="D1394" s="42"/>
      <c r="E1394" s="42"/>
      <c r="F1394" s="42"/>
      <c r="G1394" s="42"/>
      <c r="H1394" s="42"/>
      <c r="I1394" s="42"/>
      <c r="J1394" s="42"/>
      <c r="K1394" s="42"/>
      <c r="L1394" s="42"/>
      <c r="M1394" s="42"/>
      <c r="N1394" s="42"/>
      <c r="O1394" s="42"/>
      <c r="P1394" s="42"/>
    </row>
    <row r="1395" spans="1:16">
      <c r="A1395" s="42"/>
      <c r="B1395" s="43"/>
      <c r="C1395" s="42"/>
      <c r="D1395" s="42"/>
      <c r="E1395" s="42"/>
      <c r="F1395" s="42"/>
      <c r="G1395" s="42"/>
      <c r="H1395" s="42"/>
      <c r="I1395" s="42"/>
      <c r="J1395" s="42"/>
      <c r="K1395" s="42"/>
      <c r="L1395" s="42"/>
      <c r="M1395" s="42"/>
      <c r="N1395" s="42"/>
      <c r="O1395" s="42"/>
      <c r="P1395" s="42"/>
    </row>
    <row r="1396" spans="1:16">
      <c r="A1396" s="42"/>
      <c r="B1396" s="43"/>
      <c r="C1396" s="42"/>
      <c r="D1396" s="42"/>
      <c r="E1396" s="42"/>
      <c r="F1396" s="42"/>
      <c r="G1396" s="42"/>
      <c r="H1396" s="42"/>
      <c r="I1396" s="42"/>
      <c r="J1396" s="42"/>
      <c r="K1396" s="42"/>
      <c r="L1396" s="42"/>
      <c r="M1396" s="42"/>
      <c r="N1396" s="42"/>
      <c r="O1396" s="42"/>
      <c r="P1396" s="42"/>
    </row>
    <row r="1397" spans="1:16">
      <c r="A1397" s="42"/>
      <c r="B1397" s="43"/>
      <c r="C1397" s="42"/>
      <c r="D1397" s="42"/>
      <c r="E1397" s="42"/>
      <c r="F1397" s="42"/>
      <c r="G1397" s="42"/>
      <c r="H1397" s="42"/>
      <c r="I1397" s="42"/>
      <c r="J1397" s="42"/>
      <c r="K1397" s="42"/>
      <c r="L1397" s="42"/>
      <c r="M1397" s="42"/>
      <c r="N1397" s="42"/>
      <c r="O1397" s="42"/>
      <c r="P1397" s="42"/>
    </row>
    <row r="1398" spans="1:16">
      <c r="A1398" s="42"/>
      <c r="B1398" s="43"/>
      <c r="C1398" s="42"/>
      <c r="D1398" s="42"/>
      <c r="E1398" s="42"/>
      <c r="F1398" s="42"/>
      <c r="G1398" s="42"/>
      <c r="H1398" s="42"/>
      <c r="I1398" s="42"/>
      <c r="J1398" s="42"/>
      <c r="K1398" s="42"/>
      <c r="L1398" s="42"/>
      <c r="M1398" s="42"/>
      <c r="N1398" s="42"/>
      <c r="O1398" s="42"/>
      <c r="P1398" s="42"/>
    </row>
    <row r="1399" spans="1:16">
      <c r="A1399" s="42"/>
      <c r="B1399" s="43"/>
      <c r="C1399" s="42"/>
      <c r="D1399" s="42"/>
      <c r="E1399" s="42"/>
      <c r="F1399" s="42"/>
      <c r="G1399" s="42"/>
      <c r="H1399" s="42"/>
      <c r="I1399" s="42"/>
      <c r="J1399" s="42"/>
      <c r="K1399" s="42"/>
      <c r="L1399" s="42"/>
      <c r="M1399" s="42"/>
      <c r="N1399" s="42"/>
      <c r="O1399" s="42"/>
      <c r="P1399" s="42"/>
    </row>
    <row r="1400" spans="1:16">
      <c r="A1400" s="42"/>
      <c r="B1400" s="43"/>
      <c r="C1400" s="42"/>
      <c r="D1400" s="42"/>
      <c r="E1400" s="42"/>
      <c r="F1400" s="42"/>
      <c r="G1400" s="42"/>
      <c r="H1400" s="42"/>
      <c r="I1400" s="42"/>
      <c r="J1400" s="42"/>
      <c r="K1400" s="42"/>
      <c r="L1400" s="42"/>
      <c r="M1400" s="42"/>
      <c r="N1400" s="42"/>
      <c r="O1400" s="42"/>
      <c r="P1400" s="42"/>
    </row>
    <row r="1401" spans="1:16">
      <c r="A1401" s="42"/>
      <c r="B1401" s="43"/>
      <c r="C1401" s="42"/>
      <c r="D1401" s="42"/>
      <c r="E1401" s="42"/>
      <c r="F1401" s="42"/>
      <c r="G1401" s="42"/>
      <c r="H1401" s="42"/>
      <c r="I1401" s="42"/>
      <c r="J1401" s="42"/>
      <c r="K1401" s="42"/>
      <c r="L1401" s="42"/>
      <c r="M1401" s="42"/>
      <c r="N1401" s="42"/>
      <c r="O1401" s="42"/>
      <c r="P1401" s="42"/>
    </row>
    <row r="1402" spans="1:16">
      <c r="A1402" s="42"/>
      <c r="B1402" s="43"/>
      <c r="C1402" s="42"/>
      <c r="D1402" s="42"/>
      <c r="E1402" s="42"/>
      <c r="F1402" s="42"/>
      <c r="G1402" s="42"/>
      <c r="H1402" s="42"/>
      <c r="I1402" s="42"/>
      <c r="J1402" s="42"/>
      <c r="K1402" s="42"/>
      <c r="L1402" s="42"/>
      <c r="M1402" s="42"/>
      <c r="N1402" s="42"/>
      <c r="O1402" s="42"/>
      <c r="P1402" s="42"/>
    </row>
    <row r="1403" spans="1:16">
      <c r="A1403" s="42"/>
      <c r="B1403" s="43"/>
      <c r="C1403" s="42"/>
      <c r="D1403" s="42"/>
      <c r="E1403" s="42"/>
      <c r="F1403" s="42"/>
      <c r="G1403" s="42"/>
      <c r="H1403" s="42"/>
      <c r="I1403" s="42"/>
      <c r="J1403" s="42"/>
      <c r="K1403" s="42"/>
      <c r="L1403" s="42"/>
      <c r="M1403" s="42"/>
      <c r="N1403" s="42"/>
      <c r="O1403" s="42"/>
      <c r="P1403" s="42"/>
    </row>
    <row r="1404" spans="1:16">
      <c r="A1404" s="42"/>
      <c r="B1404" s="43"/>
      <c r="C1404" s="42"/>
      <c r="D1404" s="42"/>
      <c r="E1404" s="42"/>
      <c r="F1404" s="42"/>
      <c r="G1404" s="42"/>
      <c r="H1404" s="42"/>
      <c r="I1404" s="42"/>
      <c r="J1404" s="42"/>
      <c r="K1404" s="42"/>
      <c r="L1404" s="42"/>
      <c r="M1404" s="42"/>
      <c r="N1404" s="42"/>
      <c r="O1404" s="42"/>
      <c r="P1404" s="42"/>
    </row>
    <row r="1405" spans="1:16">
      <c r="A1405" s="42"/>
      <c r="B1405" s="43"/>
      <c r="C1405" s="42"/>
      <c r="D1405" s="42"/>
      <c r="E1405" s="42"/>
      <c r="F1405" s="42"/>
      <c r="G1405" s="42"/>
      <c r="H1405" s="42"/>
      <c r="I1405" s="42"/>
      <c r="J1405" s="42"/>
      <c r="K1405" s="42"/>
      <c r="L1405" s="42"/>
      <c r="M1405" s="42"/>
      <c r="N1405" s="42"/>
      <c r="O1405" s="42"/>
      <c r="P1405" s="42"/>
    </row>
    <row r="1406" spans="1:16">
      <c r="A1406" s="42"/>
      <c r="B1406" s="43"/>
      <c r="C1406" s="42"/>
      <c r="D1406" s="42"/>
      <c r="E1406" s="42"/>
      <c r="F1406" s="42"/>
      <c r="G1406" s="42"/>
      <c r="H1406" s="42"/>
      <c r="I1406" s="42"/>
      <c r="J1406" s="42"/>
      <c r="K1406" s="42"/>
      <c r="L1406" s="42"/>
      <c r="M1406" s="42"/>
      <c r="N1406" s="42"/>
      <c r="O1406" s="42"/>
      <c r="P1406" s="42"/>
    </row>
    <row r="1407" spans="1:16">
      <c r="A1407" s="42"/>
      <c r="B1407" s="43"/>
      <c r="C1407" s="42"/>
      <c r="D1407" s="42"/>
      <c r="E1407" s="42"/>
      <c r="F1407" s="42"/>
      <c r="G1407" s="42"/>
      <c r="H1407" s="42"/>
      <c r="I1407" s="42"/>
      <c r="J1407" s="42"/>
      <c r="K1407" s="42"/>
      <c r="L1407" s="42"/>
      <c r="M1407" s="42"/>
      <c r="N1407" s="42"/>
      <c r="O1407" s="42"/>
      <c r="P1407" s="42"/>
    </row>
    <row r="1408" spans="1:16">
      <c r="A1408" s="42"/>
      <c r="B1408" s="43"/>
      <c r="C1408" s="42"/>
      <c r="D1408" s="42"/>
      <c r="E1408" s="42"/>
      <c r="F1408" s="42"/>
      <c r="G1408" s="42"/>
      <c r="H1408" s="42"/>
      <c r="I1408" s="42"/>
      <c r="J1408" s="42"/>
      <c r="K1408" s="42"/>
      <c r="L1408" s="42"/>
      <c r="M1408" s="42"/>
      <c r="N1408" s="42"/>
      <c r="O1408" s="42"/>
      <c r="P1408" s="42"/>
    </row>
    <row r="1409" spans="1:16">
      <c r="A1409" s="42"/>
      <c r="B1409" s="43"/>
      <c r="C1409" s="42"/>
      <c r="D1409" s="42"/>
      <c r="E1409" s="42"/>
      <c r="F1409" s="42"/>
      <c r="G1409" s="42"/>
      <c r="H1409" s="42"/>
      <c r="I1409" s="42"/>
      <c r="J1409" s="42"/>
      <c r="K1409" s="42"/>
      <c r="L1409" s="42"/>
      <c r="M1409" s="42"/>
      <c r="N1409" s="42"/>
      <c r="O1409" s="42"/>
      <c r="P1409" s="42"/>
    </row>
    <row r="1410" spans="1:16">
      <c r="A1410" s="42"/>
      <c r="B1410" s="43"/>
      <c r="C1410" s="42"/>
      <c r="D1410" s="42"/>
      <c r="E1410" s="42"/>
      <c r="F1410" s="42"/>
      <c r="G1410" s="42"/>
      <c r="H1410" s="42"/>
      <c r="I1410" s="42"/>
      <c r="J1410" s="42"/>
      <c r="K1410" s="42"/>
      <c r="L1410" s="42"/>
      <c r="M1410" s="42"/>
      <c r="N1410" s="42"/>
      <c r="O1410" s="42"/>
      <c r="P1410" s="42"/>
    </row>
    <row r="1411" spans="1:16">
      <c r="A1411" s="42"/>
      <c r="B1411" s="43"/>
      <c r="C1411" s="42"/>
      <c r="D1411" s="42"/>
      <c r="E1411" s="42"/>
      <c r="F1411" s="42"/>
      <c r="G1411" s="42"/>
      <c r="H1411" s="42"/>
      <c r="I1411" s="42"/>
      <c r="J1411" s="42"/>
      <c r="K1411" s="42"/>
      <c r="L1411" s="42"/>
      <c r="M1411" s="42"/>
      <c r="N1411" s="42"/>
      <c r="O1411" s="42"/>
      <c r="P1411" s="42"/>
    </row>
    <row r="1412" spans="1:16">
      <c r="A1412" s="42"/>
      <c r="B1412" s="43"/>
      <c r="C1412" s="42"/>
      <c r="D1412" s="42"/>
      <c r="E1412" s="42"/>
      <c r="F1412" s="42"/>
      <c r="G1412" s="42"/>
      <c r="H1412" s="42"/>
      <c r="I1412" s="42"/>
      <c r="J1412" s="42"/>
      <c r="K1412" s="42"/>
      <c r="L1412" s="42"/>
      <c r="M1412" s="42"/>
      <c r="N1412" s="42"/>
      <c r="O1412" s="42"/>
      <c r="P1412" s="42"/>
    </row>
    <row r="1413" spans="1:16">
      <c r="A1413" s="42"/>
      <c r="B1413" s="43"/>
      <c r="C1413" s="42"/>
      <c r="D1413" s="42"/>
      <c r="E1413" s="42"/>
      <c r="F1413" s="42"/>
      <c r="G1413" s="42"/>
      <c r="H1413" s="42"/>
      <c r="I1413" s="42"/>
      <c r="J1413" s="42"/>
      <c r="K1413" s="42"/>
      <c r="L1413" s="42"/>
      <c r="M1413" s="42"/>
      <c r="N1413" s="42"/>
      <c r="O1413" s="42"/>
      <c r="P1413" s="42"/>
    </row>
    <row r="1414" spans="1:16">
      <c r="A1414" s="42"/>
      <c r="B1414" s="43"/>
      <c r="C1414" s="42"/>
      <c r="D1414" s="42"/>
      <c r="E1414" s="42"/>
      <c r="F1414" s="42"/>
      <c r="G1414" s="42"/>
      <c r="H1414" s="42"/>
      <c r="I1414" s="42"/>
      <c r="J1414" s="42"/>
      <c r="K1414" s="42"/>
      <c r="L1414" s="42"/>
      <c r="M1414" s="42"/>
      <c r="N1414" s="42"/>
      <c r="O1414" s="42"/>
      <c r="P1414" s="42"/>
    </row>
    <row r="1415" spans="1:16">
      <c r="A1415" s="42"/>
      <c r="B1415" s="43"/>
      <c r="C1415" s="42"/>
      <c r="D1415" s="42"/>
      <c r="E1415" s="42"/>
      <c r="F1415" s="42"/>
      <c r="G1415" s="42"/>
      <c r="H1415" s="42"/>
      <c r="I1415" s="42"/>
      <c r="J1415" s="42"/>
      <c r="K1415" s="42"/>
      <c r="L1415" s="42"/>
      <c r="M1415" s="42"/>
      <c r="N1415" s="42"/>
      <c r="O1415" s="42"/>
      <c r="P1415" s="42"/>
    </row>
    <row r="1416" spans="1:16">
      <c r="A1416" s="42"/>
      <c r="B1416" s="43"/>
      <c r="C1416" s="42"/>
      <c r="D1416" s="42"/>
      <c r="E1416" s="42"/>
      <c r="F1416" s="42"/>
      <c r="G1416" s="42"/>
      <c r="H1416" s="42"/>
      <c r="I1416" s="42"/>
      <c r="J1416" s="42"/>
      <c r="K1416" s="42"/>
      <c r="L1416" s="42"/>
      <c r="M1416" s="42"/>
      <c r="N1416" s="42"/>
      <c r="O1416" s="42"/>
      <c r="P1416" s="42"/>
    </row>
    <row r="1417" spans="1:16">
      <c r="A1417" s="42"/>
      <c r="B1417" s="43"/>
      <c r="C1417" s="42"/>
      <c r="D1417" s="42"/>
      <c r="E1417" s="42"/>
      <c r="F1417" s="42"/>
      <c r="G1417" s="42"/>
      <c r="H1417" s="42"/>
      <c r="I1417" s="42"/>
      <c r="J1417" s="42"/>
      <c r="K1417" s="42"/>
      <c r="L1417" s="42"/>
      <c r="M1417" s="42"/>
      <c r="N1417" s="42"/>
      <c r="O1417" s="42"/>
      <c r="P1417" s="42"/>
    </row>
    <row r="1418" spans="1:16">
      <c r="A1418" s="42"/>
      <c r="B1418" s="43"/>
      <c r="C1418" s="42"/>
      <c r="D1418" s="42"/>
      <c r="E1418" s="42"/>
      <c r="F1418" s="42"/>
      <c r="G1418" s="42"/>
      <c r="H1418" s="42"/>
      <c r="I1418" s="42"/>
      <c r="J1418" s="42"/>
      <c r="K1418" s="42"/>
      <c r="L1418" s="42"/>
      <c r="M1418" s="42"/>
      <c r="N1418" s="42"/>
      <c r="O1418" s="42"/>
      <c r="P1418" s="42"/>
    </row>
    <row r="1419" spans="1:16">
      <c r="A1419" s="42"/>
      <c r="B1419" s="43"/>
      <c r="C1419" s="42"/>
      <c r="D1419" s="42"/>
      <c r="E1419" s="42"/>
      <c r="F1419" s="42"/>
      <c r="G1419" s="42"/>
      <c r="H1419" s="42"/>
      <c r="I1419" s="42"/>
      <c r="J1419" s="42"/>
      <c r="K1419" s="42"/>
      <c r="L1419" s="42"/>
      <c r="M1419" s="42"/>
      <c r="N1419" s="42"/>
      <c r="O1419" s="42"/>
      <c r="P1419" s="42"/>
    </row>
    <row r="1420" spans="1:16">
      <c r="A1420" s="42"/>
      <c r="B1420" s="43"/>
      <c r="C1420" s="42"/>
      <c r="D1420" s="42"/>
      <c r="E1420" s="42"/>
      <c r="F1420" s="42"/>
      <c r="G1420" s="42"/>
      <c r="H1420" s="42"/>
      <c r="I1420" s="42"/>
      <c r="J1420" s="42"/>
      <c r="K1420" s="42"/>
      <c r="L1420" s="42"/>
      <c r="M1420" s="42"/>
      <c r="N1420" s="42"/>
      <c r="O1420" s="42"/>
      <c r="P1420" s="42"/>
    </row>
    <row r="1421" spans="1:16">
      <c r="A1421" s="42"/>
      <c r="B1421" s="43"/>
      <c r="C1421" s="42"/>
      <c r="D1421" s="42"/>
      <c r="E1421" s="42"/>
      <c r="F1421" s="42"/>
      <c r="G1421" s="42"/>
      <c r="H1421" s="42"/>
      <c r="I1421" s="42"/>
      <c r="J1421" s="42"/>
      <c r="K1421" s="42"/>
      <c r="L1421" s="42"/>
      <c r="M1421" s="42"/>
      <c r="N1421" s="42"/>
      <c r="O1421" s="42"/>
      <c r="P1421" s="42"/>
    </row>
    <row r="1422" spans="1:16">
      <c r="A1422" s="42"/>
      <c r="B1422" s="43"/>
      <c r="C1422" s="42"/>
      <c r="D1422" s="42"/>
      <c r="E1422" s="42"/>
      <c r="F1422" s="42"/>
      <c r="G1422" s="42"/>
      <c r="H1422" s="42"/>
      <c r="I1422" s="42"/>
      <c r="J1422" s="42"/>
      <c r="K1422" s="42"/>
      <c r="L1422" s="42"/>
      <c r="M1422" s="42"/>
      <c r="N1422" s="42"/>
      <c r="O1422" s="42"/>
      <c r="P1422" s="42"/>
    </row>
    <row r="1423" spans="1:16">
      <c r="A1423" s="42"/>
      <c r="B1423" s="43"/>
      <c r="C1423" s="42"/>
      <c r="D1423" s="42"/>
      <c r="E1423" s="42"/>
      <c r="F1423" s="42"/>
      <c r="G1423" s="42"/>
      <c r="H1423" s="42"/>
      <c r="I1423" s="42"/>
      <c r="J1423" s="42"/>
      <c r="K1423" s="42"/>
      <c r="L1423" s="42"/>
      <c r="M1423" s="42"/>
      <c r="N1423" s="42"/>
      <c r="O1423" s="42"/>
      <c r="P1423" s="42"/>
    </row>
    <row r="1424" spans="1:16">
      <c r="A1424" s="42"/>
      <c r="B1424" s="43"/>
      <c r="C1424" s="42"/>
      <c r="D1424" s="42"/>
      <c r="E1424" s="42"/>
      <c r="F1424" s="42"/>
      <c r="G1424" s="42"/>
      <c r="H1424" s="42"/>
      <c r="I1424" s="42"/>
      <c r="J1424" s="42"/>
      <c r="K1424" s="42"/>
      <c r="L1424" s="42"/>
      <c r="M1424" s="42"/>
      <c r="N1424" s="42"/>
      <c r="O1424" s="42"/>
      <c r="P1424" s="42"/>
    </row>
    <row r="1425" spans="1:16">
      <c r="A1425" s="42"/>
      <c r="B1425" s="43"/>
      <c r="C1425" s="42"/>
      <c r="D1425" s="42"/>
      <c r="E1425" s="42"/>
      <c r="F1425" s="42"/>
      <c r="G1425" s="42"/>
      <c r="H1425" s="42"/>
      <c r="I1425" s="42"/>
      <c r="J1425" s="42"/>
      <c r="K1425" s="42"/>
      <c r="L1425" s="42"/>
      <c r="M1425" s="42"/>
      <c r="N1425" s="42"/>
      <c r="O1425" s="42"/>
      <c r="P1425" s="42"/>
    </row>
    <row r="1426" spans="1:16">
      <c r="A1426" s="42"/>
      <c r="B1426" s="43"/>
      <c r="C1426" s="42"/>
      <c r="D1426" s="42"/>
      <c r="E1426" s="42"/>
      <c r="F1426" s="42"/>
      <c r="G1426" s="42"/>
      <c r="H1426" s="42"/>
      <c r="I1426" s="42"/>
      <c r="J1426" s="42"/>
      <c r="K1426" s="42"/>
      <c r="L1426" s="42"/>
      <c r="M1426" s="42"/>
      <c r="N1426" s="42"/>
      <c r="O1426" s="42"/>
      <c r="P1426" s="42"/>
    </row>
    <row r="1427" spans="1:16">
      <c r="A1427" s="42"/>
      <c r="B1427" s="43"/>
      <c r="C1427" s="42"/>
      <c r="D1427" s="42"/>
      <c r="E1427" s="42"/>
      <c r="F1427" s="42"/>
      <c r="G1427" s="42"/>
      <c r="H1427" s="42"/>
      <c r="I1427" s="42"/>
      <c r="J1427" s="42"/>
      <c r="K1427" s="42"/>
      <c r="L1427" s="42"/>
      <c r="M1427" s="42"/>
      <c r="N1427" s="42"/>
      <c r="O1427" s="42"/>
      <c r="P1427" s="42"/>
    </row>
    <row r="1428" spans="1:16">
      <c r="A1428" s="42"/>
      <c r="B1428" s="43"/>
      <c r="C1428" s="42"/>
      <c r="D1428" s="42"/>
      <c r="E1428" s="42"/>
      <c r="F1428" s="42"/>
      <c r="G1428" s="42"/>
      <c r="H1428" s="42"/>
      <c r="I1428" s="42"/>
      <c r="J1428" s="42"/>
      <c r="K1428" s="42"/>
      <c r="L1428" s="42"/>
      <c r="M1428" s="42"/>
      <c r="N1428" s="42"/>
      <c r="O1428" s="42"/>
      <c r="P1428" s="42"/>
    </row>
    <row r="1429" spans="1:16">
      <c r="A1429" s="42"/>
      <c r="B1429" s="43"/>
      <c r="C1429" s="42"/>
      <c r="D1429" s="42"/>
      <c r="E1429" s="42"/>
      <c r="F1429" s="42"/>
      <c r="G1429" s="42"/>
      <c r="H1429" s="42"/>
      <c r="I1429" s="42"/>
      <c r="J1429" s="42"/>
      <c r="K1429" s="42"/>
      <c r="L1429" s="42"/>
      <c r="M1429" s="42"/>
      <c r="N1429" s="42"/>
      <c r="O1429" s="42"/>
      <c r="P1429" s="42"/>
    </row>
    <row r="1430" spans="1:16">
      <c r="A1430" s="42"/>
      <c r="B1430" s="43"/>
      <c r="C1430" s="42"/>
      <c r="D1430" s="42"/>
      <c r="E1430" s="42"/>
      <c r="F1430" s="42"/>
      <c r="G1430" s="42"/>
      <c r="H1430" s="42"/>
      <c r="I1430" s="42"/>
      <c r="J1430" s="42"/>
      <c r="K1430" s="42"/>
      <c r="L1430" s="42"/>
      <c r="M1430" s="42"/>
      <c r="N1430" s="42"/>
      <c r="O1430" s="42"/>
      <c r="P1430" s="42"/>
    </row>
    <row r="1431" spans="1:16">
      <c r="A1431" s="42"/>
      <c r="B1431" s="43"/>
      <c r="C1431" s="42"/>
      <c r="D1431" s="42"/>
      <c r="E1431" s="42"/>
      <c r="F1431" s="42"/>
      <c r="G1431" s="42"/>
      <c r="H1431" s="42"/>
      <c r="I1431" s="42"/>
      <c r="J1431" s="42"/>
      <c r="K1431" s="42"/>
      <c r="L1431" s="42"/>
      <c r="M1431" s="42"/>
      <c r="N1431" s="42"/>
      <c r="O1431" s="42"/>
      <c r="P1431" s="42"/>
    </row>
    <row r="1432" spans="1:16">
      <c r="A1432" s="42"/>
      <c r="B1432" s="43"/>
      <c r="C1432" s="42"/>
      <c r="D1432" s="42"/>
      <c r="E1432" s="42"/>
      <c r="F1432" s="42"/>
      <c r="G1432" s="42"/>
      <c r="H1432" s="42"/>
      <c r="I1432" s="42"/>
      <c r="J1432" s="42"/>
      <c r="K1432" s="42"/>
      <c r="L1432" s="42"/>
      <c r="M1432" s="42"/>
      <c r="N1432" s="42"/>
      <c r="O1432" s="42"/>
      <c r="P1432" s="42"/>
    </row>
    <row r="1433" spans="1:16">
      <c r="A1433" s="42"/>
      <c r="B1433" s="43"/>
      <c r="C1433" s="42"/>
      <c r="D1433" s="42"/>
      <c r="E1433" s="42"/>
      <c r="F1433" s="42"/>
      <c r="G1433" s="42"/>
      <c r="H1433" s="42"/>
      <c r="I1433" s="42"/>
      <c r="J1433" s="42"/>
      <c r="K1433" s="42"/>
      <c r="L1433" s="42"/>
      <c r="M1433" s="42"/>
      <c r="N1433" s="42"/>
      <c r="O1433" s="42"/>
      <c r="P1433" s="42"/>
    </row>
    <row r="1434" spans="1:16">
      <c r="A1434" s="42"/>
      <c r="B1434" s="43"/>
      <c r="C1434" s="42"/>
      <c r="D1434" s="42"/>
      <c r="E1434" s="42"/>
      <c r="F1434" s="42"/>
      <c r="G1434" s="42"/>
      <c r="H1434" s="42"/>
      <c r="I1434" s="42"/>
      <c r="J1434" s="42"/>
      <c r="K1434" s="42"/>
      <c r="L1434" s="42"/>
      <c r="M1434" s="42"/>
      <c r="N1434" s="42"/>
      <c r="O1434" s="42"/>
      <c r="P1434" s="42"/>
    </row>
    <row r="1435" spans="1:16">
      <c r="A1435" s="42"/>
      <c r="B1435" s="43"/>
      <c r="C1435" s="42"/>
      <c r="D1435" s="42"/>
      <c r="E1435" s="42"/>
      <c r="F1435" s="42"/>
      <c r="G1435" s="42"/>
      <c r="H1435" s="42"/>
      <c r="I1435" s="42"/>
      <c r="J1435" s="42"/>
      <c r="K1435" s="42"/>
      <c r="L1435" s="42"/>
      <c r="M1435" s="42"/>
      <c r="N1435" s="42"/>
      <c r="O1435" s="42"/>
      <c r="P1435" s="42"/>
    </row>
    <row r="1436" spans="1:16">
      <c r="A1436" s="42"/>
      <c r="B1436" s="43"/>
      <c r="C1436" s="42"/>
      <c r="D1436" s="42"/>
      <c r="E1436" s="42"/>
      <c r="F1436" s="42"/>
      <c r="G1436" s="42"/>
      <c r="H1436" s="42"/>
      <c r="I1436" s="42"/>
      <c r="J1436" s="42"/>
      <c r="K1436" s="42"/>
      <c r="L1436" s="42"/>
      <c r="M1436" s="42"/>
      <c r="N1436" s="42"/>
      <c r="O1436" s="42"/>
      <c r="P1436" s="42"/>
    </row>
    <row r="1437" spans="1:16">
      <c r="A1437" s="42"/>
      <c r="B1437" s="43"/>
      <c r="C1437" s="42"/>
      <c r="D1437" s="42"/>
      <c r="E1437" s="42"/>
      <c r="F1437" s="42"/>
      <c r="G1437" s="42"/>
      <c r="H1437" s="42"/>
      <c r="I1437" s="42"/>
      <c r="J1437" s="42"/>
      <c r="K1437" s="42"/>
      <c r="L1437" s="42"/>
      <c r="M1437" s="42"/>
      <c r="N1437" s="42"/>
      <c r="O1437" s="42"/>
      <c r="P1437" s="42"/>
    </row>
    <row r="1438" spans="1:16">
      <c r="A1438" s="42"/>
      <c r="B1438" s="43"/>
      <c r="C1438" s="42"/>
      <c r="D1438" s="42"/>
      <c r="E1438" s="42"/>
      <c r="F1438" s="42"/>
      <c r="G1438" s="42"/>
      <c r="H1438" s="42"/>
      <c r="I1438" s="42"/>
      <c r="J1438" s="42"/>
      <c r="K1438" s="42"/>
      <c r="L1438" s="42"/>
      <c r="M1438" s="42"/>
      <c r="N1438" s="42"/>
      <c r="O1438" s="42"/>
      <c r="P1438" s="42"/>
    </row>
    <row r="1439" spans="1:16">
      <c r="A1439" s="42"/>
      <c r="B1439" s="43"/>
      <c r="C1439" s="42"/>
      <c r="D1439" s="42"/>
      <c r="E1439" s="42"/>
      <c r="F1439" s="42"/>
      <c r="G1439" s="42"/>
      <c r="H1439" s="42"/>
      <c r="I1439" s="42"/>
      <c r="J1439" s="42"/>
      <c r="K1439" s="42"/>
      <c r="L1439" s="42"/>
      <c r="M1439" s="42"/>
      <c r="N1439" s="42"/>
      <c r="O1439" s="42"/>
      <c r="P1439" s="42"/>
    </row>
    <row r="1440" spans="1:16">
      <c r="A1440" s="42"/>
      <c r="B1440" s="43"/>
      <c r="C1440" s="42"/>
      <c r="D1440" s="42"/>
      <c r="E1440" s="42"/>
      <c r="F1440" s="42"/>
      <c r="G1440" s="42"/>
      <c r="H1440" s="42"/>
      <c r="I1440" s="42"/>
      <c r="J1440" s="42"/>
      <c r="K1440" s="42"/>
      <c r="L1440" s="42"/>
      <c r="M1440" s="42"/>
      <c r="N1440" s="42"/>
      <c r="O1440" s="42"/>
      <c r="P1440" s="42"/>
    </row>
    <row r="1441" spans="1:16">
      <c r="A1441" s="42"/>
      <c r="B1441" s="43"/>
      <c r="C1441" s="42"/>
      <c r="D1441" s="42"/>
      <c r="E1441" s="42"/>
      <c r="F1441" s="42"/>
      <c r="G1441" s="42"/>
      <c r="H1441" s="42"/>
      <c r="I1441" s="42"/>
      <c r="J1441" s="42"/>
      <c r="K1441" s="42"/>
      <c r="L1441" s="42"/>
      <c r="M1441" s="42"/>
      <c r="N1441" s="42"/>
      <c r="O1441" s="42"/>
      <c r="P1441" s="42"/>
    </row>
    <row r="1442" spans="1:16">
      <c r="A1442" s="42"/>
      <c r="B1442" s="43"/>
      <c r="C1442" s="42"/>
      <c r="D1442" s="42"/>
      <c r="E1442" s="42"/>
      <c r="F1442" s="42"/>
      <c r="G1442" s="42"/>
      <c r="H1442" s="42"/>
      <c r="I1442" s="42"/>
      <c r="J1442" s="42"/>
      <c r="K1442" s="42"/>
      <c r="L1442" s="42"/>
      <c r="M1442" s="42"/>
      <c r="N1442" s="42"/>
      <c r="O1442" s="42"/>
      <c r="P1442" s="42"/>
    </row>
    <row r="1443" spans="1:16">
      <c r="A1443" s="42"/>
      <c r="B1443" s="43"/>
      <c r="C1443" s="42"/>
      <c r="D1443" s="42"/>
      <c r="E1443" s="42"/>
      <c r="F1443" s="42"/>
      <c r="G1443" s="42"/>
      <c r="H1443" s="42"/>
      <c r="I1443" s="42"/>
      <c r="J1443" s="42"/>
      <c r="K1443" s="42"/>
      <c r="L1443" s="42"/>
      <c r="M1443" s="42"/>
      <c r="N1443" s="42"/>
      <c r="O1443" s="42"/>
      <c r="P1443" s="42"/>
    </row>
    <row r="1444" spans="1:16">
      <c r="A1444" s="42"/>
      <c r="B1444" s="43"/>
      <c r="C1444" s="42"/>
      <c r="D1444" s="42"/>
      <c r="E1444" s="42"/>
      <c r="F1444" s="42"/>
      <c r="G1444" s="42"/>
      <c r="H1444" s="42"/>
      <c r="I1444" s="42"/>
      <c r="J1444" s="42"/>
      <c r="K1444" s="42"/>
      <c r="L1444" s="42"/>
      <c r="M1444" s="42"/>
      <c r="N1444" s="42"/>
      <c r="O1444" s="42"/>
      <c r="P1444" s="42"/>
    </row>
    <row r="1445" spans="1:16">
      <c r="A1445" s="42"/>
      <c r="B1445" s="43"/>
      <c r="C1445" s="42"/>
      <c r="D1445" s="42"/>
      <c r="E1445" s="42"/>
      <c r="F1445" s="42"/>
      <c r="G1445" s="42"/>
      <c r="H1445" s="42"/>
      <c r="I1445" s="42"/>
      <c r="J1445" s="42"/>
      <c r="K1445" s="42"/>
      <c r="L1445" s="42"/>
      <c r="M1445" s="42"/>
      <c r="N1445" s="42"/>
      <c r="O1445" s="42"/>
      <c r="P1445" s="42"/>
    </row>
    <row r="1446" spans="1:16">
      <c r="A1446" s="42"/>
      <c r="B1446" s="43"/>
      <c r="C1446" s="42"/>
      <c r="D1446" s="42"/>
      <c r="E1446" s="42"/>
      <c r="F1446" s="42"/>
      <c r="G1446" s="42"/>
      <c r="H1446" s="42"/>
      <c r="I1446" s="42"/>
      <c r="J1446" s="42"/>
      <c r="K1446" s="42"/>
      <c r="L1446" s="42"/>
      <c r="M1446" s="42"/>
      <c r="N1446" s="42"/>
      <c r="O1446" s="42"/>
      <c r="P1446" s="42"/>
    </row>
    <row r="1447" spans="1:16">
      <c r="A1447" s="42"/>
      <c r="B1447" s="43"/>
      <c r="C1447" s="42"/>
      <c r="D1447" s="42"/>
      <c r="E1447" s="42"/>
      <c r="F1447" s="42"/>
      <c r="G1447" s="42"/>
      <c r="H1447" s="42"/>
      <c r="I1447" s="42"/>
      <c r="J1447" s="42"/>
      <c r="K1447" s="42"/>
      <c r="L1447" s="42"/>
      <c r="M1447" s="42"/>
      <c r="N1447" s="42"/>
      <c r="O1447" s="42"/>
      <c r="P1447" s="42"/>
    </row>
    <row r="1448" spans="1:16">
      <c r="A1448" s="42"/>
      <c r="B1448" s="43"/>
      <c r="C1448" s="42"/>
      <c r="D1448" s="42"/>
      <c r="E1448" s="42"/>
      <c r="F1448" s="42"/>
      <c r="G1448" s="42"/>
      <c r="H1448" s="42"/>
      <c r="I1448" s="42"/>
      <c r="J1448" s="42"/>
      <c r="K1448" s="42"/>
      <c r="L1448" s="42"/>
      <c r="M1448" s="42"/>
      <c r="N1448" s="42"/>
      <c r="O1448" s="42"/>
      <c r="P1448" s="42"/>
    </row>
    <row r="1449" spans="1:16">
      <c r="A1449" s="42"/>
      <c r="B1449" s="43"/>
      <c r="C1449" s="42"/>
      <c r="D1449" s="42"/>
      <c r="E1449" s="42"/>
      <c r="F1449" s="42"/>
      <c r="G1449" s="42"/>
      <c r="H1449" s="42"/>
      <c r="I1449" s="42"/>
      <c r="J1449" s="42"/>
      <c r="K1449" s="42"/>
      <c r="L1449" s="42"/>
      <c r="M1449" s="42"/>
      <c r="N1449" s="42"/>
      <c r="O1449" s="42"/>
      <c r="P1449" s="42"/>
    </row>
    <row r="1450" spans="1:16">
      <c r="A1450" s="42"/>
      <c r="B1450" s="43"/>
      <c r="C1450" s="42"/>
      <c r="D1450" s="42"/>
      <c r="E1450" s="42"/>
      <c r="F1450" s="42"/>
      <c r="G1450" s="42"/>
      <c r="H1450" s="42"/>
      <c r="I1450" s="42"/>
      <c r="J1450" s="42"/>
      <c r="K1450" s="42"/>
      <c r="L1450" s="42"/>
      <c r="M1450" s="42"/>
      <c r="N1450" s="42"/>
      <c r="O1450" s="42"/>
      <c r="P1450" s="42"/>
    </row>
    <row r="1451" spans="1:16">
      <c r="A1451" s="42"/>
      <c r="B1451" s="43"/>
      <c r="C1451" s="42"/>
      <c r="D1451" s="42"/>
      <c r="E1451" s="42"/>
      <c r="F1451" s="42"/>
      <c r="G1451" s="42"/>
      <c r="H1451" s="42"/>
      <c r="I1451" s="42"/>
      <c r="J1451" s="42"/>
      <c r="K1451" s="42"/>
      <c r="L1451" s="42"/>
      <c r="M1451" s="42"/>
      <c r="N1451" s="42"/>
      <c r="O1451" s="42"/>
      <c r="P1451" s="42"/>
    </row>
    <row r="1452" spans="1:16">
      <c r="A1452" s="42"/>
      <c r="B1452" s="43"/>
      <c r="C1452" s="42"/>
      <c r="D1452" s="42"/>
      <c r="E1452" s="42"/>
      <c r="F1452" s="42"/>
      <c r="G1452" s="42"/>
      <c r="H1452" s="42"/>
      <c r="I1452" s="42"/>
      <c r="J1452" s="42"/>
      <c r="K1452" s="42"/>
      <c r="L1452" s="42"/>
      <c r="M1452" s="42"/>
      <c r="N1452" s="42"/>
      <c r="O1452" s="42"/>
      <c r="P1452" s="42"/>
    </row>
    <row r="1453" spans="1:16">
      <c r="A1453" s="42"/>
      <c r="B1453" s="43"/>
      <c r="C1453" s="42"/>
      <c r="D1453" s="42"/>
      <c r="E1453" s="42"/>
      <c r="F1453" s="42"/>
      <c r="G1453" s="42"/>
      <c r="H1453" s="42"/>
      <c r="I1453" s="42"/>
      <c r="J1453" s="42"/>
      <c r="K1453" s="42"/>
      <c r="L1453" s="42"/>
      <c r="M1453" s="42"/>
      <c r="N1453" s="42"/>
      <c r="O1453" s="42"/>
      <c r="P1453" s="42"/>
    </row>
    <row r="1454" spans="1:16">
      <c r="A1454" s="42"/>
      <c r="B1454" s="43"/>
      <c r="C1454" s="42"/>
      <c r="D1454" s="42"/>
      <c r="E1454" s="42"/>
      <c r="F1454" s="42"/>
      <c r="G1454" s="42"/>
      <c r="H1454" s="42"/>
      <c r="I1454" s="42"/>
      <c r="J1454" s="42"/>
      <c r="K1454" s="42"/>
      <c r="L1454" s="42"/>
      <c r="M1454" s="42"/>
      <c r="N1454" s="42"/>
      <c r="O1454" s="42"/>
      <c r="P1454" s="42"/>
    </row>
    <row r="1455" spans="1:16">
      <c r="A1455" s="42"/>
      <c r="B1455" s="43"/>
      <c r="C1455" s="42"/>
      <c r="D1455" s="42"/>
      <c r="E1455" s="42"/>
      <c r="F1455" s="42"/>
      <c r="G1455" s="42"/>
      <c r="H1455" s="42"/>
      <c r="I1455" s="42"/>
      <c r="J1455" s="42"/>
      <c r="K1455" s="42"/>
      <c r="L1455" s="42"/>
      <c r="M1455" s="42"/>
      <c r="N1455" s="42"/>
      <c r="O1455" s="42"/>
      <c r="P1455" s="42"/>
    </row>
    <row r="1456" spans="1:16">
      <c r="A1456" s="42"/>
      <c r="B1456" s="43"/>
      <c r="C1456" s="42"/>
      <c r="D1456" s="42"/>
      <c r="E1456" s="42"/>
      <c r="F1456" s="42"/>
      <c r="G1456" s="42"/>
      <c r="H1456" s="42"/>
      <c r="I1456" s="42"/>
      <c r="J1456" s="42"/>
      <c r="K1456" s="42"/>
      <c r="L1456" s="42"/>
      <c r="M1456" s="42"/>
      <c r="N1456" s="42"/>
      <c r="O1456" s="42"/>
      <c r="P1456" s="42"/>
    </row>
    <row r="1457" spans="1:16">
      <c r="A1457" s="42"/>
      <c r="B1457" s="43"/>
      <c r="C1457" s="42"/>
      <c r="D1457" s="42"/>
      <c r="E1457" s="42"/>
      <c r="F1457" s="42"/>
      <c r="G1457" s="42"/>
      <c r="H1457" s="42"/>
      <c r="I1457" s="42"/>
      <c r="J1457" s="42"/>
      <c r="K1457" s="42"/>
      <c r="L1457" s="42"/>
      <c r="M1457" s="42"/>
      <c r="N1457" s="42"/>
      <c r="O1457" s="42"/>
      <c r="P1457" s="42"/>
    </row>
    <row r="1458" spans="1:16">
      <c r="A1458" s="42"/>
      <c r="B1458" s="43"/>
      <c r="C1458" s="42"/>
      <c r="D1458" s="42"/>
      <c r="E1458" s="42"/>
      <c r="F1458" s="42"/>
      <c r="G1458" s="42"/>
      <c r="H1458" s="42"/>
      <c r="I1458" s="42"/>
      <c r="J1458" s="42"/>
      <c r="K1458" s="42"/>
      <c r="L1458" s="42"/>
      <c r="M1458" s="42"/>
      <c r="N1458" s="42"/>
      <c r="O1458" s="42"/>
      <c r="P1458" s="42"/>
    </row>
    <row r="1459" spans="1:16">
      <c r="A1459" s="42"/>
      <c r="B1459" s="43"/>
      <c r="C1459" s="42"/>
      <c r="D1459" s="42"/>
      <c r="E1459" s="42"/>
      <c r="F1459" s="42"/>
      <c r="G1459" s="42"/>
      <c r="H1459" s="42"/>
      <c r="I1459" s="42"/>
      <c r="J1459" s="42"/>
      <c r="K1459" s="42"/>
      <c r="L1459" s="42"/>
      <c r="M1459" s="42"/>
      <c r="N1459" s="42"/>
      <c r="O1459" s="42"/>
      <c r="P1459" s="42"/>
    </row>
    <row r="1460" spans="1:16">
      <c r="A1460" s="42"/>
      <c r="B1460" s="43"/>
      <c r="C1460" s="42"/>
      <c r="D1460" s="42"/>
      <c r="E1460" s="42"/>
      <c r="F1460" s="42"/>
      <c r="G1460" s="42"/>
      <c r="H1460" s="42"/>
      <c r="I1460" s="42"/>
      <c r="J1460" s="42"/>
      <c r="K1460" s="42"/>
      <c r="L1460" s="42"/>
      <c r="M1460" s="42"/>
      <c r="N1460" s="42"/>
      <c r="O1460" s="42"/>
      <c r="P1460" s="42"/>
    </row>
    <row r="1461" spans="1:16">
      <c r="A1461" s="42"/>
      <c r="B1461" s="43"/>
      <c r="C1461" s="42"/>
      <c r="D1461" s="42"/>
      <c r="E1461" s="42"/>
      <c r="F1461" s="42"/>
      <c r="G1461" s="42"/>
      <c r="H1461" s="42"/>
      <c r="I1461" s="42"/>
      <c r="J1461" s="42"/>
      <c r="K1461" s="42"/>
      <c r="L1461" s="42"/>
      <c r="M1461" s="42"/>
      <c r="N1461" s="42"/>
      <c r="O1461" s="42"/>
      <c r="P1461" s="42"/>
    </row>
    <row r="1462" spans="1:16">
      <c r="A1462" s="42"/>
      <c r="B1462" s="43"/>
      <c r="C1462" s="42"/>
      <c r="D1462" s="42"/>
      <c r="E1462" s="42"/>
      <c r="F1462" s="42"/>
      <c r="G1462" s="42"/>
      <c r="H1462" s="42"/>
      <c r="I1462" s="42"/>
      <c r="J1462" s="42"/>
      <c r="K1462" s="42"/>
      <c r="L1462" s="42"/>
      <c r="M1462" s="42"/>
      <c r="N1462" s="42"/>
      <c r="O1462" s="42"/>
      <c r="P1462" s="42"/>
    </row>
    <row r="1463" spans="1:16">
      <c r="A1463" s="42"/>
      <c r="B1463" s="43"/>
      <c r="C1463" s="42"/>
      <c r="D1463" s="42"/>
      <c r="E1463" s="42"/>
      <c r="F1463" s="42"/>
      <c r="G1463" s="42"/>
      <c r="H1463" s="42"/>
      <c r="I1463" s="42"/>
      <c r="J1463" s="42"/>
      <c r="K1463" s="42"/>
      <c r="L1463" s="42"/>
      <c r="M1463" s="42"/>
      <c r="N1463" s="42"/>
      <c r="O1463" s="42"/>
      <c r="P1463" s="42"/>
    </row>
    <row r="1464" spans="1:16">
      <c r="A1464" s="42"/>
      <c r="B1464" s="43"/>
      <c r="C1464" s="42"/>
      <c r="D1464" s="42"/>
      <c r="E1464" s="42"/>
      <c r="F1464" s="42"/>
      <c r="G1464" s="42"/>
      <c r="H1464" s="42"/>
      <c r="I1464" s="42"/>
      <c r="J1464" s="42"/>
      <c r="K1464" s="42"/>
      <c r="L1464" s="42"/>
      <c r="M1464" s="42"/>
      <c r="N1464" s="42"/>
      <c r="O1464" s="42"/>
      <c r="P1464" s="42"/>
    </row>
    <row r="1465" spans="1:16">
      <c r="A1465" s="42"/>
      <c r="B1465" s="43"/>
      <c r="C1465" s="42"/>
      <c r="D1465" s="42"/>
      <c r="E1465" s="42"/>
      <c r="F1465" s="42"/>
      <c r="G1465" s="42"/>
      <c r="H1465" s="42"/>
      <c r="I1465" s="42"/>
      <c r="J1465" s="42"/>
      <c r="K1465" s="42"/>
      <c r="L1465" s="42"/>
      <c r="M1465" s="42"/>
      <c r="N1465" s="42"/>
      <c r="O1465" s="42"/>
      <c r="P1465" s="42"/>
    </row>
    <row r="1466" spans="1:16">
      <c r="A1466" s="42"/>
      <c r="B1466" s="43"/>
      <c r="C1466" s="42"/>
      <c r="D1466" s="42"/>
      <c r="E1466" s="42"/>
      <c r="F1466" s="42"/>
      <c r="G1466" s="42"/>
      <c r="H1466" s="42"/>
      <c r="I1466" s="42"/>
      <c r="J1466" s="42"/>
      <c r="K1466" s="42"/>
      <c r="L1466" s="42"/>
      <c r="M1466" s="42"/>
      <c r="N1466" s="42"/>
      <c r="O1466" s="42"/>
      <c r="P1466" s="42"/>
    </row>
    <row r="1467" spans="1:16">
      <c r="A1467" s="42"/>
      <c r="B1467" s="43"/>
      <c r="C1467" s="42"/>
      <c r="D1467" s="42"/>
      <c r="E1467" s="42"/>
      <c r="F1467" s="42"/>
      <c r="G1467" s="42"/>
      <c r="H1467" s="42"/>
      <c r="I1467" s="42"/>
      <c r="J1467" s="42"/>
      <c r="K1467" s="42"/>
      <c r="L1467" s="42"/>
      <c r="M1467" s="42"/>
      <c r="N1467" s="42"/>
      <c r="O1467" s="42"/>
      <c r="P1467" s="42"/>
    </row>
    <row r="1468" spans="1:16">
      <c r="A1468" s="42"/>
      <c r="B1468" s="43"/>
      <c r="C1468" s="42"/>
      <c r="D1468" s="42"/>
      <c r="E1468" s="42"/>
      <c r="F1468" s="42"/>
      <c r="G1468" s="42"/>
      <c r="H1468" s="42"/>
      <c r="I1468" s="42"/>
      <c r="J1468" s="42"/>
      <c r="K1468" s="42"/>
      <c r="L1468" s="42"/>
      <c r="M1468" s="42"/>
      <c r="N1468" s="42"/>
      <c r="O1468" s="42"/>
      <c r="P1468" s="42"/>
    </row>
    <row r="1469" spans="1:16">
      <c r="A1469" s="42"/>
      <c r="B1469" s="43"/>
      <c r="C1469" s="42"/>
      <c r="D1469" s="42"/>
      <c r="E1469" s="42"/>
      <c r="F1469" s="42"/>
      <c r="G1469" s="42"/>
      <c r="H1469" s="42"/>
      <c r="I1469" s="42"/>
      <c r="J1469" s="42"/>
      <c r="K1469" s="42"/>
      <c r="L1469" s="42"/>
      <c r="M1469" s="42"/>
      <c r="N1469" s="42"/>
      <c r="O1469" s="42"/>
      <c r="P1469" s="42"/>
    </row>
    <row r="1470" spans="1:16">
      <c r="A1470" s="42"/>
      <c r="B1470" s="43"/>
      <c r="C1470" s="42"/>
      <c r="D1470" s="42"/>
      <c r="E1470" s="42"/>
      <c r="F1470" s="42"/>
      <c r="G1470" s="42"/>
      <c r="H1470" s="42"/>
      <c r="I1470" s="42"/>
      <c r="J1470" s="42"/>
      <c r="K1470" s="42"/>
      <c r="L1470" s="42"/>
      <c r="M1470" s="42"/>
      <c r="N1470" s="42"/>
      <c r="O1470" s="42"/>
      <c r="P1470" s="42"/>
    </row>
    <row r="1471" spans="1:16">
      <c r="A1471" s="42"/>
      <c r="B1471" s="43"/>
      <c r="C1471" s="42"/>
      <c r="D1471" s="42"/>
      <c r="E1471" s="42"/>
      <c r="F1471" s="42"/>
      <c r="G1471" s="42"/>
      <c r="H1471" s="42"/>
      <c r="I1471" s="42"/>
      <c r="J1471" s="42"/>
      <c r="K1471" s="42"/>
      <c r="L1471" s="42"/>
      <c r="M1471" s="42"/>
      <c r="N1471" s="42"/>
      <c r="O1471" s="42"/>
      <c r="P1471" s="42"/>
    </row>
    <row r="1472" spans="1:16">
      <c r="A1472" s="42"/>
      <c r="B1472" s="43"/>
      <c r="C1472" s="42"/>
      <c r="D1472" s="42"/>
      <c r="E1472" s="42"/>
      <c r="F1472" s="42"/>
      <c r="G1472" s="42"/>
      <c r="H1472" s="42"/>
      <c r="I1472" s="42"/>
      <c r="J1472" s="42"/>
      <c r="K1472" s="42"/>
      <c r="L1472" s="42"/>
      <c r="M1472" s="42"/>
      <c r="N1472" s="42"/>
      <c r="O1472" s="42"/>
      <c r="P1472" s="42"/>
    </row>
    <row r="1473" spans="1:16">
      <c r="A1473" s="42"/>
      <c r="B1473" s="43"/>
      <c r="C1473" s="42"/>
      <c r="D1473" s="42"/>
      <c r="E1473" s="42"/>
      <c r="F1473" s="42"/>
      <c r="G1473" s="42"/>
      <c r="H1473" s="42"/>
      <c r="I1473" s="42"/>
      <c r="J1473" s="42"/>
      <c r="K1473" s="42"/>
      <c r="L1473" s="42"/>
      <c r="M1473" s="42"/>
      <c r="N1473" s="42"/>
      <c r="O1473" s="42"/>
      <c r="P1473" s="42"/>
    </row>
    <row r="1474" spans="1:16">
      <c r="A1474" s="42"/>
      <c r="B1474" s="43"/>
      <c r="C1474" s="42"/>
      <c r="D1474" s="42"/>
      <c r="E1474" s="42"/>
      <c r="F1474" s="42"/>
      <c r="G1474" s="42"/>
      <c r="H1474" s="42"/>
      <c r="I1474" s="42"/>
      <c r="J1474" s="42"/>
      <c r="K1474" s="42"/>
      <c r="L1474" s="42"/>
      <c r="M1474" s="42"/>
      <c r="N1474" s="42"/>
      <c r="O1474" s="42"/>
      <c r="P1474" s="42"/>
    </row>
    <row r="1475" spans="1:16">
      <c r="A1475" s="42"/>
      <c r="B1475" s="43"/>
      <c r="C1475" s="42"/>
      <c r="D1475" s="42"/>
      <c r="E1475" s="42"/>
      <c r="F1475" s="42"/>
      <c r="G1475" s="42"/>
      <c r="H1475" s="42"/>
      <c r="I1475" s="42"/>
      <c r="J1475" s="42"/>
      <c r="K1475" s="42"/>
      <c r="L1475" s="42"/>
      <c r="M1475" s="42"/>
      <c r="N1475" s="42"/>
      <c r="O1475" s="42"/>
      <c r="P1475" s="42"/>
    </row>
    <row r="1476" spans="1:16">
      <c r="A1476" s="42"/>
      <c r="B1476" s="43"/>
      <c r="C1476" s="42"/>
      <c r="D1476" s="42"/>
      <c r="E1476" s="42"/>
      <c r="F1476" s="42"/>
      <c r="G1476" s="42"/>
      <c r="H1476" s="42"/>
      <c r="I1476" s="42"/>
      <c r="J1476" s="42"/>
      <c r="K1476" s="42"/>
      <c r="L1476" s="42"/>
      <c r="M1476" s="42"/>
      <c r="N1476" s="42"/>
      <c r="O1476" s="42"/>
      <c r="P1476" s="42"/>
    </row>
    <row r="1477" spans="1:16">
      <c r="A1477" s="42"/>
      <c r="B1477" s="43"/>
      <c r="C1477" s="42"/>
      <c r="D1477" s="42"/>
      <c r="E1477" s="42"/>
      <c r="F1477" s="42"/>
      <c r="G1477" s="42"/>
      <c r="H1477" s="42"/>
      <c r="I1477" s="42"/>
      <c r="J1477" s="42"/>
      <c r="K1477" s="42"/>
      <c r="L1477" s="42"/>
      <c r="M1477" s="42"/>
      <c r="N1477" s="42"/>
      <c r="O1477" s="42"/>
      <c r="P1477" s="42"/>
    </row>
    <row r="1478" spans="1:16">
      <c r="A1478" s="42"/>
      <c r="B1478" s="43"/>
      <c r="C1478" s="42"/>
      <c r="D1478" s="42"/>
      <c r="E1478" s="42"/>
      <c r="F1478" s="42"/>
      <c r="G1478" s="42"/>
      <c r="H1478" s="42"/>
      <c r="I1478" s="42"/>
      <c r="J1478" s="42"/>
      <c r="K1478" s="42"/>
      <c r="L1478" s="42"/>
      <c r="M1478" s="42"/>
      <c r="N1478" s="42"/>
      <c r="O1478" s="42"/>
      <c r="P1478" s="42"/>
    </row>
    <row r="1479" spans="1:16">
      <c r="A1479" s="42"/>
      <c r="B1479" s="43"/>
      <c r="C1479" s="42"/>
      <c r="D1479" s="42"/>
      <c r="E1479" s="42"/>
      <c r="F1479" s="42"/>
      <c r="G1479" s="42"/>
      <c r="H1479" s="42"/>
      <c r="I1479" s="42"/>
      <c r="J1479" s="42"/>
      <c r="K1479" s="42"/>
      <c r="L1479" s="42"/>
      <c r="M1479" s="42"/>
      <c r="N1479" s="42"/>
      <c r="O1479" s="42"/>
      <c r="P1479" s="42"/>
    </row>
    <row r="1480" spans="1:16">
      <c r="A1480" s="42"/>
      <c r="B1480" s="43"/>
      <c r="C1480" s="42"/>
      <c r="D1480" s="42"/>
      <c r="E1480" s="42"/>
      <c r="F1480" s="42"/>
      <c r="G1480" s="42"/>
      <c r="H1480" s="42"/>
      <c r="I1480" s="42"/>
      <c r="J1480" s="42"/>
      <c r="K1480" s="42"/>
      <c r="L1480" s="42"/>
      <c r="M1480" s="42"/>
      <c r="N1480" s="42"/>
      <c r="O1480" s="42"/>
      <c r="P1480" s="42"/>
    </row>
    <row r="1481" spans="1:16">
      <c r="A1481" s="42"/>
      <c r="B1481" s="43"/>
      <c r="C1481" s="42"/>
      <c r="D1481" s="42"/>
      <c r="E1481" s="42"/>
      <c r="F1481" s="42"/>
      <c r="G1481" s="42"/>
      <c r="H1481" s="42"/>
      <c r="I1481" s="42"/>
      <c r="J1481" s="42"/>
      <c r="K1481" s="42"/>
      <c r="L1481" s="42"/>
      <c r="M1481" s="42"/>
      <c r="N1481" s="42"/>
      <c r="O1481" s="42"/>
      <c r="P1481" s="42"/>
    </row>
    <row r="1482" spans="1:16">
      <c r="A1482" s="42"/>
      <c r="B1482" s="43"/>
      <c r="C1482" s="42"/>
      <c r="D1482" s="42"/>
      <c r="E1482" s="42"/>
      <c r="F1482" s="42"/>
      <c r="G1482" s="42"/>
      <c r="H1482" s="42"/>
      <c r="I1482" s="42"/>
      <c r="J1482" s="42"/>
      <c r="K1482" s="42"/>
      <c r="L1482" s="42"/>
      <c r="M1482" s="42"/>
      <c r="N1482" s="42"/>
      <c r="O1482" s="42"/>
      <c r="P1482" s="42"/>
    </row>
    <row r="1483" spans="1:16">
      <c r="A1483" s="42"/>
      <c r="B1483" s="43"/>
      <c r="C1483" s="42"/>
      <c r="D1483" s="42"/>
      <c r="E1483" s="42"/>
      <c r="F1483" s="42"/>
      <c r="G1483" s="42"/>
      <c r="H1483" s="42"/>
      <c r="I1483" s="42"/>
      <c r="J1483" s="42"/>
      <c r="K1483" s="42"/>
      <c r="L1483" s="42"/>
      <c r="M1483" s="42"/>
      <c r="N1483" s="42"/>
      <c r="O1483" s="42"/>
      <c r="P1483" s="42"/>
    </row>
    <row r="1484" spans="1:16">
      <c r="A1484" s="42"/>
      <c r="B1484" s="43"/>
      <c r="C1484" s="42"/>
      <c r="D1484" s="42"/>
      <c r="E1484" s="42"/>
      <c r="F1484" s="42"/>
      <c r="G1484" s="42"/>
      <c r="H1484" s="42"/>
      <c r="I1484" s="42"/>
      <c r="J1484" s="42"/>
      <c r="K1484" s="42"/>
      <c r="L1484" s="42"/>
      <c r="M1484" s="42"/>
      <c r="N1484" s="42"/>
      <c r="O1484" s="42"/>
      <c r="P1484" s="42"/>
    </row>
    <row r="1485" spans="1:16">
      <c r="A1485" s="42"/>
      <c r="B1485" s="43"/>
      <c r="C1485" s="42"/>
      <c r="D1485" s="42"/>
      <c r="E1485" s="42"/>
      <c r="F1485" s="42"/>
      <c r="G1485" s="42"/>
      <c r="H1485" s="42"/>
      <c r="I1485" s="42"/>
      <c r="J1485" s="42"/>
      <c r="K1485" s="42"/>
      <c r="L1485" s="42"/>
      <c r="M1485" s="42"/>
      <c r="N1485" s="42"/>
      <c r="O1485" s="42"/>
      <c r="P1485" s="42"/>
    </row>
    <row r="1486" spans="1:16">
      <c r="A1486" s="42"/>
      <c r="B1486" s="43"/>
      <c r="C1486" s="42"/>
      <c r="D1486" s="42"/>
      <c r="E1486" s="42"/>
      <c r="F1486" s="42"/>
      <c r="G1486" s="42"/>
      <c r="H1486" s="42"/>
      <c r="I1486" s="42"/>
      <c r="J1486" s="42"/>
      <c r="K1486" s="42"/>
      <c r="L1486" s="42"/>
      <c r="M1486" s="42"/>
      <c r="N1486" s="42"/>
      <c r="O1486" s="42"/>
      <c r="P1486" s="42"/>
    </row>
    <row r="1487" spans="1:16">
      <c r="A1487" s="42"/>
      <c r="B1487" s="43"/>
      <c r="C1487" s="42"/>
      <c r="D1487" s="42"/>
      <c r="E1487" s="42"/>
      <c r="F1487" s="42"/>
      <c r="G1487" s="42"/>
      <c r="H1487" s="42"/>
      <c r="I1487" s="42"/>
      <c r="J1487" s="42"/>
      <c r="K1487" s="42"/>
      <c r="L1487" s="42"/>
      <c r="M1487" s="42"/>
      <c r="N1487" s="42"/>
      <c r="O1487" s="42"/>
      <c r="P1487" s="42"/>
    </row>
    <row r="1488" spans="1:16">
      <c r="A1488" s="42"/>
      <c r="B1488" s="43"/>
      <c r="C1488" s="42"/>
      <c r="D1488" s="42"/>
      <c r="E1488" s="42"/>
      <c r="F1488" s="42"/>
      <c r="G1488" s="42"/>
      <c r="H1488" s="42"/>
      <c r="I1488" s="42"/>
      <c r="J1488" s="42"/>
      <c r="K1488" s="42"/>
      <c r="L1488" s="42"/>
      <c r="M1488" s="42"/>
      <c r="N1488" s="42"/>
      <c r="O1488" s="42"/>
      <c r="P1488" s="42"/>
    </row>
    <row r="1489" spans="1:16">
      <c r="A1489" s="42"/>
      <c r="B1489" s="43"/>
      <c r="C1489" s="42"/>
      <c r="D1489" s="42"/>
      <c r="E1489" s="42"/>
      <c r="F1489" s="42"/>
      <c r="G1489" s="42"/>
      <c r="H1489" s="42"/>
      <c r="I1489" s="42"/>
      <c r="J1489" s="42"/>
      <c r="K1489" s="42"/>
      <c r="L1489" s="42"/>
      <c r="M1489" s="42"/>
      <c r="N1489" s="42"/>
      <c r="O1489" s="42"/>
      <c r="P1489" s="42"/>
    </row>
    <row r="1490" spans="1:16">
      <c r="A1490" s="42"/>
      <c r="B1490" s="43"/>
      <c r="C1490" s="42"/>
      <c r="D1490" s="42"/>
      <c r="E1490" s="42"/>
      <c r="F1490" s="42"/>
      <c r="G1490" s="42"/>
      <c r="H1490" s="42"/>
      <c r="I1490" s="42"/>
      <c r="J1490" s="42"/>
      <c r="K1490" s="42"/>
      <c r="L1490" s="42"/>
      <c r="M1490" s="42"/>
      <c r="N1490" s="42"/>
      <c r="O1490" s="42"/>
      <c r="P1490" s="42"/>
    </row>
    <row r="1491" spans="1:16">
      <c r="A1491" s="42"/>
      <c r="B1491" s="43"/>
      <c r="C1491" s="42"/>
      <c r="D1491" s="42"/>
      <c r="E1491" s="42"/>
      <c r="F1491" s="42"/>
      <c r="G1491" s="42"/>
      <c r="H1491" s="42"/>
      <c r="I1491" s="42"/>
      <c r="J1491" s="42"/>
      <c r="K1491" s="42"/>
      <c r="L1491" s="42"/>
      <c r="M1491" s="42"/>
      <c r="N1491" s="42"/>
      <c r="O1491" s="42"/>
      <c r="P1491" s="42"/>
    </row>
    <row r="1492" spans="1:16">
      <c r="A1492" s="42"/>
      <c r="B1492" s="43"/>
      <c r="C1492" s="42"/>
      <c r="D1492" s="42"/>
      <c r="E1492" s="42"/>
      <c r="F1492" s="42"/>
      <c r="G1492" s="42"/>
      <c r="H1492" s="42"/>
      <c r="I1492" s="42"/>
      <c r="J1492" s="42"/>
      <c r="K1492" s="42"/>
      <c r="L1492" s="42"/>
      <c r="M1492" s="42"/>
      <c r="N1492" s="42"/>
      <c r="O1492" s="42"/>
      <c r="P1492" s="42"/>
    </row>
    <row r="1493" spans="1:16">
      <c r="A1493" s="42"/>
      <c r="B1493" s="43"/>
      <c r="C1493" s="42"/>
      <c r="D1493" s="42"/>
      <c r="E1493" s="42"/>
      <c r="F1493" s="42"/>
      <c r="G1493" s="42"/>
      <c r="H1493" s="42"/>
      <c r="I1493" s="42"/>
      <c r="J1493" s="42"/>
      <c r="K1493" s="42"/>
      <c r="L1493" s="42"/>
      <c r="M1493" s="42"/>
      <c r="N1493" s="42"/>
      <c r="O1493" s="42"/>
      <c r="P1493" s="42"/>
    </row>
    <row r="1494" spans="1:16">
      <c r="A1494" s="42"/>
      <c r="B1494" s="43"/>
      <c r="C1494" s="42"/>
      <c r="D1494" s="42"/>
      <c r="E1494" s="42"/>
      <c r="F1494" s="42"/>
      <c r="G1494" s="42"/>
      <c r="H1494" s="42"/>
      <c r="I1494" s="42"/>
      <c r="J1494" s="42"/>
      <c r="K1494" s="42"/>
      <c r="L1494" s="42"/>
      <c r="M1494" s="42"/>
      <c r="N1494" s="42"/>
      <c r="O1494" s="42"/>
      <c r="P1494" s="42"/>
    </row>
    <row r="1495" spans="1:16">
      <c r="A1495" s="42"/>
      <c r="B1495" s="43"/>
      <c r="C1495" s="42"/>
      <c r="D1495" s="42"/>
      <c r="E1495" s="42"/>
      <c r="F1495" s="42"/>
      <c r="G1495" s="42"/>
      <c r="H1495" s="42"/>
      <c r="I1495" s="42"/>
      <c r="J1495" s="42"/>
      <c r="K1495" s="42"/>
      <c r="L1495" s="42"/>
      <c r="M1495" s="42"/>
      <c r="N1495" s="42"/>
      <c r="O1495" s="42"/>
      <c r="P1495" s="42"/>
    </row>
    <row r="1496" spans="1:16">
      <c r="A1496" s="42"/>
      <c r="B1496" s="43"/>
      <c r="C1496" s="42"/>
      <c r="D1496" s="42"/>
      <c r="E1496" s="42"/>
      <c r="F1496" s="42"/>
      <c r="G1496" s="42"/>
      <c r="H1496" s="42"/>
      <c r="I1496" s="42"/>
      <c r="J1496" s="42"/>
      <c r="K1496" s="42"/>
      <c r="L1496" s="42"/>
      <c r="M1496" s="42"/>
      <c r="N1496" s="42"/>
      <c r="O1496" s="42"/>
      <c r="P1496" s="42"/>
    </row>
    <row r="1497" spans="1:16">
      <c r="A1497" s="42"/>
      <c r="B1497" s="43"/>
      <c r="C1497" s="42"/>
      <c r="D1497" s="42"/>
      <c r="E1497" s="42"/>
      <c r="F1497" s="42"/>
      <c r="G1497" s="42"/>
      <c r="H1497" s="42"/>
      <c r="I1497" s="42"/>
      <c r="J1497" s="42"/>
      <c r="K1497" s="42"/>
      <c r="L1497" s="42"/>
      <c r="M1497" s="42"/>
      <c r="N1497" s="42"/>
      <c r="O1497" s="42"/>
      <c r="P1497" s="42"/>
    </row>
    <row r="1498" spans="1:16">
      <c r="A1498" s="42"/>
      <c r="B1498" s="43"/>
      <c r="C1498" s="42"/>
      <c r="D1498" s="42"/>
      <c r="E1498" s="42"/>
      <c r="F1498" s="42"/>
      <c r="G1498" s="42"/>
      <c r="H1498" s="42"/>
      <c r="I1498" s="42"/>
      <c r="J1498" s="42"/>
      <c r="K1498" s="42"/>
      <c r="L1498" s="42"/>
      <c r="M1498" s="42"/>
      <c r="N1498" s="42"/>
      <c r="O1498" s="42"/>
      <c r="P1498" s="42"/>
    </row>
    <row r="1499" spans="1:16">
      <c r="A1499" s="42"/>
      <c r="B1499" s="43"/>
      <c r="C1499" s="42"/>
      <c r="D1499" s="42"/>
      <c r="E1499" s="42"/>
      <c r="F1499" s="42"/>
      <c r="G1499" s="42"/>
      <c r="H1499" s="42"/>
      <c r="I1499" s="42"/>
      <c r="J1499" s="42"/>
      <c r="K1499" s="42"/>
      <c r="L1499" s="42"/>
      <c r="M1499" s="42"/>
      <c r="N1499" s="42"/>
      <c r="O1499" s="42"/>
      <c r="P1499" s="42"/>
    </row>
    <row r="1500" spans="1:16">
      <c r="A1500" s="42"/>
      <c r="B1500" s="43"/>
      <c r="C1500" s="42"/>
      <c r="D1500" s="42"/>
      <c r="E1500" s="42"/>
      <c r="F1500" s="42"/>
      <c r="G1500" s="42"/>
      <c r="H1500" s="42"/>
      <c r="I1500" s="42"/>
      <c r="J1500" s="42"/>
      <c r="K1500" s="42"/>
      <c r="L1500" s="42"/>
      <c r="M1500" s="42"/>
      <c r="N1500" s="42"/>
      <c r="O1500" s="42"/>
      <c r="P1500" s="42"/>
    </row>
    <row r="1501" spans="1:16">
      <c r="A1501" s="42"/>
      <c r="B1501" s="43"/>
      <c r="C1501" s="42"/>
      <c r="D1501" s="42"/>
      <c r="E1501" s="42"/>
      <c r="F1501" s="42"/>
      <c r="G1501" s="42"/>
      <c r="H1501" s="42"/>
      <c r="I1501" s="42"/>
      <c r="J1501" s="42"/>
      <c r="K1501" s="42"/>
      <c r="L1501" s="42"/>
      <c r="M1501" s="42"/>
      <c r="N1501" s="42"/>
      <c r="O1501" s="42"/>
      <c r="P1501" s="42"/>
    </row>
    <row r="1502" spans="1:16">
      <c r="A1502" s="42"/>
      <c r="B1502" s="43"/>
      <c r="C1502" s="42"/>
      <c r="D1502" s="42"/>
      <c r="E1502" s="42"/>
      <c r="F1502" s="42"/>
      <c r="G1502" s="42"/>
      <c r="H1502" s="42"/>
      <c r="I1502" s="42"/>
      <c r="J1502" s="42"/>
      <c r="K1502" s="42"/>
      <c r="L1502" s="42"/>
      <c r="M1502" s="42"/>
      <c r="N1502" s="42"/>
      <c r="O1502" s="42"/>
      <c r="P1502" s="42"/>
    </row>
    <row r="1503" spans="1:16">
      <c r="A1503" s="42"/>
      <c r="B1503" s="43"/>
      <c r="C1503" s="42"/>
      <c r="D1503" s="42"/>
      <c r="E1503" s="42"/>
      <c r="F1503" s="42"/>
      <c r="G1503" s="42"/>
      <c r="H1503" s="42"/>
      <c r="I1503" s="42"/>
      <c r="J1503" s="42"/>
      <c r="K1503" s="42"/>
      <c r="L1503" s="42"/>
      <c r="M1503" s="42"/>
      <c r="N1503" s="42"/>
      <c r="O1503" s="42"/>
      <c r="P1503" s="42"/>
    </row>
    <row r="1504" spans="1:16">
      <c r="A1504" s="42"/>
      <c r="B1504" s="43"/>
      <c r="C1504" s="42"/>
      <c r="D1504" s="42"/>
      <c r="E1504" s="42"/>
      <c r="F1504" s="42"/>
      <c r="G1504" s="42"/>
      <c r="H1504" s="42"/>
      <c r="I1504" s="42"/>
      <c r="J1504" s="42"/>
      <c r="K1504" s="42"/>
      <c r="L1504" s="42"/>
      <c r="M1504" s="42"/>
      <c r="N1504" s="42"/>
      <c r="O1504" s="42"/>
      <c r="P1504" s="42"/>
    </row>
    <row r="1505" spans="1:16">
      <c r="A1505" s="42"/>
      <c r="B1505" s="43"/>
      <c r="C1505" s="42"/>
      <c r="D1505" s="42"/>
      <c r="E1505" s="42"/>
      <c r="F1505" s="42"/>
      <c r="G1505" s="42"/>
      <c r="H1505" s="42"/>
      <c r="I1505" s="42"/>
      <c r="J1505" s="42"/>
      <c r="K1505" s="42"/>
      <c r="L1505" s="42"/>
      <c r="M1505" s="42"/>
      <c r="N1505" s="42"/>
      <c r="O1505" s="42"/>
      <c r="P1505" s="42"/>
    </row>
    <row r="1506" spans="1:16">
      <c r="A1506" s="42"/>
      <c r="B1506" s="43"/>
      <c r="C1506" s="42"/>
      <c r="D1506" s="42"/>
      <c r="E1506" s="42"/>
      <c r="F1506" s="42"/>
      <c r="G1506" s="42"/>
      <c r="H1506" s="42"/>
      <c r="I1506" s="42"/>
      <c r="J1506" s="42"/>
      <c r="K1506" s="42"/>
      <c r="L1506" s="42"/>
      <c r="M1506" s="42"/>
      <c r="N1506" s="42"/>
      <c r="O1506" s="42"/>
      <c r="P1506" s="42"/>
    </row>
    <row r="1507" spans="1:16">
      <c r="A1507" s="42"/>
      <c r="B1507" s="43"/>
      <c r="C1507" s="42"/>
      <c r="D1507" s="42"/>
      <c r="E1507" s="42"/>
      <c r="F1507" s="42"/>
      <c r="G1507" s="42"/>
      <c r="H1507" s="42"/>
      <c r="I1507" s="42"/>
      <c r="J1507" s="42"/>
      <c r="K1507" s="42"/>
      <c r="L1507" s="42"/>
      <c r="M1507" s="42"/>
      <c r="N1507" s="42"/>
      <c r="O1507" s="42"/>
      <c r="P1507" s="42"/>
    </row>
    <row r="1508" spans="1:16">
      <c r="A1508" s="42"/>
      <c r="B1508" s="43"/>
      <c r="C1508" s="42"/>
      <c r="D1508" s="42"/>
      <c r="E1508" s="42"/>
      <c r="F1508" s="42"/>
      <c r="G1508" s="42"/>
      <c r="H1508" s="42"/>
      <c r="I1508" s="42"/>
      <c r="J1508" s="42"/>
      <c r="K1508" s="42"/>
      <c r="L1508" s="42"/>
      <c r="M1508" s="42"/>
      <c r="N1508" s="42"/>
      <c r="O1508" s="42"/>
      <c r="P1508" s="42"/>
    </row>
    <row r="1509" spans="1:16">
      <c r="A1509" s="42"/>
      <c r="B1509" s="43"/>
      <c r="C1509" s="42"/>
      <c r="D1509" s="42"/>
      <c r="E1509" s="42"/>
      <c r="F1509" s="42"/>
      <c r="G1509" s="42"/>
      <c r="H1509" s="42"/>
      <c r="I1509" s="42"/>
      <c r="J1509" s="42"/>
      <c r="K1509" s="42"/>
      <c r="L1509" s="42"/>
      <c r="M1509" s="42"/>
      <c r="N1509" s="42"/>
      <c r="O1509" s="42"/>
      <c r="P1509" s="42"/>
    </row>
    <row r="1510" spans="1:16">
      <c r="A1510" s="42"/>
      <c r="B1510" s="43"/>
      <c r="C1510" s="42"/>
      <c r="D1510" s="42"/>
      <c r="E1510" s="42"/>
      <c r="F1510" s="42"/>
      <c r="G1510" s="42"/>
      <c r="H1510" s="42"/>
      <c r="I1510" s="42"/>
      <c r="J1510" s="42"/>
      <c r="K1510" s="42"/>
      <c r="L1510" s="42"/>
      <c r="M1510" s="42"/>
      <c r="N1510" s="42"/>
      <c r="O1510" s="42"/>
      <c r="P1510" s="42"/>
    </row>
    <row r="1511" spans="1:16">
      <c r="A1511" s="42"/>
      <c r="B1511" s="43"/>
      <c r="C1511" s="42"/>
      <c r="D1511" s="42"/>
      <c r="E1511" s="42"/>
      <c r="F1511" s="42"/>
      <c r="G1511" s="42"/>
      <c r="H1511" s="42"/>
      <c r="I1511" s="42"/>
      <c r="J1511" s="42"/>
      <c r="K1511" s="42"/>
      <c r="L1511" s="42"/>
      <c r="M1511" s="42"/>
      <c r="N1511" s="42"/>
      <c r="O1511" s="42"/>
      <c r="P1511" s="42"/>
    </row>
    <row r="1512" spans="1:16">
      <c r="A1512" s="42"/>
      <c r="B1512" s="43"/>
      <c r="C1512" s="42"/>
      <c r="D1512" s="42"/>
      <c r="E1512" s="42"/>
      <c r="F1512" s="42"/>
      <c r="G1512" s="42"/>
      <c r="H1512" s="42"/>
      <c r="I1512" s="42"/>
      <c r="J1512" s="42"/>
      <c r="K1512" s="42"/>
      <c r="L1512" s="42"/>
      <c r="M1512" s="42"/>
      <c r="N1512" s="42"/>
      <c r="O1512" s="42"/>
      <c r="P1512" s="42"/>
    </row>
    <row r="1513" spans="1:16">
      <c r="A1513" s="42"/>
      <c r="B1513" s="43"/>
      <c r="C1513" s="42"/>
      <c r="D1513" s="42"/>
      <c r="E1513" s="42"/>
      <c r="F1513" s="42"/>
      <c r="G1513" s="42"/>
      <c r="H1513" s="42"/>
      <c r="I1513" s="42"/>
      <c r="J1513" s="42"/>
      <c r="K1513" s="42"/>
      <c r="L1513" s="42"/>
      <c r="M1513" s="42"/>
      <c r="N1513" s="42"/>
      <c r="O1513" s="42"/>
      <c r="P1513" s="42"/>
    </row>
    <row r="1514" spans="1:16">
      <c r="A1514" s="42"/>
      <c r="B1514" s="43"/>
      <c r="C1514" s="42"/>
      <c r="D1514" s="42"/>
      <c r="E1514" s="42"/>
      <c r="F1514" s="42"/>
      <c r="G1514" s="42"/>
      <c r="H1514" s="42"/>
      <c r="I1514" s="42"/>
      <c r="J1514" s="42"/>
      <c r="K1514" s="42"/>
      <c r="L1514" s="42"/>
      <c r="M1514" s="42"/>
      <c r="N1514" s="42"/>
      <c r="O1514" s="42"/>
      <c r="P1514" s="42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9"/>
  <sheetViews>
    <sheetView workbookViewId="0">
      <selection activeCell="E9" sqref="E9:G9"/>
    </sheetView>
  </sheetViews>
  <sheetFormatPr defaultRowHeight="12.75"/>
  <cols>
    <col min="2" max="2" width="10.28515625" customWidth="1"/>
    <col min="19" max="19" width="9.140625" style="163"/>
    <col min="20" max="16384" width="9.140625" style="4"/>
  </cols>
  <sheetData>
    <row r="1" spans="1:19" ht="18">
      <c r="A1" s="125" t="s">
        <v>218</v>
      </c>
      <c r="B1" s="23"/>
      <c r="C1" s="23"/>
      <c r="D1" s="24" t="s">
        <v>219</v>
      </c>
      <c r="E1" s="23"/>
      <c r="F1" s="23"/>
      <c r="G1" s="23"/>
      <c r="H1" s="23"/>
      <c r="I1" s="23"/>
      <c r="J1" s="23"/>
      <c r="K1" s="126" t="s">
        <v>220</v>
      </c>
      <c r="L1" s="23" t="s">
        <v>221</v>
      </c>
      <c r="M1" s="23">
        <f ca="1">F18*H18-G18*G18</f>
        <v>518.62792009255281</v>
      </c>
      <c r="N1" s="23"/>
      <c r="O1" s="23"/>
      <c r="P1" s="23"/>
      <c r="Q1" s="23"/>
      <c r="R1" s="23">
        <v>1</v>
      </c>
      <c r="S1" s="23" t="s">
        <v>69</v>
      </c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23"/>
      <c r="K2" s="126" t="s">
        <v>222</v>
      </c>
      <c r="L2" s="23" t="s">
        <v>223</v>
      </c>
      <c r="M2" s="23">
        <f ca="1">+D18*H18-F18*G18</f>
        <v>1022.7120431726653</v>
      </c>
      <c r="N2" s="23"/>
      <c r="O2" s="23"/>
      <c r="P2" s="23"/>
      <c r="Q2" s="23"/>
      <c r="R2" s="23">
        <v>2</v>
      </c>
      <c r="S2" s="23" t="s">
        <v>51</v>
      </c>
    </row>
    <row r="3" spans="1:19" ht="13.5" thickBot="1">
      <c r="A3" s="23" t="s">
        <v>224</v>
      </c>
      <c r="B3" s="23" t="s">
        <v>225</v>
      </c>
      <c r="C3" s="23"/>
      <c r="D3" s="23"/>
      <c r="E3" s="127" t="s">
        <v>226</v>
      </c>
      <c r="F3" s="127" t="s">
        <v>227</v>
      </c>
      <c r="G3" s="127" t="s">
        <v>228</v>
      </c>
      <c r="H3" s="127" t="s">
        <v>229</v>
      </c>
      <c r="I3" s="23"/>
      <c r="J3" s="23"/>
      <c r="K3" s="126" t="s">
        <v>230</v>
      </c>
      <c r="L3" s="23" t="s">
        <v>231</v>
      </c>
      <c r="M3" s="23">
        <f ca="1">+D18*G18-F18*F18</f>
        <v>474.00241210738295</v>
      </c>
      <c r="N3" s="23"/>
      <c r="O3" s="23"/>
      <c r="P3" s="23"/>
      <c r="Q3" s="23"/>
      <c r="R3" s="23">
        <v>3</v>
      </c>
      <c r="S3" s="23" t="s">
        <v>232</v>
      </c>
    </row>
    <row r="4" spans="1:19">
      <c r="A4" s="23" t="s">
        <v>233</v>
      </c>
      <c r="B4" s="23" t="s">
        <v>234</v>
      </c>
      <c r="C4" s="23"/>
      <c r="D4" s="128" t="s">
        <v>235</v>
      </c>
      <c r="E4" s="129">
        <f ca="1">(E18*M1-I18*M2+J18*M3)/M7</f>
        <v>3.7748882661667676E-2</v>
      </c>
      <c r="F4" s="130">
        <f ca="1">+E7/M7*M18</f>
        <v>1.3597049058178197E-2</v>
      </c>
      <c r="G4" s="131">
        <f>+B18</f>
        <v>1</v>
      </c>
      <c r="H4" s="132">
        <f ca="1">ABS(F4/E4)</f>
        <v>0.36019739127233558</v>
      </c>
      <c r="I4" s="23"/>
      <c r="J4" s="23"/>
      <c r="K4" s="126" t="s">
        <v>236</v>
      </c>
      <c r="L4" s="23" t="s">
        <v>237</v>
      </c>
      <c r="M4" s="23">
        <f ca="1">+D17*H18-F18*F18</f>
        <v>2038.2055304787527</v>
      </c>
      <c r="N4" s="23"/>
      <c r="O4" s="23"/>
      <c r="P4" s="23"/>
      <c r="Q4" s="23"/>
      <c r="R4" s="23">
        <v>4</v>
      </c>
      <c r="S4" s="23" t="s">
        <v>238</v>
      </c>
    </row>
    <row r="5" spans="1:19">
      <c r="A5" s="23" t="s">
        <v>239</v>
      </c>
      <c r="B5" s="77">
        <v>40323</v>
      </c>
      <c r="C5" s="23"/>
      <c r="D5" s="133" t="s">
        <v>240</v>
      </c>
      <c r="E5" s="134">
        <f ca="1">+(-E18*M2+I18*M4-J18*M5)/M7</f>
        <v>-7.4808970562940252E-2</v>
      </c>
      <c r="F5" s="135">
        <f ca="1">N18*E7/M7</f>
        <v>2.6955085006401355E-2</v>
      </c>
      <c r="G5" s="136">
        <f>+B18/A18</f>
        <v>1E-4</v>
      </c>
      <c r="H5" s="132">
        <f ca="1">ABS(F5/E5)</f>
        <v>0.36031888694047454</v>
      </c>
      <c r="I5" s="23"/>
      <c r="J5" s="23"/>
      <c r="K5" s="126" t="s">
        <v>241</v>
      </c>
      <c r="L5" s="23" t="s">
        <v>242</v>
      </c>
      <c r="M5" s="23">
        <f ca="1">+D17*G18-D18*F18</f>
        <v>953.47261545792571</v>
      </c>
      <c r="N5" s="23"/>
      <c r="O5" s="23"/>
      <c r="P5" s="23"/>
      <c r="Q5" s="23"/>
      <c r="R5" s="23">
        <v>5</v>
      </c>
      <c r="S5" s="23" t="s">
        <v>243</v>
      </c>
    </row>
    <row r="6" spans="1:19" ht="13.5" thickBot="1">
      <c r="A6" s="23"/>
      <c r="B6" s="23"/>
      <c r="C6" s="23"/>
      <c r="D6" s="137" t="s">
        <v>244</v>
      </c>
      <c r="E6" s="138">
        <f ca="1">+(E18*M3-I18*M5+J18*M6)/M7</f>
        <v>3.7341091666513157E-2</v>
      </c>
      <c r="F6" s="139">
        <f ca="1">O18*E7/M7</f>
        <v>1.2673908822188643E-2</v>
      </c>
      <c r="G6" s="140">
        <f>+B18/A18^2</f>
        <v>1E-8</v>
      </c>
      <c r="H6" s="132">
        <f ca="1">ABS(F6/E6)</f>
        <v>0.33940916712819041</v>
      </c>
      <c r="I6" s="23"/>
      <c r="J6" s="23"/>
      <c r="K6" s="141" t="s">
        <v>245</v>
      </c>
      <c r="L6" s="142" t="s">
        <v>246</v>
      </c>
      <c r="M6" s="142">
        <f ca="1">+D17*F18-D18*D18</f>
        <v>450.59640346500601</v>
      </c>
      <c r="N6" s="23"/>
      <c r="O6" s="23"/>
      <c r="P6" s="23"/>
      <c r="Q6" s="23"/>
      <c r="R6" s="23">
        <v>6</v>
      </c>
      <c r="S6" s="23" t="s">
        <v>247</v>
      </c>
    </row>
    <row r="7" spans="1:19">
      <c r="A7" s="23"/>
      <c r="B7" s="23"/>
      <c r="C7" s="23"/>
      <c r="D7" s="143" t="s">
        <v>248</v>
      </c>
      <c r="E7" s="82">
        <f ca="1">SQRT(L18/(D17-3))</f>
        <v>6.1026396485491154E-3</v>
      </c>
      <c r="F7" s="23"/>
      <c r="G7" s="144">
        <f>+B22</f>
        <v>3.3837361261248589E-3</v>
      </c>
      <c r="H7" s="23"/>
      <c r="I7" s="23"/>
      <c r="J7" s="23"/>
      <c r="K7" s="126" t="s">
        <v>249</v>
      </c>
      <c r="L7" s="145" t="s">
        <v>250</v>
      </c>
      <c r="M7" s="23">
        <f ca="1">+D17*M1-D18*M2+F18*M3</f>
        <v>104.47250705654005</v>
      </c>
      <c r="N7" s="23"/>
      <c r="O7" s="23"/>
      <c r="P7" s="23"/>
      <c r="Q7" s="23"/>
      <c r="R7" s="23">
        <v>7</v>
      </c>
      <c r="S7" s="23" t="s">
        <v>251</v>
      </c>
    </row>
    <row r="8" spans="1:19">
      <c r="A8" s="23"/>
      <c r="B8" s="23"/>
      <c r="C8" s="23"/>
      <c r="D8" s="143" t="s">
        <v>252</v>
      </c>
      <c r="E8" s="23"/>
      <c r="F8" s="146">
        <f ca="1">CORREL(INDIRECT(E12):INDIRECT(E13),INDIRECT(K12):INDIRECT(K13))</f>
        <v>0.33790541766660737</v>
      </c>
      <c r="G8" s="82"/>
      <c r="H8" s="23"/>
      <c r="I8" s="144"/>
      <c r="J8" s="23"/>
      <c r="K8" s="23"/>
      <c r="L8" s="145"/>
      <c r="M8" s="23"/>
      <c r="N8" s="23"/>
      <c r="O8" s="23"/>
      <c r="P8" s="23"/>
      <c r="Q8" s="23"/>
      <c r="R8" s="23">
        <v>8</v>
      </c>
      <c r="S8" s="23" t="s">
        <v>253</v>
      </c>
    </row>
    <row r="9" spans="1:19">
      <c r="A9" s="23"/>
      <c r="B9" s="23"/>
      <c r="C9" s="23"/>
      <c r="D9" s="23"/>
      <c r="E9" s="147">
        <f ca="1">E6*G6</f>
        <v>3.7341091666513158E-10</v>
      </c>
      <c r="F9" s="148">
        <f ca="1">H6</f>
        <v>0.33940916712819041</v>
      </c>
      <c r="G9" s="149">
        <f ca="1">F8</f>
        <v>0.33790541766660737</v>
      </c>
      <c r="H9" s="23"/>
      <c r="I9" s="144"/>
      <c r="J9" s="23"/>
      <c r="K9" s="23"/>
      <c r="L9" s="145"/>
      <c r="M9" s="23"/>
      <c r="N9" s="23"/>
      <c r="O9" s="23"/>
      <c r="P9" s="23"/>
      <c r="Q9" s="23"/>
      <c r="R9" s="23">
        <v>9</v>
      </c>
      <c r="S9" s="23" t="s">
        <v>180</v>
      </c>
    </row>
    <row r="10" spans="1:19">
      <c r="A10" s="150"/>
      <c r="B10" s="15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10</v>
      </c>
      <c r="S10" s="23" t="s">
        <v>254</v>
      </c>
    </row>
    <row r="11" spans="1:19">
      <c r="A11" s="150"/>
      <c r="B11" s="150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11</v>
      </c>
      <c r="S11" s="23" t="s">
        <v>123</v>
      </c>
    </row>
    <row r="12" spans="1:19">
      <c r="A12" s="151">
        <v>21</v>
      </c>
      <c r="B12" s="23" t="s">
        <v>255</v>
      </c>
      <c r="C12" s="152">
        <v>21</v>
      </c>
      <c r="D12" s="27" t="str">
        <f>D$15&amp;$C12</f>
        <v>D21</v>
      </c>
      <c r="E12" s="27" t="str">
        <f t="shared" ref="E12:O12" si="0">E15&amp;$C12</f>
        <v>E21</v>
      </c>
      <c r="F12" s="27" t="str">
        <f t="shared" si="0"/>
        <v>F21</v>
      </c>
      <c r="G12" s="27" t="str">
        <f t="shared" si="0"/>
        <v>G21</v>
      </c>
      <c r="H12" s="27" t="str">
        <f t="shared" si="0"/>
        <v>H21</v>
      </c>
      <c r="I12" s="27" t="str">
        <f t="shared" si="0"/>
        <v>I21</v>
      </c>
      <c r="J12" s="27" t="str">
        <f t="shared" si="0"/>
        <v>J21</v>
      </c>
      <c r="K12" s="27" t="str">
        <f t="shared" si="0"/>
        <v>K21</v>
      </c>
      <c r="L12" s="27" t="str">
        <f t="shared" si="0"/>
        <v>L21</v>
      </c>
      <c r="M12" s="27" t="str">
        <f t="shared" si="0"/>
        <v>M21</v>
      </c>
      <c r="N12" s="27" t="str">
        <f t="shared" si="0"/>
        <v>N21</v>
      </c>
      <c r="O12" s="27" t="str">
        <f t="shared" si="0"/>
        <v>O21</v>
      </c>
      <c r="P12" s="23"/>
      <c r="Q12" s="23"/>
      <c r="R12" s="23">
        <v>12</v>
      </c>
      <c r="S12" s="23" t="s">
        <v>256</v>
      </c>
    </row>
    <row r="13" spans="1:19">
      <c r="A13" s="151">
        <f>20+COUNT(A21:A1447)</f>
        <v>109</v>
      </c>
      <c r="B13" s="23" t="s">
        <v>257</v>
      </c>
      <c r="C13" s="152">
        <f>A13</f>
        <v>109</v>
      </c>
      <c r="D13" s="27" t="str">
        <f>D$15&amp;$C13</f>
        <v>D109</v>
      </c>
      <c r="E13" s="27" t="str">
        <f t="shared" ref="E13:O13" si="1">E$15&amp;$C13</f>
        <v>E109</v>
      </c>
      <c r="F13" s="27" t="str">
        <f t="shared" si="1"/>
        <v>F109</v>
      </c>
      <c r="G13" s="27" t="str">
        <f t="shared" si="1"/>
        <v>G109</v>
      </c>
      <c r="H13" s="27" t="str">
        <f t="shared" si="1"/>
        <v>H109</v>
      </c>
      <c r="I13" s="27" t="str">
        <f t="shared" si="1"/>
        <v>I109</v>
      </c>
      <c r="J13" s="27" t="str">
        <f t="shared" si="1"/>
        <v>J109</v>
      </c>
      <c r="K13" s="27" t="str">
        <f t="shared" si="1"/>
        <v>K109</v>
      </c>
      <c r="L13" s="27" t="str">
        <f t="shared" si="1"/>
        <v>L109</v>
      </c>
      <c r="M13" s="27" t="str">
        <f t="shared" si="1"/>
        <v>M109</v>
      </c>
      <c r="N13" s="27" t="str">
        <f t="shared" si="1"/>
        <v>N109</v>
      </c>
      <c r="O13" s="27" t="str">
        <f t="shared" si="1"/>
        <v>O109</v>
      </c>
      <c r="P13" s="23"/>
      <c r="Q13" s="23"/>
      <c r="R13" s="23">
        <v>13</v>
      </c>
      <c r="S13" s="23" t="s">
        <v>258</v>
      </c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145"/>
      <c r="N14" s="23"/>
      <c r="O14" s="23"/>
      <c r="P14" s="23"/>
      <c r="Q14" s="23"/>
      <c r="R14" s="23">
        <v>14</v>
      </c>
      <c r="S14" s="23" t="s">
        <v>259</v>
      </c>
    </row>
    <row r="15" spans="1:19">
      <c r="A15" s="27"/>
      <c r="B15" s="23"/>
      <c r="C15" s="23"/>
      <c r="D15" s="27" t="str">
        <f t="shared" ref="D15:O15" si="2">VLOOKUP(D16,$R1:$S26,2,FALSE)</f>
        <v>D</v>
      </c>
      <c r="E15" s="27" t="str">
        <f t="shared" si="2"/>
        <v>E</v>
      </c>
      <c r="F15" s="27" t="str">
        <f t="shared" si="2"/>
        <v>F</v>
      </c>
      <c r="G15" s="27" t="str">
        <f t="shared" si="2"/>
        <v>G</v>
      </c>
      <c r="H15" s="27" t="str">
        <f t="shared" si="2"/>
        <v>H</v>
      </c>
      <c r="I15" s="27" t="str">
        <f t="shared" si="2"/>
        <v>I</v>
      </c>
      <c r="J15" s="27" t="str">
        <f t="shared" si="2"/>
        <v>J</v>
      </c>
      <c r="K15" s="27" t="str">
        <f t="shared" si="2"/>
        <v>K</v>
      </c>
      <c r="L15" s="27" t="str">
        <f t="shared" si="2"/>
        <v>L</v>
      </c>
      <c r="M15" s="27" t="str">
        <f t="shared" si="2"/>
        <v>M</v>
      </c>
      <c r="N15" s="27" t="str">
        <f t="shared" si="2"/>
        <v>N</v>
      </c>
      <c r="O15" s="27" t="str">
        <f t="shared" si="2"/>
        <v>O</v>
      </c>
      <c r="P15" s="23"/>
      <c r="Q15" s="23"/>
      <c r="R15" s="23">
        <v>15</v>
      </c>
      <c r="S15" s="23" t="s">
        <v>260</v>
      </c>
    </row>
    <row r="16" spans="1:19">
      <c r="A16" s="27"/>
      <c r="B16" s="150"/>
      <c r="C16" s="23"/>
      <c r="D16" s="27">
        <f>COLUMN()</f>
        <v>4</v>
      </c>
      <c r="E16" s="27">
        <f>COLUMN()</f>
        <v>5</v>
      </c>
      <c r="F16" s="27">
        <f>COLUMN()</f>
        <v>6</v>
      </c>
      <c r="G16" s="27">
        <f>COLUMN()</f>
        <v>7</v>
      </c>
      <c r="H16" s="27">
        <f>COLUMN()</f>
        <v>8</v>
      </c>
      <c r="I16" s="27">
        <f>COLUMN()</f>
        <v>9</v>
      </c>
      <c r="J16" s="27">
        <f>COLUMN()</f>
        <v>10</v>
      </c>
      <c r="K16" s="27">
        <f>COLUMN()</f>
        <v>11</v>
      </c>
      <c r="L16" s="27">
        <f>COLUMN()</f>
        <v>12</v>
      </c>
      <c r="M16" s="27">
        <f>COLUMN()</f>
        <v>13</v>
      </c>
      <c r="N16" s="27">
        <f>COLUMN()</f>
        <v>14</v>
      </c>
      <c r="O16" s="27">
        <f>COLUMN()</f>
        <v>15</v>
      </c>
      <c r="P16" s="23"/>
      <c r="Q16" s="23"/>
      <c r="R16" s="23">
        <v>16</v>
      </c>
      <c r="S16" s="23" t="s">
        <v>261</v>
      </c>
    </row>
    <row r="17" spans="1:19">
      <c r="A17" s="24" t="s">
        <v>262</v>
      </c>
      <c r="B17" s="23"/>
      <c r="C17" s="23" t="s">
        <v>263</v>
      </c>
      <c r="D17" s="23">
        <f>C13-C12+1</f>
        <v>89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>
        <v>17</v>
      </c>
      <c r="S17" s="23" t="s">
        <v>264</v>
      </c>
    </row>
    <row r="18" spans="1:19">
      <c r="A18" s="153">
        <v>10000</v>
      </c>
      <c r="B18" s="153">
        <v>1</v>
      </c>
      <c r="C18" s="23" t="s">
        <v>265</v>
      </c>
      <c r="D18" s="23">
        <f ca="1">SUM(INDIRECT(D12):INDIRECT(D13))</f>
        <v>85.018049999999945</v>
      </c>
      <c r="E18" s="23">
        <f ca="1">SUM(INDIRECT(E12):INDIRECT(E13))</f>
        <v>0.22122025377757382</v>
      </c>
      <c r="F18" s="23">
        <f ca="1">SUM(INDIRECT(F12):INDIRECT(F13))</f>
        <v>86.277137407499964</v>
      </c>
      <c r="G18" s="23">
        <f ca="1">SUM(INDIRECT(G12):INDIRECT(G13))</f>
        <v>93.130186487928356</v>
      </c>
      <c r="H18" s="23">
        <f ca="1">SUM(INDIRECT(H12):INDIRECT(H13))</f>
        <v>106.53876370462228</v>
      </c>
      <c r="I18" s="23">
        <f ca="1">SUM(INDIRECT(I12):INDIRECT(I13))</f>
        <v>0.23261539156648758</v>
      </c>
      <c r="J18" s="23">
        <f ca="1">SUM(INDIRECT(J12):INDIRECT(J13))</f>
        <v>0.26816589841490812</v>
      </c>
      <c r="K18" s="23"/>
      <c r="L18" s="23">
        <f ca="1">SUM(INDIRECT(L12):INDIRECT(L13))</f>
        <v>3.2028301184837556E-3</v>
      </c>
      <c r="M18" s="23">
        <f ca="1">SQRT(SUM(INDIRECT(M12):INDIRECT(M13)))</f>
        <v>232.77104425072301</v>
      </c>
      <c r="N18" s="23">
        <f ca="1">SQRT(SUM(INDIRECT(N12):INDIRECT(N13)))</f>
        <v>461.45036749964646</v>
      </c>
      <c r="O18" s="23">
        <f ca="1">SQRT(SUM(INDIRECT(O12):INDIRECT(O13)))</f>
        <v>216.96759191325398</v>
      </c>
      <c r="P18" s="23"/>
      <c r="Q18" s="23"/>
      <c r="R18" s="23">
        <v>18</v>
      </c>
      <c r="S18" s="23" t="s">
        <v>266</v>
      </c>
    </row>
    <row r="19" spans="1:19">
      <c r="A19" s="154" t="s">
        <v>267</v>
      </c>
      <c r="B19" s="23"/>
      <c r="C19" s="23"/>
      <c r="D19" s="155" t="s">
        <v>268</v>
      </c>
      <c r="E19" s="155" t="s">
        <v>269</v>
      </c>
      <c r="F19" s="155" t="s">
        <v>270</v>
      </c>
      <c r="G19" s="155" t="s">
        <v>271</v>
      </c>
      <c r="H19" s="155" t="s">
        <v>272</v>
      </c>
      <c r="I19" s="155" t="s">
        <v>273</v>
      </c>
      <c r="J19" s="155" t="s">
        <v>274</v>
      </c>
      <c r="K19" s="156"/>
      <c r="L19" s="156"/>
      <c r="M19" s="156"/>
      <c r="N19" s="156"/>
      <c r="O19" s="156"/>
      <c r="P19" s="23"/>
      <c r="Q19" s="23"/>
      <c r="R19" s="23">
        <v>19</v>
      </c>
      <c r="S19" s="23" t="s">
        <v>275</v>
      </c>
    </row>
    <row r="20" spans="1:19" ht="15" thickBot="1">
      <c r="A20" s="76" t="s">
        <v>276</v>
      </c>
      <c r="B20" s="76" t="s">
        <v>277</v>
      </c>
      <c r="C20" s="23"/>
      <c r="D20" s="76" t="s">
        <v>276</v>
      </c>
      <c r="E20" s="76" t="s">
        <v>277</v>
      </c>
      <c r="F20" s="76" t="s">
        <v>278</v>
      </c>
      <c r="G20" s="76" t="s">
        <v>279</v>
      </c>
      <c r="H20" s="76" t="s">
        <v>280</v>
      </c>
      <c r="I20" s="157" t="s">
        <v>281</v>
      </c>
      <c r="J20" s="76" t="s">
        <v>282</v>
      </c>
      <c r="K20" s="158" t="s">
        <v>283</v>
      </c>
      <c r="L20" s="157" t="s">
        <v>284</v>
      </c>
      <c r="M20" s="157" t="s">
        <v>285</v>
      </c>
      <c r="N20" s="157" t="s">
        <v>286</v>
      </c>
      <c r="O20" s="157" t="s">
        <v>287</v>
      </c>
      <c r="P20" s="159" t="s">
        <v>288</v>
      </c>
      <c r="Q20" s="23"/>
      <c r="R20" s="23">
        <v>20</v>
      </c>
      <c r="S20" s="23" t="s">
        <v>289</v>
      </c>
    </row>
    <row r="21" spans="1:19">
      <c r="A21" s="160">
        <v>7385</v>
      </c>
      <c r="B21" s="160">
        <v>3.2937361247604713E-3</v>
      </c>
      <c r="C21" s="23"/>
      <c r="D21" s="161">
        <f t="shared" ref="D21:E52" si="3">A21/A$18</f>
        <v>0.73850000000000005</v>
      </c>
      <c r="E21" s="161">
        <f t="shared" si="3"/>
        <v>3.2937361247604713E-3</v>
      </c>
      <c r="F21" s="120">
        <f>D21*D21</f>
        <v>0.54538225000000007</v>
      </c>
      <c r="G21" s="120">
        <f>D21*F21</f>
        <v>0.40276479162500006</v>
      </c>
      <c r="H21" s="120">
        <f>F21*F21</f>
        <v>0.29744179861506259</v>
      </c>
      <c r="I21" s="120">
        <f>E21*D21</f>
        <v>2.4324241281356083E-3</v>
      </c>
      <c r="J21" s="120">
        <f>I21*D21</f>
        <v>1.7963452186281468E-3</v>
      </c>
      <c r="K21" s="120">
        <f t="shared" ref="K21:K82" ca="1" si="4">+E$4+E$5*D21+E$6*D21^2</f>
        <v>2.8676264914754904E-3</v>
      </c>
      <c r="L21" s="120">
        <f ca="1">+(K21-E21)^2</f>
        <v>1.8156941957826091E-7</v>
      </c>
      <c r="M21" s="120">
        <f t="shared" ref="M21:M82" ca="1" si="5">(M$1-M$2*D21+M$3*F21)^2</f>
        <v>478.19097764915972</v>
      </c>
      <c r="N21" s="120">
        <f t="shared" ref="N21:N82" ca="1" si="6">(-M$2+M$4*D21-M$5*F21)^2</f>
        <v>1406.5724619286268</v>
      </c>
      <c r="O21" s="120">
        <f t="shared" ref="O21:O82" ca="1" si="7">+(M$3-D21*M$5+F21*M$6)^2</f>
        <v>243.67728115380416</v>
      </c>
      <c r="P21" s="23">
        <f ca="1">+E21-K21</f>
        <v>4.2610963328498092E-4</v>
      </c>
      <c r="Q21" s="23"/>
      <c r="R21" s="23">
        <v>21</v>
      </c>
      <c r="S21" s="23" t="s">
        <v>290</v>
      </c>
    </row>
    <row r="22" spans="1:19">
      <c r="A22" s="160">
        <v>7385</v>
      </c>
      <c r="B22" s="160">
        <v>3.3837361261248589E-3</v>
      </c>
      <c r="C22" s="23"/>
      <c r="D22" s="161">
        <f t="shared" si="3"/>
        <v>0.73850000000000005</v>
      </c>
      <c r="E22" s="161">
        <f t="shared" si="3"/>
        <v>3.3837361261248589E-3</v>
      </c>
      <c r="F22" s="120">
        <f t="shared" ref="F22:F83" si="8">D22*D22</f>
        <v>0.54538225000000007</v>
      </c>
      <c r="G22" s="120">
        <f t="shared" ref="G22:G83" si="9">D22*F22</f>
        <v>0.40276479162500006</v>
      </c>
      <c r="H22" s="120">
        <f t="shared" ref="H22:H83" si="10">F22*F22</f>
        <v>0.29744179861506259</v>
      </c>
      <c r="I22" s="120">
        <f t="shared" ref="I22:I83" si="11">E22*D22</f>
        <v>2.4988891291432085E-3</v>
      </c>
      <c r="J22" s="120">
        <f t="shared" ref="J22:J83" si="12">I22*D22</f>
        <v>1.8454296218722596E-3</v>
      </c>
      <c r="K22" s="120">
        <f t="shared" ca="1" si="4"/>
        <v>2.8676264914754904E-3</v>
      </c>
      <c r="L22" s="120">
        <f t="shared" ref="L22:L83" ca="1" si="13">+(K22-E22)^2</f>
        <v>2.6636915497790464E-7</v>
      </c>
      <c r="M22" s="120">
        <f t="shared" ca="1" si="5"/>
        <v>478.19097764915972</v>
      </c>
      <c r="N22" s="120">
        <f t="shared" ca="1" si="6"/>
        <v>1406.5724619286268</v>
      </c>
      <c r="O22" s="120">
        <f t="shared" ca="1" si="7"/>
        <v>243.67728115380416</v>
      </c>
      <c r="P22" s="23">
        <f t="shared" ref="P22:P83" ca="1" si="14">+E22-K22</f>
        <v>5.1610963464936849E-4</v>
      </c>
      <c r="Q22" s="23"/>
      <c r="R22" s="23">
        <v>22</v>
      </c>
      <c r="S22" s="23" t="s">
        <v>291</v>
      </c>
    </row>
    <row r="23" spans="1:19">
      <c r="A23" s="160">
        <v>7385</v>
      </c>
      <c r="B23" s="160">
        <v>3.5737361249630339E-3</v>
      </c>
      <c r="C23" s="23"/>
      <c r="D23" s="161">
        <f t="shared" si="3"/>
        <v>0.73850000000000005</v>
      </c>
      <c r="E23" s="161">
        <f t="shared" si="3"/>
        <v>3.5737361249630339E-3</v>
      </c>
      <c r="F23" s="120">
        <f t="shared" si="8"/>
        <v>0.54538225000000007</v>
      </c>
      <c r="G23" s="120">
        <f t="shared" si="9"/>
        <v>0.40276479162500006</v>
      </c>
      <c r="H23" s="120">
        <f t="shared" si="10"/>
        <v>0.29744179861506259</v>
      </c>
      <c r="I23" s="120">
        <f t="shared" si="11"/>
        <v>2.6392041282852006E-3</v>
      </c>
      <c r="J23" s="120">
        <f t="shared" si="12"/>
        <v>1.9490522487386208E-3</v>
      </c>
      <c r="K23" s="120">
        <f t="shared" ca="1" si="4"/>
        <v>2.8676264914754904E-3</v>
      </c>
      <c r="L23" s="120">
        <f t="shared" ca="1" si="13"/>
        <v>4.9859081450391314E-7</v>
      </c>
      <c r="M23" s="120">
        <f t="shared" ca="1" si="5"/>
        <v>478.19097764915972</v>
      </c>
      <c r="N23" s="120">
        <f t="shared" ca="1" si="6"/>
        <v>1406.5724619286268</v>
      </c>
      <c r="O23" s="120">
        <f t="shared" ca="1" si="7"/>
        <v>243.67728115380416</v>
      </c>
      <c r="P23" s="23">
        <f t="shared" ca="1" si="14"/>
        <v>7.0610963348754358E-4</v>
      </c>
      <c r="Q23" s="23"/>
      <c r="R23" s="23">
        <v>23</v>
      </c>
      <c r="S23" s="23" t="s">
        <v>292</v>
      </c>
    </row>
    <row r="24" spans="1:19">
      <c r="A24" s="160">
        <v>7408</v>
      </c>
      <c r="B24" s="160">
        <v>1.9330666473251767E-3</v>
      </c>
      <c r="C24" s="23"/>
      <c r="D24" s="161">
        <f t="shared" si="3"/>
        <v>0.74080000000000001</v>
      </c>
      <c r="E24" s="161">
        <f t="shared" si="3"/>
        <v>1.9330666473251767E-3</v>
      </c>
      <c r="F24" s="120">
        <f t="shared" si="8"/>
        <v>0.54878464000000005</v>
      </c>
      <c r="G24" s="120">
        <f t="shared" si="9"/>
        <v>0.40653966131200003</v>
      </c>
      <c r="H24" s="120">
        <f t="shared" si="10"/>
        <v>0.30116458109992966</v>
      </c>
      <c r="I24" s="120">
        <f t="shared" si="11"/>
        <v>1.4320157723384909E-3</v>
      </c>
      <c r="J24" s="120">
        <f t="shared" si="12"/>
        <v>1.0608372841483542E-3</v>
      </c>
      <c r="K24" s="120">
        <f t="shared" ca="1" si="4"/>
        <v>2.82261481605596E-3</v>
      </c>
      <c r="L24" s="120">
        <f t="shared" ca="1" si="13"/>
        <v>7.9129594449228999E-7</v>
      </c>
      <c r="M24" s="120">
        <f t="shared" ca="1" si="5"/>
        <v>446.39583200008917</v>
      </c>
      <c r="N24" s="120">
        <f t="shared" ca="1" si="6"/>
        <v>1300.3605414202955</v>
      </c>
      <c r="O24" s="120">
        <f t="shared" ca="1" si="7"/>
        <v>223.510980826441</v>
      </c>
      <c r="P24" s="23">
        <f t="shared" ca="1" si="14"/>
        <v>-8.8954816873078324E-4</v>
      </c>
      <c r="Q24" s="23"/>
      <c r="R24" s="23">
        <v>24</v>
      </c>
      <c r="S24" s="23" t="s">
        <v>276</v>
      </c>
    </row>
    <row r="25" spans="1:19">
      <c r="A25" s="160">
        <v>7408</v>
      </c>
      <c r="B25" s="160">
        <v>2.2030666441423818E-3</v>
      </c>
      <c r="C25" s="23"/>
      <c r="D25" s="161">
        <f t="shared" si="3"/>
        <v>0.74080000000000001</v>
      </c>
      <c r="E25" s="161">
        <f t="shared" si="3"/>
        <v>2.2030666441423818E-3</v>
      </c>
      <c r="F25" s="120">
        <f t="shared" si="8"/>
        <v>0.54878464000000005</v>
      </c>
      <c r="G25" s="120">
        <f t="shared" si="9"/>
        <v>0.40653966131200003</v>
      </c>
      <c r="H25" s="120">
        <f t="shared" si="10"/>
        <v>0.30116458109992966</v>
      </c>
      <c r="I25" s="120">
        <f t="shared" si="11"/>
        <v>1.6320317699806766E-3</v>
      </c>
      <c r="J25" s="120">
        <f t="shared" si="12"/>
        <v>1.2090091352016852E-3</v>
      </c>
      <c r="K25" s="120">
        <f t="shared" ca="1" si="4"/>
        <v>2.82261481605596E-3</v>
      </c>
      <c r="L25" s="120">
        <f t="shared" ca="1" si="13"/>
        <v>3.8383993732145658E-7</v>
      </c>
      <c r="M25" s="120">
        <f t="shared" ca="1" si="5"/>
        <v>446.39583200008917</v>
      </c>
      <c r="N25" s="120">
        <f t="shared" ca="1" si="6"/>
        <v>1300.3605414202955</v>
      </c>
      <c r="O25" s="120">
        <f t="shared" ca="1" si="7"/>
        <v>223.510980826441</v>
      </c>
      <c r="P25" s="23">
        <f t="shared" ca="1" si="14"/>
        <v>-6.1954817191357814E-4</v>
      </c>
      <c r="Q25" s="23"/>
      <c r="R25" s="23">
        <v>25</v>
      </c>
      <c r="S25" s="23" t="s">
        <v>277</v>
      </c>
    </row>
    <row r="26" spans="1:19">
      <c r="A26" s="160">
        <v>7408</v>
      </c>
      <c r="B26" s="160">
        <v>2.303066648892127E-3</v>
      </c>
      <c r="C26" s="23"/>
      <c r="D26" s="161">
        <f t="shared" si="3"/>
        <v>0.74080000000000001</v>
      </c>
      <c r="E26" s="161">
        <f t="shared" si="3"/>
        <v>2.303066648892127E-3</v>
      </c>
      <c r="F26" s="120">
        <f t="shared" si="8"/>
        <v>0.54878464000000005</v>
      </c>
      <c r="G26" s="120">
        <f t="shared" si="9"/>
        <v>0.40653966131200003</v>
      </c>
      <c r="H26" s="120">
        <f t="shared" si="10"/>
        <v>0.30116458109992966</v>
      </c>
      <c r="I26" s="120">
        <f t="shared" si="11"/>
        <v>1.7061117734992878E-3</v>
      </c>
      <c r="J26" s="120">
        <f t="shared" si="12"/>
        <v>1.2638876018082725E-3</v>
      </c>
      <c r="K26" s="120">
        <f t="shared" ca="1" si="4"/>
        <v>2.82261481605596E-3</v>
      </c>
      <c r="L26" s="120">
        <f t="shared" ca="1" si="13"/>
        <v>2.6993029800329819E-7</v>
      </c>
      <c r="M26" s="120">
        <f t="shared" ca="1" si="5"/>
        <v>446.39583200008917</v>
      </c>
      <c r="N26" s="120">
        <f t="shared" ca="1" si="6"/>
        <v>1300.3605414202955</v>
      </c>
      <c r="O26" s="120">
        <f t="shared" ca="1" si="7"/>
        <v>223.510980826441</v>
      </c>
      <c r="P26" s="23">
        <f t="shared" ca="1" si="14"/>
        <v>-5.1954816716383301E-4</v>
      </c>
      <c r="Q26" s="23"/>
      <c r="R26" s="23">
        <v>26</v>
      </c>
      <c r="S26" s="23" t="s">
        <v>293</v>
      </c>
    </row>
    <row r="27" spans="1:19">
      <c r="A27" s="160">
        <v>7426.5</v>
      </c>
      <c r="B27" s="160">
        <v>-3.4270370597369038E-3</v>
      </c>
      <c r="C27" s="23"/>
      <c r="D27" s="161">
        <f t="shared" si="3"/>
        <v>0.74265000000000003</v>
      </c>
      <c r="E27" s="161">
        <f t="shared" si="3"/>
        <v>-3.4270370597369038E-3</v>
      </c>
      <c r="F27" s="120">
        <f t="shared" si="8"/>
        <v>0.55152902250000002</v>
      </c>
      <c r="G27" s="120">
        <f t="shared" si="9"/>
        <v>0.40959302855962504</v>
      </c>
      <c r="H27" s="120">
        <f t="shared" si="10"/>
        <v>0.30418426265980553</v>
      </c>
      <c r="I27" s="120">
        <f t="shared" si="11"/>
        <v>-2.5450890724136115E-3</v>
      </c>
      <c r="J27" s="120">
        <f t="shared" si="12"/>
        <v>-1.8901103996279687E-3</v>
      </c>
      <c r="K27" s="120">
        <f t="shared" ca="1" si="4"/>
        <v>2.7866964590149979E-3</v>
      </c>
      <c r="L27" s="120">
        <f t="shared" ca="1" si="13"/>
        <v>3.861048424206089E-5</v>
      </c>
      <c r="M27" s="120">
        <f t="shared" ca="1" si="5"/>
        <v>421.76460016497265</v>
      </c>
      <c r="N27" s="120">
        <f t="shared" ca="1" si="6"/>
        <v>1218.4655257387753</v>
      </c>
      <c r="O27" s="120">
        <f t="shared" ca="1" si="7"/>
        <v>208.02201119700567</v>
      </c>
      <c r="P27" s="23">
        <f t="shared" ca="1" si="14"/>
        <v>-6.2137335187519016E-3</v>
      </c>
      <c r="Q27" s="23"/>
      <c r="R27" s="23"/>
      <c r="S27" s="23"/>
    </row>
    <row r="28" spans="1:19">
      <c r="A28" s="160">
        <v>7426.5</v>
      </c>
      <c r="B28" s="160">
        <v>-1.7270370590267703E-3</v>
      </c>
      <c r="C28" s="23"/>
      <c r="D28" s="161">
        <f t="shared" si="3"/>
        <v>0.74265000000000003</v>
      </c>
      <c r="E28" s="161">
        <f t="shared" si="3"/>
        <v>-1.7270370590267703E-3</v>
      </c>
      <c r="F28" s="120">
        <f t="shared" si="8"/>
        <v>0.55152902250000002</v>
      </c>
      <c r="G28" s="120">
        <f t="shared" si="9"/>
        <v>0.40959302855962504</v>
      </c>
      <c r="H28" s="120">
        <f t="shared" si="10"/>
        <v>0.30418426265980553</v>
      </c>
      <c r="I28" s="120">
        <f t="shared" si="11"/>
        <v>-1.2825840718862309E-3</v>
      </c>
      <c r="J28" s="120">
        <f t="shared" si="12"/>
        <v>-9.525110609863095E-4</v>
      </c>
      <c r="K28" s="120">
        <f t="shared" ca="1" si="4"/>
        <v>2.7866964590149979E-3</v>
      </c>
      <c r="L28" s="120">
        <f t="shared" ca="1" si="13"/>
        <v>2.0373790271893718E-5</v>
      </c>
      <c r="M28" s="120">
        <f t="shared" ca="1" si="5"/>
        <v>421.76460016497265</v>
      </c>
      <c r="N28" s="120">
        <f t="shared" ca="1" si="6"/>
        <v>1218.4655257387753</v>
      </c>
      <c r="O28" s="120">
        <f t="shared" ca="1" si="7"/>
        <v>208.02201119700567</v>
      </c>
      <c r="P28" s="23">
        <f t="shared" ca="1" si="14"/>
        <v>-4.5137335180417681E-3</v>
      </c>
      <c r="Q28" s="23"/>
      <c r="R28" s="23"/>
      <c r="S28" s="23"/>
    </row>
    <row r="29" spans="1:19">
      <c r="A29" s="160">
        <v>7426.5</v>
      </c>
      <c r="B29" s="160">
        <v>-6.2703705771127716E-4</v>
      </c>
      <c r="C29" s="23"/>
      <c r="D29" s="161">
        <f t="shared" si="3"/>
        <v>0.74265000000000003</v>
      </c>
      <c r="E29" s="161">
        <f t="shared" si="3"/>
        <v>-6.2703705771127716E-4</v>
      </c>
      <c r="F29" s="120">
        <f t="shared" si="8"/>
        <v>0.55152902250000002</v>
      </c>
      <c r="G29" s="120">
        <f t="shared" si="9"/>
        <v>0.40959302855962504</v>
      </c>
      <c r="H29" s="120">
        <f t="shared" si="10"/>
        <v>0.30418426265980553</v>
      </c>
      <c r="I29" s="120">
        <f t="shared" si="11"/>
        <v>-4.6566907090928001E-4</v>
      </c>
      <c r="J29" s="120">
        <f t="shared" si="12"/>
        <v>-3.4582913551077683E-4</v>
      </c>
      <c r="K29" s="120">
        <f t="shared" ca="1" si="4"/>
        <v>2.7866964590149979E-3</v>
      </c>
      <c r="L29" s="120">
        <f t="shared" ca="1" si="13"/>
        <v>1.1653576523220341E-5</v>
      </c>
      <c r="M29" s="120">
        <f t="shared" ca="1" si="5"/>
        <v>421.76460016497265</v>
      </c>
      <c r="N29" s="120">
        <f t="shared" ca="1" si="6"/>
        <v>1218.4655257387753</v>
      </c>
      <c r="O29" s="120">
        <f t="shared" ca="1" si="7"/>
        <v>208.02201119700567</v>
      </c>
      <c r="P29" s="23">
        <f t="shared" ca="1" si="14"/>
        <v>-3.413733516726275E-3</v>
      </c>
      <c r="Q29" s="23"/>
      <c r="R29" s="23"/>
      <c r="S29" s="23"/>
    </row>
    <row r="30" spans="1:19">
      <c r="A30" s="160">
        <v>7443</v>
      </c>
      <c r="B30" s="160">
        <v>2.1442217985168099E-3</v>
      </c>
      <c r="C30" s="23"/>
      <c r="D30" s="161">
        <f t="shared" si="3"/>
        <v>0.74429999999999996</v>
      </c>
      <c r="E30" s="161">
        <f t="shared" si="3"/>
        <v>2.1442217985168099E-3</v>
      </c>
      <c r="F30" s="120">
        <f t="shared" si="8"/>
        <v>0.55398248999999999</v>
      </c>
      <c r="G30" s="120">
        <f t="shared" si="9"/>
        <v>0.41232916730699998</v>
      </c>
      <c r="H30" s="120">
        <f t="shared" si="10"/>
        <v>0.30689659922660012</v>
      </c>
      <c r="I30" s="120">
        <f t="shared" si="11"/>
        <v>1.5959442846360616E-3</v>
      </c>
      <c r="J30" s="120">
        <f t="shared" si="12"/>
        <v>1.1878613310546207E-3</v>
      </c>
      <c r="K30" s="120">
        <f t="shared" ca="1" si="4"/>
        <v>2.7548768124044561E-3</v>
      </c>
      <c r="L30" s="120">
        <f t="shared" ca="1" si="13"/>
        <v>3.7289954598612126E-7</v>
      </c>
      <c r="M30" s="120">
        <f t="shared" ca="1" si="5"/>
        <v>400.49546871151597</v>
      </c>
      <c r="N30" s="120">
        <f t="shared" ca="1" si="6"/>
        <v>1148.0441694194781</v>
      </c>
      <c r="O30" s="120">
        <f t="shared" ca="1" si="7"/>
        <v>194.74933745061739</v>
      </c>
      <c r="P30" s="23">
        <f t="shared" ca="1" si="14"/>
        <v>-6.1065501388764612E-4</v>
      </c>
      <c r="Q30" s="23"/>
      <c r="R30" s="23"/>
      <c r="S30" s="23"/>
    </row>
    <row r="31" spans="1:19">
      <c r="A31" s="160">
        <v>7443</v>
      </c>
      <c r="B31" s="160">
        <v>2.414221795334015E-3</v>
      </c>
      <c r="C31" s="23"/>
      <c r="D31" s="161">
        <f t="shared" si="3"/>
        <v>0.74429999999999996</v>
      </c>
      <c r="E31" s="161">
        <f t="shared" si="3"/>
        <v>2.414221795334015E-3</v>
      </c>
      <c r="F31" s="120">
        <f t="shared" si="8"/>
        <v>0.55398248999999999</v>
      </c>
      <c r="G31" s="120">
        <f t="shared" si="9"/>
        <v>0.41232916730699998</v>
      </c>
      <c r="H31" s="120">
        <f t="shared" si="10"/>
        <v>0.30689659922660012</v>
      </c>
      <c r="I31" s="120">
        <f t="shared" si="11"/>
        <v>1.7969052822671074E-3</v>
      </c>
      <c r="J31" s="120">
        <f t="shared" si="12"/>
        <v>1.337436601591408E-3</v>
      </c>
      <c r="K31" s="120">
        <f t="shared" ca="1" si="4"/>
        <v>2.7548768124044561E-3</v>
      </c>
      <c r="L31" s="120">
        <f t="shared" ca="1" si="13"/>
        <v>1.1604584065526246E-7</v>
      </c>
      <c r="M31" s="120">
        <f t="shared" ca="1" si="5"/>
        <v>400.49546871151597</v>
      </c>
      <c r="N31" s="120">
        <f t="shared" ca="1" si="6"/>
        <v>1148.0441694194781</v>
      </c>
      <c r="O31" s="120">
        <f t="shared" ca="1" si="7"/>
        <v>194.74933745061739</v>
      </c>
      <c r="P31" s="23">
        <f t="shared" ca="1" si="14"/>
        <v>-3.4065501707044102E-4</v>
      </c>
      <c r="Q31" s="23"/>
      <c r="R31" s="23"/>
      <c r="S31" s="23"/>
    </row>
    <row r="32" spans="1:19">
      <c r="A32" s="160">
        <v>7443</v>
      </c>
      <c r="B32" s="160">
        <v>2.4842217972036451E-3</v>
      </c>
      <c r="C32" s="23"/>
      <c r="D32" s="161">
        <f t="shared" si="3"/>
        <v>0.74429999999999996</v>
      </c>
      <c r="E32" s="161">
        <f t="shared" si="3"/>
        <v>2.4842217972036451E-3</v>
      </c>
      <c r="F32" s="120">
        <f t="shared" si="8"/>
        <v>0.55398248999999999</v>
      </c>
      <c r="G32" s="120">
        <f t="shared" si="9"/>
        <v>0.41232916730699998</v>
      </c>
      <c r="H32" s="120">
        <f t="shared" si="10"/>
        <v>0.30689659922660012</v>
      </c>
      <c r="I32" s="120">
        <f t="shared" si="11"/>
        <v>1.849006283658673E-3</v>
      </c>
      <c r="J32" s="120">
        <f t="shared" si="12"/>
        <v>1.3762153769271502E-3</v>
      </c>
      <c r="K32" s="120">
        <f t="shared" ca="1" si="4"/>
        <v>2.7548768124044561E-3</v>
      </c>
      <c r="L32" s="120">
        <f t="shared" ca="1" si="13"/>
        <v>7.3254137253351203E-8</v>
      </c>
      <c r="M32" s="120">
        <f t="shared" ca="1" si="5"/>
        <v>400.49546871151597</v>
      </c>
      <c r="N32" s="120">
        <f t="shared" ca="1" si="6"/>
        <v>1148.0441694194781</v>
      </c>
      <c r="O32" s="120">
        <f t="shared" ca="1" si="7"/>
        <v>194.74933745061739</v>
      </c>
      <c r="P32" s="23">
        <f t="shared" ca="1" si="14"/>
        <v>-2.7065501520081095E-4</v>
      </c>
      <c r="Q32" s="23"/>
      <c r="R32" s="23"/>
      <c r="S32" s="23"/>
    </row>
    <row r="33" spans="1:19">
      <c r="A33" s="160">
        <v>7443.5</v>
      </c>
      <c r="B33" s="160">
        <v>-3.0536188423866406E-3</v>
      </c>
      <c r="C33" s="23"/>
      <c r="D33" s="161">
        <f t="shared" si="3"/>
        <v>0.74434999999999996</v>
      </c>
      <c r="E33" s="161">
        <f t="shared" si="3"/>
        <v>-3.0536188423866406E-3</v>
      </c>
      <c r="F33" s="120">
        <f t="shared" si="8"/>
        <v>0.55405692249999994</v>
      </c>
      <c r="G33" s="120">
        <f t="shared" si="9"/>
        <v>0.41241227026287491</v>
      </c>
      <c r="H33" s="120">
        <f t="shared" si="10"/>
        <v>0.30697907337017094</v>
      </c>
      <c r="I33" s="120">
        <f t="shared" si="11"/>
        <v>-2.2729611853304957E-3</v>
      </c>
      <c r="J33" s="120">
        <f t="shared" si="12"/>
        <v>-1.6918786583007544E-3</v>
      </c>
      <c r="K33" s="120">
        <f t="shared" ca="1" si="4"/>
        <v>2.7539157546817815E-3</v>
      </c>
      <c r="L33" s="120">
        <f t="shared" ca="1" si="13"/>
        <v>3.372745809614668E-5</v>
      </c>
      <c r="M33" s="120">
        <f t="shared" ca="1" si="5"/>
        <v>399.86115072245559</v>
      </c>
      <c r="N33" s="120">
        <f t="shared" ca="1" si="6"/>
        <v>1145.9483963097616</v>
      </c>
      <c r="O33" s="120">
        <f t="shared" ca="1" si="7"/>
        <v>194.35503275547089</v>
      </c>
      <c r="P33" s="23">
        <f t="shared" ca="1" si="14"/>
        <v>-5.8075345970684221E-3</v>
      </c>
      <c r="Q33" s="23"/>
      <c r="R33" s="23"/>
      <c r="S33" s="23"/>
    </row>
    <row r="34" spans="1:19">
      <c r="A34" s="160">
        <v>7443.5</v>
      </c>
      <c r="B34" s="160">
        <v>-1.2536188442027196E-3</v>
      </c>
      <c r="C34" s="23"/>
      <c r="D34" s="161">
        <f t="shared" si="3"/>
        <v>0.74434999999999996</v>
      </c>
      <c r="E34" s="161">
        <f t="shared" si="3"/>
        <v>-1.2536188442027196E-3</v>
      </c>
      <c r="F34" s="120">
        <f t="shared" si="8"/>
        <v>0.55405692249999994</v>
      </c>
      <c r="G34" s="120">
        <f t="shared" si="9"/>
        <v>0.41241227026287491</v>
      </c>
      <c r="H34" s="120">
        <f t="shared" si="10"/>
        <v>0.30697907337017094</v>
      </c>
      <c r="I34" s="120">
        <f t="shared" si="11"/>
        <v>-9.3313118668229432E-4</v>
      </c>
      <c r="J34" s="120">
        <f t="shared" si="12"/>
        <v>-6.9457619880696571E-4</v>
      </c>
      <c r="K34" s="120">
        <f t="shared" ca="1" si="4"/>
        <v>2.7539157546817815E-3</v>
      </c>
      <c r="L34" s="120">
        <f t="shared" ca="1" si="13"/>
        <v>1.606033356125636E-5</v>
      </c>
      <c r="M34" s="120">
        <f t="shared" ca="1" si="5"/>
        <v>399.86115072245559</v>
      </c>
      <c r="N34" s="120">
        <f t="shared" ca="1" si="6"/>
        <v>1145.9483963097616</v>
      </c>
      <c r="O34" s="120">
        <f t="shared" ca="1" si="7"/>
        <v>194.35503275547089</v>
      </c>
      <c r="P34" s="23">
        <f t="shared" ca="1" si="14"/>
        <v>-4.0075345988845011E-3</v>
      </c>
      <c r="Q34" s="23"/>
      <c r="R34" s="23"/>
      <c r="S34" s="23"/>
    </row>
    <row r="35" spans="1:19">
      <c r="A35" s="160">
        <v>7443.5</v>
      </c>
      <c r="B35" s="160">
        <v>1.0463811559020542E-3</v>
      </c>
      <c r="C35" s="23"/>
      <c r="D35" s="161">
        <f t="shared" si="3"/>
        <v>0.74434999999999996</v>
      </c>
      <c r="E35" s="161">
        <f t="shared" si="3"/>
        <v>1.0463811559020542E-3</v>
      </c>
      <c r="F35" s="120">
        <f t="shared" si="8"/>
        <v>0.55405692249999994</v>
      </c>
      <c r="G35" s="120">
        <f t="shared" si="9"/>
        <v>0.41241227026287491</v>
      </c>
      <c r="H35" s="120">
        <f t="shared" si="10"/>
        <v>0.30697907337017094</v>
      </c>
      <c r="I35" s="120">
        <f t="shared" si="11"/>
        <v>7.7887381339569392E-4</v>
      </c>
      <c r="J35" s="120">
        <f t="shared" si="12"/>
        <v>5.7975472300108471E-4</v>
      </c>
      <c r="K35" s="120">
        <f t="shared" ca="1" si="4"/>
        <v>2.7539157546817815E-3</v>
      </c>
      <c r="L35" s="120">
        <f t="shared" ca="1" si="13"/>
        <v>2.9156744060298444E-6</v>
      </c>
      <c r="M35" s="120">
        <f t="shared" ca="1" si="5"/>
        <v>399.86115072245559</v>
      </c>
      <c r="N35" s="120">
        <f t="shared" ca="1" si="6"/>
        <v>1145.9483963097616</v>
      </c>
      <c r="O35" s="120">
        <f t="shared" ca="1" si="7"/>
        <v>194.35503275547089</v>
      </c>
      <c r="P35" s="23">
        <f t="shared" ca="1" si="14"/>
        <v>-1.7075345987797273E-3</v>
      </c>
      <c r="Q35" s="23"/>
      <c r="R35" s="23"/>
      <c r="S35" s="23"/>
    </row>
    <row r="36" spans="1:19">
      <c r="A36" s="160">
        <v>7483</v>
      </c>
      <c r="B36" s="160">
        <v>1.6269705374725163E-3</v>
      </c>
      <c r="C36" s="23"/>
      <c r="D36" s="161">
        <f t="shared" si="3"/>
        <v>0.74829999999999997</v>
      </c>
      <c r="E36" s="161">
        <f t="shared" si="3"/>
        <v>1.6269705374725163E-3</v>
      </c>
      <c r="F36" s="120">
        <f t="shared" si="8"/>
        <v>0.55995288999999993</v>
      </c>
      <c r="G36" s="120">
        <f t="shared" si="9"/>
        <v>0.41901274758699991</v>
      </c>
      <c r="H36" s="120">
        <f t="shared" si="10"/>
        <v>0.313547239019352</v>
      </c>
      <c r="I36" s="120">
        <f t="shared" si="11"/>
        <v>1.2174620531906839E-3</v>
      </c>
      <c r="J36" s="120">
        <f t="shared" si="12"/>
        <v>9.1102685440258872E-4</v>
      </c>
      <c r="K36" s="120">
        <f t="shared" ca="1" si="4"/>
        <v>2.6785821838384433E-3</v>
      </c>
      <c r="L36" s="120">
        <f t="shared" ca="1" si="13"/>
        <v>1.1058870547724554E-6</v>
      </c>
      <c r="M36" s="120">
        <f t="shared" ca="1" si="5"/>
        <v>351.61945404201924</v>
      </c>
      <c r="N36" s="120">
        <f t="shared" ca="1" si="6"/>
        <v>987.37924255755502</v>
      </c>
      <c r="O36" s="120">
        <f t="shared" ca="1" si="7"/>
        <v>164.65027432153045</v>
      </c>
      <c r="P36" s="23">
        <f t="shared" ca="1" si="14"/>
        <v>-1.051611646365927E-3</v>
      </c>
      <c r="Q36" s="23"/>
      <c r="R36" s="23"/>
      <c r="S36" s="23"/>
    </row>
    <row r="37" spans="1:19">
      <c r="A37" s="160">
        <v>7483</v>
      </c>
      <c r="B37" s="160">
        <v>1.8169705363106914E-3</v>
      </c>
      <c r="C37" s="23"/>
      <c r="D37" s="161">
        <f t="shared" si="3"/>
        <v>0.74829999999999997</v>
      </c>
      <c r="E37" s="161">
        <f t="shared" si="3"/>
        <v>1.8169705363106914E-3</v>
      </c>
      <c r="F37" s="120">
        <f t="shared" si="8"/>
        <v>0.55995288999999993</v>
      </c>
      <c r="G37" s="120">
        <f t="shared" si="9"/>
        <v>0.41901274758699991</v>
      </c>
      <c r="H37" s="120">
        <f t="shared" si="10"/>
        <v>0.313547239019352</v>
      </c>
      <c r="I37" s="120">
        <f t="shared" si="11"/>
        <v>1.3596390523212903E-3</v>
      </c>
      <c r="J37" s="120">
        <f t="shared" si="12"/>
        <v>1.0174179028520215E-3</v>
      </c>
      <c r="K37" s="120">
        <f t="shared" ca="1" si="4"/>
        <v>2.6785821838384433E-3</v>
      </c>
      <c r="L37" s="120">
        <f t="shared" ca="1" si="13"/>
        <v>7.4237463115548694E-7</v>
      </c>
      <c r="M37" s="120">
        <f t="shared" ca="1" si="5"/>
        <v>351.61945404201924</v>
      </c>
      <c r="N37" s="120">
        <f t="shared" ca="1" si="6"/>
        <v>987.37924255755502</v>
      </c>
      <c r="O37" s="120">
        <f t="shared" ca="1" si="7"/>
        <v>164.65027432153045</v>
      </c>
      <c r="P37" s="23">
        <f t="shared" ca="1" si="14"/>
        <v>-8.6161164752775188E-4</v>
      </c>
      <c r="Q37" s="23"/>
      <c r="R37" s="23"/>
      <c r="S37" s="23"/>
    </row>
    <row r="38" spans="1:19">
      <c r="A38" s="160">
        <v>7483</v>
      </c>
      <c r="B38" s="160">
        <v>1.906970537675079E-3</v>
      </c>
      <c r="C38" s="23"/>
      <c r="D38" s="161">
        <f t="shared" si="3"/>
        <v>0.74829999999999997</v>
      </c>
      <c r="E38" s="161">
        <f t="shared" si="3"/>
        <v>1.906970537675079E-3</v>
      </c>
      <c r="F38" s="120">
        <f t="shared" si="8"/>
        <v>0.55995288999999993</v>
      </c>
      <c r="G38" s="120">
        <f t="shared" si="9"/>
        <v>0.41901274758699991</v>
      </c>
      <c r="H38" s="120">
        <f t="shared" si="10"/>
        <v>0.313547239019352</v>
      </c>
      <c r="I38" s="120">
        <f t="shared" si="11"/>
        <v>1.4269860533422615E-3</v>
      </c>
      <c r="J38" s="120">
        <f t="shared" si="12"/>
        <v>1.0678136637160141E-3</v>
      </c>
      <c r="K38" s="120">
        <f t="shared" ca="1" si="4"/>
        <v>2.6785821838384433E-3</v>
      </c>
      <c r="L38" s="120">
        <f t="shared" ca="1" si="13"/>
        <v>5.9538453249493687E-7</v>
      </c>
      <c r="M38" s="120">
        <f t="shared" ca="1" si="5"/>
        <v>351.61945404201924</v>
      </c>
      <c r="N38" s="120">
        <f t="shared" ca="1" si="6"/>
        <v>987.37924255755502</v>
      </c>
      <c r="O38" s="120">
        <f t="shared" ca="1" si="7"/>
        <v>164.65027432153045</v>
      </c>
      <c r="P38" s="23">
        <f t="shared" ca="1" si="14"/>
        <v>-7.7161164616336431E-4</v>
      </c>
      <c r="Q38" s="23"/>
      <c r="R38" s="23"/>
      <c r="S38" s="23"/>
    </row>
    <row r="39" spans="1:19">
      <c r="A39" s="160">
        <v>7495</v>
      </c>
      <c r="B39" s="160">
        <v>2.5187951614498161E-3</v>
      </c>
      <c r="C39" s="23"/>
      <c r="D39" s="161">
        <f t="shared" si="3"/>
        <v>0.74950000000000006</v>
      </c>
      <c r="E39" s="161">
        <f t="shared" si="3"/>
        <v>2.5187951614498161E-3</v>
      </c>
      <c r="F39" s="120">
        <f t="shared" si="8"/>
        <v>0.56175025000000012</v>
      </c>
      <c r="G39" s="120">
        <f t="shared" si="9"/>
        <v>0.42103181237500009</v>
      </c>
      <c r="H39" s="120">
        <f t="shared" si="10"/>
        <v>0.31556334337506264</v>
      </c>
      <c r="I39" s="120">
        <f t="shared" si="11"/>
        <v>1.8878369735066372E-3</v>
      </c>
      <c r="J39" s="120">
        <f t="shared" si="12"/>
        <v>1.4149338116432248E-3</v>
      </c>
      <c r="K39" s="120">
        <f t="shared" ca="1" si="4"/>
        <v>2.6559268036806388E-3</v>
      </c>
      <c r="L39" s="120">
        <f t="shared" ca="1" si="13"/>
        <v>1.8805087300922368E-8</v>
      </c>
      <c r="M39" s="120">
        <f t="shared" ca="1" si="5"/>
        <v>337.68535992545043</v>
      </c>
      <c r="N39" s="120">
        <f t="shared" ca="1" si="6"/>
        <v>941.90545094674917</v>
      </c>
      <c r="O39" s="120">
        <f t="shared" ca="1" si="7"/>
        <v>156.18323506450423</v>
      </c>
      <c r="P39" s="23">
        <f t="shared" ca="1" si="14"/>
        <v>-1.3713164223082275E-4</v>
      </c>
      <c r="Q39" s="23"/>
      <c r="R39" s="23"/>
      <c r="S39" s="23"/>
    </row>
    <row r="40" spans="1:19">
      <c r="A40" s="160">
        <v>7495</v>
      </c>
      <c r="B40" s="160">
        <v>2.7687951587722637E-3</v>
      </c>
      <c r="C40" s="23"/>
      <c r="D40" s="161">
        <f t="shared" si="3"/>
        <v>0.74950000000000006</v>
      </c>
      <c r="E40" s="161">
        <f t="shared" si="3"/>
        <v>2.7687951587722637E-3</v>
      </c>
      <c r="F40" s="120">
        <f t="shared" si="8"/>
        <v>0.56175025000000012</v>
      </c>
      <c r="G40" s="120">
        <f t="shared" si="9"/>
        <v>0.42103181237500009</v>
      </c>
      <c r="H40" s="120">
        <f t="shared" si="10"/>
        <v>0.31556334337506264</v>
      </c>
      <c r="I40" s="120">
        <f t="shared" si="11"/>
        <v>2.0752119714998116E-3</v>
      </c>
      <c r="J40" s="120">
        <f t="shared" si="12"/>
        <v>1.5553713726391089E-3</v>
      </c>
      <c r="K40" s="120">
        <f t="shared" ca="1" si="4"/>
        <v>2.6559268036806388E-3</v>
      </c>
      <c r="L40" s="120">
        <f t="shared" ca="1" si="13"/>
        <v>1.2739265581089117E-8</v>
      </c>
      <c r="M40" s="120">
        <f t="shared" ca="1" si="5"/>
        <v>337.68535992545043</v>
      </c>
      <c r="N40" s="120">
        <f t="shared" ca="1" si="6"/>
        <v>941.90545094674917</v>
      </c>
      <c r="O40" s="120">
        <f t="shared" ca="1" si="7"/>
        <v>156.18323506450423</v>
      </c>
      <c r="P40" s="23">
        <f t="shared" ca="1" si="14"/>
        <v>1.1286835509162485E-4</v>
      </c>
      <c r="Q40" s="23"/>
      <c r="R40" s="23"/>
      <c r="S40" s="23"/>
    </row>
    <row r="41" spans="1:19">
      <c r="A41" s="160">
        <v>7495</v>
      </c>
      <c r="B41" s="160">
        <v>4.2787951606442221E-3</v>
      </c>
      <c r="C41" s="23"/>
      <c r="D41" s="161">
        <f t="shared" si="3"/>
        <v>0.74950000000000006</v>
      </c>
      <c r="E41" s="161">
        <f t="shared" si="3"/>
        <v>4.2787951606442221E-3</v>
      </c>
      <c r="F41" s="120">
        <f t="shared" si="8"/>
        <v>0.56175025000000012</v>
      </c>
      <c r="G41" s="120">
        <f t="shared" si="9"/>
        <v>0.42103181237500009</v>
      </c>
      <c r="H41" s="120">
        <f t="shared" si="10"/>
        <v>0.31556334337506264</v>
      </c>
      <c r="I41" s="120">
        <f t="shared" si="11"/>
        <v>3.2069569729028446E-3</v>
      </c>
      <c r="J41" s="120">
        <f t="shared" si="12"/>
        <v>2.4036142511906821E-3</v>
      </c>
      <c r="K41" s="120">
        <f t="shared" ca="1" si="4"/>
        <v>2.6559268036806388E-3</v>
      </c>
      <c r="L41" s="120">
        <f t="shared" ca="1" si="13"/>
        <v>2.6337017040336803E-6</v>
      </c>
      <c r="M41" s="120">
        <f t="shared" ca="1" si="5"/>
        <v>337.68535992545043</v>
      </c>
      <c r="N41" s="120">
        <f t="shared" ca="1" si="6"/>
        <v>941.90545094674917</v>
      </c>
      <c r="O41" s="120">
        <f t="shared" ca="1" si="7"/>
        <v>156.18323506450423</v>
      </c>
      <c r="P41" s="23">
        <f t="shared" ca="1" si="14"/>
        <v>1.6228683569635832E-3</v>
      </c>
      <c r="Q41" s="23"/>
      <c r="R41" s="23"/>
      <c r="S41" s="23"/>
    </row>
    <row r="42" spans="1:19">
      <c r="A42" s="160">
        <v>7531</v>
      </c>
      <c r="B42" s="160">
        <v>2.094269024382811E-3</v>
      </c>
      <c r="C42" s="23"/>
      <c r="D42" s="161">
        <f t="shared" si="3"/>
        <v>0.75309999999999999</v>
      </c>
      <c r="E42" s="161">
        <f t="shared" si="3"/>
        <v>2.094269024382811E-3</v>
      </c>
      <c r="F42" s="120">
        <f t="shared" si="8"/>
        <v>0.56715961000000004</v>
      </c>
      <c r="G42" s="120">
        <f t="shared" si="9"/>
        <v>0.42712790229100001</v>
      </c>
      <c r="H42" s="120">
        <f t="shared" si="10"/>
        <v>0.32167002321535215</v>
      </c>
      <c r="I42" s="120">
        <f t="shared" si="11"/>
        <v>1.5771940022626949E-3</v>
      </c>
      <c r="J42" s="120">
        <f t="shared" si="12"/>
        <v>1.1877848031040354E-3</v>
      </c>
      <c r="K42" s="120">
        <f t="shared" ca="1" si="4"/>
        <v>2.588605917271225E-3</v>
      </c>
      <c r="L42" s="120">
        <f t="shared" ca="1" si="13"/>
        <v>2.4436896367057127E-7</v>
      </c>
      <c r="M42" s="120">
        <f t="shared" ca="1" si="5"/>
        <v>297.85594544468108</v>
      </c>
      <c r="N42" s="120">
        <f t="shared" ca="1" si="6"/>
        <v>812.85516185714414</v>
      </c>
      <c r="O42" s="120">
        <f t="shared" ca="1" si="7"/>
        <v>132.30211997472932</v>
      </c>
      <c r="P42" s="23">
        <f t="shared" ca="1" si="14"/>
        <v>-4.9433689288841398E-4</v>
      </c>
      <c r="Q42" s="23"/>
      <c r="R42" s="23"/>
      <c r="S42" s="23"/>
    </row>
    <row r="43" spans="1:19">
      <c r="A43" s="160">
        <v>7531</v>
      </c>
      <c r="B43" s="160">
        <v>2.1142690238775685E-3</v>
      </c>
      <c r="C43" s="23"/>
      <c r="D43" s="161">
        <f t="shared" si="3"/>
        <v>0.75309999999999999</v>
      </c>
      <c r="E43" s="161">
        <f t="shared" si="3"/>
        <v>2.1142690238775685E-3</v>
      </c>
      <c r="F43" s="120">
        <f t="shared" si="8"/>
        <v>0.56715961000000004</v>
      </c>
      <c r="G43" s="120">
        <f t="shared" si="9"/>
        <v>0.42712790229100001</v>
      </c>
      <c r="H43" s="120">
        <f t="shared" si="10"/>
        <v>0.32167002321535215</v>
      </c>
      <c r="I43" s="120">
        <f t="shared" si="11"/>
        <v>1.5922560018821969E-3</v>
      </c>
      <c r="J43" s="120">
        <f t="shared" si="12"/>
        <v>1.1991279950174824E-3</v>
      </c>
      <c r="K43" s="120">
        <f t="shared" ca="1" si="4"/>
        <v>2.588605917271225E-3</v>
      </c>
      <c r="L43" s="120">
        <f t="shared" ca="1" si="13"/>
        <v>2.2499548843434503E-7</v>
      </c>
      <c r="M43" s="120">
        <f t="shared" ca="1" si="5"/>
        <v>297.85594544468108</v>
      </c>
      <c r="N43" s="120">
        <f t="shared" ca="1" si="6"/>
        <v>812.85516185714414</v>
      </c>
      <c r="O43" s="120">
        <f t="shared" ca="1" si="7"/>
        <v>132.30211997472932</v>
      </c>
      <c r="P43" s="23">
        <f t="shared" ca="1" si="14"/>
        <v>-4.7433689339365648E-4</v>
      </c>
      <c r="Q43" s="23"/>
      <c r="R43" s="23"/>
      <c r="S43" s="23"/>
    </row>
    <row r="44" spans="1:19">
      <c r="A44" s="160">
        <v>7531</v>
      </c>
      <c r="B44" s="160">
        <v>2.5242690244340338E-3</v>
      </c>
      <c r="C44" s="23"/>
      <c r="D44" s="161">
        <f t="shared" si="3"/>
        <v>0.75309999999999999</v>
      </c>
      <c r="E44" s="161">
        <f t="shared" si="3"/>
        <v>2.5242690244340338E-3</v>
      </c>
      <c r="F44" s="120">
        <f t="shared" si="8"/>
        <v>0.56715961000000004</v>
      </c>
      <c r="G44" s="120">
        <f t="shared" si="9"/>
        <v>0.42712790229100001</v>
      </c>
      <c r="H44" s="120">
        <f t="shared" si="10"/>
        <v>0.32167002321535215</v>
      </c>
      <c r="I44" s="120">
        <f t="shared" si="11"/>
        <v>1.9010270023012707E-3</v>
      </c>
      <c r="J44" s="120">
        <f t="shared" si="12"/>
        <v>1.4316634354330871E-3</v>
      </c>
      <c r="K44" s="120">
        <f t="shared" ca="1" si="4"/>
        <v>2.588605917271225E-3</v>
      </c>
      <c r="L44" s="120">
        <f t="shared" ca="1" si="13"/>
        <v>4.1392357799442291E-9</v>
      </c>
      <c r="M44" s="120">
        <f t="shared" ca="1" si="5"/>
        <v>297.85594544468108</v>
      </c>
      <c r="N44" s="120">
        <f t="shared" ca="1" si="6"/>
        <v>812.85516185714414</v>
      </c>
      <c r="O44" s="120">
        <f t="shared" ca="1" si="7"/>
        <v>132.30211997472932</v>
      </c>
      <c r="P44" s="23">
        <f t="shared" ca="1" si="14"/>
        <v>-6.433689283719124E-5</v>
      </c>
      <c r="Q44" s="23"/>
      <c r="R44" s="23"/>
      <c r="S44" s="23"/>
    </row>
    <row r="45" spans="1:19">
      <c r="A45" s="160">
        <v>7537</v>
      </c>
      <c r="B45" s="160">
        <v>2.190181337937247E-3</v>
      </c>
      <c r="C45" s="23"/>
      <c r="D45" s="161">
        <f t="shared" si="3"/>
        <v>0.75370000000000004</v>
      </c>
      <c r="E45" s="161">
        <f t="shared" si="3"/>
        <v>2.190181337937247E-3</v>
      </c>
      <c r="F45" s="120">
        <f t="shared" si="8"/>
        <v>0.56806369000000001</v>
      </c>
      <c r="G45" s="120">
        <f t="shared" si="9"/>
        <v>0.42814960315300005</v>
      </c>
      <c r="H45" s="120">
        <f t="shared" si="10"/>
        <v>0.3226963558964161</v>
      </c>
      <c r="I45" s="120">
        <f t="shared" si="11"/>
        <v>1.6507396744033032E-3</v>
      </c>
      <c r="J45" s="120">
        <f t="shared" si="12"/>
        <v>1.2441624925977697E-3</v>
      </c>
      <c r="K45" s="120">
        <f t="shared" ca="1" si="4"/>
        <v>2.5774798690873166E-3</v>
      </c>
      <c r="L45" s="120">
        <f t="shared" ca="1" si="13"/>
        <v>1.5000015223100141E-7</v>
      </c>
      <c r="M45" s="120">
        <f t="shared" ca="1" si="5"/>
        <v>291.50141248073629</v>
      </c>
      <c r="N45" s="120">
        <f t="shared" ca="1" si="6"/>
        <v>792.40600991766723</v>
      </c>
      <c r="O45" s="120">
        <f t="shared" ca="1" si="7"/>
        <v>128.54020983462041</v>
      </c>
      <c r="P45" s="23">
        <f t="shared" ca="1" si="14"/>
        <v>-3.8729853115006957E-4</v>
      </c>
      <c r="Q45" s="23"/>
      <c r="R45" s="23"/>
      <c r="S45" s="23"/>
    </row>
    <row r="46" spans="1:19">
      <c r="A46" s="160">
        <v>7537</v>
      </c>
      <c r="B46" s="160">
        <v>2.2201813408173621E-3</v>
      </c>
      <c r="C46" s="23"/>
      <c r="D46" s="161">
        <f t="shared" si="3"/>
        <v>0.75370000000000004</v>
      </c>
      <c r="E46" s="161">
        <f t="shared" si="3"/>
        <v>2.2201813408173621E-3</v>
      </c>
      <c r="F46" s="120">
        <f t="shared" si="8"/>
        <v>0.56806369000000001</v>
      </c>
      <c r="G46" s="120">
        <f t="shared" si="9"/>
        <v>0.42814960315300005</v>
      </c>
      <c r="H46" s="120">
        <f t="shared" si="10"/>
        <v>0.3226963558964161</v>
      </c>
      <c r="I46" s="120">
        <f t="shared" si="11"/>
        <v>1.6733506765740458E-3</v>
      </c>
      <c r="J46" s="120">
        <f t="shared" si="12"/>
        <v>1.2612044049338583E-3</v>
      </c>
      <c r="K46" s="120">
        <f t="shared" ca="1" si="4"/>
        <v>2.5774798690873166E-3</v>
      </c>
      <c r="L46" s="120">
        <f t="shared" ca="1" si="13"/>
        <v>1.2766223830387549E-7</v>
      </c>
      <c r="M46" s="120">
        <f t="shared" ca="1" si="5"/>
        <v>291.50141248073629</v>
      </c>
      <c r="N46" s="120">
        <f t="shared" ca="1" si="6"/>
        <v>792.40600991766723</v>
      </c>
      <c r="O46" s="120">
        <f t="shared" ca="1" si="7"/>
        <v>128.54020983462041</v>
      </c>
      <c r="P46" s="23">
        <f t="shared" ca="1" si="14"/>
        <v>-3.5729852826995451E-4</v>
      </c>
      <c r="Q46" s="23"/>
      <c r="R46" s="23"/>
      <c r="S46" s="23"/>
    </row>
    <row r="47" spans="1:19">
      <c r="A47" s="160">
        <v>7537</v>
      </c>
      <c r="B47" s="160">
        <v>2.4101813396555372E-3</v>
      </c>
      <c r="C47" s="23"/>
      <c r="D47" s="161">
        <f t="shared" si="3"/>
        <v>0.75370000000000004</v>
      </c>
      <c r="E47" s="161">
        <f t="shared" si="3"/>
        <v>2.4101813396555372E-3</v>
      </c>
      <c r="F47" s="120">
        <f t="shared" si="8"/>
        <v>0.56806369000000001</v>
      </c>
      <c r="G47" s="120">
        <f t="shared" si="9"/>
        <v>0.42814960315300005</v>
      </c>
      <c r="H47" s="120">
        <f t="shared" si="10"/>
        <v>0.3226963558964161</v>
      </c>
      <c r="I47" s="120">
        <f t="shared" si="11"/>
        <v>1.8165536756983784E-3</v>
      </c>
      <c r="J47" s="120">
        <f t="shared" si="12"/>
        <v>1.3691365053738679E-3</v>
      </c>
      <c r="K47" s="120">
        <f t="shared" ca="1" si="4"/>
        <v>2.5774798690873166E-3</v>
      </c>
      <c r="L47" s="120">
        <f t="shared" ca="1" si="13"/>
        <v>2.7988797950035963E-8</v>
      </c>
      <c r="M47" s="120">
        <f t="shared" ca="1" si="5"/>
        <v>291.50141248073629</v>
      </c>
      <c r="N47" s="120">
        <f t="shared" ca="1" si="6"/>
        <v>792.40600991766723</v>
      </c>
      <c r="O47" s="120">
        <f t="shared" ca="1" si="7"/>
        <v>128.54020983462041</v>
      </c>
      <c r="P47" s="23">
        <f t="shared" ca="1" si="14"/>
        <v>-1.6729852943177942E-4</v>
      </c>
      <c r="Q47" s="23"/>
      <c r="R47" s="23"/>
      <c r="S47" s="23"/>
    </row>
    <row r="48" spans="1:19">
      <c r="A48" s="160">
        <v>7608</v>
      </c>
      <c r="B48" s="160">
        <v>1.2568103484227322E-3</v>
      </c>
      <c r="C48" s="23"/>
      <c r="D48" s="161">
        <f t="shared" si="3"/>
        <v>0.76080000000000003</v>
      </c>
      <c r="E48" s="161">
        <f t="shared" si="3"/>
        <v>1.2568103484227322E-3</v>
      </c>
      <c r="F48" s="120">
        <f t="shared" si="8"/>
        <v>0.57881663999999999</v>
      </c>
      <c r="G48" s="120">
        <f t="shared" si="9"/>
        <v>0.44036369971200001</v>
      </c>
      <c r="H48" s="120">
        <f t="shared" si="10"/>
        <v>0.33502870274088958</v>
      </c>
      <c r="I48" s="120">
        <f t="shared" si="11"/>
        <v>9.5618131308001467E-4</v>
      </c>
      <c r="J48" s="120">
        <f t="shared" si="12"/>
        <v>7.2746274299127518E-4</v>
      </c>
      <c r="K48" s="120">
        <f t="shared" ca="1" si="4"/>
        <v>2.4478630697258759E-3</v>
      </c>
      <c r="L48" s="120">
        <f t="shared" ca="1" si="13"/>
        <v>1.418606584923624E-6</v>
      </c>
      <c r="M48" s="120">
        <f t="shared" ca="1" si="5"/>
        <v>222.28070147319113</v>
      </c>
      <c r="N48" s="120">
        <f t="shared" ca="1" si="6"/>
        <v>572.69712582163265</v>
      </c>
      <c r="O48" s="120">
        <f t="shared" ca="1" si="7"/>
        <v>88.60725203955684</v>
      </c>
      <c r="P48" s="23">
        <f t="shared" ca="1" si="14"/>
        <v>-1.1910527213031437E-3</v>
      </c>
      <c r="Q48" s="23"/>
      <c r="R48" s="23"/>
      <c r="S48" s="23"/>
    </row>
    <row r="49" spans="1:19">
      <c r="A49" s="160">
        <v>7608</v>
      </c>
      <c r="B49" s="160">
        <v>2.4568103472120129E-3</v>
      </c>
      <c r="C49" s="23"/>
      <c r="D49" s="161">
        <f t="shared" si="3"/>
        <v>0.76080000000000003</v>
      </c>
      <c r="E49" s="161">
        <f t="shared" si="3"/>
        <v>2.4568103472120129E-3</v>
      </c>
      <c r="F49" s="120">
        <f t="shared" si="8"/>
        <v>0.57881663999999999</v>
      </c>
      <c r="G49" s="120">
        <f t="shared" si="9"/>
        <v>0.44036369971200001</v>
      </c>
      <c r="H49" s="120">
        <f t="shared" si="10"/>
        <v>0.33502870274088958</v>
      </c>
      <c r="I49" s="120">
        <f t="shared" si="11"/>
        <v>1.8691413121588994E-3</v>
      </c>
      <c r="J49" s="120">
        <f t="shared" si="12"/>
        <v>1.4220427102904908E-3</v>
      </c>
      <c r="K49" s="120">
        <f t="shared" ca="1" si="4"/>
        <v>2.4478630697258759E-3</v>
      </c>
      <c r="L49" s="120">
        <f t="shared" ca="1" si="13"/>
        <v>8.0053774413933449E-11</v>
      </c>
      <c r="M49" s="120">
        <f t="shared" ca="1" si="5"/>
        <v>222.28070147319113</v>
      </c>
      <c r="N49" s="120">
        <f t="shared" ca="1" si="6"/>
        <v>572.69712582163265</v>
      </c>
      <c r="O49" s="120">
        <f t="shared" ca="1" si="7"/>
        <v>88.60725203955684</v>
      </c>
      <c r="P49" s="23">
        <f t="shared" ca="1" si="14"/>
        <v>8.9472774861369675E-6</v>
      </c>
      <c r="Q49" s="23"/>
      <c r="R49" s="23"/>
      <c r="S49" s="23"/>
    </row>
    <row r="50" spans="1:19">
      <c r="A50" s="160">
        <v>7635</v>
      </c>
      <c r="B50" s="160">
        <v>2.0234157491358928E-3</v>
      </c>
      <c r="C50" s="23"/>
      <c r="D50" s="161">
        <f t="shared" si="3"/>
        <v>0.76349999999999996</v>
      </c>
      <c r="E50" s="161">
        <f t="shared" si="3"/>
        <v>2.0234157491358928E-3</v>
      </c>
      <c r="F50" s="120">
        <f t="shared" si="8"/>
        <v>0.58293224999999993</v>
      </c>
      <c r="G50" s="120">
        <f t="shared" si="9"/>
        <v>0.44506877287499991</v>
      </c>
      <c r="H50" s="120">
        <f t="shared" si="10"/>
        <v>0.3398100080900624</v>
      </c>
      <c r="I50" s="120">
        <f t="shared" si="11"/>
        <v>1.5448779244652542E-3</v>
      </c>
      <c r="J50" s="120">
        <f t="shared" si="12"/>
        <v>1.1795142953292216E-3</v>
      </c>
      <c r="K50" s="120">
        <f t="shared" ca="1" si="4"/>
        <v>2.399560219479558E-3</v>
      </c>
      <c r="L50" s="120">
        <f t="shared" ca="1" si="13"/>
        <v>1.4148466257011643E-7</v>
      </c>
      <c r="M50" s="120">
        <f t="shared" ca="1" si="5"/>
        <v>198.76961190788495</v>
      </c>
      <c r="N50" s="120">
        <f t="shared" ca="1" si="6"/>
        <v>499.6144831742717</v>
      </c>
      <c r="O50" s="120">
        <f t="shared" ca="1" si="7"/>
        <v>75.572517653968646</v>
      </c>
      <c r="P50" s="23">
        <f t="shared" ca="1" si="14"/>
        <v>-3.7614447034366519E-4</v>
      </c>
      <c r="Q50" s="23"/>
      <c r="R50" s="23"/>
      <c r="S50" s="23"/>
    </row>
    <row r="51" spans="1:19">
      <c r="A51" s="160">
        <v>7635</v>
      </c>
      <c r="B51" s="160">
        <v>2.4534157491871156E-3</v>
      </c>
      <c r="C51" s="23"/>
      <c r="D51" s="161">
        <f t="shared" si="3"/>
        <v>0.76349999999999996</v>
      </c>
      <c r="E51" s="161">
        <f t="shared" si="3"/>
        <v>2.4534157491871156E-3</v>
      </c>
      <c r="F51" s="120">
        <f t="shared" si="8"/>
        <v>0.58293224999999993</v>
      </c>
      <c r="G51" s="120">
        <f t="shared" si="9"/>
        <v>0.44506877287499991</v>
      </c>
      <c r="H51" s="120">
        <f t="shared" si="10"/>
        <v>0.3398100080900624</v>
      </c>
      <c r="I51" s="120">
        <f t="shared" si="11"/>
        <v>1.8731829245043625E-3</v>
      </c>
      <c r="J51" s="120">
        <f t="shared" si="12"/>
        <v>1.4301751628590807E-3</v>
      </c>
      <c r="K51" s="120">
        <f t="shared" ca="1" si="4"/>
        <v>2.399560219479558E-3</v>
      </c>
      <c r="L51" s="120">
        <f t="shared" ca="1" si="13"/>
        <v>2.9004180800816141E-9</v>
      </c>
      <c r="M51" s="120">
        <f t="shared" ca="1" si="5"/>
        <v>198.76961190788495</v>
      </c>
      <c r="N51" s="120">
        <f t="shared" ca="1" si="6"/>
        <v>499.6144831742717</v>
      </c>
      <c r="O51" s="120">
        <f t="shared" ca="1" si="7"/>
        <v>75.572517653968646</v>
      </c>
      <c r="P51" s="23">
        <f t="shared" ca="1" si="14"/>
        <v>5.3855529707557553E-5</v>
      </c>
      <c r="Q51" s="23"/>
      <c r="R51" s="23"/>
      <c r="S51" s="23"/>
    </row>
    <row r="52" spans="1:19">
      <c r="A52" s="160">
        <v>7635</v>
      </c>
      <c r="B52" s="160">
        <v>2.5734157534316182E-3</v>
      </c>
      <c r="C52" s="23"/>
      <c r="D52" s="161">
        <f t="shared" si="3"/>
        <v>0.76349999999999996</v>
      </c>
      <c r="E52" s="161">
        <f t="shared" si="3"/>
        <v>2.5734157534316182E-3</v>
      </c>
      <c r="F52" s="120">
        <f t="shared" si="8"/>
        <v>0.58293224999999993</v>
      </c>
      <c r="G52" s="120">
        <f t="shared" si="9"/>
        <v>0.44506877287499991</v>
      </c>
      <c r="H52" s="120">
        <f t="shared" si="10"/>
        <v>0.3398100080900624</v>
      </c>
      <c r="I52" s="120">
        <f t="shared" si="11"/>
        <v>1.9648029277450404E-3</v>
      </c>
      <c r="J52" s="120">
        <f t="shared" si="12"/>
        <v>1.5001270353333382E-3</v>
      </c>
      <c r="K52" s="120">
        <f t="shared" ca="1" si="4"/>
        <v>2.399560219479558E-3</v>
      </c>
      <c r="L52" s="120">
        <f t="shared" ca="1" si="13"/>
        <v>3.0225746685755956E-8</v>
      </c>
      <c r="M52" s="120">
        <f t="shared" ca="1" si="5"/>
        <v>198.76961190788495</v>
      </c>
      <c r="N52" s="120">
        <f t="shared" ca="1" si="6"/>
        <v>499.6144831742717</v>
      </c>
      <c r="O52" s="120">
        <f t="shared" ca="1" si="7"/>
        <v>75.572517653968646</v>
      </c>
      <c r="P52" s="23">
        <f t="shared" ca="1" si="14"/>
        <v>1.7385553395206019E-4</v>
      </c>
      <c r="Q52" s="23"/>
      <c r="R52" s="23"/>
      <c r="S52" s="23"/>
    </row>
    <row r="53" spans="1:19">
      <c r="A53" s="160">
        <v>7644</v>
      </c>
      <c r="B53" s="160">
        <v>2.3122842103475705E-3</v>
      </c>
      <c r="C53" s="23"/>
      <c r="D53" s="161">
        <f t="shared" ref="D53:E82" si="15">A53/A$18</f>
        <v>0.76439999999999997</v>
      </c>
      <c r="E53" s="161">
        <f t="shared" si="15"/>
        <v>2.3122842103475705E-3</v>
      </c>
      <c r="F53" s="120">
        <f t="shared" si="8"/>
        <v>0.58430735999999994</v>
      </c>
      <c r="G53" s="120">
        <f t="shared" si="9"/>
        <v>0.44664454598399994</v>
      </c>
      <c r="H53" s="120">
        <f t="shared" si="10"/>
        <v>0.34141509095016953</v>
      </c>
      <c r="I53" s="120">
        <f t="shared" si="11"/>
        <v>1.7675100503896828E-3</v>
      </c>
      <c r="J53" s="120">
        <f t="shared" si="12"/>
        <v>1.3510846825178734E-3</v>
      </c>
      <c r="K53" s="120">
        <f t="shared" ca="1" si="4"/>
        <v>2.3835802545344488E-3</v>
      </c>
      <c r="L53" s="120">
        <f t="shared" ca="1" si="13"/>
        <v>5.0831259166973061E-9</v>
      </c>
      <c r="M53" s="120">
        <f t="shared" ca="1" si="5"/>
        <v>191.26702862480289</v>
      </c>
      <c r="N53" s="120">
        <f t="shared" ca="1" si="6"/>
        <v>476.49661619254903</v>
      </c>
      <c r="O53" s="120">
        <f t="shared" ca="1" si="7"/>
        <v>71.48262484012939</v>
      </c>
      <c r="P53" s="23">
        <f t="shared" ca="1" si="14"/>
        <v>-7.1296044186878321E-5</v>
      </c>
      <c r="Q53" s="23"/>
      <c r="R53" s="23"/>
      <c r="S53" s="23"/>
    </row>
    <row r="54" spans="1:19">
      <c r="A54" s="160">
        <v>7647.5</v>
      </c>
      <c r="B54" s="160">
        <v>3.2273997276206501E-3</v>
      </c>
      <c r="C54" s="23"/>
      <c r="D54" s="161">
        <f t="shared" si="15"/>
        <v>0.76475000000000004</v>
      </c>
      <c r="E54" s="161">
        <f t="shared" si="15"/>
        <v>3.2273997276206501E-3</v>
      </c>
      <c r="F54" s="120">
        <f t="shared" si="8"/>
        <v>0.58484256250000011</v>
      </c>
      <c r="G54" s="120">
        <f t="shared" si="9"/>
        <v>0.44725834967187511</v>
      </c>
      <c r="H54" s="120">
        <f t="shared" si="10"/>
        <v>0.34204082291156651</v>
      </c>
      <c r="I54" s="120">
        <f t="shared" si="11"/>
        <v>2.4681539416978922E-3</v>
      </c>
      <c r="J54" s="120">
        <f t="shared" si="12"/>
        <v>1.8875207269134632E-3</v>
      </c>
      <c r="K54" s="120">
        <f t="shared" ca="1" si="4"/>
        <v>2.3773821604500707E-3</v>
      </c>
      <c r="L54" s="120">
        <f t="shared" ca="1" si="13"/>
        <v>7.2252986449859047E-7</v>
      </c>
      <c r="M54" s="120">
        <f t="shared" ca="1" si="5"/>
        <v>188.39402804802435</v>
      </c>
      <c r="N54" s="120">
        <f t="shared" ca="1" si="6"/>
        <v>467.67226018652912</v>
      </c>
      <c r="O54" s="120">
        <f t="shared" ca="1" si="7"/>
        <v>69.926132817973624</v>
      </c>
      <c r="P54" s="23">
        <f t="shared" ca="1" si="14"/>
        <v>8.5001756717057939E-4</v>
      </c>
      <c r="Q54" s="23"/>
      <c r="R54" s="23"/>
      <c r="S54" s="23"/>
    </row>
    <row r="55" spans="1:19">
      <c r="A55" s="160">
        <v>7647.5</v>
      </c>
      <c r="B55" s="160">
        <v>4.7273997261072509E-3</v>
      </c>
      <c r="C55" s="23"/>
      <c r="D55" s="161">
        <f t="shared" si="15"/>
        <v>0.76475000000000004</v>
      </c>
      <c r="E55" s="161">
        <f t="shared" si="15"/>
        <v>4.7273997261072509E-3</v>
      </c>
      <c r="F55" s="120">
        <f t="shared" si="8"/>
        <v>0.58484256250000011</v>
      </c>
      <c r="G55" s="120">
        <f t="shared" si="9"/>
        <v>0.44725834967187511</v>
      </c>
      <c r="H55" s="120">
        <f t="shared" si="10"/>
        <v>0.34204082291156651</v>
      </c>
      <c r="I55" s="120">
        <f t="shared" si="11"/>
        <v>3.6152789405405204E-3</v>
      </c>
      <c r="J55" s="120">
        <f t="shared" si="12"/>
        <v>2.7647845697783631E-3</v>
      </c>
      <c r="K55" s="120">
        <f t="shared" ca="1" si="4"/>
        <v>2.3773821604500707E-3</v>
      </c>
      <c r="L55" s="120">
        <f t="shared" ca="1" si="13"/>
        <v>5.5225825588972992E-6</v>
      </c>
      <c r="M55" s="120">
        <f t="shared" ca="1" si="5"/>
        <v>188.39402804802435</v>
      </c>
      <c r="N55" s="120">
        <f t="shared" ca="1" si="6"/>
        <v>467.67226018652912</v>
      </c>
      <c r="O55" s="120">
        <f t="shared" ca="1" si="7"/>
        <v>69.926132817973624</v>
      </c>
      <c r="P55" s="23">
        <f t="shared" ca="1" si="14"/>
        <v>2.3500175656571802E-3</v>
      </c>
      <c r="Q55" s="23"/>
      <c r="R55" s="23"/>
      <c r="S55" s="23"/>
    </row>
    <row r="56" spans="1:19">
      <c r="A56" s="160">
        <v>7683</v>
      </c>
      <c r="B56" s="160">
        <v>2.360714235692285E-3</v>
      </c>
      <c r="C56" s="23"/>
      <c r="D56" s="161">
        <f t="shared" si="15"/>
        <v>0.76829999999999998</v>
      </c>
      <c r="E56" s="161">
        <f t="shared" si="15"/>
        <v>2.360714235692285E-3</v>
      </c>
      <c r="F56" s="120">
        <f t="shared" si="8"/>
        <v>0.59028488999999995</v>
      </c>
      <c r="G56" s="120">
        <f t="shared" si="9"/>
        <v>0.45351588098699996</v>
      </c>
      <c r="H56" s="120">
        <f t="shared" si="10"/>
        <v>0.34843625136231204</v>
      </c>
      <c r="I56" s="120">
        <f t="shared" si="11"/>
        <v>1.8137367472823825E-3</v>
      </c>
      <c r="J56" s="120">
        <f t="shared" si="12"/>
        <v>1.3934939429370544E-3</v>
      </c>
      <c r="K56" s="120">
        <f t="shared" ca="1" si="4"/>
        <v>2.3150327650083152E-3</v>
      </c>
      <c r="L56" s="120">
        <f t="shared" ca="1" si="13"/>
        <v>2.0867967638503896E-9</v>
      </c>
      <c r="M56" s="120">
        <f t="shared" ca="1" si="5"/>
        <v>160.64850207207203</v>
      </c>
      <c r="N56" s="120">
        <f t="shared" ca="1" si="6"/>
        <v>383.34554408509382</v>
      </c>
      <c r="O56" s="120">
        <f t="shared" ca="1" si="7"/>
        <v>55.199700679685868</v>
      </c>
      <c r="P56" s="23">
        <f t="shared" ca="1" si="14"/>
        <v>4.5681470683969772E-5</v>
      </c>
      <c r="Q56" s="23"/>
      <c r="R56" s="23"/>
      <c r="S56" s="23"/>
    </row>
    <row r="57" spans="1:19">
      <c r="A57" s="160">
        <v>7683</v>
      </c>
      <c r="B57" s="160">
        <v>2.6807142348843627E-3</v>
      </c>
      <c r="C57" s="23"/>
      <c r="D57" s="161">
        <f t="shared" si="15"/>
        <v>0.76829999999999998</v>
      </c>
      <c r="E57" s="161">
        <f t="shared" si="15"/>
        <v>2.6807142348843627E-3</v>
      </c>
      <c r="F57" s="120">
        <f t="shared" si="8"/>
        <v>0.59028488999999995</v>
      </c>
      <c r="G57" s="120">
        <f t="shared" si="9"/>
        <v>0.45351588098699996</v>
      </c>
      <c r="H57" s="120">
        <f t="shared" si="10"/>
        <v>0.34843625136231204</v>
      </c>
      <c r="I57" s="120">
        <f t="shared" si="11"/>
        <v>2.059592746661656E-3</v>
      </c>
      <c r="J57" s="120">
        <f t="shared" si="12"/>
        <v>1.5823851072601502E-3</v>
      </c>
      <c r="K57" s="120">
        <f t="shared" ca="1" si="4"/>
        <v>2.3150327650083152E-3</v>
      </c>
      <c r="L57" s="120">
        <f t="shared" ca="1" si="13"/>
        <v>1.3372293741070658E-7</v>
      </c>
      <c r="M57" s="120">
        <f t="shared" ca="1" si="5"/>
        <v>160.64850207207203</v>
      </c>
      <c r="N57" s="120">
        <f t="shared" ca="1" si="6"/>
        <v>383.34554408509382</v>
      </c>
      <c r="O57" s="120">
        <f t="shared" ca="1" si="7"/>
        <v>55.199700679685868</v>
      </c>
      <c r="P57" s="23">
        <f t="shared" ca="1" si="14"/>
        <v>3.6568146987604744E-4</v>
      </c>
      <c r="Q57" s="23"/>
      <c r="R57" s="23"/>
      <c r="S57" s="23"/>
    </row>
    <row r="58" spans="1:19">
      <c r="A58" s="160">
        <v>7685</v>
      </c>
      <c r="B58" s="160">
        <v>2.3293516715057194E-3</v>
      </c>
      <c r="C58" s="23"/>
      <c r="D58" s="161">
        <f t="shared" si="15"/>
        <v>0.76849999999999996</v>
      </c>
      <c r="E58" s="161">
        <f t="shared" si="15"/>
        <v>2.3293516715057194E-3</v>
      </c>
      <c r="F58" s="120">
        <f t="shared" si="8"/>
        <v>0.59059224999999993</v>
      </c>
      <c r="G58" s="120">
        <f t="shared" si="9"/>
        <v>0.45387014412499993</v>
      </c>
      <c r="H58" s="120">
        <f t="shared" si="10"/>
        <v>0.3487992057600624</v>
      </c>
      <c r="I58" s="120">
        <f t="shared" si="11"/>
        <v>1.7901067595521452E-3</v>
      </c>
      <c r="J58" s="120">
        <f t="shared" si="12"/>
        <v>1.3756970447158234E-3</v>
      </c>
      <c r="K58" s="120">
        <f t="shared" ca="1" si="4"/>
        <v>2.3115481288303458E-3</v>
      </c>
      <c r="L58" s="120">
        <f t="shared" ca="1" si="13"/>
        <v>3.1696613179385078E-10</v>
      </c>
      <c r="M58" s="120">
        <f t="shared" ca="1" si="5"/>
        <v>159.16007458393079</v>
      </c>
      <c r="N58" s="120">
        <f t="shared" ca="1" si="6"/>
        <v>378.87183179792294</v>
      </c>
      <c r="O58" s="120">
        <f t="shared" ca="1" si="7"/>
        <v>54.426781667895959</v>
      </c>
      <c r="P58" s="23">
        <f t="shared" ca="1" si="14"/>
        <v>1.7803542675373651E-5</v>
      </c>
      <c r="Q58" s="23"/>
      <c r="R58" s="23"/>
      <c r="S58" s="23"/>
    </row>
    <row r="59" spans="1:19">
      <c r="A59" s="160">
        <v>7685</v>
      </c>
      <c r="B59" s="160">
        <v>2.5593516766093671E-3</v>
      </c>
      <c r="C59" s="23"/>
      <c r="D59" s="161">
        <f t="shared" si="15"/>
        <v>0.76849999999999996</v>
      </c>
      <c r="E59" s="161">
        <f t="shared" si="15"/>
        <v>2.5593516766093671E-3</v>
      </c>
      <c r="F59" s="120">
        <f t="shared" si="8"/>
        <v>0.59059224999999993</v>
      </c>
      <c r="G59" s="120">
        <f t="shared" si="9"/>
        <v>0.45387014412499993</v>
      </c>
      <c r="H59" s="120">
        <f t="shared" si="10"/>
        <v>0.3487992057600624</v>
      </c>
      <c r="I59" s="120">
        <f t="shared" si="11"/>
        <v>1.9668617634742984E-3</v>
      </c>
      <c r="J59" s="120">
        <f t="shared" si="12"/>
        <v>1.5115332652299984E-3</v>
      </c>
      <c r="K59" s="120">
        <f t="shared" ca="1" si="4"/>
        <v>2.3115481288303458E-3</v>
      </c>
      <c r="L59" s="120">
        <f t="shared" ca="1" si="13"/>
        <v>6.1406598291869726E-8</v>
      </c>
      <c r="M59" s="120">
        <f t="shared" ca="1" si="5"/>
        <v>159.16007458393079</v>
      </c>
      <c r="N59" s="120">
        <f t="shared" ca="1" si="6"/>
        <v>378.87183179792294</v>
      </c>
      <c r="O59" s="120">
        <f t="shared" ca="1" si="7"/>
        <v>54.426781667895959</v>
      </c>
      <c r="P59" s="23">
        <f t="shared" ca="1" si="14"/>
        <v>2.4780354777902136E-4</v>
      </c>
      <c r="Q59" s="23"/>
      <c r="R59" s="23"/>
      <c r="S59" s="23"/>
    </row>
    <row r="60" spans="1:19">
      <c r="A60" s="160">
        <v>7685</v>
      </c>
      <c r="B60" s="160">
        <v>3.1993516749935225E-3</v>
      </c>
      <c r="C60" s="23"/>
      <c r="D60" s="161">
        <f t="shared" si="15"/>
        <v>0.76849999999999996</v>
      </c>
      <c r="E60" s="161">
        <f t="shared" si="15"/>
        <v>3.1993516749935225E-3</v>
      </c>
      <c r="F60" s="120">
        <f t="shared" si="8"/>
        <v>0.59059224999999993</v>
      </c>
      <c r="G60" s="120">
        <f t="shared" si="9"/>
        <v>0.45387014412499993</v>
      </c>
      <c r="H60" s="120">
        <f t="shared" si="10"/>
        <v>0.3487992057600624</v>
      </c>
      <c r="I60" s="120">
        <f t="shared" si="11"/>
        <v>2.4587017622325221E-3</v>
      </c>
      <c r="J60" s="120">
        <f t="shared" si="12"/>
        <v>1.8895123042756931E-3</v>
      </c>
      <c r="K60" s="120">
        <f t="shared" ca="1" si="4"/>
        <v>2.3115481288303458E-3</v>
      </c>
      <c r="L60" s="120">
        <f t="shared" ca="1" si="13"/>
        <v>7.8819513657991186E-7</v>
      </c>
      <c r="M60" s="120">
        <f t="shared" ca="1" si="5"/>
        <v>159.16007458393079</v>
      </c>
      <c r="N60" s="120">
        <f t="shared" ca="1" si="6"/>
        <v>378.87183179792294</v>
      </c>
      <c r="O60" s="120">
        <f t="shared" ca="1" si="7"/>
        <v>54.426781667895959</v>
      </c>
      <c r="P60" s="23">
        <f t="shared" ca="1" si="14"/>
        <v>8.8780354616317669E-4</v>
      </c>
      <c r="Q60" s="23"/>
      <c r="R60" s="23"/>
      <c r="S60" s="23"/>
    </row>
    <row r="61" spans="1:19">
      <c r="A61" s="160">
        <v>7693.5</v>
      </c>
      <c r="B61" s="160">
        <v>7.9260607817559503E-3</v>
      </c>
      <c r="C61" s="23"/>
      <c r="D61" s="161">
        <f t="shared" si="15"/>
        <v>0.76934999999999998</v>
      </c>
      <c r="E61" s="161">
        <f t="shared" si="15"/>
        <v>7.9260607817559503E-3</v>
      </c>
      <c r="F61" s="120">
        <f t="shared" si="8"/>
        <v>0.59189942249999994</v>
      </c>
      <c r="G61" s="120">
        <f t="shared" si="9"/>
        <v>0.45537782070037491</v>
      </c>
      <c r="H61" s="120">
        <f t="shared" si="10"/>
        <v>0.35034492635583342</v>
      </c>
      <c r="I61" s="120">
        <f t="shared" si="11"/>
        <v>6.0979148624439403E-3</v>
      </c>
      <c r="J61" s="120">
        <f t="shared" si="12"/>
        <v>4.6914307994212453E-3</v>
      </c>
      <c r="K61" s="120">
        <f t="shared" ca="1" si="4"/>
        <v>2.296771751998293E-3</v>
      </c>
      <c r="L61" s="120">
        <f t="shared" ca="1" si="13"/>
        <v>3.1688894980549908E-5</v>
      </c>
      <c r="M61" s="120">
        <f t="shared" ca="1" si="5"/>
        <v>152.92200385460569</v>
      </c>
      <c r="N61" s="120">
        <f t="shared" ca="1" si="6"/>
        <v>360.18379467549676</v>
      </c>
      <c r="O61" s="120">
        <f t="shared" ca="1" si="7"/>
        <v>51.208427544485694</v>
      </c>
      <c r="P61" s="23">
        <f t="shared" ca="1" si="14"/>
        <v>5.6292890297576573E-3</v>
      </c>
      <c r="Q61" s="23"/>
      <c r="R61" s="23"/>
      <c r="S61" s="23"/>
    </row>
    <row r="62" spans="1:19">
      <c r="A62" s="160">
        <v>7693.5</v>
      </c>
      <c r="B62" s="160">
        <v>9.3260607827687636E-3</v>
      </c>
      <c r="C62" s="23"/>
      <c r="D62" s="161">
        <f t="shared" si="15"/>
        <v>0.76934999999999998</v>
      </c>
      <c r="E62" s="161">
        <f t="shared" si="15"/>
        <v>9.3260607827687636E-3</v>
      </c>
      <c r="F62" s="120">
        <f t="shared" si="8"/>
        <v>0.59189942249999994</v>
      </c>
      <c r="G62" s="120">
        <f t="shared" si="9"/>
        <v>0.45537782070037491</v>
      </c>
      <c r="H62" s="120">
        <f t="shared" si="10"/>
        <v>0.35034492635583342</v>
      </c>
      <c r="I62" s="120">
        <f t="shared" si="11"/>
        <v>7.1750048632231479E-3</v>
      </c>
      <c r="J62" s="120">
        <f t="shared" si="12"/>
        <v>5.520089991520729E-3</v>
      </c>
      <c r="K62" s="120">
        <f t="shared" ca="1" si="4"/>
        <v>2.296771751998293E-3</v>
      </c>
      <c r="L62" s="120">
        <f t="shared" ca="1" si="13"/>
        <v>4.9410904278110064E-5</v>
      </c>
      <c r="M62" s="120">
        <f t="shared" ca="1" si="5"/>
        <v>152.92200385460569</v>
      </c>
      <c r="N62" s="120">
        <f t="shared" ca="1" si="6"/>
        <v>360.18379467549676</v>
      </c>
      <c r="O62" s="120">
        <f t="shared" ca="1" si="7"/>
        <v>51.208427544485694</v>
      </c>
      <c r="P62" s="23">
        <f t="shared" ca="1" si="14"/>
        <v>7.0292890307704706E-3</v>
      </c>
      <c r="Q62" s="23"/>
      <c r="R62" s="23"/>
      <c r="S62" s="23"/>
    </row>
    <row r="63" spans="1:19">
      <c r="A63" s="160">
        <v>7693.5</v>
      </c>
      <c r="B63" s="160">
        <v>9.6260607824660838E-3</v>
      </c>
      <c r="C63" s="23"/>
      <c r="D63" s="161">
        <f t="shared" si="15"/>
        <v>0.76934999999999998</v>
      </c>
      <c r="E63" s="161">
        <f t="shared" si="15"/>
        <v>9.6260607824660838E-3</v>
      </c>
      <c r="F63" s="120">
        <f t="shared" si="8"/>
        <v>0.59189942249999994</v>
      </c>
      <c r="G63" s="120">
        <f t="shared" si="9"/>
        <v>0.45537782070037491</v>
      </c>
      <c r="H63" s="120">
        <f t="shared" si="10"/>
        <v>0.35034492635583342</v>
      </c>
      <c r="I63" s="120">
        <f t="shared" si="11"/>
        <v>7.405809862990281E-3</v>
      </c>
      <c r="J63" s="120">
        <f t="shared" si="12"/>
        <v>5.6976598180915727E-3</v>
      </c>
      <c r="K63" s="120">
        <f t="shared" ca="1" si="4"/>
        <v>2.296771751998293E-3</v>
      </c>
      <c r="L63" s="120">
        <f t="shared" ca="1" si="13"/>
        <v>5.3718477692135484E-5</v>
      </c>
      <c r="M63" s="120">
        <f t="shared" ca="1" si="5"/>
        <v>152.92200385460569</v>
      </c>
      <c r="N63" s="120">
        <f t="shared" ca="1" si="6"/>
        <v>360.18379467549676</v>
      </c>
      <c r="O63" s="120">
        <f t="shared" ca="1" si="7"/>
        <v>51.208427544485694</v>
      </c>
      <c r="P63" s="23">
        <f t="shared" ca="1" si="14"/>
        <v>7.3292890304677907E-3</v>
      </c>
      <c r="Q63" s="23"/>
      <c r="R63" s="23"/>
      <c r="S63" s="23"/>
    </row>
    <row r="64" spans="1:19">
      <c r="A64" s="160">
        <v>8308</v>
      </c>
      <c r="B64" s="160">
        <v>1.8799132958520204E-3</v>
      </c>
      <c r="C64" s="23"/>
      <c r="D64" s="161">
        <f t="shared" si="15"/>
        <v>0.83079999999999998</v>
      </c>
      <c r="E64" s="161">
        <f t="shared" si="15"/>
        <v>1.8799132958520204E-3</v>
      </c>
      <c r="F64" s="120">
        <f t="shared" si="8"/>
        <v>0.69022863999999995</v>
      </c>
      <c r="G64" s="120">
        <f t="shared" si="9"/>
        <v>0.57344195411199994</v>
      </c>
      <c r="H64" s="120">
        <f t="shared" si="10"/>
        <v>0.47641557547624952</v>
      </c>
      <c r="I64" s="120">
        <f t="shared" si="11"/>
        <v>1.5618319661938585E-3</v>
      </c>
      <c r="J64" s="120">
        <f t="shared" si="12"/>
        <v>1.2975699975138577E-3</v>
      </c>
      <c r="K64" s="120">
        <f t="shared" ca="1" si="4"/>
        <v>1.3714808350696259E-3</v>
      </c>
      <c r="L64" s="120">
        <f t="shared" ca="1" si="13"/>
        <v>2.5850356717724113E-7</v>
      </c>
      <c r="M64" s="120">
        <f t="shared" ca="1" si="5"/>
        <v>14.986229001360238</v>
      </c>
      <c r="N64" s="120">
        <f t="shared" ca="1" si="6"/>
        <v>156.62534775503684</v>
      </c>
      <c r="O64" s="120">
        <f t="shared" ca="1" si="7"/>
        <v>50.809724964123241</v>
      </c>
      <c r="P64" s="23">
        <f t="shared" ca="1" si="14"/>
        <v>5.0843246078239451E-4</v>
      </c>
      <c r="Q64" s="23"/>
      <c r="R64" s="23"/>
      <c r="S64" s="23"/>
    </row>
    <row r="65" spans="1:19">
      <c r="A65" s="160">
        <v>8419</v>
      </c>
      <c r="B65" s="160">
        <v>3.4592910524224862E-3</v>
      </c>
      <c r="C65" s="23"/>
      <c r="D65" s="161">
        <f t="shared" si="15"/>
        <v>0.84189999999999998</v>
      </c>
      <c r="E65" s="161">
        <f t="shared" si="15"/>
        <v>3.4592910524224862E-3</v>
      </c>
      <c r="F65" s="120">
        <f t="shared" si="8"/>
        <v>0.70879561000000002</v>
      </c>
      <c r="G65" s="120">
        <f t="shared" si="9"/>
        <v>0.59673502405900003</v>
      </c>
      <c r="H65" s="120">
        <f t="shared" si="10"/>
        <v>0.5023912167552721</v>
      </c>
      <c r="I65" s="120">
        <f t="shared" si="11"/>
        <v>2.9123771370344912E-3</v>
      </c>
      <c r="J65" s="120">
        <f t="shared" si="12"/>
        <v>2.4519303116693381E-3</v>
      </c>
      <c r="K65" s="120">
        <f t="shared" ca="1" si="4"/>
        <v>1.2344121905603946E-3</v>
      </c>
      <c r="L65" s="120">
        <f t="shared" ca="1" si="13"/>
        <v>4.9500859499607564E-6</v>
      </c>
      <c r="M65" s="120">
        <f t="shared" ca="1" si="5"/>
        <v>41.248766019855658</v>
      </c>
      <c r="N65" s="120">
        <f t="shared" ca="1" si="6"/>
        <v>304.01370702390869</v>
      </c>
      <c r="O65" s="120">
        <f t="shared" ca="1" si="7"/>
        <v>87.337065414847487</v>
      </c>
      <c r="P65" s="23">
        <f t="shared" ca="1" si="14"/>
        <v>2.2248788618620917E-3</v>
      </c>
      <c r="Q65" s="23"/>
      <c r="R65" s="23"/>
      <c r="S65" s="23"/>
    </row>
    <row r="66" spans="1:19">
      <c r="A66" s="160">
        <v>8429</v>
      </c>
      <c r="B66" s="160">
        <v>3.6024782384629361E-3</v>
      </c>
      <c r="C66" s="23"/>
      <c r="D66" s="161">
        <f t="shared" si="15"/>
        <v>0.84289999999999998</v>
      </c>
      <c r="E66" s="161">
        <f t="shared" si="15"/>
        <v>3.6024782384629361E-3</v>
      </c>
      <c r="F66" s="120">
        <f t="shared" si="8"/>
        <v>0.71048040999999995</v>
      </c>
      <c r="G66" s="120">
        <f t="shared" si="9"/>
        <v>0.59886393758899992</v>
      </c>
      <c r="H66" s="120">
        <f t="shared" si="10"/>
        <v>0.50478241299376803</v>
      </c>
      <c r="I66" s="120">
        <f t="shared" si="11"/>
        <v>3.0365289072004087E-3</v>
      </c>
      <c r="J66" s="120">
        <f t="shared" si="12"/>
        <v>2.5594902158792244E-3</v>
      </c>
      <c r="K66" s="120">
        <f t="shared" ca="1" si="4"/>
        <v>1.2225154912371868E-3</v>
      </c>
      <c r="L66" s="120">
        <f t="shared" ca="1" si="13"/>
        <v>5.6642226781823359E-6</v>
      </c>
      <c r="M66" s="120">
        <f t="shared" ca="1" si="5"/>
        <v>44.177730271841995</v>
      </c>
      <c r="N66" s="120">
        <f t="shared" ca="1" si="6"/>
        <v>319.25769483441428</v>
      </c>
      <c r="O66" s="120">
        <f t="shared" ca="1" si="7"/>
        <v>91.006600798788</v>
      </c>
      <c r="P66" s="23">
        <f t="shared" ca="1" si="14"/>
        <v>2.3799627472257494E-3</v>
      </c>
      <c r="Q66" s="23"/>
      <c r="R66" s="23"/>
      <c r="S66" s="23"/>
    </row>
    <row r="67" spans="1:19">
      <c r="A67" s="160">
        <v>9032</v>
      </c>
      <c r="B67" s="160">
        <v>3.8066654960857704E-3</v>
      </c>
      <c r="C67" s="23"/>
      <c r="D67" s="161">
        <f t="shared" si="15"/>
        <v>0.9032</v>
      </c>
      <c r="E67" s="161">
        <f t="shared" si="15"/>
        <v>3.8066654960857704E-3</v>
      </c>
      <c r="F67" s="120">
        <f t="shared" si="8"/>
        <v>0.81577023999999998</v>
      </c>
      <c r="G67" s="120">
        <f t="shared" si="9"/>
        <v>0.73680368076799996</v>
      </c>
      <c r="H67" s="120">
        <f t="shared" si="10"/>
        <v>0.66548108446965759</v>
      </c>
      <c r="I67" s="120">
        <f t="shared" si="11"/>
        <v>3.438180276064668E-3</v>
      </c>
      <c r="J67" s="120">
        <f t="shared" si="12"/>
        <v>3.1053644253416081E-3</v>
      </c>
      <c r="K67" s="120">
        <f t="shared" ca="1" si="4"/>
        <v>6.4317175987347458E-4</v>
      </c>
      <c r="L67" s="120">
        <f t="shared" ca="1" si="13"/>
        <v>1.0007692619054432E-5</v>
      </c>
      <c r="M67" s="120">
        <f t="shared" ca="1" si="5"/>
        <v>338.87419087348621</v>
      </c>
      <c r="N67" s="120">
        <f t="shared" ca="1" si="6"/>
        <v>1630.5934709692958</v>
      </c>
      <c r="O67" s="120">
        <f t="shared" ca="1" si="7"/>
        <v>383.80406715924067</v>
      </c>
      <c r="P67" s="23">
        <f t="shared" ca="1" si="14"/>
        <v>3.1634937362122958E-3</v>
      </c>
      <c r="Q67" s="23"/>
      <c r="R67" s="23"/>
      <c r="S67" s="23"/>
    </row>
    <row r="68" spans="1:19">
      <c r="A68" s="160">
        <v>9032</v>
      </c>
      <c r="B68" s="160">
        <v>4.6366654933081008E-3</v>
      </c>
      <c r="C68" s="23"/>
      <c r="D68" s="161">
        <f t="shared" si="15"/>
        <v>0.9032</v>
      </c>
      <c r="E68" s="161">
        <f t="shared" si="15"/>
        <v>4.6366654933081008E-3</v>
      </c>
      <c r="F68" s="120">
        <f t="shared" si="8"/>
        <v>0.81577023999999998</v>
      </c>
      <c r="G68" s="120">
        <f t="shared" si="9"/>
        <v>0.73680368076799996</v>
      </c>
      <c r="H68" s="120">
        <f t="shared" si="10"/>
        <v>0.66548108446965759</v>
      </c>
      <c r="I68" s="120">
        <f t="shared" si="11"/>
        <v>4.1878362735558771E-3</v>
      </c>
      <c r="J68" s="120">
        <f t="shared" si="12"/>
        <v>3.7824537222756684E-3</v>
      </c>
      <c r="K68" s="120">
        <f t="shared" ca="1" si="4"/>
        <v>6.4317175987347458E-4</v>
      </c>
      <c r="L68" s="120">
        <f t="shared" ca="1" si="13"/>
        <v>1.5947992198981631E-5</v>
      </c>
      <c r="M68" s="120">
        <f t="shared" ca="1" si="5"/>
        <v>338.87419087348621</v>
      </c>
      <c r="N68" s="120">
        <f t="shared" ca="1" si="6"/>
        <v>1630.5934709692958</v>
      </c>
      <c r="O68" s="120">
        <f t="shared" ca="1" si="7"/>
        <v>383.80406715924067</v>
      </c>
      <c r="P68" s="23">
        <f t="shared" ca="1" si="14"/>
        <v>3.9934937334346263E-3</v>
      </c>
      <c r="Q68" s="23"/>
      <c r="R68" s="23"/>
      <c r="S68" s="23"/>
    </row>
    <row r="69" spans="1:19">
      <c r="A69" s="160">
        <v>9725</v>
      </c>
      <c r="B69" s="160">
        <v>1.9995374095742591E-3</v>
      </c>
      <c r="C69" s="23"/>
      <c r="D69" s="161">
        <f t="shared" si="15"/>
        <v>0.97250000000000003</v>
      </c>
      <c r="E69" s="161">
        <f t="shared" si="15"/>
        <v>1.9995374095742591E-3</v>
      </c>
      <c r="F69" s="120">
        <f t="shared" si="8"/>
        <v>0.94575625000000008</v>
      </c>
      <c r="G69" s="120">
        <f t="shared" si="9"/>
        <v>0.91974795312500013</v>
      </c>
      <c r="H69" s="120">
        <f t="shared" si="10"/>
        <v>0.89445488441406262</v>
      </c>
      <c r="I69" s="120">
        <f t="shared" si="11"/>
        <v>1.9445501308109671E-3</v>
      </c>
      <c r="J69" s="120">
        <f t="shared" si="12"/>
        <v>1.8910750022136655E-3</v>
      </c>
      <c r="K69" s="120">
        <f t="shared" ca="1" si="4"/>
        <v>3.127296146360134E-4</v>
      </c>
      <c r="L69" s="120">
        <f t="shared" ca="1" si="13"/>
        <v>2.8453205370644265E-6</v>
      </c>
      <c r="M69" s="120">
        <f t="shared" ca="1" si="5"/>
        <v>765.56238980546561</v>
      </c>
      <c r="N69" s="120">
        <f t="shared" ca="1" si="6"/>
        <v>3328.1534006467978</v>
      </c>
      <c r="O69" s="120">
        <f t="shared" ca="1" si="7"/>
        <v>734.15753755320816</v>
      </c>
      <c r="P69" s="23">
        <f t="shared" ca="1" si="14"/>
        <v>1.6868077949382457E-3</v>
      </c>
      <c r="Q69" s="23"/>
      <c r="R69" s="23"/>
      <c r="S69" s="23"/>
    </row>
    <row r="70" spans="1:19">
      <c r="A70" s="160">
        <v>9781.5</v>
      </c>
      <c r="B70" s="160">
        <v>7.5435450053191744E-3</v>
      </c>
      <c r="C70" s="23"/>
      <c r="D70" s="161">
        <f t="shared" si="15"/>
        <v>0.97814999999999996</v>
      </c>
      <c r="E70" s="161">
        <f t="shared" si="15"/>
        <v>7.5435450053191744E-3</v>
      </c>
      <c r="F70" s="120">
        <f t="shared" si="8"/>
        <v>0.95677742249999997</v>
      </c>
      <c r="G70" s="120">
        <f t="shared" si="9"/>
        <v>0.93587183581837496</v>
      </c>
      <c r="H70" s="120">
        <f t="shared" si="10"/>
        <v>0.9154230362057435</v>
      </c>
      <c r="I70" s="120">
        <f t="shared" si="11"/>
        <v>7.3787185469529502E-3</v>
      </c>
      <c r="J70" s="120">
        <f t="shared" si="12"/>
        <v>7.2174935467020276E-3</v>
      </c>
      <c r="K70" s="120">
        <f t="shared" ca="1" si="4"/>
        <v>3.01601543550363E-4</v>
      </c>
      <c r="L70" s="120">
        <f t="shared" ca="1" si="13"/>
        <v>5.2445745103456036E-5</v>
      </c>
      <c r="M70" s="120">
        <f t="shared" ca="1" si="5"/>
        <v>796.5410492647128</v>
      </c>
      <c r="N70" s="120">
        <f t="shared" ca="1" si="6"/>
        <v>3445.4111833358843</v>
      </c>
      <c r="O70" s="120">
        <f t="shared" ca="1" si="7"/>
        <v>757.15013411639086</v>
      </c>
      <c r="P70" s="23">
        <f t="shared" ca="1" si="14"/>
        <v>7.2419434617688114E-3</v>
      </c>
      <c r="Q70" s="23"/>
      <c r="R70" s="23"/>
      <c r="S70" s="23"/>
    </row>
    <row r="71" spans="1:19">
      <c r="A71" s="160">
        <v>9850</v>
      </c>
      <c r="B71" s="160">
        <v>3.339377224619966E-3</v>
      </c>
      <c r="C71" s="23"/>
      <c r="D71" s="161">
        <f t="shared" si="15"/>
        <v>0.98499999999999999</v>
      </c>
      <c r="E71" s="161">
        <f t="shared" si="15"/>
        <v>3.339377224619966E-3</v>
      </c>
      <c r="F71" s="120">
        <f t="shared" si="8"/>
        <v>0.970225</v>
      </c>
      <c r="G71" s="120">
        <f t="shared" si="9"/>
        <v>0.95567162500000002</v>
      </c>
      <c r="H71" s="120">
        <f t="shared" si="10"/>
        <v>0.94133655062499999</v>
      </c>
      <c r="I71" s="120">
        <f t="shared" si="11"/>
        <v>3.2892865662506664E-3</v>
      </c>
      <c r="J71" s="120">
        <f t="shared" si="12"/>
        <v>3.2399472677569065E-3</v>
      </c>
      <c r="K71" s="120">
        <f t="shared" ca="1" si="4"/>
        <v>2.9130731931426013E-4</v>
      </c>
      <c r="L71" s="120">
        <f t="shared" ca="1" si="13"/>
        <v>9.290730147630334E-6</v>
      </c>
      <c r="M71" s="120">
        <f t="shared" ca="1" si="5"/>
        <v>832.57940862484406</v>
      </c>
      <c r="N71" s="120">
        <f t="shared" ca="1" si="6"/>
        <v>3580.5187489976524</v>
      </c>
      <c r="O71" s="120">
        <f t="shared" ca="1" si="7"/>
        <v>783.34037854512007</v>
      </c>
      <c r="P71" s="23">
        <f t="shared" ca="1" si="14"/>
        <v>3.0480699053057059E-3</v>
      </c>
      <c r="Q71" s="23"/>
      <c r="R71" s="23"/>
      <c r="S71" s="23"/>
    </row>
    <row r="72" spans="1:19">
      <c r="A72" s="160">
        <v>9850.5</v>
      </c>
      <c r="B72" s="160">
        <v>6.6415365872671828E-3</v>
      </c>
      <c r="C72" s="23"/>
      <c r="D72" s="161">
        <f t="shared" si="15"/>
        <v>0.98504999999999998</v>
      </c>
      <c r="E72" s="161">
        <f t="shared" si="15"/>
        <v>6.6415365872671828E-3</v>
      </c>
      <c r="F72" s="120">
        <f t="shared" si="8"/>
        <v>0.97032350249999999</v>
      </c>
      <c r="G72" s="120">
        <f t="shared" si="9"/>
        <v>0.95581716613762502</v>
      </c>
      <c r="H72" s="120">
        <f t="shared" si="10"/>
        <v>0.9415276995038675</v>
      </c>
      <c r="I72" s="120">
        <f t="shared" si="11"/>
        <v>6.5422456152875383E-3</v>
      </c>
      <c r="J72" s="120">
        <f t="shared" si="12"/>
        <v>6.4444390433389892E-3</v>
      </c>
      <c r="K72" s="120">
        <f t="shared" ca="1" si="4"/>
        <v>2.9124506166799263E-4</v>
      </c>
      <c r="L72" s="120">
        <f t="shared" ca="1" si="13"/>
        <v>4.0326202460096892E-5</v>
      </c>
      <c r="M72" s="120">
        <f t="shared" ca="1" si="5"/>
        <v>832.8359548262531</v>
      </c>
      <c r="N72" s="120">
        <f t="shared" ca="1" si="6"/>
        <v>3581.4751156318894</v>
      </c>
      <c r="O72" s="120">
        <f t="shared" ca="1" si="7"/>
        <v>783.52448234674728</v>
      </c>
      <c r="P72" s="23">
        <f t="shared" ca="1" si="14"/>
        <v>6.3502915255991901E-3</v>
      </c>
      <c r="Q72" s="23"/>
      <c r="R72" s="23"/>
      <c r="S72" s="23"/>
    </row>
    <row r="73" spans="1:19">
      <c r="A73" s="160">
        <v>9873</v>
      </c>
      <c r="B73" s="160">
        <v>4.1387077508261427E-3</v>
      </c>
      <c r="C73" s="23"/>
      <c r="D73" s="161">
        <f t="shared" si="15"/>
        <v>0.98729999999999996</v>
      </c>
      <c r="E73" s="161">
        <f t="shared" si="15"/>
        <v>4.1387077508261427E-3</v>
      </c>
      <c r="F73" s="120">
        <f t="shared" si="8"/>
        <v>0.97476128999999989</v>
      </c>
      <c r="G73" s="120">
        <f t="shared" si="9"/>
        <v>0.96238182161699981</v>
      </c>
      <c r="H73" s="120">
        <f t="shared" si="10"/>
        <v>0.95015957248246385</v>
      </c>
      <c r="I73" s="120">
        <f t="shared" si="11"/>
        <v>4.0861461623906501E-3</v>
      </c>
      <c r="J73" s="120">
        <f t="shared" si="12"/>
        <v>4.0342521061282888E-3</v>
      </c>
      <c r="K73" s="120">
        <f t="shared" ca="1" si="4"/>
        <v>2.8863670773537908E-4</v>
      </c>
      <c r="L73" s="120">
        <f t="shared" ca="1" si="13"/>
        <v>1.4823047036846001E-5</v>
      </c>
      <c r="M73" s="120">
        <f t="shared" ca="1" si="5"/>
        <v>844.27888139064953</v>
      </c>
      <c r="N73" s="120">
        <f t="shared" ca="1" si="6"/>
        <v>3624.0496856525856</v>
      </c>
      <c r="O73" s="120">
        <f t="shared" ca="1" si="7"/>
        <v>791.70031441133494</v>
      </c>
      <c r="P73" s="23">
        <f t="shared" ca="1" si="14"/>
        <v>3.8500710430907636E-3</v>
      </c>
      <c r="Q73" s="23"/>
      <c r="R73" s="23"/>
      <c r="S73" s="23"/>
    </row>
    <row r="74" spans="1:19">
      <c r="A74" s="160">
        <v>9873.5</v>
      </c>
      <c r="B74" s="160">
        <v>1.4086710871197283E-4</v>
      </c>
      <c r="C74" s="23"/>
      <c r="D74" s="161">
        <f t="shared" si="15"/>
        <v>0.98734999999999995</v>
      </c>
      <c r="E74" s="161">
        <f t="shared" si="15"/>
        <v>1.4086710871197283E-4</v>
      </c>
      <c r="F74" s="120">
        <f t="shared" si="8"/>
        <v>0.97486002249999992</v>
      </c>
      <c r="G74" s="120">
        <f t="shared" si="9"/>
        <v>0.96252804321537488</v>
      </c>
      <c r="H74" s="120">
        <f t="shared" si="10"/>
        <v>0.95035206346870038</v>
      </c>
      <c r="I74" s="120">
        <f t="shared" si="11"/>
        <v>1.3908513978676636E-4</v>
      </c>
      <c r="J74" s="120">
        <f t="shared" si="12"/>
        <v>1.3732571276846376E-4</v>
      </c>
      <c r="K74" s="120">
        <f t="shared" ca="1" si="4"/>
        <v>2.8858303854020079E-4</v>
      </c>
      <c r="L74" s="120">
        <f t="shared" ca="1" si="13"/>
        <v>2.1819995925017965E-8</v>
      </c>
      <c r="M74" s="120">
        <f t="shared" ca="1" si="5"/>
        <v>844.53088720557582</v>
      </c>
      <c r="N74" s="120">
        <f t="shared" ca="1" si="6"/>
        <v>3624.9854408985925</v>
      </c>
      <c r="O74" s="120">
        <f t="shared" ca="1" si="7"/>
        <v>791.87956515672511</v>
      </c>
      <c r="P74" s="23">
        <f t="shared" ca="1" si="14"/>
        <v>-1.4771592982822795E-4</v>
      </c>
      <c r="Q74" s="23"/>
      <c r="R74" s="23"/>
      <c r="S74" s="23"/>
    </row>
    <row r="75" spans="1:19">
      <c r="A75" s="160">
        <v>9933.5</v>
      </c>
      <c r="B75" s="160">
        <v>1.0999902224284597E-3</v>
      </c>
      <c r="C75" s="23"/>
      <c r="D75" s="161">
        <f t="shared" si="15"/>
        <v>0.99334999999999996</v>
      </c>
      <c r="E75" s="161">
        <f t="shared" si="15"/>
        <v>1.0999902224284597E-3</v>
      </c>
      <c r="F75" s="120">
        <f t="shared" si="8"/>
        <v>0.98674422249999993</v>
      </c>
      <c r="G75" s="120">
        <f t="shared" si="9"/>
        <v>0.98018237342037484</v>
      </c>
      <c r="H75" s="120">
        <f t="shared" si="10"/>
        <v>0.97366416063712935</v>
      </c>
      <c r="I75" s="120">
        <f t="shared" si="11"/>
        <v>1.0926752874493104E-3</v>
      </c>
      <c r="J75" s="120">
        <f t="shared" si="12"/>
        <v>1.0854089967877725E-3</v>
      </c>
      <c r="K75" s="120">
        <f t="shared" ca="1" si="4"/>
        <v>2.8349821674573256E-4</v>
      </c>
      <c r="L75" s="120">
        <f t="shared" ca="1" si="13"/>
        <v>6.6665919534380253E-7</v>
      </c>
      <c r="M75" s="120">
        <f t="shared" ca="1" si="5"/>
        <v>874.02692644584624</v>
      </c>
      <c r="N75" s="120">
        <f t="shared" ca="1" si="6"/>
        <v>3733.9219605503476</v>
      </c>
      <c r="O75" s="120">
        <f t="shared" ca="1" si="7"/>
        <v>812.60416018144804</v>
      </c>
      <c r="P75" s="23">
        <f t="shared" ca="1" si="14"/>
        <v>8.1649200568272712E-4</v>
      </c>
      <c r="Q75" s="23"/>
      <c r="R75" s="23"/>
      <c r="S75" s="23"/>
    </row>
    <row r="76" spans="1:19">
      <c r="A76" s="160">
        <v>9934</v>
      </c>
      <c r="B76" s="160">
        <v>2.8021495745633729E-3</v>
      </c>
      <c r="C76" s="23"/>
      <c r="D76" s="161">
        <f t="shared" si="15"/>
        <v>0.99339999999999995</v>
      </c>
      <c r="E76" s="161">
        <f t="shared" si="15"/>
        <v>2.8021495745633729E-3</v>
      </c>
      <c r="F76" s="120">
        <f t="shared" si="8"/>
        <v>0.98684355999999995</v>
      </c>
      <c r="G76" s="120">
        <f t="shared" si="9"/>
        <v>0.98033039250399989</v>
      </c>
      <c r="H76" s="120">
        <f t="shared" si="10"/>
        <v>0.97386021191347349</v>
      </c>
      <c r="I76" s="120">
        <f t="shared" si="11"/>
        <v>2.7836553873712543E-3</v>
      </c>
      <c r="J76" s="120">
        <f t="shared" si="12"/>
        <v>2.7652832618146037E-3</v>
      </c>
      <c r="K76" s="120">
        <f t="shared" ca="1" si="4"/>
        <v>2.8346713891101022E-4</v>
      </c>
      <c r="L76" s="120">
        <f t="shared" ca="1" si="13"/>
        <v>6.3437612116637182E-6</v>
      </c>
      <c r="M76" s="120">
        <f t="shared" ca="1" si="5"/>
        <v>874.26637459606343</v>
      </c>
      <c r="N76" s="120">
        <f t="shared" ca="1" si="6"/>
        <v>3734.8012873348107</v>
      </c>
      <c r="O76" s="120">
        <f t="shared" ca="1" si="7"/>
        <v>812.77021795402811</v>
      </c>
      <c r="P76" s="23">
        <f t="shared" ca="1" si="14"/>
        <v>2.5186824356523627E-3</v>
      </c>
      <c r="Q76" s="23"/>
      <c r="R76" s="23"/>
      <c r="S76" s="23"/>
    </row>
    <row r="77" spans="1:19">
      <c r="A77" s="160">
        <v>9969</v>
      </c>
      <c r="B77" s="160">
        <v>2.2533047304023057E-3</v>
      </c>
      <c r="C77" s="23"/>
      <c r="D77" s="161">
        <f t="shared" si="15"/>
        <v>0.99690000000000001</v>
      </c>
      <c r="E77" s="161">
        <f t="shared" si="15"/>
        <v>2.2533047304023057E-3</v>
      </c>
      <c r="F77" s="120">
        <f t="shared" si="8"/>
        <v>0.99380961000000001</v>
      </c>
      <c r="G77" s="120">
        <f t="shared" si="9"/>
        <v>0.990728800209</v>
      </c>
      <c r="H77" s="120">
        <f t="shared" si="10"/>
        <v>0.98765754092835212</v>
      </c>
      <c r="I77" s="120">
        <f t="shared" si="11"/>
        <v>2.2463194857380588E-3</v>
      </c>
      <c r="J77" s="120">
        <f t="shared" si="12"/>
        <v>2.2393558953322707E-3</v>
      </c>
      <c r="K77" s="120">
        <f t="shared" ca="1" si="4"/>
        <v>2.8175565354423421E-4</v>
      </c>
      <c r="L77" s="120">
        <f t="shared" ca="1" si="13"/>
        <v>3.8870057624599141E-6</v>
      </c>
      <c r="M77" s="120">
        <f t="shared" ca="1" si="5"/>
        <v>890.75765650069741</v>
      </c>
      <c r="N77" s="120">
        <f t="shared" ca="1" si="6"/>
        <v>3795.1516353341158</v>
      </c>
      <c r="O77" s="120">
        <f t="shared" ca="1" si="7"/>
        <v>824.11494380912495</v>
      </c>
      <c r="P77" s="23">
        <f t="shared" ca="1" si="14"/>
        <v>1.9715490768580715E-3</v>
      </c>
      <c r="Q77" s="23"/>
      <c r="R77" s="23"/>
      <c r="S77" s="23"/>
    </row>
    <row r="78" spans="1:19">
      <c r="A78" s="160">
        <v>9986</v>
      </c>
      <c r="B78" s="160">
        <v>3.2267229398712516E-3</v>
      </c>
      <c r="C78" s="23"/>
      <c r="D78" s="161">
        <f t="shared" si="15"/>
        <v>0.99860000000000004</v>
      </c>
      <c r="E78" s="161">
        <f t="shared" si="15"/>
        <v>3.2267229398712516E-3</v>
      </c>
      <c r="F78" s="120">
        <f t="shared" si="8"/>
        <v>0.99720196000000005</v>
      </c>
      <c r="G78" s="120">
        <f t="shared" si="9"/>
        <v>0.99580587725600012</v>
      </c>
      <c r="H78" s="120">
        <f t="shared" si="10"/>
        <v>0.99441174902784168</v>
      </c>
      <c r="I78" s="120">
        <f t="shared" si="11"/>
        <v>3.2222055277554319E-3</v>
      </c>
      <c r="J78" s="120">
        <f t="shared" si="12"/>
        <v>3.2176944400165745E-3</v>
      </c>
      <c r="K78" s="120">
        <f t="shared" ca="1" si="4"/>
        <v>2.8125445590212322E-4</v>
      </c>
      <c r="L78" s="120">
        <f t="shared" ca="1" si="13"/>
        <v>8.6757845900553962E-6</v>
      </c>
      <c r="M78" s="120">
        <f t="shared" ca="1" si="5"/>
        <v>898.57207611701426</v>
      </c>
      <c r="N78" s="120">
        <f t="shared" ca="1" si="6"/>
        <v>3823.5967354949939</v>
      </c>
      <c r="O78" s="120">
        <f t="shared" ca="1" si="7"/>
        <v>829.42415919129485</v>
      </c>
      <c r="P78" s="23">
        <f t="shared" ca="1" si="14"/>
        <v>2.9454684839691284E-3</v>
      </c>
      <c r="Q78" s="23"/>
      <c r="R78" s="23"/>
      <c r="S78" s="23"/>
    </row>
    <row r="79" spans="1:19">
      <c r="A79" s="160">
        <v>10369</v>
      </c>
      <c r="B79" s="160">
        <v>2.8807921262341551E-3</v>
      </c>
      <c r="C79" s="23"/>
      <c r="D79" s="161">
        <f t="shared" si="15"/>
        <v>1.0368999999999999</v>
      </c>
      <c r="E79" s="161">
        <f t="shared" si="15"/>
        <v>2.8807921262341551E-3</v>
      </c>
      <c r="F79" s="120">
        <f t="shared" si="8"/>
        <v>1.0751616099999999</v>
      </c>
      <c r="G79" s="120">
        <f t="shared" si="9"/>
        <v>1.1148350734089998</v>
      </c>
      <c r="H79" s="120">
        <f t="shared" si="10"/>
        <v>1.1559724876177919</v>
      </c>
      <c r="I79" s="120">
        <f t="shared" si="11"/>
        <v>2.9870933556921954E-3</v>
      </c>
      <c r="J79" s="120">
        <f t="shared" si="12"/>
        <v>3.0973171005172374E-3</v>
      </c>
      <c r="K79" s="120">
        <f t="shared" ca="1" si="4"/>
        <v>3.2716932028079709E-4</v>
      </c>
      <c r="L79" s="120">
        <f t="shared" ca="1" si="13"/>
        <v>6.5209894350851021E-6</v>
      </c>
      <c r="M79" s="120">
        <f t="shared" ca="1" si="5"/>
        <v>1036.3893087454694</v>
      </c>
      <c r="N79" s="120">
        <f t="shared" ca="1" si="6"/>
        <v>4298.915967816326</v>
      </c>
      <c r="O79" s="120">
        <f t="shared" ca="1" si="7"/>
        <v>911.399162987414</v>
      </c>
      <c r="P79" s="23">
        <f t="shared" ca="1" si="14"/>
        <v>2.5536228059533581E-3</v>
      </c>
      <c r="Q79" s="23"/>
      <c r="R79" s="23"/>
      <c r="S79" s="23"/>
    </row>
    <row r="80" spans="1:19">
      <c r="A80" s="160">
        <v>10648</v>
      </c>
      <c r="B80" s="160">
        <v>3.3857145899673924E-3</v>
      </c>
      <c r="C80" s="23"/>
      <c r="D80" s="161">
        <f t="shared" si="15"/>
        <v>1.0648</v>
      </c>
      <c r="E80" s="161">
        <f t="shared" si="15"/>
        <v>3.3857145899673924E-3</v>
      </c>
      <c r="F80" s="120">
        <f t="shared" si="8"/>
        <v>1.13379904</v>
      </c>
      <c r="G80" s="120">
        <f t="shared" si="9"/>
        <v>1.2072692177919999</v>
      </c>
      <c r="H80" s="120">
        <f t="shared" si="10"/>
        <v>1.2855002631049215</v>
      </c>
      <c r="I80" s="120">
        <f t="shared" si="11"/>
        <v>3.6051088953972794E-3</v>
      </c>
      <c r="J80" s="120">
        <f t="shared" si="12"/>
        <v>3.8387199518190229E-3</v>
      </c>
      <c r="K80" s="120">
        <f t="shared" ca="1" si="4"/>
        <v>4.2958469029352048E-4</v>
      </c>
      <c r="L80" s="120">
        <f t="shared" ca="1" si="13"/>
        <v>8.7387039837458553E-6</v>
      </c>
      <c r="M80" s="120">
        <f t="shared" ca="1" si="5"/>
        <v>1084.5418943636776</v>
      </c>
      <c r="N80" s="120">
        <f t="shared" ca="1" si="6"/>
        <v>4425.2921809661393</v>
      </c>
      <c r="O80" s="120">
        <f t="shared" ca="1" si="7"/>
        <v>922.30404943644589</v>
      </c>
      <c r="P80" s="23">
        <f t="shared" ca="1" si="14"/>
        <v>2.9561298996738719E-3</v>
      </c>
      <c r="Q80" s="23"/>
      <c r="R80" s="23"/>
      <c r="S80" s="23"/>
    </row>
    <row r="81" spans="1:19">
      <c r="A81" s="160">
        <v>10650</v>
      </c>
      <c r="B81" s="160">
        <v>4.7943520257831551E-3</v>
      </c>
      <c r="C81" s="23"/>
      <c r="D81" s="161">
        <f t="shared" si="15"/>
        <v>1.0649999999999999</v>
      </c>
      <c r="E81" s="161">
        <f t="shared" si="15"/>
        <v>4.7943520257831551E-3</v>
      </c>
      <c r="F81" s="120">
        <f t="shared" si="8"/>
        <v>1.1342249999999998</v>
      </c>
      <c r="G81" s="120">
        <f t="shared" si="9"/>
        <v>1.2079496249999997</v>
      </c>
      <c r="H81" s="120">
        <f t="shared" si="10"/>
        <v>1.2864663506249996</v>
      </c>
      <c r="I81" s="120">
        <f t="shared" si="11"/>
        <v>5.1059849074590602E-3</v>
      </c>
      <c r="J81" s="120">
        <f t="shared" si="12"/>
        <v>5.4378739264438992E-3</v>
      </c>
      <c r="K81" s="120">
        <f t="shared" ca="1" si="4"/>
        <v>4.305287075871897E-4</v>
      </c>
      <c r="L81" s="120">
        <f t="shared" ca="1" si="13"/>
        <v>1.9042953952430844E-5</v>
      </c>
      <c r="M81" s="120">
        <f t="shared" ca="1" si="5"/>
        <v>1084.7155433119976</v>
      </c>
      <c r="N81" s="120">
        <f t="shared" ca="1" si="6"/>
        <v>4425.4917399591077</v>
      </c>
      <c r="O81" s="120">
        <f t="shared" ca="1" si="7"/>
        <v>922.22864233957205</v>
      </c>
      <c r="P81" s="23">
        <f t="shared" ca="1" si="14"/>
        <v>4.3638233181959654E-3</v>
      </c>
      <c r="Q81" s="23"/>
      <c r="R81" s="23"/>
      <c r="S81" s="23"/>
    </row>
    <row r="82" spans="1:19">
      <c r="A82" s="160">
        <v>10652</v>
      </c>
      <c r="B82" s="160">
        <v>4.3029894659412093E-3</v>
      </c>
      <c r="C82" s="23"/>
      <c r="D82" s="161">
        <f t="shared" si="15"/>
        <v>1.0651999999999999</v>
      </c>
      <c r="E82" s="161">
        <f t="shared" si="15"/>
        <v>4.3029894659412093E-3</v>
      </c>
      <c r="F82" s="120">
        <f t="shared" si="8"/>
        <v>1.1346510399999998</v>
      </c>
      <c r="G82" s="120">
        <f t="shared" si="9"/>
        <v>1.2086302878079997</v>
      </c>
      <c r="H82" s="120">
        <f t="shared" si="10"/>
        <v>1.2874329825730813</v>
      </c>
      <c r="I82" s="120">
        <f t="shared" si="11"/>
        <v>4.5835443791205762E-3</v>
      </c>
      <c r="J82" s="120">
        <f t="shared" si="12"/>
        <v>4.8823914726392375E-3</v>
      </c>
      <c r="K82" s="120">
        <f t="shared" ca="1" si="4"/>
        <v>4.3147571216820002E-4</v>
      </c>
      <c r="L82" s="120">
        <f t="shared" ca="1" si="13"/>
        <v>1.4988618745653578E-5</v>
      </c>
      <c r="M82" s="120">
        <f t="shared" ca="1" si="5"/>
        <v>1084.8867081577735</v>
      </c>
      <c r="N82" s="120">
        <f t="shared" ca="1" si="6"/>
        <v>4425.6811545621067</v>
      </c>
      <c r="O82" s="120">
        <f t="shared" ca="1" si="7"/>
        <v>922.15104900670326</v>
      </c>
      <c r="P82" s="23">
        <f t="shared" ca="1" si="14"/>
        <v>3.8715137537730093E-3</v>
      </c>
      <c r="Q82" s="23"/>
      <c r="R82" s="23"/>
      <c r="S82" s="23"/>
    </row>
    <row r="83" spans="1:19">
      <c r="A83" s="160">
        <v>10656</v>
      </c>
      <c r="B83" s="160">
        <v>3.8202643336262554E-3</v>
      </c>
      <c r="C83" s="23"/>
      <c r="D83" s="161">
        <f t="shared" ref="D83:E114" si="16">A83/A$18</f>
        <v>1.0656000000000001</v>
      </c>
      <c r="E83" s="161">
        <f t="shared" si="16"/>
        <v>3.8202643336262554E-3</v>
      </c>
      <c r="F83" s="120">
        <f t="shared" si="8"/>
        <v>1.1355033600000002</v>
      </c>
      <c r="G83" s="120">
        <f t="shared" si="9"/>
        <v>1.2099923804160002</v>
      </c>
      <c r="H83" s="120">
        <f t="shared" si="10"/>
        <v>1.28936788057129</v>
      </c>
      <c r="I83" s="120">
        <f t="shared" si="11"/>
        <v>4.0708736739121379E-3</v>
      </c>
      <c r="J83" s="120">
        <f t="shared" si="12"/>
        <v>4.3379229869207744E-3</v>
      </c>
      <c r="K83" s="120">
        <f t="shared" ref="K83:K146" ca="1" si="17">+E$4+E$5*D83+E$6*D83^2</f>
        <v>4.3337868319222317E-4</v>
      </c>
      <c r="L83" s="120">
        <f t="shared" ca="1" si="13"/>
        <v>1.1470994409115957E-5</v>
      </c>
      <c r="M83" s="120">
        <f t="shared" ref="M83:M146" ca="1" si="18">(M$1-M$2*D83+M$3*F83)^2</f>
        <v>1085.2215831855303</v>
      </c>
      <c r="N83" s="120">
        <f t="shared" ref="N83:N146" ca="1" si="19">(-M$2+M$4*D83-M$5*F83)^2</f>
        <v>4426.0295480273016</v>
      </c>
      <c r="O83" s="120">
        <f t="shared" ref="O83:O146" ca="1" si="20">+(M$3-D83*M$5+F83*M$6)^2</f>
        <v>921.98930474609438</v>
      </c>
      <c r="P83" s="23">
        <f t="shared" ca="1" si="14"/>
        <v>3.3868856504340322E-3</v>
      </c>
      <c r="Q83" s="23"/>
      <c r="R83" s="23"/>
      <c r="S83" s="23"/>
    </row>
    <row r="84" spans="1:19">
      <c r="A84" s="160">
        <v>10656.5</v>
      </c>
      <c r="B84" s="160">
        <v>-3.4677576302783564E-2</v>
      </c>
      <c r="C84" s="23"/>
      <c r="D84" s="161">
        <f t="shared" si="16"/>
        <v>1.06565</v>
      </c>
      <c r="E84" s="161">
        <f t="shared" si="16"/>
        <v>-3.4677576302783564E-2</v>
      </c>
      <c r="F84" s="120">
        <f t="shared" ref="F84:F147" si="21">D84*D84</f>
        <v>1.1356099225</v>
      </c>
      <c r="G84" s="120">
        <f t="shared" ref="G84:G147" si="22">D84*F84</f>
        <v>1.2101627139121249</v>
      </c>
      <c r="H84" s="120">
        <f t="shared" ref="H84:H147" si="23">F84*F84</f>
        <v>1.2896098960804561</v>
      </c>
      <c r="I84" s="120">
        <f t="shared" ref="I84:I147" si="24">E84*D84</f>
        <v>-3.6954159187061304E-2</v>
      </c>
      <c r="J84" s="120">
        <f t="shared" ref="J84:J147" si="25">I84*D84</f>
        <v>-3.9380199737691877E-2</v>
      </c>
      <c r="K84" s="120">
        <f t="shared" ca="1" si="17"/>
        <v>4.3361739474480354E-4</v>
      </c>
      <c r="L84" s="120">
        <f t="shared" ref="L84:L147" ca="1" si="26">+(K84-E84)^2</f>
        <v>1.2327959228653558E-3</v>
      </c>
      <c r="M84" s="120">
        <f t="shared" ca="1" si="18"/>
        <v>1085.2627435125939</v>
      </c>
      <c r="N84" s="120">
        <f t="shared" ca="1" si="19"/>
        <v>4426.0702436751471</v>
      </c>
      <c r="O84" s="120">
        <f t="shared" ca="1" si="20"/>
        <v>921.96847202630374</v>
      </c>
      <c r="P84" s="23">
        <f t="shared" ref="P84:P147" ca="1" si="27">+E84-K84</f>
        <v>-3.5111193697528367E-2</v>
      </c>
      <c r="Q84" s="23"/>
      <c r="R84" s="23"/>
      <c r="S84" s="23"/>
    </row>
    <row r="85" spans="1:19">
      <c r="A85" s="160">
        <v>10675</v>
      </c>
      <c r="B85" s="160">
        <v>4.4023199880030006E-3</v>
      </c>
      <c r="C85" s="23"/>
      <c r="D85" s="161">
        <f t="shared" si="16"/>
        <v>1.0674999999999999</v>
      </c>
      <c r="E85" s="161">
        <f t="shared" si="16"/>
        <v>4.4023199880030006E-3</v>
      </c>
      <c r="F85" s="120">
        <f t="shared" si="21"/>
        <v>1.1395562499999998</v>
      </c>
      <c r="G85" s="120">
        <f t="shared" si="22"/>
        <v>1.2164762968749996</v>
      </c>
      <c r="H85" s="120">
        <f t="shared" si="23"/>
        <v>1.2985884469140621</v>
      </c>
      <c r="I85" s="120">
        <f t="shared" si="24"/>
        <v>4.6994765871932031E-3</v>
      </c>
      <c r="J85" s="120">
        <f t="shared" si="25"/>
        <v>5.0166912568287434E-3</v>
      </c>
      <c r="K85" s="120">
        <f t="shared" ca="1" si="17"/>
        <v>4.4258097612694114E-4</v>
      </c>
      <c r="L85" s="120">
        <f t="shared" ca="1" si="26"/>
        <v>1.5679533042173193E-5</v>
      </c>
      <c r="M85" s="120">
        <f t="shared" ca="1" si="18"/>
        <v>1086.676375124116</v>
      </c>
      <c r="N85" s="120">
        <f t="shared" ca="1" si="19"/>
        <v>4427.1301133786783</v>
      </c>
      <c r="O85" s="120">
        <f t="shared" ca="1" si="20"/>
        <v>921.10168595910648</v>
      </c>
      <c r="P85" s="23">
        <f t="shared" ca="1" si="27"/>
        <v>3.9597390118760595E-3</v>
      </c>
      <c r="Q85" s="23"/>
      <c r="R85" s="23"/>
      <c r="S85" s="23"/>
    </row>
    <row r="86" spans="1:19">
      <c r="A86" s="160">
        <v>10676.5</v>
      </c>
      <c r="B86" s="160">
        <v>-3.6391201931110118E-2</v>
      </c>
      <c r="C86" s="23"/>
      <c r="D86" s="161">
        <f t="shared" si="16"/>
        <v>1.06765</v>
      </c>
      <c r="E86" s="161">
        <f t="shared" si="16"/>
        <v>-3.6391201931110118E-2</v>
      </c>
      <c r="F86" s="120">
        <f t="shared" si="21"/>
        <v>1.1398765225</v>
      </c>
      <c r="G86" s="120">
        <f t="shared" si="22"/>
        <v>1.2169891692471251</v>
      </c>
      <c r="H86" s="120">
        <f t="shared" si="23"/>
        <v>1.2993184865466931</v>
      </c>
      <c r="I86" s="120">
        <f t="shared" si="24"/>
        <v>-3.8853066741749716E-2</v>
      </c>
      <c r="J86" s="120">
        <f t="shared" si="25"/>
        <v>-4.1481476706829085E-2</v>
      </c>
      <c r="K86" s="120">
        <f t="shared" ca="1" si="17"/>
        <v>4.4331895532326998E-4</v>
      </c>
      <c r="L86" s="120">
        <f t="shared" ca="1" si="26"/>
        <v>1.3567819289330974E-3</v>
      </c>
      <c r="M86" s="120">
        <f t="shared" ca="1" si="18"/>
        <v>1086.7816585242588</v>
      </c>
      <c r="N86" s="120">
        <f t="shared" ca="1" si="19"/>
        <v>4427.1779894906094</v>
      </c>
      <c r="O86" s="120">
        <f t="shared" ca="1" si="20"/>
        <v>921.02321893724468</v>
      </c>
      <c r="P86" s="23">
        <f t="shared" ca="1" si="27"/>
        <v>-3.6834520886433388E-2</v>
      </c>
      <c r="Q86" s="23"/>
      <c r="R86" s="23"/>
      <c r="S86" s="23"/>
    </row>
    <row r="87" spans="1:19">
      <c r="A87" s="160">
        <v>10716</v>
      </c>
      <c r="B87" s="160">
        <v>2.3793874497641809E-3</v>
      </c>
      <c r="C87" s="23"/>
      <c r="D87" s="161">
        <f t="shared" si="16"/>
        <v>1.0716000000000001</v>
      </c>
      <c r="E87" s="161">
        <f t="shared" si="16"/>
        <v>2.3793874497641809E-3</v>
      </c>
      <c r="F87" s="120">
        <f t="shared" si="21"/>
        <v>1.1483265600000003</v>
      </c>
      <c r="G87" s="120">
        <f t="shared" si="22"/>
        <v>1.2305467416960005</v>
      </c>
      <c r="H87" s="120">
        <f t="shared" si="23"/>
        <v>1.3186538884014343</v>
      </c>
      <c r="I87" s="120">
        <f t="shared" si="24"/>
        <v>2.5497515911672964E-3</v>
      </c>
      <c r="J87" s="120">
        <f t="shared" si="25"/>
        <v>2.732313805094875E-3</v>
      </c>
      <c r="K87" s="120">
        <f t="shared" ca="1" si="17"/>
        <v>4.6335714647262327E-4</v>
      </c>
      <c r="L87" s="120">
        <f t="shared" ca="1" si="26"/>
        <v>3.6711721231315386E-6</v>
      </c>
      <c r="M87" s="120">
        <f t="shared" ca="1" si="18"/>
        <v>1089.049239480506</v>
      </c>
      <c r="N87" s="120">
        <f t="shared" ca="1" si="19"/>
        <v>4426.3839041118881</v>
      </c>
      <c r="O87" s="120">
        <f t="shared" ca="1" si="20"/>
        <v>918.51574483216052</v>
      </c>
      <c r="P87" s="23">
        <f t="shared" ca="1" si="27"/>
        <v>1.9160303032915577E-3</v>
      </c>
      <c r="Q87" s="23"/>
      <c r="R87" s="23"/>
      <c r="S87" s="23"/>
    </row>
    <row r="88" spans="1:19">
      <c r="A88" s="160">
        <v>11245</v>
      </c>
      <c r="B88" s="160">
        <v>3.6398952943272889E-4</v>
      </c>
      <c r="C88" s="23"/>
      <c r="D88" s="161">
        <f t="shared" si="16"/>
        <v>1.1245000000000001</v>
      </c>
      <c r="E88" s="161">
        <f t="shared" si="16"/>
        <v>3.6398952943272889E-4</v>
      </c>
      <c r="F88" s="120">
        <f t="shared" si="21"/>
        <v>1.2645002500000002</v>
      </c>
      <c r="G88" s="120">
        <f t="shared" si="22"/>
        <v>1.4219305311250003</v>
      </c>
      <c r="H88" s="120">
        <f t="shared" si="23"/>
        <v>1.5989608822500629</v>
      </c>
      <c r="I88" s="120">
        <f t="shared" si="24"/>
        <v>4.0930622584710367E-4</v>
      </c>
      <c r="J88" s="120">
        <f t="shared" si="25"/>
        <v>4.602648509650681E-4</v>
      </c>
      <c r="K88" s="120">
        <f t="shared" ca="1" si="17"/>
        <v>8.440150112201672E-4</v>
      </c>
      <c r="L88" s="120">
        <f t="shared" ca="1" si="26"/>
        <v>2.3042446316526228E-7</v>
      </c>
      <c r="M88" s="120">
        <f t="shared" ca="1" si="18"/>
        <v>1026.2799136958654</v>
      </c>
      <c r="N88" s="120">
        <f t="shared" ca="1" si="19"/>
        <v>4042.8888432116096</v>
      </c>
      <c r="O88" s="120">
        <f t="shared" ca="1" si="20"/>
        <v>806.46225836630003</v>
      </c>
      <c r="P88" s="23">
        <f t="shared" ca="1" si="27"/>
        <v>-4.8002548178743831E-4</v>
      </c>
      <c r="Q88" s="23"/>
      <c r="R88" s="23"/>
      <c r="S88" s="23"/>
    </row>
    <row r="89" spans="1:19">
      <c r="A89" s="160">
        <v>11460</v>
      </c>
      <c r="B89" s="160">
        <v>2.7925140166189522E-3</v>
      </c>
      <c r="C89" s="23"/>
      <c r="D89" s="161">
        <f t="shared" si="16"/>
        <v>1.1459999999999999</v>
      </c>
      <c r="E89" s="161">
        <f t="shared" si="16"/>
        <v>2.7925140166189522E-3</v>
      </c>
      <c r="F89" s="120">
        <f t="shared" si="21"/>
        <v>1.3133159999999997</v>
      </c>
      <c r="G89" s="120">
        <f t="shared" si="22"/>
        <v>1.5050601359999995</v>
      </c>
      <c r="H89" s="120">
        <f t="shared" si="23"/>
        <v>1.7247989158559993</v>
      </c>
      <c r="I89" s="120">
        <f t="shared" si="24"/>
        <v>3.200221063045319E-3</v>
      </c>
      <c r="J89" s="120">
        <f t="shared" si="25"/>
        <v>3.6674533382499352E-3</v>
      </c>
      <c r="K89" s="120">
        <f t="shared" ca="1" si="17"/>
        <v>1.0584555396365436E-3</v>
      </c>
      <c r="L89" s="120">
        <f t="shared" ca="1" si="26"/>
        <v>3.0069588015945503E-6</v>
      </c>
      <c r="M89" s="120">
        <f t="shared" ca="1" si="18"/>
        <v>953.89122572055078</v>
      </c>
      <c r="N89" s="120">
        <f t="shared" ca="1" si="19"/>
        <v>3704.0191217148813</v>
      </c>
      <c r="O89" s="120">
        <f t="shared" ca="1" si="20"/>
        <v>723.70356092024213</v>
      </c>
      <c r="P89" s="23">
        <f t="shared" ca="1" si="27"/>
        <v>1.7340584769824086E-3</v>
      </c>
      <c r="Q89" s="23"/>
      <c r="R89" s="23"/>
      <c r="S89" s="23"/>
    </row>
    <row r="90" spans="1:19">
      <c r="A90" s="160">
        <v>11489</v>
      </c>
      <c r="B90" s="160">
        <v>2.8177568456158042E-3</v>
      </c>
      <c r="C90" s="23"/>
      <c r="D90" s="161">
        <f t="shared" si="16"/>
        <v>1.1489</v>
      </c>
      <c r="E90" s="161">
        <f t="shared" si="16"/>
        <v>2.8177568456158042E-3</v>
      </c>
      <c r="F90" s="120">
        <f t="shared" si="21"/>
        <v>1.3199712100000001</v>
      </c>
      <c r="G90" s="120">
        <f t="shared" si="22"/>
        <v>1.5165149231690001</v>
      </c>
      <c r="H90" s="120">
        <f t="shared" si="23"/>
        <v>1.7423239952288643</v>
      </c>
      <c r="I90" s="120">
        <f t="shared" si="24"/>
        <v>3.2373208399279975E-3</v>
      </c>
      <c r="J90" s="120">
        <f t="shared" si="25"/>
        <v>3.7193579129932764E-3</v>
      </c>
      <c r="K90" s="120">
        <f t="shared" ca="1" si="17"/>
        <v>1.0900223316739066E-3</v>
      </c>
      <c r="L90" s="120">
        <f t="shared" ca="1" si="26"/>
        <v>2.9850665506660453E-6</v>
      </c>
      <c r="M90" s="120">
        <f t="shared" ca="1" si="18"/>
        <v>942.26951666830826</v>
      </c>
      <c r="N90" s="120">
        <f t="shared" ca="1" si="19"/>
        <v>3651.2880453079451</v>
      </c>
      <c r="O90" s="120">
        <f t="shared" ca="1" si="20"/>
        <v>711.18200472909621</v>
      </c>
      <c r="P90" s="23">
        <f t="shared" ca="1" si="27"/>
        <v>1.7277345139418976E-3</v>
      </c>
      <c r="Q90" s="23"/>
      <c r="R90" s="23"/>
      <c r="S90" s="23"/>
    </row>
    <row r="91" spans="1:19">
      <c r="A91" s="160">
        <v>11522</v>
      </c>
      <c r="B91" s="160">
        <v>3.460274550889153E-3</v>
      </c>
      <c r="C91" s="23"/>
      <c r="D91" s="161">
        <f t="shared" si="16"/>
        <v>1.1521999999999999</v>
      </c>
      <c r="E91" s="161">
        <f t="shared" si="16"/>
        <v>3.460274550889153E-3</v>
      </c>
      <c r="F91" s="120">
        <f t="shared" si="21"/>
        <v>1.3275648399999997</v>
      </c>
      <c r="G91" s="120">
        <f t="shared" si="22"/>
        <v>1.5296202086479995</v>
      </c>
      <c r="H91" s="120">
        <f t="shared" si="23"/>
        <v>1.7624284044042249</v>
      </c>
      <c r="I91" s="120">
        <f t="shared" si="24"/>
        <v>3.986928337534482E-3</v>
      </c>
      <c r="J91" s="120">
        <f t="shared" si="25"/>
        <v>4.5937388305072298E-3</v>
      </c>
      <c r="K91" s="120">
        <f t="shared" ca="1" si="17"/>
        <v>1.1267071627277941E-3</v>
      </c>
      <c r="L91" s="120">
        <f t="shared" ca="1" si="26"/>
        <v>5.4455367550902262E-6</v>
      </c>
      <c r="M91" s="120">
        <f t="shared" ca="1" si="18"/>
        <v>928.54032564500199</v>
      </c>
      <c r="N91" s="120">
        <f t="shared" ca="1" si="19"/>
        <v>3589.4056691444289</v>
      </c>
      <c r="O91" s="120">
        <f t="shared" ca="1" si="20"/>
        <v>696.57953039819222</v>
      </c>
      <c r="P91" s="23">
        <f t="shared" ca="1" si="27"/>
        <v>2.3335673881613589E-3</v>
      </c>
      <c r="Q91" s="23"/>
      <c r="R91" s="23"/>
      <c r="S91" s="23"/>
    </row>
    <row r="92" spans="1:19">
      <c r="A92" s="160">
        <v>11973</v>
      </c>
      <c r="B92" s="160">
        <v>3.1080166008905508E-3</v>
      </c>
      <c r="C92" s="23"/>
      <c r="D92" s="161">
        <f t="shared" si="16"/>
        <v>1.1973</v>
      </c>
      <c r="E92" s="161">
        <f t="shared" si="16"/>
        <v>3.1080166008905508E-3</v>
      </c>
      <c r="F92" s="120">
        <f t="shared" si="21"/>
        <v>1.43352729</v>
      </c>
      <c r="G92" s="120">
        <f t="shared" si="22"/>
        <v>1.716362224317</v>
      </c>
      <c r="H92" s="120">
        <f t="shared" si="23"/>
        <v>2.0550004911747441</v>
      </c>
      <c r="I92" s="120">
        <f t="shared" si="24"/>
        <v>3.7212282762462564E-3</v>
      </c>
      <c r="J92" s="120">
        <f t="shared" si="25"/>
        <v>4.4554266151496432E-3</v>
      </c>
      <c r="K92" s="120">
        <f t="shared" ca="1" si="17"/>
        <v>1.7095761489974992E-3</v>
      </c>
      <c r="L92" s="120">
        <f t="shared" ca="1" si="26"/>
        <v>1.9556356974908422E-6</v>
      </c>
      <c r="M92" s="120">
        <f t="shared" ca="1" si="18"/>
        <v>695.36719146057476</v>
      </c>
      <c r="N92" s="120">
        <f t="shared" ca="1" si="19"/>
        <v>2580.8862784775201</v>
      </c>
      <c r="O92" s="120">
        <f t="shared" ca="1" si="20"/>
        <v>468.64063355677723</v>
      </c>
      <c r="P92" s="23">
        <f t="shared" ca="1" si="27"/>
        <v>1.3984404518930516E-3</v>
      </c>
      <c r="Q92" s="23"/>
      <c r="R92" s="23"/>
      <c r="S92" s="23"/>
    </row>
    <row r="93" spans="1:19">
      <c r="A93" s="160">
        <v>12066</v>
      </c>
      <c r="B93" s="160">
        <v>3.7096574233146384E-3</v>
      </c>
      <c r="C93" s="23"/>
      <c r="D93" s="161">
        <f t="shared" si="16"/>
        <v>1.2065999999999999</v>
      </c>
      <c r="E93" s="161">
        <f t="shared" si="16"/>
        <v>3.7096574233146384E-3</v>
      </c>
      <c r="F93" s="120">
        <f t="shared" si="21"/>
        <v>1.4558835599999997</v>
      </c>
      <c r="G93" s="120">
        <f t="shared" si="22"/>
        <v>1.7566691034959996</v>
      </c>
      <c r="H93" s="120">
        <f t="shared" si="23"/>
        <v>2.1195969402782731</v>
      </c>
      <c r="I93" s="120">
        <f t="shared" si="24"/>
        <v>4.4760726469714428E-3</v>
      </c>
      <c r="J93" s="120">
        <f t="shared" si="25"/>
        <v>5.4008292558357426E-3</v>
      </c>
      <c r="K93" s="120">
        <f t="shared" ca="1" si="17"/>
        <v>1.8486602501534763E-3</v>
      </c>
      <c r="L93" s="120">
        <f t="shared" ca="1" si="26"/>
        <v>3.4633104785138365E-6</v>
      </c>
      <c r="M93" s="120">
        <f t="shared" ca="1" si="18"/>
        <v>639.28632024049261</v>
      </c>
      <c r="N93" s="120">
        <f t="shared" ca="1" si="19"/>
        <v>2346.5928877228707</v>
      </c>
      <c r="O93" s="120">
        <f t="shared" ca="1" si="20"/>
        <v>417.86513097410585</v>
      </c>
      <c r="P93" s="23">
        <f t="shared" ca="1" si="27"/>
        <v>1.8609971731611621E-3</v>
      </c>
      <c r="Q93" s="23"/>
      <c r="R93" s="23"/>
      <c r="S93" s="23"/>
    </row>
    <row r="94" spans="1:19">
      <c r="A94" s="160">
        <v>12122</v>
      </c>
      <c r="B94" s="160">
        <v>4.5515056553995237E-3</v>
      </c>
      <c r="C94" s="23"/>
      <c r="D94" s="161">
        <f t="shared" si="16"/>
        <v>1.2121999999999999</v>
      </c>
      <c r="E94" s="161">
        <f t="shared" si="16"/>
        <v>4.5515056553995237E-3</v>
      </c>
      <c r="F94" s="120">
        <f t="shared" si="21"/>
        <v>1.46942884</v>
      </c>
      <c r="G94" s="120">
        <f t="shared" si="22"/>
        <v>1.7812416398479998</v>
      </c>
      <c r="H94" s="120">
        <f t="shared" si="23"/>
        <v>2.1592211158237453</v>
      </c>
      <c r="I94" s="120">
        <f t="shared" si="24"/>
        <v>5.5173351554753027E-3</v>
      </c>
      <c r="J94" s="120">
        <f t="shared" si="25"/>
        <v>6.6881136754671612E-3</v>
      </c>
      <c r="K94" s="120">
        <f t="shared" ca="1" si="17"/>
        <v>1.9355255571296068E-3</v>
      </c>
      <c r="L94" s="120">
        <f t="shared" ca="1" si="26"/>
        <v>6.843351874544284E-6</v>
      </c>
      <c r="M94" s="120">
        <f t="shared" ca="1" si="18"/>
        <v>604.70764437624393</v>
      </c>
      <c r="N94" s="120">
        <f t="shared" ca="1" si="19"/>
        <v>2203.4144428448149</v>
      </c>
      <c r="O94" s="120">
        <f t="shared" ca="1" si="20"/>
        <v>387.21352624204093</v>
      </c>
      <c r="P94" s="23">
        <f t="shared" ca="1" si="27"/>
        <v>2.6159800982699169E-3</v>
      </c>
      <c r="Q94" s="23"/>
      <c r="R94" s="23"/>
      <c r="S94" s="23"/>
    </row>
    <row r="95" spans="1:19">
      <c r="A95" s="160">
        <v>12251</v>
      </c>
      <c r="B95" s="160">
        <v>3.9086203396436758E-3</v>
      </c>
      <c r="C95" s="23"/>
      <c r="D95" s="161">
        <f t="shared" si="16"/>
        <v>1.2251000000000001</v>
      </c>
      <c r="E95" s="161">
        <f t="shared" si="16"/>
        <v>3.9086203396436758E-3</v>
      </c>
      <c r="F95" s="120">
        <f t="shared" si="21"/>
        <v>1.5008700100000001</v>
      </c>
      <c r="G95" s="120">
        <f t="shared" si="22"/>
        <v>1.8387158492510003</v>
      </c>
      <c r="H95" s="120">
        <f t="shared" si="23"/>
        <v>2.2526107869174004</v>
      </c>
      <c r="I95" s="120">
        <f t="shared" si="24"/>
        <v>4.7884507780974672E-3</v>
      </c>
      <c r="J95" s="120">
        <f t="shared" si="25"/>
        <v>5.8663310482472072E-3</v>
      </c>
      <c r="K95" s="120">
        <f t="shared" ca="1" si="17"/>
        <v>2.1445374479400828E-3</v>
      </c>
      <c r="L95" s="120">
        <f t="shared" ca="1" si="26"/>
        <v>3.111988448801311E-6</v>
      </c>
      <c r="M95" s="120">
        <f t="shared" ca="1" si="18"/>
        <v>523.52181053691095</v>
      </c>
      <c r="N95" s="120">
        <f t="shared" ca="1" si="19"/>
        <v>1871.0035306548589</v>
      </c>
      <c r="O95" s="120">
        <f t="shared" ca="1" si="20"/>
        <v>317.20537963476409</v>
      </c>
      <c r="P95" s="23">
        <f t="shared" ca="1" si="27"/>
        <v>1.7640828917035931E-3</v>
      </c>
      <c r="Q95" s="23"/>
      <c r="R95" s="23"/>
      <c r="S95" s="23"/>
    </row>
    <row r="96" spans="1:19">
      <c r="A96" s="160">
        <v>12714</v>
      </c>
      <c r="B96" s="160">
        <v>-1.1918129894183949E-3</v>
      </c>
      <c r="C96" s="23"/>
      <c r="D96" s="161">
        <f t="shared" si="16"/>
        <v>1.2714000000000001</v>
      </c>
      <c r="E96" s="161">
        <f t="shared" si="16"/>
        <v>-1.1918129894183949E-3</v>
      </c>
      <c r="F96" s="120">
        <f t="shared" si="21"/>
        <v>1.6164579600000002</v>
      </c>
      <c r="G96" s="120">
        <f t="shared" si="22"/>
        <v>2.0551646503440004</v>
      </c>
      <c r="H96" s="120">
        <f t="shared" si="23"/>
        <v>2.6129363364473623</v>
      </c>
      <c r="I96" s="120">
        <f t="shared" si="24"/>
        <v>-1.5152710347465473E-3</v>
      </c>
      <c r="J96" s="120">
        <f t="shared" si="25"/>
        <v>-1.9265155935767604E-3</v>
      </c>
      <c r="K96" s="120">
        <f t="shared" ca="1" si="17"/>
        <v>2.9970623473703079E-3</v>
      </c>
      <c r="L96" s="120">
        <f t="shared" ca="1" si="26"/>
        <v>1.7546676587156666E-5</v>
      </c>
      <c r="M96" s="120">
        <f t="shared" ca="1" si="18"/>
        <v>238.49241039509846</v>
      </c>
      <c r="N96" s="120">
        <f t="shared" ca="1" si="19"/>
        <v>751.53119991870801</v>
      </c>
      <c r="O96" s="120">
        <f t="shared" ca="1" si="20"/>
        <v>97.466810245003586</v>
      </c>
      <c r="P96" s="23">
        <f t="shared" ca="1" si="27"/>
        <v>-4.1888753367887027E-3</v>
      </c>
      <c r="Q96" s="23"/>
      <c r="R96" s="23"/>
      <c r="S96" s="23"/>
    </row>
    <row r="97" spans="1:19">
      <c r="A97" s="160">
        <v>12995</v>
      </c>
      <c r="B97" s="160">
        <v>5.12174690811662E-3</v>
      </c>
      <c r="C97" s="23"/>
      <c r="D97" s="161">
        <f t="shared" si="16"/>
        <v>1.2995000000000001</v>
      </c>
      <c r="E97" s="161">
        <f t="shared" si="16"/>
        <v>5.12174690811662E-3</v>
      </c>
      <c r="F97" s="120">
        <f t="shared" si="21"/>
        <v>1.6887002500000003</v>
      </c>
      <c r="G97" s="120">
        <f t="shared" si="22"/>
        <v>2.1944659748750008</v>
      </c>
      <c r="H97" s="120">
        <f t="shared" si="23"/>
        <v>2.8517085343500637</v>
      </c>
      <c r="I97" s="120">
        <f t="shared" si="24"/>
        <v>6.6557101070975483E-3</v>
      </c>
      <c r="J97" s="120">
        <f t="shared" si="25"/>
        <v>8.6490952841732655E-3</v>
      </c>
      <c r="K97" s="120">
        <f t="shared" ca="1" si="17"/>
        <v>3.5925362476404987E-3</v>
      </c>
      <c r="L97" s="120">
        <f t="shared" ca="1" si="26"/>
        <v>2.3384852441138154E-6</v>
      </c>
      <c r="M97" s="120">
        <f t="shared" ca="1" si="18"/>
        <v>98.771559695575164</v>
      </c>
      <c r="N97" s="120">
        <f t="shared" ca="1" si="19"/>
        <v>249.84859067827864</v>
      </c>
      <c r="O97" s="120">
        <f t="shared" ca="1" si="20"/>
        <v>16.916707302875547</v>
      </c>
      <c r="P97" s="23">
        <f t="shared" ca="1" si="27"/>
        <v>1.5292106604761213E-3</v>
      </c>
      <c r="Q97" s="23"/>
      <c r="R97" s="23"/>
      <c r="S97" s="23"/>
    </row>
    <row r="98" spans="1:19">
      <c r="A98" s="160">
        <v>12995.5</v>
      </c>
      <c r="B98" s="160">
        <v>1.2390626943670213E-4</v>
      </c>
      <c r="C98" s="23"/>
      <c r="D98" s="161">
        <f t="shared" si="16"/>
        <v>1.29955</v>
      </c>
      <c r="E98" s="161">
        <f t="shared" si="16"/>
        <v>1.2390626943670213E-4</v>
      </c>
      <c r="F98" s="120">
        <f t="shared" si="21"/>
        <v>1.6888302024999999</v>
      </c>
      <c r="G98" s="120">
        <f t="shared" si="22"/>
        <v>2.1947192896588748</v>
      </c>
      <c r="H98" s="120">
        <f t="shared" si="23"/>
        <v>2.8521474528761908</v>
      </c>
      <c r="I98" s="120">
        <f t="shared" si="24"/>
        <v>1.6102239244646625E-4</v>
      </c>
      <c r="J98" s="120">
        <f t="shared" si="25"/>
        <v>2.0925665010380521E-4</v>
      </c>
      <c r="K98" s="120">
        <f t="shared" ca="1" si="17"/>
        <v>3.5936483673271458E-3</v>
      </c>
      <c r="L98" s="120">
        <f t="shared" ca="1" si="26"/>
        <v>1.2039110225873177E-5</v>
      </c>
      <c r="M98" s="120">
        <f t="shared" ca="1" si="18"/>
        <v>98.56371441693652</v>
      </c>
      <c r="N98" s="120">
        <f t="shared" ca="1" si="19"/>
        <v>249.1537145653721</v>
      </c>
      <c r="O98" s="120">
        <f t="shared" ca="1" si="20"/>
        <v>16.827306463475672</v>
      </c>
      <c r="P98" s="23">
        <f t="shared" ca="1" si="27"/>
        <v>-3.4697420978904436E-3</v>
      </c>
      <c r="Q98" s="23"/>
      <c r="R98" s="23"/>
      <c r="S98" s="23"/>
    </row>
    <row r="99" spans="1:19">
      <c r="A99" s="160">
        <v>13027.5</v>
      </c>
      <c r="B99" s="160">
        <v>5.662105257215444E-3</v>
      </c>
      <c r="C99" s="23"/>
      <c r="D99" s="161">
        <f t="shared" si="16"/>
        <v>1.3027500000000001</v>
      </c>
      <c r="E99" s="161">
        <f t="shared" si="16"/>
        <v>5.662105257215444E-3</v>
      </c>
      <c r="F99" s="120">
        <f t="shared" si="21"/>
        <v>1.6971575625000002</v>
      </c>
      <c r="G99" s="120">
        <f t="shared" si="22"/>
        <v>2.2109720145468752</v>
      </c>
      <c r="H99" s="120">
        <f t="shared" si="23"/>
        <v>2.880343791950942</v>
      </c>
      <c r="I99" s="120">
        <f t="shared" si="24"/>
        <v>7.3763076238374204E-3</v>
      </c>
      <c r="J99" s="120">
        <f t="shared" si="25"/>
        <v>9.6094847569542004E-3</v>
      </c>
      <c r="K99" s="120">
        <f t="shared" ca="1" si="17"/>
        <v>3.6652123746258036E-3</v>
      </c>
      <c r="L99" s="120">
        <f t="shared" ca="1" si="26"/>
        <v>3.987581184537163E-6</v>
      </c>
      <c r="M99" s="120">
        <f t="shared" ca="1" si="18"/>
        <v>85.625703955664832</v>
      </c>
      <c r="N99" s="120">
        <f t="shared" ca="1" si="19"/>
        <v>206.40930107705964</v>
      </c>
      <c r="O99" s="120">
        <f t="shared" ca="1" si="20"/>
        <v>11.566419441512185</v>
      </c>
      <c r="P99" s="23">
        <f t="shared" ca="1" si="27"/>
        <v>1.9968928825896404E-3</v>
      </c>
      <c r="Q99" s="23"/>
      <c r="R99" s="23"/>
      <c r="S99" s="23"/>
    </row>
    <row r="100" spans="1:19">
      <c r="A100" s="160">
        <v>13029.5</v>
      </c>
      <c r="B100" s="160">
        <v>6.0707426964654587E-3</v>
      </c>
      <c r="C100" s="23"/>
      <c r="D100" s="161">
        <f t="shared" si="16"/>
        <v>1.3029500000000001</v>
      </c>
      <c r="E100" s="161">
        <f t="shared" si="16"/>
        <v>6.0707426964654587E-3</v>
      </c>
      <c r="F100" s="120">
        <f t="shared" si="21"/>
        <v>1.6976787025000002</v>
      </c>
      <c r="G100" s="120">
        <f t="shared" si="22"/>
        <v>2.2119904654223754</v>
      </c>
      <c r="H100" s="120">
        <f t="shared" si="23"/>
        <v>2.8821129769220843</v>
      </c>
      <c r="I100" s="120">
        <f t="shared" si="24"/>
        <v>7.9098741963596706E-3</v>
      </c>
      <c r="J100" s="120">
        <f t="shared" si="25"/>
        <v>1.0306170584146833E-2</v>
      </c>
      <c r="K100" s="120">
        <f t="shared" ca="1" si="17"/>
        <v>3.669710517024305E-3</v>
      </c>
      <c r="L100" s="120">
        <f t="shared" ca="1" si="26"/>
        <v>5.7649555267119368E-6</v>
      </c>
      <c r="M100" s="120">
        <f t="shared" ca="1" si="18"/>
        <v>84.841352882301308</v>
      </c>
      <c r="N100" s="120">
        <f t="shared" ca="1" si="19"/>
        <v>203.85271970957658</v>
      </c>
      <c r="O100" s="120">
        <f t="shared" ca="1" si="20"/>
        <v>11.268204378834922</v>
      </c>
      <c r="P100" s="23">
        <f t="shared" ca="1" si="27"/>
        <v>2.4010321794411538E-3</v>
      </c>
      <c r="Q100" s="23"/>
      <c r="R100" s="23"/>
      <c r="S100" s="23"/>
    </row>
    <row r="101" spans="1:19">
      <c r="A101" s="160">
        <v>13059</v>
      </c>
      <c r="B101" s="160">
        <v>3.118144886684604E-3</v>
      </c>
      <c r="C101" s="23"/>
      <c r="D101" s="161">
        <f t="shared" si="16"/>
        <v>1.3059000000000001</v>
      </c>
      <c r="E101" s="161">
        <f t="shared" si="16"/>
        <v>3.118144886684604E-3</v>
      </c>
      <c r="F101" s="120">
        <f t="shared" si="21"/>
        <v>1.7053748100000001</v>
      </c>
      <c r="G101" s="120">
        <f t="shared" si="22"/>
        <v>2.2270489643790001</v>
      </c>
      <c r="H101" s="120">
        <f t="shared" si="23"/>
        <v>2.9083032425825364</v>
      </c>
      <c r="I101" s="120">
        <f t="shared" si="24"/>
        <v>4.0719854075214248E-3</v>
      </c>
      <c r="J101" s="120">
        <f t="shared" si="25"/>
        <v>5.3176057436822291E-3</v>
      </c>
      <c r="K101" s="120">
        <f t="shared" ca="1" si="17"/>
        <v>3.7364051094964656E-3</v>
      </c>
      <c r="L101" s="120">
        <f t="shared" ca="1" si="26"/>
        <v>3.8224570311137282E-7</v>
      </c>
      <c r="M101" s="120">
        <f t="shared" ca="1" si="18"/>
        <v>73.615775368074708</v>
      </c>
      <c r="N101" s="120">
        <f t="shared" ca="1" si="19"/>
        <v>167.76411276485553</v>
      </c>
      <c r="O101" s="120">
        <f t="shared" ca="1" si="20"/>
        <v>7.2992935158713355</v>
      </c>
      <c r="P101" s="23">
        <f t="shared" ca="1" si="27"/>
        <v>-6.1826022281186166E-4</v>
      </c>
      <c r="Q101" s="23"/>
      <c r="R101" s="23"/>
      <c r="S101" s="23"/>
    </row>
    <row r="102" spans="1:19">
      <c r="A102" s="160">
        <v>13777</v>
      </c>
      <c r="B102" s="160">
        <v>6.8989847786724567E-3</v>
      </c>
      <c r="C102" s="23"/>
      <c r="D102" s="161">
        <f t="shared" si="16"/>
        <v>1.3776999999999999</v>
      </c>
      <c r="E102" s="161">
        <f t="shared" si="16"/>
        <v>6.8989847786724567E-3</v>
      </c>
      <c r="F102" s="120">
        <f t="shared" si="21"/>
        <v>1.8980572899999999</v>
      </c>
      <c r="G102" s="120">
        <f t="shared" si="22"/>
        <v>2.6149535284329999</v>
      </c>
      <c r="H102" s="120">
        <f t="shared" si="23"/>
        <v>3.6026214761221436</v>
      </c>
      <c r="I102" s="120">
        <f t="shared" si="24"/>
        <v>9.5047313295770434E-3</v>
      </c>
      <c r="J102" s="120">
        <f t="shared" si="25"/>
        <v>1.3094668352758292E-2</v>
      </c>
      <c r="K102" s="120">
        <f t="shared" ca="1" si="17"/>
        <v>5.5600951712884428E-3</v>
      </c>
      <c r="L102" s="120">
        <f t="shared" ca="1" si="26"/>
        <v>1.7926253807609191E-6</v>
      </c>
      <c r="M102" s="120">
        <f t="shared" ca="1" si="18"/>
        <v>86.886111540906313</v>
      </c>
      <c r="N102" s="120">
        <f t="shared" ca="1" si="19"/>
        <v>596.43078299860099</v>
      </c>
      <c r="O102" s="120">
        <f t="shared" ca="1" si="20"/>
        <v>245.26623929389109</v>
      </c>
      <c r="P102" s="23">
        <f t="shared" ca="1" si="27"/>
        <v>1.338889607384014E-3</v>
      </c>
      <c r="Q102" s="23"/>
      <c r="R102" s="23"/>
      <c r="S102" s="23"/>
    </row>
    <row r="103" spans="1:19">
      <c r="A103" s="160">
        <v>13787.5</v>
      </c>
      <c r="B103" s="160">
        <v>6.3443313192692585E-3</v>
      </c>
      <c r="C103" s="23"/>
      <c r="D103" s="161">
        <f t="shared" si="16"/>
        <v>1.3787499999999999</v>
      </c>
      <c r="E103" s="161">
        <f t="shared" si="16"/>
        <v>6.3443313192692585E-3</v>
      </c>
      <c r="F103" s="120">
        <f t="shared" si="21"/>
        <v>1.9009515624999997</v>
      </c>
      <c r="G103" s="120">
        <f t="shared" si="22"/>
        <v>2.6209369667968745</v>
      </c>
      <c r="H103" s="120">
        <f t="shared" si="23"/>
        <v>3.6136168429711906</v>
      </c>
      <c r="I103" s="120">
        <f t="shared" si="24"/>
        <v>8.7472468064424894E-3</v>
      </c>
      <c r="J103" s="120">
        <f t="shared" si="25"/>
        <v>1.2060266534382582E-2</v>
      </c>
      <c r="K103" s="120">
        <f t="shared" ca="1" si="17"/>
        <v>5.5896210469277147E-3</v>
      </c>
      <c r="L103" s="120">
        <f t="shared" ca="1" si="26"/>
        <v>5.6958759517784729E-7</v>
      </c>
      <c r="M103" s="120">
        <f t="shared" ca="1" si="18"/>
        <v>92.531249783633612</v>
      </c>
      <c r="N103" s="120">
        <f t="shared" ca="1" si="19"/>
        <v>627.07302516799098</v>
      </c>
      <c r="O103" s="120">
        <f t="shared" ca="1" si="20"/>
        <v>254.84868197548954</v>
      </c>
      <c r="P103" s="23">
        <f t="shared" ca="1" si="27"/>
        <v>7.5471027234154386E-4</v>
      </c>
      <c r="Q103" s="23"/>
      <c r="R103" s="23"/>
      <c r="S103" s="23"/>
    </row>
    <row r="104" spans="1:19">
      <c r="A104" s="160">
        <v>14464</v>
      </c>
      <c r="B104" s="160">
        <v>7.4059443868463859E-3</v>
      </c>
      <c r="C104" s="23"/>
      <c r="D104" s="161">
        <f t="shared" si="16"/>
        <v>1.4463999999999999</v>
      </c>
      <c r="E104" s="161">
        <f t="shared" si="16"/>
        <v>7.4059443868463859E-3</v>
      </c>
      <c r="F104" s="120">
        <f t="shared" si="21"/>
        <v>2.0920729599999999</v>
      </c>
      <c r="G104" s="120">
        <f t="shared" si="22"/>
        <v>3.0259743293439998</v>
      </c>
      <c r="H104" s="120">
        <f t="shared" si="23"/>
        <v>4.3767692699631606</v>
      </c>
      <c r="I104" s="120">
        <f t="shared" si="24"/>
        <v>1.0711957961134612E-2</v>
      </c>
      <c r="J104" s="120">
        <f t="shared" si="25"/>
        <v>1.5493775994985103E-2</v>
      </c>
      <c r="K104" s="120">
        <f t="shared" ca="1" si="17"/>
        <v>7.6654758118244182E-3</v>
      </c>
      <c r="L104" s="120">
        <f t="shared" ca="1" si="26"/>
        <v>6.7356560551128E-8</v>
      </c>
      <c r="M104" s="120">
        <f t="shared" ca="1" si="18"/>
        <v>962.54132945106983</v>
      </c>
      <c r="N104" s="120">
        <f t="shared" ca="1" si="19"/>
        <v>4814.3949018856711</v>
      </c>
      <c r="O104" s="120">
        <f t="shared" ca="1" si="20"/>
        <v>1412.26937801439</v>
      </c>
      <c r="P104" s="23">
        <f t="shared" ca="1" si="27"/>
        <v>-2.5953142497803228E-4</v>
      </c>
      <c r="Q104" s="23"/>
      <c r="R104" s="23"/>
      <c r="S104" s="23"/>
    </row>
    <row r="105" spans="1:19">
      <c r="A105" s="160">
        <v>14464</v>
      </c>
      <c r="B105" s="160">
        <v>7.6059443890699185E-3</v>
      </c>
      <c r="C105" s="23"/>
      <c r="D105" s="161">
        <f t="shared" si="16"/>
        <v>1.4463999999999999</v>
      </c>
      <c r="E105" s="161">
        <f t="shared" si="16"/>
        <v>7.6059443890699185E-3</v>
      </c>
      <c r="F105" s="120">
        <f t="shared" si="21"/>
        <v>2.0920729599999999</v>
      </c>
      <c r="G105" s="120">
        <f t="shared" si="22"/>
        <v>3.0259743293439998</v>
      </c>
      <c r="H105" s="120">
        <f t="shared" si="23"/>
        <v>4.3767692699631606</v>
      </c>
      <c r="I105" s="120">
        <f t="shared" si="24"/>
        <v>1.100123796435073E-2</v>
      </c>
      <c r="J105" s="120">
        <f t="shared" si="25"/>
        <v>1.5912190591636895E-2</v>
      </c>
      <c r="K105" s="120">
        <f t="shared" ca="1" si="17"/>
        <v>7.6654758118244182E-3</v>
      </c>
      <c r="L105" s="120">
        <f t="shared" ca="1" si="26"/>
        <v>3.5439902951749562E-9</v>
      </c>
      <c r="M105" s="120">
        <f t="shared" ca="1" si="18"/>
        <v>962.54132945106983</v>
      </c>
      <c r="N105" s="120">
        <f t="shared" ca="1" si="19"/>
        <v>4814.3949018856711</v>
      </c>
      <c r="O105" s="120">
        <f t="shared" ca="1" si="20"/>
        <v>1412.26937801439</v>
      </c>
      <c r="P105" s="23">
        <f t="shared" ca="1" si="27"/>
        <v>-5.953142275449963E-5</v>
      </c>
      <c r="Q105" s="23"/>
      <c r="R105" s="23"/>
      <c r="S105" s="23"/>
    </row>
    <row r="106" spans="1:19">
      <c r="A106" s="160">
        <v>14464</v>
      </c>
      <c r="B106" s="160">
        <v>7.6059443890699185E-3</v>
      </c>
      <c r="C106" s="23"/>
      <c r="D106" s="161">
        <f t="shared" si="16"/>
        <v>1.4463999999999999</v>
      </c>
      <c r="E106" s="161">
        <f t="shared" si="16"/>
        <v>7.6059443890699185E-3</v>
      </c>
      <c r="F106" s="120">
        <f t="shared" si="21"/>
        <v>2.0920729599999999</v>
      </c>
      <c r="G106" s="120">
        <f t="shared" si="22"/>
        <v>3.0259743293439998</v>
      </c>
      <c r="H106" s="120">
        <f t="shared" si="23"/>
        <v>4.3767692699631606</v>
      </c>
      <c r="I106" s="120">
        <f t="shared" si="24"/>
        <v>1.100123796435073E-2</v>
      </c>
      <c r="J106" s="120">
        <f t="shared" si="25"/>
        <v>1.5912190591636895E-2</v>
      </c>
      <c r="K106" s="120">
        <f t="shared" ca="1" si="17"/>
        <v>7.6654758118244182E-3</v>
      </c>
      <c r="L106" s="120">
        <f t="shared" ca="1" si="26"/>
        <v>3.5439902951749562E-9</v>
      </c>
      <c r="M106" s="120">
        <f t="shared" ca="1" si="18"/>
        <v>962.54132945106983</v>
      </c>
      <c r="N106" s="120">
        <f t="shared" ca="1" si="19"/>
        <v>4814.3949018856711</v>
      </c>
      <c r="O106" s="120">
        <f t="shared" ca="1" si="20"/>
        <v>1412.26937801439</v>
      </c>
      <c r="P106" s="23">
        <f t="shared" ca="1" si="27"/>
        <v>-5.953142275449963E-5</v>
      </c>
      <c r="Q106" s="23"/>
      <c r="R106" s="23"/>
      <c r="S106" s="23"/>
    </row>
    <row r="107" spans="1:19">
      <c r="A107" s="160">
        <v>14616.5</v>
      </c>
      <c r="B107" s="160">
        <v>1.0424548956507351E-2</v>
      </c>
      <c r="C107" s="23"/>
      <c r="D107" s="161">
        <f t="shared" si="16"/>
        <v>1.4616499999999999</v>
      </c>
      <c r="E107" s="161">
        <f t="shared" si="16"/>
        <v>1.0424548956507351E-2</v>
      </c>
      <c r="F107" s="120">
        <f t="shared" si="21"/>
        <v>2.1364207224999996</v>
      </c>
      <c r="G107" s="120">
        <f t="shared" si="22"/>
        <v>3.122699349042124</v>
      </c>
      <c r="H107" s="120">
        <f t="shared" si="23"/>
        <v>4.5642935035274199</v>
      </c>
      <c r="I107" s="120">
        <f t="shared" si="24"/>
        <v>1.5237041982278968E-2</v>
      </c>
      <c r="J107" s="120">
        <f t="shared" si="25"/>
        <v>2.2271222413398052E-2</v>
      </c>
      <c r="K107" s="120">
        <f t="shared" ca="1" si="17"/>
        <v>8.1806328754568114E-3</v>
      </c>
      <c r="L107" s="120">
        <f t="shared" ca="1" si="26"/>
        <v>5.0351593787972133E-6</v>
      </c>
      <c r="M107" s="120">
        <f t="shared" ca="1" si="18"/>
        <v>1328.5615254438637</v>
      </c>
      <c r="N107" s="120">
        <f t="shared" ca="1" si="19"/>
        <v>6494.3586222642498</v>
      </c>
      <c r="O107" s="120">
        <f t="shared" ca="1" si="20"/>
        <v>1850.9490643781985</v>
      </c>
      <c r="P107" s="23">
        <f t="shared" ca="1" si="27"/>
        <v>2.2439160810505399E-3</v>
      </c>
      <c r="Q107" s="23"/>
      <c r="R107" s="23"/>
      <c r="S107" s="23"/>
    </row>
    <row r="108" spans="1:19">
      <c r="A108" s="160">
        <v>15135</v>
      </c>
      <c r="B108" s="160">
        <v>8.0638044964871369E-3</v>
      </c>
      <c r="C108" s="23"/>
      <c r="D108" s="161">
        <f t="shared" si="16"/>
        <v>1.5135000000000001</v>
      </c>
      <c r="E108" s="161">
        <f t="shared" si="16"/>
        <v>8.0638044964871369E-3</v>
      </c>
      <c r="F108" s="120">
        <f t="shared" si="21"/>
        <v>2.2906822500000001</v>
      </c>
      <c r="G108" s="120">
        <f t="shared" si="22"/>
        <v>3.4669475853750003</v>
      </c>
      <c r="H108" s="120">
        <f t="shared" si="23"/>
        <v>5.2472251704650628</v>
      </c>
      <c r="I108" s="120">
        <f t="shared" si="24"/>
        <v>1.2204568105433283E-2</v>
      </c>
      <c r="J108" s="120">
        <f t="shared" si="25"/>
        <v>1.8471613827573275E-2</v>
      </c>
      <c r="K108" s="120">
        <f t="shared" ca="1" si="17"/>
        <v>1.0062081590762204E-2</v>
      </c>
      <c r="L108" s="120">
        <f t="shared" ca="1" si="26"/>
        <v>3.9931113455044038E-6</v>
      </c>
      <c r="M108" s="120">
        <f t="shared" ca="1" si="18"/>
        <v>3197.0152493310675</v>
      </c>
      <c r="N108" s="120">
        <f t="shared" ca="1" si="19"/>
        <v>14881.747692816603</v>
      </c>
      <c r="O108" s="120">
        <f t="shared" ca="1" si="20"/>
        <v>3980.9527703229141</v>
      </c>
      <c r="P108" s="23">
        <f t="shared" ca="1" si="27"/>
        <v>-1.9982770942750666E-3</v>
      </c>
      <c r="Q108" s="23"/>
      <c r="R108" s="23"/>
      <c r="S108" s="23"/>
    </row>
    <row r="109" spans="1:19">
      <c r="A109" s="160">
        <v>15811.5</v>
      </c>
      <c r="B109" s="160">
        <v>1.3585417560534552E-2</v>
      </c>
      <c r="C109" s="23"/>
      <c r="D109" s="161">
        <f t="shared" si="16"/>
        <v>1.5811500000000001</v>
      </c>
      <c r="E109" s="161">
        <f t="shared" si="16"/>
        <v>1.3585417560534552E-2</v>
      </c>
      <c r="F109" s="120">
        <f t="shared" si="21"/>
        <v>2.5000353225</v>
      </c>
      <c r="G109" s="120">
        <f t="shared" si="22"/>
        <v>3.9529308501708753</v>
      </c>
      <c r="H109" s="120">
        <f t="shared" si="23"/>
        <v>6.2501766137476791</v>
      </c>
      <c r="I109" s="120">
        <f t="shared" si="24"/>
        <v>2.1480582975839206E-2</v>
      </c>
      <c r="J109" s="120">
        <f t="shared" si="25"/>
        <v>3.3964023772248164E-2</v>
      </c>
      <c r="K109" s="120">
        <f t="shared" ca="1" si="17"/>
        <v>1.2818727003067978E-2</v>
      </c>
      <c r="L109" s="120">
        <f t="shared" ca="1" si="26"/>
        <v>5.8781441090840501E-7</v>
      </c>
      <c r="M109" s="120">
        <f t="shared" ca="1" si="18"/>
        <v>7497.7495195647934</v>
      </c>
      <c r="N109" s="120">
        <f t="shared" ca="1" si="19"/>
        <v>33752.51896583433</v>
      </c>
      <c r="O109" s="120">
        <f t="shared" ca="1" si="20"/>
        <v>8635.2621111710669</v>
      </c>
      <c r="P109" s="23">
        <f t="shared" ca="1" si="27"/>
        <v>7.6669055746657333E-4</v>
      </c>
      <c r="Q109" s="23"/>
      <c r="R109" s="23"/>
      <c r="S109" s="23"/>
    </row>
    <row r="110" spans="1:19">
      <c r="A110" s="160"/>
      <c r="B110" s="160"/>
      <c r="C110" s="23"/>
      <c r="D110" s="161">
        <f t="shared" si="16"/>
        <v>0</v>
      </c>
      <c r="E110" s="161">
        <f t="shared" si="16"/>
        <v>0</v>
      </c>
      <c r="F110" s="120">
        <f t="shared" si="21"/>
        <v>0</v>
      </c>
      <c r="G110" s="120">
        <f t="shared" si="22"/>
        <v>0</v>
      </c>
      <c r="H110" s="120">
        <f t="shared" si="23"/>
        <v>0</v>
      </c>
      <c r="I110" s="120">
        <f t="shared" si="24"/>
        <v>0</v>
      </c>
      <c r="J110" s="120">
        <f t="shared" si="25"/>
        <v>0</v>
      </c>
      <c r="K110" s="120">
        <f t="shared" ca="1" si="17"/>
        <v>3.7748882661667676E-2</v>
      </c>
      <c r="L110" s="120">
        <f t="shared" ca="1" si="26"/>
        <v>1.4249781422043546E-3</v>
      </c>
      <c r="M110" s="120">
        <f t="shared" ca="1" si="18"/>
        <v>268974.91949952737</v>
      </c>
      <c r="N110" s="120">
        <f t="shared" ca="1" si="19"/>
        <v>1045939.9232504076</v>
      </c>
      <c r="O110" s="120">
        <f t="shared" ca="1" si="20"/>
        <v>224678.28668361731</v>
      </c>
      <c r="P110" s="23">
        <f t="shared" ca="1" si="27"/>
        <v>-3.7748882661667676E-2</v>
      </c>
      <c r="Q110" s="23"/>
      <c r="R110" s="23"/>
      <c r="S110" s="23"/>
    </row>
    <row r="111" spans="1:19">
      <c r="A111" s="160"/>
      <c r="B111" s="160"/>
      <c r="C111" s="23"/>
      <c r="D111" s="161">
        <f t="shared" si="16"/>
        <v>0</v>
      </c>
      <c r="E111" s="161">
        <f t="shared" si="16"/>
        <v>0</v>
      </c>
      <c r="F111" s="120">
        <f t="shared" si="21"/>
        <v>0</v>
      </c>
      <c r="G111" s="120">
        <f t="shared" si="22"/>
        <v>0</v>
      </c>
      <c r="H111" s="120">
        <f t="shared" si="23"/>
        <v>0</v>
      </c>
      <c r="I111" s="120">
        <f t="shared" si="24"/>
        <v>0</v>
      </c>
      <c r="J111" s="120">
        <f t="shared" si="25"/>
        <v>0</v>
      </c>
      <c r="K111" s="120">
        <f t="shared" ca="1" si="17"/>
        <v>3.7748882661667676E-2</v>
      </c>
      <c r="L111" s="120">
        <f t="shared" ca="1" si="26"/>
        <v>1.4249781422043546E-3</v>
      </c>
      <c r="M111" s="120">
        <f t="shared" ca="1" si="18"/>
        <v>268974.91949952737</v>
      </c>
      <c r="N111" s="120">
        <f t="shared" ca="1" si="19"/>
        <v>1045939.9232504076</v>
      </c>
      <c r="O111" s="120">
        <f t="shared" ca="1" si="20"/>
        <v>224678.28668361731</v>
      </c>
      <c r="P111" s="23">
        <f t="shared" ca="1" si="27"/>
        <v>-3.7748882661667676E-2</v>
      </c>
      <c r="Q111" s="23"/>
      <c r="R111" s="23"/>
      <c r="S111" s="23"/>
    </row>
    <row r="112" spans="1:19">
      <c r="A112" s="160"/>
      <c r="B112" s="160"/>
      <c r="C112" s="23"/>
      <c r="D112" s="161">
        <f t="shared" si="16"/>
        <v>0</v>
      </c>
      <c r="E112" s="161">
        <f t="shared" si="16"/>
        <v>0</v>
      </c>
      <c r="F112" s="120">
        <f t="shared" si="21"/>
        <v>0</v>
      </c>
      <c r="G112" s="120">
        <f t="shared" si="22"/>
        <v>0</v>
      </c>
      <c r="H112" s="120">
        <f t="shared" si="23"/>
        <v>0</v>
      </c>
      <c r="I112" s="120">
        <f t="shared" si="24"/>
        <v>0</v>
      </c>
      <c r="J112" s="120">
        <f t="shared" si="25"/>
        <v>0</v>
      </c>
      <c r="K112" s="120">
        <f t="shared" ca="1" si="17"/>
        <v>3.7748882661667676E-2</v>
      </c>
      <c r="L112" s="120">
        <f t="shared" ca="1" si="26"/>
        <v>1.4249781422043546E-3</v>
      </c>
      <c r="M112" s="120">
        <f t="shared" ca="1" si="18"/>
        <v>268974.91949952737</v>
      </c>
      <c r="N112" s="120">
        <f t="shared" ca="1" si="19"/>
        <v>1045939.9232504076</v>
      </c>
      <c r="O112" s="120">
        <f t="shared" ca="1" si="20"/>
        <v>224678.28668361731</v>
      </c>
      <c r="P112" s="23">
        <f t="shared" ca="1" si="27"/>
        <v>-3.7748882661667676E-2</v>
      </c>
      <c r="Q112" s="23"/>
      <c r="R112" s="23"/>
      <c r="S112" s="23"/>
    </row>
    <row r="113" spans="1:19">
      <c r="A113" s="160"/>
      <c r="B113" s="160"/>
      <c r="C113" s="23"/>
      <c r="D113" s="161">
        <f t="shared" si="16"/>
        <v>0</v>
      </c>
      <c r="E113" s="161">
        <f t="shared" si="16"/>
        <v>0</v>
      </c>
      <c r="F113" s="120">
        <f t="shared" si="21"/>
        <v>0</v>
      </c>
      <c r="G113" s="120">
        <f t="shared" si="22"/>
        <v>0</v>
      </c>
      <c r="H113" s="120">
        <f t="shared" si="23"/>
        <v>0</v>
      </c>
      <c r="I113" s="120">
        <f t="shared" si="24"/>
        <v>0</v>
      </c>
      <c r="J113" s="120">
        <f t="shared" si="25"/>
        <v>0</v>
      </c>
      <c r="K113" s="120">
        <f t="shared" ca="1" si="17"/>
        <v>3.7748882661667676E-2</v>
      </c>
      <c r="L113" s="120">
        <f t="shared" ca="1" si="26"/>
        <v>1.4249781422043546E-3</v>
      </c>
      <c r="M113" s="120">
        <f t="shared" ca="1" si="18"/>
        <v>268974.91949952737</v>
      </c>
      <c r="N113" s="120">
        <f t="shared" ca="1" si="19"/>
        <v>1045939.9232504076</v>
      </c>
      <c r="O113" s="120">
        <f t="shared" ca="1" si="20"/>
        <v>224678.28668361731</v>
      </c>
      <c r="P113" s="23">
        <f t="shared" ca="1" si="27"/>
        <v>-3.7748882661667676E-2</v>
      </c>
      <c r="Q113" s="23"/>
      <c r="R113" s="23"/>
      <c r="S113" s="23"/>
    </row>
    <row r="114" spans="1:19">
      <c r="A114" s="160"/>
      <c r="B114" s="160"/>
      <c r="C114" s="23"/>
      <c r="D114" s="161">
        <f t="shared" si="16"/>
        <v>0</v>
      </c>
      <c r="E114" s="161">
        <f t="shared" si="16"/>
        <v>0</v>
      </c>
      <c r="F114" s="120">
        <f t="shared" si="21"/>
        <v>0</v>
      </c>
      <c r="G114" s="120">
        <f t="shared" si="22"/>
        <v>0</v>
      </c>
      <c r="H114" s="120">
        <f t="shared" si="23"/>
        <v>0</v>
      </c>
      <c r="I114" s="120">
        <f t="shared" si="24"/>
        <v>0</v>
      </c>
      <c r="J114" s="120">
        <f t="shared" si="25"/>
        <v>0</v>
      </c>
      <c r="K114" s="120">
        <f t="shared" ca="1" si="17"/>
        <v>3.7748882661667676E-2</v>
      </c>
      <c r="L114" s="120">
        <f t="shared" ca="1" si="26"/>
        <v>1.4249781422043546E-3</v>
      </c>
      <c r="M114" s="120">
        <f t="shared" ca="1" si="18"/>
        <v>268974.91949952737</v>
      </c>
      <c r="N114" s="120">
        <f t="shared" ca="1" si="19"/>
        <v>1045939.9232504076</v>
      </c>
      <c r="O114" s="120">
        <f t="shared" ca="1" si="20"/>
        <v>224678.28668361731</v>
      </c>
      <c r="P114" s="23">
        <f t="shared" ca="1" si="27"/>
        <v>-3.7748882661667676E-2</v>
      </c>
      <c r="Q114" s="23"/>
      <c r="R114" s="23"/>
      <c r="S114" s="23"/>
    </row>
    <row r="115" spans="1:19">
      <c r="A115" s="160"/>
      <c r="B115" s="160"/>
      <c r="C115" s="23"/>
      <c r="D115" s="161">
        <f t="shared" ref="D115:E130" si="28">A115/A$18</f>
        <v>0</v>
      </c>
      <c r="E115" s="161">
        <f t="shared" si="28"/>
        <v>0</v>
      </c>
      <c r="F115" s="120">
        <f t="shared" si="21"/>
        <v>0</v>
      </c>
      <c r="G115" s="120">
        <f t="shared" si="22"/>
        <v>0</v>
      </c>
      <c r="H115" s="120">
        <f t="shared" si="23"/>
        <v>0</v>
      </c>
      <c r="I115" s="120">
        <f t="shared" si="24"/>
        <v>0</v>
      </c>
      <c r="J115" s="120">
        <f t="shared" si="25"/>
        <v>0</v>
      </c>
      <c r="K115" s="120">
        <f t="shared" ca="1" si="17"/>
        <v>3.7748882661667676E-2</v>
      </c>
      <c r="L115" s="120">
        <f t="shared" ca="1" si="26"/>
        <v>1.4249781422043546E-3</v>
      </c>
      <c r="M115" s="120">
        <f t="shared" ca="1" si="18"/>
        <v>268974.91949952737</v>
      </c>
      <c r="N115" s="120">
        <f t="shared" ca="1" si="19"/>
        <v>1045939.9232504076</v>
      </c>
      <c r="O115" s="120">
        <f t="shared" ca="1" si="20"/>
        <v>224678.28668361731</v>
      </c>
      <c r="P115" s="23">
        <f t="shared" ca="1" si="27"/>
        <v>-3.7748882661667676E-2</v>
      </c>
      <c r="Q115" s="23"/>
      <c r="R115" s="23"/>
      <c r="S115" s="23"/>
    </row>
    <row r="116" spans="1:19">
      <c r="A116" s="160"/>
      <c r="B116" s="160"/>
      <c r="C116" s="23"/>
      <c r="D116" s="161">
        <f t="shared" si="28"/>
        <v>0</v>
      </c>
      <c r="E116" s="161">
        <f t="shared" si="28"/>
        <v>0</v>
      </c>
      <c r="F116" s="120">
        <f t="shared" si="21"/>
        <v>0</v>
      </c>
      <c r="G116" s="120">
        <f t="shared" si="22"/>
        <v>0</v>
      </c>
      <c r="H116" s="120">
        <f t="shared" si="23"/>
        <v>0</v>
      </c>
      <c r="I116" s="120">
        <f t="shared" si="24"/>
        <v>0</v>
      </c>
      <c r="J116" s="120">
        <f t="shared" si="25"/>
        <v>0</v>
      </c>
      <c r="K116" s="120">
        <f t="shared" ca="1" si="17"/>
        <v>3.7748882661667676E-2</v>
      </c>
      <c r="L116" s="120">
        <f t="shared" ca="1" si="26"/>
        <v>1.4249781422043546E-3</v>
      </c>
      <c r="M116" s="120">
        <f t="shared" ca="1" si="18"/>
        <v>268974.91949952737</v>
      </c>
      <c r="N116" s="120">
        <f t="shared" ca="1" si="19"/>
        <v>1045939.9232504076</v>
      </c>
      <c r="O116" s="120">
        <f t="shared" ca="1" si="20"/>
        <v>224678.28668361731</v>
      </c>
      <c r="P116" s="23">
        <f t="shared" ca="1" si="27"/>
        <v>-3.7748882661667676E-2</v>
      </c>
      <c r="Q116" s="23"/>
      <c r="R116" s="23"/>
      <c r="S116" s="23"/>
    </row>
    <row r="117" spans="1:19">
      <c r="A117" s="160"/>
      <c r="B117" s="160"/>
      <c r="C117" s="23"/>
      <c r="D117" s="161">
        <f t="shared" si="28"/>
        <v>0</v>
      </c>
      <c r="E117" s="161">
        <f t="shared" si="28"/>
        <v>0</v>
      </c>
      <c r="F117" s="120">
        <f t="shared" si="21"/>
        <v>0</v>
      </c>
      <c r="G117" s="120">
        <f t="shared" si="22"/>
        <v>0</v>
      </c>
      <c r="H117" s="120">
        <f t="shared" si="23"/>
        <v>0</v>
      </c>
      <c r="I117" s="120">
        <f t="shared" si="24"/>
        <v>0</v>
      </c>
      <c r="J117" s="120">
        <f t="shared" si="25"/>
        <v>0</v>
      </c>
      <c r="K117" s="120">
        <f t="shared" ca="1" si="17"/>
        <v>3.7748882661667676E-2</v>
      </c>
      <c r="L117" s="120">
        <f t="shared" ca="1" si="26"/>
        <v>1.4249781422043546E-3</v>
      </c>
      <c r="M117" s="120">
        <f t="shared" ca="1" si="18"/>
        <v>268974.91949952737</v>
      </c>
      <c r="N117" s="120">
        <f t="shared" ca="1" si="19"/>
        <v>1045939.9232504076</v>
      </c>
      <c r="O117" s="120">
        <f t="shared" ca="1" si="20"/>
        <v>224678.28668361731</v>
      </c>
      <c r="P117" s="23">
        <f t="shared" ca="1" si="27"/>
        <v>-3.7748882661667676E-2</v>
      </c>
      <c r="Q117" s="23"/>
      <c r="R117" s="23"/>
      <c r="S117" s="23"/>
    </row>
    <row r="118" spans="1:19">
      <c r="A118" s="162"/>
      <c r="B118" s="162"/>
      <c r="C118" s="23"/>
      <c r="D118" s="161">
        <f t="shared" si="28"/>
        <v>0</v>
      </c>
      <c r="E118" s="161">
        <f t="shared" si="28"/>
        <v>0</v>
      </c>
      <c r="F118" s="120">
        <f t="shared" si="21"/>
        <v>0</v>
      </c>
      <c r="G118" s="120">
        <f t="shared" si="22"/>
        <v>0</v>
      </c>
      <c r="H118" s="120">
        <f t="shared" si="23"/>
        <v>0</v>
      </c>
      <c r="I118" s="120">
        <f t="shared" si="24"/>
        <v>0</v>
      </c>
      <c r="J118" s="120">
        <f t="shared" si="25"/>
        <v>0</v>
      </c>
      <c r="K118" s="120">
        <f t="shared" ca="1" si="17"/>
        <v>3.7748882661667676E-2</v>
      </c>
      <c r="L118" s="120">
        <f t="shared" ca="1" si="26"/>
        <v>1.4249781422043546E-3</v>
      </c>
      <c r="M118" s="120">
        <f t="shared" ca="1" si="18"/>
        <v>268974.91949952737</v>
      </c>
      <c r="N118" s="120">
        <f t="shared" ca="1" si="19"/>
        <v>1045939.9232504076</v>
      </c>
      <c r="O118" s="120">
        <f t="shared" ca="1" si="20"/>
        <v>224678.28668361731</v>
      </c>
      <c r="P118" s="23">
        <f t="shared" ca="1" si="27"/>
        <v>-3.7748882661667676E-2</v>
      </c>
      <c r="Q118" s="23"/>
      <c r="R118" s="23"/>
      <c r="S118" s="23"/>
    </row>
    <row r="119" spans="1:19">
      <c r="A119" s="162"/>
      <c r="B119" s="162"/>
      <c r="C119" s="23"/>
      <c r="D119" s="161">
        <f t="shared" si="28"/>
        <v>0</v>
      </c>
      <c r="E119" s="161">
        <f t="shared" si="28"/>
        <v>0</v>
      </c>
      <c r="F119" s="120">
        <f t="shared" si="21"/>
        <v>0</v>
      </c>
      <c r="G119" s="120">
        <f t="shared" si="22"/>
        <v>0</v>
      </c>
      <c r="H119" s="120">
        <f t="shared" si="23"/>
        <v>0</v>
      </c>
      <c r="I119" s="120">
        <f t="shared" si="24"/>
        <v>0</v>
      </c>
      <c r="J119" s="120">
        <f t="shared" si="25"/>
        <v>0</v>
      </c>
      <c r="K119" s="120">
        <f t="shared" ca="1" si="17"/>
        <v>3.7748882661667676E-2</v>
      </c>
      <c r="L119" s="120">
        <f t="shared" ca="1" si="26"/>
        <v>1.4249781422043546E-3</v>
      </c>
      <c r="M119" s="120">
        <f t="shared" ca="1" si="18"/>
        <v>268974.91949952737</v>
      </c>
      <c r="N119" s="120">
        <f t="shared" ca="1" si="19"/>
        <v>1045939.9232504076</v>
      </c>
      <c r="O119" s="120">
        <f t="shared" ca="1" si="20"/>
        <v>224678.28668361731</v>
      </c>
      <c r="P119" s="23">
        <f t="shared" ca="1" si="27"/>
        <v>-3.7748882661667676E-2</v>
      </c>
      <c r="Q119" s="23"/>
      <c r="R119" s="23"/>
      <c r="S119" s="23"/>
    </row>
    <row r="120" spans="1:19">
      <c r="A120" s="162"/>
      <c r="B120" s="162"/>
      <c r="C120" s="23"/>
      <c r="D120" s="161">
        <f t="shared" si="28"/>
        <v>0</v>
      </c>
      <c r="E120" s="161">
        <f t="shared" si="28"/>
        <v>0</v>
      </c>
      <c r="F120" s="120">
        <f t="shared" si="21"/>
        <v>0</v>
      </c>
      <c r="G120" s="120">
        <f t="shared" si="22"/>
        <v>0</v>
      </c>
      <c r="H120" s="120">
        <f t="shared" si="23"/>
        <v>0</v>
      </c>
      <c r="I120" s="120">
        <f t="shared" si="24"/>
        <v>0</v>
      </c>
      <c r="J120" s="120">
        <f t="shared" si="25"/>
        <v>0</v>
      </c>
      <c r="K120" s="120">
        <f t="shared" ca="1" si="17"/>
        <v>3.7748882661667676E-2</v>
      </c>
      <c r="L120" s="120">
        <f t="shared" ca="1" si="26"/>
        <v>1.4249781422043546E-3</v>
      </c>
      <c r="M120" s="120">
        <f t="shared" ca="1" si="18"/>
        <v>268974.91949952737</v>
      </c>
      <c r="N120" s="120">
        <f t="shared" ca="1" si="19"/>
        <v>1045939.9232504076</v>
      </c>
      <c r="O120" s="120">
        <f t="shared" ca="1" si="20"/>
        <v>224678.28668361731</v>
      </c>
      <c r="P120" s="23">
        <f t="shared" ca="1" si="27"/>
        <v>-3.7748882661667676E-2</v>
      </c>
      <c r="Q120" s="23"/>
      <c r="R120" s="23"/>
      <c r="S120" s="23"/>
    </row>
    <row r="121" spans="1:19">
      <c r="A121" s="162"/>
      <c r="B121" s="162"/>
      <c r="C121" s="23"/>
      <c r="D121" s="161">
        <f t="shared" si="28"/>
        <v>0</v>
      </c>
      <c r="E121" s="161">
        <f t="shared" si="28"/>
        <v>0</v>
      </c>
      <c r="F121" s="120">
        <f t="shared" si="21"/>
        <v>0</v>
      </c>
      <c r="G121" s="120">
        <f t="shared" si="22"/>
        <v>0</v>
      </c>
      <c r="H121" s="120">
        <f t="shared" si="23"/>
        <v>0</v>
      </c>
      <c r="I121" s="120">
        <f t="shared" si="24"/>
        <v>0</v>
      </c>
      <c r="J121" s="120">
        <f t="shared" si="25"/>
        <v>0</v>
      </c>
      <c r="K121" s="120">
        <f t="shared" ca="1" si="17"/>
        <v>3.7748882661667676E-2</v>
      </c>
      <c r="L121" s="120">
        <f t="shared" ca="1" si="26"/>
        <v>1.4249781422043546E-3</v>
      </c>
      <c r="M121" s="120">
        <f t="shared" ca="1" si="18"/>
        <v>268974.91949952737</v>
      </c>
      <c r="N121" s="120">
        <f t="shared" ca="1" si="19"/>
        <v>1045939.9232504076</v>
      </c>
      <c r="O121" s="120">
        <f t="shared" ca="1" si="20"/>
        <v>224678.28668361731</v>
      </c>
      <c r="P121" s="23">
        <f t="shared" ca="1" si="27"/>
        <v>-3.7748882661667676E-2</v>
      </c>
      <c r="Q121" s="23"/>
      <c r="R121" s="23"/>
      <c r="S121" s="23"/>
    </row>
    <row r="122" spans="1:19">
      <c r="A122" s="162"/>
      <c r="B122" s="162"/>
      <c r="C122" s="23"/>
      <c r="D122" s="161">
        <f t="shared" si="28"/>
        <v>0</v>
      </c>
      <c r="E122" s="161">
        <f t="shared" si="28"/>
        <v>0</v>
      </c>
      <c r="F122" s="120">
        <f t="shared" si="21"/>
        <v>0</v>
      </c>
      <c r="G122" s="120">
        <f t="shared" si="22"/>
        <v>0</v>
      </c>
      <c r="H122" s="120">
        <f t="shared" si="23"/>
        <v>0</v>
      </c>
      <c r="I122" s="120">
        <f t="shared" si="24"/>
        <v>0</v>
      </c>
      <c r="J122" s="120">
        <f t="shared" si="25"/>
        <v>0</v>
      </c>
      <c r="K122" s="120">
        <f t="shared" ca="1" si="17"/>
        <v>3.7748882661667676E-2</v>
      </c>
      <c r="L122" s="120">
        <f t="shared" ca="1" si="26"/>
        <v>1.4249781422043546E-3</v>
      </c>
      <c r="M122" s="120">
        <f t="shared" ca="1" si="18"/>
        <v>268974.91949952737</v>
      </c>
      <c r="N122" s="120">
        <f t="shared" ca="1" si="19"/>
        <v>1045939.9232504076</v>
      </c>
      <c r="O122" s="120">
        <f t="shared" ca="1" si="20"/>
        <v>224678.28668361731</v>
      </c>
      <c r="P122" s="23">
        <f t="shared" ca="1" si="27"/>
        <v>-3.7748882661667676E-2</v>
      </c>
      <c r="Q122" s="23"/>
      <c r="R122" s="23"/>
      <c r="S122" s="23"/>
    </row>
    <row r="123" spans="1:19">
      <c r="A123" s="162"/>
      <c r="B123" s="162"/>
      <c r="C123" s="23"/>
      <c r="D123" s="161">
        <f t="shared" si="28"/>
        <v>0</v>
      </c>
      <c r="E123" s="161">
        <f t="shared" si="28"/>
        <v>0</v>
      </c>
      <c r="F123" s="120">
        <f t="shared" si="21"/>
        <v>0</v>
      </c>
      <c r="G123" s="120">
        <f t="shared" si="22"/>
        <v>0</v>
      </c>
      <c r="H123" s="120">
        <f t="shared" si="23"/>
        <v>0</v>
      </c>
      <c r="I123" s="120">
        <f t="shared" si="24"/>
        <v>0</v>
      </c>
      <c r="J123" s="120">
        <f t="shared" si="25"/>
        <v>0</v>
      </c>
      <c r="K123" s="120">
        <f t="shared" ca="1" si="17"/>
        <v>3.7748882661667676E-2</v>
      </c>
      <c r="L123" s="120">
        <f t="shared" ca="1" si="26"/>
        <v>1.4249781422043546E-3</v>
      </c>
      <c r="M123" s="120">
        <f t="shared" ca="1" si="18"/>
        <v>268974.91949952737</v>
      </c>
      <c r="N123" s="120">
        <f t="shared" ca="1" si="19"/>
        <v>1045939.9232504076</v>
      </c>
      <c r="O123" s="120">
        <f t="shared" ca="1" si="20"/>
        <v>224678.28668361731</v>
      </c>
      <c r="P123" s="23">
        <f t="shared" ca="1" si="27"/>
        <v>-3.7748882661667676E-2</v>
      </c>
      <c r="Q123" s="23"/>
      <c r="R123" s="23"/>
      <c r="S123" s="23"/>
    </row>
    <row r="124" spans="1:19">
      <c r="A124" s="162"/>
      <c r="B124" s="162"/>
      <c r="C124" s="23"/>
      <c r="D124" s="161">
        <f t="shared" si="28"/>
        <v>0</v>
      </c>
      <c r="E124" s="161">
        <f t="shared" si="28"/>
        <v>0</v>
      </c>
      <c r="F124" s="120">
        <f t="shared" si="21"/>
        <v>0</v>
      </c>
      <c r="G124" s="120">
        <f t="shared" si="22"/>
        <v>0</v>
      </c>
      <c r="H124" s="120">
        <f t="shared" si="23"/>
        <v>0</v>
      </c>
      <c r="I124" s="120">
        <f t="shared" si="24"/>
        <v>0</v>
      </c>
      <c r="J124" s="120">
        <f t="shared" si="25"/>
        <v>0</v>
      </c>
      <c r="K124" s="120">
        <f t="shared" ca="1" si="17"/>
        <v>3.7748882661667676E-2</v>
      </c>
      <c r="L124" s="120">
        <f t="shared" ca="1" si="26"/>
        <v>1.4249781422043546E-3</v>
      </c>
      <c r="M124" s="120">
        <f t="shared" ca="1" si="18"/>
        <v>268974.91949952737</v>
      </c>
      <c r="N124" s="120">
        <f t="shared" ca="1" si="19"/>
        <v>1045939.9232504076</v>
      </c>
      <c r="O124" s="120">
        <f t="shared" ca="1" si="20"/>
        <v>224678.28668361731</v>
      </c>
      <c r="P124" s="23">
        <f t="shared" ca="1" si="27"/>
        <v>-3.7748882661667676E-2</v>
      </c>
      <c r="Q124" s="23"/>
      <c r="R124" s="23"/>
      <c r="S124" s="23"/>
    </row>
    <row r="125" spans="1:19">
      <c r="A125" s="162"/>
      <c r="B125" s="162"/>
      <c r="C125" s="23"/>
      <c r="D125" s="161">
        <f t="shared" si="28"/>
        <v>0</v>
      </c>
      <c r="E125" s="161">
        <f t="shared" si="28"/>
        <v>0</v>
      </c>
      <c r="F125" s="120">
        <f t="shared" si="21"/>
        <v>0</v>
      </c>
      <c r="G125" s="120">
        <f t="shared" si="22"/>
        <v>0</v>
      </c>
      <c r="H125" s="120">
        <f t="shared" si="23"/>
        <v>0</v>
      </c>
      <c r="I125" s="120">
        <f t="shared" si="24"/>
        <v>0</v>
      </c>
      <c r="J125" s="120">
        <f t="shared" si="25"/>
        <v>0</v>
      </c>
      <c r="K125" s="120">
        <f t="shared" ca="1" si="17"/>
        <v>3.7748882661667676E-2</v>
      </c>
      <c r="L125" s="120">
        <f t="shared" ca="1" si="26"/>
        <v>1.4249781422043546E-3</v>
      </c>
      <c r="M125" s="120">
        <f t="shared" ca="1" si="18"/>
        <v>268974.91949952737</v>
      </c>
      <c r="N125" s="120">
        <f t="shared" ca="1" si="19"/>
        <v>1045939.9232504076</v>
      </c>
      <c r="O125" s="120">
        <f t="shared" ca="1" si="20"/>
        <v>224678.28668361731</v>
      </c>
      <c r="P125" s="23">
        <f t="shared" ca="1" si="27"/>
        <v>-3.7748882661667676E-2</v>
      </c>
      <c r="Q125" s="23"/>
      <c r="R125" s="23"/>
      <c r="S125" s="23"/>
    </row>
    <row r="126" spans="1:19">
      <c r="A126" s="162"/>
      <c r="B126" s="162"/>
      <c r="C126" s="23"/>
      <c r="D126" s="161">
        <f t="shared" si="28"/>
        <v>0</v>
      </c>
      <c r="E126" s="161">
        <f t="shared" si="28"/>
        <v>0</v>
      </c>
      <c r="F126" s="120">
        <f t="shared" si="21"/>
        <v>0</v>
      </c>
      <c r="G126" s="120">
        <f t="shared" si="22"/>
        <v>0</v>
      </c>
      <c r="H126" s="120">
        <f t="shared" si="23"/>
        <v>0</v>
      </c>
      <c r="I126" s="120">
        <f t="shared" si="24"/>
        <v>0</v>
      </c>
      <c r="J126" s="120">
        <f t="shared" si="25"/>
        <v>0</v>
      </c>
      <c r="K126" s="120">
        <f t="shared" ca="1" si="17"/>
        <v>3.7748882661667676E-2</v>
      </c>
      <c r="L126" s="120">
        <f t="shared" ca="1" si="26"/>
        <v>1.4249781422043546E-3</v>
      </c>
      <c r="M126" s="120">
        <f t="shared" ca="1" si="18"/>
        <v>268974.91949952737</v>
      </c>
      <c r="N126" s="120">
        <f t="shared" ca="1" si="19"/>
        <v>1045939.9232504076</v>
      </c>
      <c r="O126" s="120">
        <f t="shared" ca="1" si="20"/>
        <v>224678.28668361731</v>
      </c>
      <c r="P126" s="23">
        <f t="shared" ca="1" si="27"/>
        <v>-3.7748882661667676E-2</v>
      </c>
      <c r="Q126" s="23"/>
      <c r="R126" s="23"/>
      <c r="S126" s="23"/>
    </row>
    <row r="127" spans="1:19">
      <c r="A127" s="162"/>
      <c r="B127" s="162"/>
      <c r="C127" s="23"/>
      <c r="D127" s="161">
        <f t="shared" si="28"/>
        <v>0</v>
      </c>
      <c r="E127" s="161">
        <f t="shared" si="28"/>
        <v>0</v>
      </c>
      <c r="F127" s="120">
        <f t="shared" si="21"/>
        <v>0</v>
      </c>
      <c r="G127" s="120">
        <f t="shared" si="22"/>
        <v>0</v>
      </c>
      <c r="H127" s="120">
        <f t="shared" si="23"/>
        <v>0</v>
      </c>
      <c r="I127" s="120">
        <f t="shared" si="24"/>
        <v>0</v>
      </c>
      <c r="J127" s="120">
        <f t="shared" si="25"/>
        <v>0</v>
      </c>
      <c r="K127" s="120">
        <f t="shared" ca="1" si="17"/>
        <v>3.7748882661667676E-2</v>
      </c>
      <c r="L127" s="120">
        <f t="shared" ca="1" si="26"/>
        <v>1.4249781422043546E-3</v>
      </c>
      <c r="M127" s="120">
        <f t="shared" ca="1" si="18"/>
        <v>268974.91949952737</v>
      </c>
      <c r="N127" s="120">
        <f t="shared" ca="1" si="19"/>
        <v>1045939.9232504076</v>
      </c>
      <c r="O127" s="120">
        <f t="shared" ca="1" si="20"/>
        <v>224678.28668361731</v>
      </c>
      <c r="P127" s="23">
        <f t="shared" ca="1" si="27"/>
        <v>-3.7748882661667676E-2</v>
      </c>
      <c r="Q127" s="23"/>
      <c r="R127" s="23"/>
      <c r="S127" s="23"/>
    </row>
    <row r="128" spans="1:19">
      <c r="A128" s="162"/>
      <c r="B128" s="162"/>
      <c r="C128" s="23"/>
      <c r="D128" s="161">
        <f t="shared" si="28"/>
        <v>0</v>
      </c>
      <c r="E128" s="161">
        <f t="shared" si="28"/>
        <v>0</v>
      </c>
      <c r="F128" s="120">
        <f t="shared" si="21"/>
        <v>0</v>
      </c>
      <c r="G128" s="120">
        <f t="shared" si="22"/>
        <v>0</v>
      </c>
      <c r="H128" s="120">
        <f t="shared" si="23"/>
        <v>0</v>
      </c>
      <c r="I128" s="120">
        <f t="shared" si="24"/>
        <v>0</v>
      </c>
      <c r="J128" s="120">
        <f t="shared" si="25"/>
        <v>0</v>
      </c>
      <c r="K128" s="120">
        <f t="shared" ca="1" si="17"/>
        <v>3.7748882661667676E-2</v>
      </c>
      <c r="L128" s="120">
        <f t="shared" ca="1" si="26"/>
        <v>1.4249781422043546E-3</v>
      </c>
      <c r="M128" s="120">
        <f t="shared" ca="1" si="18"/>
        <v>268974.91949952737</v>
      </c>
      <c r="N128" s="120">
        <f t="shared" ca="1" si="19"/>
        <v>1045939.9232504076</v>
      </c>
      <c r="O128" s="120">
        <f t="shared" ca="1" si="20"/>
        <v>224678.28668361731</v>
      </c>
      <c r="P128" s="23">
        <f t="shared" ca="1" si="27"/>
        <v>-3.7748882661667676E-2</v>
      </c>
      <c r="Q128" s="23"/>
      <c r="R128" s="23"/>
      <c r="S128" s="23"/>
    </row>
    <row r="129" spans="1:19">
      <c r="A129" s="162"/>
      <c r="B129" s="162"/>
      <c r="C129" s="23"/>
      <c r="D129" s="161">
        <f t="shared" si="28"/>
        <v>0</v>
      </c>
      <c r="E129" s="161">
        <f t="shared" si="28"/>
        <v>0</v>
      </c>
      <c r="F129" s="120">
        <f t="shared" si="21"/>
        <v>0</v>
      </c>
      <c r="G129" s="120">
        <f t="shared" si="22"/>
        <v>0</v>
      </c>
      <c r="H129" s="120">
        <f t="shared" si="23"/>
        <v>0</v>
      </c>
      <c r="I129" s="120">
        <f t="shared" si="24"/>
        <v>0</v>
      </c>
      <c r="J129" s="120">
        <f t="shared" si="25"/>
        <v>0</v>
      </c>
      <c r="K129" s="120">
        <f t="shared" ca="1" si="17"/>
        <v>3.7748882661667676E-2</v>
      </c>
      <c r="L129" s="120">
        <f t="shared" ca="1" si="26"/>
        <v>1.4249781422043546E-3</v>
      </c>
      <c r="M129" s="120">
        <f t="shared" ca="1" si="18"/>
        <v>268974.91949952737</v>
      </c>
      <c r="N129" s="120">
        <f t="shared" ca="1" si="19"/>
        <v>1045939.9232504076</v>
      </c>
      <c r="O129" s="120">
        <f t="shared" ca="1" si="20"/>
        <v>224678.28668361731</v>
      </c>
      <c r="P129" s="23">
        <f t="shared" ca="1" si="27"/>
        <v>-3.7748882661667676E-2</v>
      </c>
      <c r="Q129" s="23"/>
      <c r="R129" s="23"/>
      <c r="S129" s="23"/>
    </row>
    <row r="130" spans="1:19">
      <c r="A130" s="162"/>
      <c r="B130" s="162"/>
      <c r="C130" s="23"/>
      <c r="D130" s="161">
        <f t="shared" si="28"/>
        <v>0</v>
      </c>
      <c r="E130" s="161">
        <f t="shared" si="28"/>
        <v>0</v>
      </c>
      <c r="F130" s="120">
        <f t="shared" si="21"/>
        <v>0</v>
      </c>
      <c r="G130" s="120">
        <f t="shared" si="22"/>
        <v>0</v>
      </c>
      <c r="H130" s="120">
        <f t="shared" si="23"/>
        <v>0</v>
      </c>
      <c r="I130" s="120">
        <f t="shared" si="24"/>
        <v>0</v>
      </c>
      <c r="J130" s="120">
        <f t="shared" si="25"/>
        <v>0</v>
      </c>
      <c r="K130" s="120">
        <f t="shared" ca="1" si="17"/>
        <v>3.7748882661667676E-2</v>
      </c>
      <c r="L130" s="120">
        <f t="shared" ca="1" si="26"/>
        <v>1.4249781422043546E-3</v>
      </c>
      <c r="M130" s="120">
        <f t="shared" ca="1" si="18"/>
        <v>268974.91949952737</v>
      </c>
      <c r="N130" s="120">
        <f t="shared" ca="1" si="19"/>
        <v>1045939.9232504076</v>
      </c>
      <c r="O130" s="120">
        <f t="shared" ca="1" si="20"/>
        <v>224678.28668361731</v>
      </c>
      <c r="P130" s="23">
        <f t="shared" ca="1" si="27"/>
        <v>-3.7748882661667676E-2</v>
      </c>
      <c r="Q130" s="23"/>
      <c r="R130" s="23"/>
      <c r="S130" s="23"/>
    </row>
    <row r="131" spans="1:19">
      <c r="A131" s="162"/>
      <c r="B131" s="162"/>
      <c r="C131" s="23"/>
      <c r="D131" s="161">
        <f t="shared" ref="D131:E194" si="29">A131/A$18</f>
        <v>0</v>
      </c>
      <c r="E131" s="161">
        <f t="shared" si="29"/>
        <v>0</v>
      </c>
      <c r="F131" s="120">
        <f t="shared" si="21"/>
        <v>0</v>
      </c>
      <c r="G131" s="120">
        <f t="shared" si="22"/>
        <v>0</v>
      </c>
      <c r="H131" s="120">
        <f t="shared" si="23"/>
        <v>0</v>
      </c>
      <c r="I131" s="120">
        <f t="shared" si="24"/>
        <v>0</v>
      </c>
      <c r="J131" s="120">
        <f t="shared" si="25"/>
        <v>0</v>
      </c>
      <c r="K131" s="120">
        <f t="shared" ca="1" si="17"/>
        <v>3.7748882661667676E-2</v>
      </c>
      <c r="L131" s="120">
        <f t="shared" ca="1" si="26"/>
        <v>1.4249781422043546E-3</v>
      </c>
      <c r="M131" s="120">
        <f t="shared" ca="1" si="18"/>
        <v>268974.91949952737</v>
      </c>
      <c r="N131" s="120">
        <f t="shared" ca="1" si="19"/>
        <v>1045939.9232504076</v>
      </c>
      <c r="O131" s="120">
        <f t="shared" ca="1" si="20"/>
        <v>224678.28668361731</v>
      </c>
      <c r="P131" s="23">
        <f t="shared" ca="1" si="27"/>
        <v>-3.7748882661667676E-2</v>
      </c>
      <c r="Q131" s="23"/>
      <c r="R131" s="23"/>
      <c r="S131" s="23"/>
    </row>
    <row r="132" spans="1:19">
      <c r="A132" s="162"/>
      <c r="B132" s="162"/>
      <c r="C132" s="23"/>
      <c r="D132" s="161">
        <f t="shared" si="29"/>
        <v>0</v>
      </c>
      <c r="E132" s="161">
        <f t="shared" si="29"/>
        <v>0</v>
      </c>
      <c r="F132" s="120">
        <f t="shared" si="21"/>
        <v>0</v>
      </c>
      <c r="G132" s="120">
        <f t="shared" si="22"/>
        <v>0</v>
      </c>
      <c r="H132" s="120">
        <f t="shared" si="23"/>
        <v>0</v>
      </c>
      <c r="I132" s="120">
        <f t="shared" si="24"/>
        <v>0</v>
      </c>
      <c r="J132" s="120">
        <f t="shared" si="25"/>
        <v>0</v>
      </c>
      <c r="K132" s="120">
        <f t="shared" ca="1" si="17"/>
        <v>3.7748882661667676E-2</v>
      </c>
      <c r="L132" s="120">
        <f t="shared" ca="1" si="26"/>
        <v>1.4249781422043546E-3</v>
      </c>
      <c r="M132" s="120">
        <f t="shared" ca="1" si="18"/>
        <v>268974.91949952737</v>
      </c>
      <c r="N132" s="120">
        <f t="shared" ca="1" si="19"/>
        <v>1045939.9232504076</v>
      </c>
      <c r="O132" s="120">
        <f t="shared" ca="1" si="20"/>
        <v>224678.28668361731</v>
      </c>
      <c r="P132" s="23">
        <f t="shared" ca="1" si="27"/>
        <v>-3.7748882661667676E-2</v>
      </c>
      <c r="Q132" s="23"/>
      <c r="R132" s="23"/>
      <c r="S132" s="23"/>
    </row>
    <row r="133" spans="1:19">
      <c r="A133" s="162"/>
      <c r="B133" s="162"/>
      <c r="C133" s="23"/>
      <c r="D133" s="161">
        <f t="shared" si="29"/>
        <v>0</v>
      </c>
      <c r="E133" s="161">
        <f t="shared" si="29"/>
        <v>0</v>
      </c>
      <c r="F133" s="120">
        <f t="shared" si="21"/>
        <v>0</v>
      </c>
      <c r="G133" s="120">
        <f t="shared" si="22"/>
        <v>0</v>
      </c>
      <c r="H133" s="120">
        <f t="shared" si="23"/>
        <v>0</v>
      </c>
      <c r="I133" s="120">
        <f t="shared" si="24"/>
        <v>0</v>
      </c>
      <c r="J133" s="120">
        <f t="shared" si="25"/>
        <v>0</v>
      </c>
      <c r="K133" s="120">
        <f t="shared" ca="1" si="17"/>
        <v>3.7748882661667676E-2</v>
      </c>
      <c r="L133" s="120">
        <f t="shared" ca="1" si="26"/>
        <v>1.4249781422043546E-3</v>
      </c>
      <c r="M133" s="120">
        <f t="shared" ca="1" si="18"/>
        <v>268974.91949952737</v>
      </c>
      <c r="N133" s="120">
        <f t="shared" ca="1" si="19"/>
        <v>1045939.9232504076</v>
      </c>
      <c r="O133" s="120">
        <f t="shared" ca="1" si="20"/>
        <v>224678.28668361731</v>
      </c>
      <c r="P133" s="23">
        <f t="shared" ca="1" si="27"/>
        <v>-3.7748882661667676E-2</v>
      </c>
      <c r="Q133" s="23"/>
      <c r="R133" s="23"/>
      <c r="S133" s="23"/>
    </row>
    <row r="134" spans="1:19">
      <c r="A134" s="162"/>
      <c r="B134" s="162"/>
      <c r="C134" s="23"/>
      <c r="D134" s="161">
        <f t="shared" si="29"/>
        <v>0</v>
      </c>
      <c r="E134" s="161">
        <f t="shared" si="29"/>
        <v>0</v>
      </c>
      <c r="F134" s="120">
        <f t="shared" si="21"/>
        <v>0</v>
      </c>
      <c r="G134" s="120">
        <f t="shared" si="22"/>
        <v>0</v>
      </c>
      <c r="H134" s="120">
        <f t="shared" si="23"/>
        <v>0</v>
      </c>
      <c r="I134" s="120">
        <f t="shared" si="24"/>
        <v>0</v>
      </c>
      <c r="J134" s="120">
        <f t="shared" si="25"/>
        <v>0</v>
      </c>
      <c r="K134" s="120">
        <f t="shared" ca="1" si="17"/>
        <v>3.7748882661667676E-2</v>
      </c>
      <c r="L134" s="120">
        <f t="shared" ca="1" si="26"/>
        <v>1.4249781422043546E-3</v>
      </c>
      <c r="M134" s="120">
        <f t="shared" ca="1" si="18"/>
        <v>268974.91949952737</v>
      </c>
      <c r="N134" s="120">
        <f t="shared" ca="1" si="19"/>
        <v>1045939.9232504076</v>
      </c>
      <c r="O134" s="120">
        <f t="shared" ca="1" si="20"/>
        <v>224678.28668361731</v>
      </c>
      <c r="P134" s="23">
        <f t="shared" ca="1" si="27"/>
        <v>-3.7748882661667676E-2</v>
      </c>
      <c r="Q134" s="23"/>
      <c r="R134" s="23"/>
      <c r="S134" s="23"/>
    </row>
    <row r="135" spans="1:19">
      <c r="A135" s="162"/>
      <c r="B135" s="162"/>
      <c r="C135" s="23"/>
      <c r="D135" s="161">
        <f t="shared" si="29"/>
        <v>0</v>
      </c>
      <c r="E135" s="161">
        <f t="shared" si="29"/>
        <v>0</v>
      </c>
      <c r="F135" s="120">
        <f t="shared" si="21"/>
        <v>0</v>
      </c>
      <c r="G135" s="120">
        <f t="shared" si="22"/>
        <v>0</v>
      </c>
      <c r="H135" s="120">
        <f t="shared" si="23"/>
        <v>0</v>
      </c>
      <c r="I135" s="120">
        <f t="shared" si="24"/>
        <v>0</v>
      </c>
      <c r="J135" s="120">
        <f t="shared" si="25"/>
        <v>0</v>
      </c>
      <c r="K135" s="120">
        <f t="shared" ca="1" si="17"/>
        <v>3.7748882661667676E-2</v>
      </c>
      <c r="L135" s="120">
        <f t="shared" ca="1" si="26"/>
        <v>1.4249781422043546E-3</v>
      </c>
      <c r="M135" s="120">
        <f t="shared" ca="1" si="18"/>
        <v>268974.91949952737</v>
      </c>
      <c r="N135" s="120">
        <f t="shared" ca="1" si="19"/>
        <v>1045939.9232504076</v>
      </c>
      <c r="O135" s="120">
        <f t="shared" ca="1" si="20"/>
        <v>224678.28668361731</v>
      </c>
      <c r="P135" s="23">
        <f t="shared" ca="1" si="27"/>
        <v>-3.7748882661667676E-2</v>
      </c>
      <c r="Q135" s="23"/>
      <c r="R135" s="23"/>
      <c r="S135" s="23"/>
    </row>
    <row r="136" spans="1:19">
      <c r="A136" s="162"/>
      <c r="B136" s="162"/>
      <c r="C136" s="23"/>
      <c r="D136" s="161">
        <f t="shared" si="29"/>
        <v>0</v>
      </c>
      <c r="E136" s="161">
        <f t="shared" si="29"/>
        <v>0</v>
      </c>
      <c r="F136" s="120">
        <f t="shared" si="21"/>
        <v>0</v>
      </c>
      <c r="G136" s="120">
        <f t="shared" si="22"/>
        <v>0</v>
      </c>
      <c r="H136" s="120">
        <f t="shared" si="23"/>
        <v>0</v>
      </c>
      <c r="I136" s="120">
        <f t="shared" si="24"/>
        <v>0</v>
      </c>
      <c r="J136" s="120">
        <f t="shared" si="25"/>
        <v>0</v>
      </c>
      <c r="K136" s="120">
        <f t="shared" ca="1" si="17"/>
        <v>3.7748882661667676E-2</v>
      </c>
      <c r="L136" s="120">
        <f t="shared" ca="1" si="26"/>
        <v>1.4249781422043546E-3</v>
      </c>
      <c r="M136" s="120">
        <f t="shared" ca="1" si="18"/>
        <v>268974.91949952737</v>
      </c>
      <c r="N136" s="120">
        <f t="shared" ca="1" si="19"/>
        <v>1045939.9232504076</v>
      </c>
      <c r="O136" s="120">
        <f t="shared" ca="1" si="20"/>
        <v>224678.28668361731</v>
      </c>
      <c r="P136" s="23">
        <f t="shared" ca="1" si="27"/>
        <v>-3.7748882661667676E-2</v>
      </c>
      <c r="Q136" s="23"/>
      <c r="R136" s="23"/>
      <c r="S136" s="23"/>
    </row>
    <row r="137" spans="1:19">
      <c r="A137" s="162"/>
      <c r="B137" s="162"/>
      <c r="C137" s="23"/>
      <c r="D137" s="161">
        <f t="shared" si="29"/>
        <v>0</v>
      </c>
      <c r="E137" s="161">
        <f t="shared" si="29"/>
        <v>0</v>
      </c>
      <c r="F137" s="120">
        <f t="shared" si="21"/>
        <v>0</v>
      </c>
      <c r="G137" s="120">
        <f t="shared" si="22"/>
        <v>0</v>
      </c>
      <c r="H137" s="120">
        <f t="shared" si="23"/>
        <v>0</v>
      </c>
      <c r="I137" s="120">
        <f t="shared" si="24"/>
        <v>0</v>
      </c>
      <c r="J137" s="120">
        <f t="shared" si="25"/>
        <v>0</v>
      </c>
      <c r="K137" s="120">
        <f t="shared" ca="1" si="17"/>
        <v>3.7748882661667676E-2</v>
      </c>
      <c r="L137" s="120">
        <f t="shared" ca="1" si="26"/>
        <v>1.4249781422043546E-3</v>
      </c>
      <c r="M137" s="120">
        <f t="shared" ca="1" si="18"/>
        <v>268974.91949952737</v>
      </c>
      <c r="N137" s="120">
        <f t="shared" ca="1" si="19"/>
        <v>1045939.9232504076</v>
      </c>
      <c r="O137" s="120">
        <f t="shared" ca="1" si="20"/>
        <v>224678.28668361731</v>
      </c>
      <c r="P137" s="23">
        <f t="shared" ca="1" si="27"/>
        <v>-3.7748882661667676E-2</v>
      </c>
      <c r="Q137" s="23"/>
      <c r="R137" s="23"/>
      <c r="S137" s="23"/>
    </row>
    <row r="138" spans="1:19">
      <c r="A138" s="162"/>
      <c r="B138" s="162"/>
      <c r="C138" s="23"/>
      <c r="D138" s="161">
        <f t="shared" si="29"/>
        <v>0</v>
      </c>
      <c r="E138" s="161">
        <f t="shared" si="29"/>
        <v>0</v>
      </c>
      <c r="F138" s="120">
        <f t="shared" si="21"/>
        <v>0</v>
      </c>
      <c r="G138" s="120">
        <f t="shared" si="22"/>
        <v>0</v>
      </c>
      <c r="H138" s="120">
        <f t="shared" si="23"/>
        <v>0</v>
      </c>
      <c r="I138" s="120">
        <f t="shared" si="24"/>
        <v>0</v>
      </c>
      <c r="J138" s="120">
        <f t="shared" si="25"/>
        <v>0</v>
      </c>
      <c r="K138" s="120">
        <f t="shared" ca="1" si="17"/>
        <v>3.7748882661667676E-2</v>
      </c>
      <c r="L138" s="120">
        <f t="shared" ca="1" si="26"/>
        <v>1.4249781422043546E-3</v>
      </c>
      <c r="M138" s="120">
        <f t="shared" ca="1" si="18"/>
        <v>268974.91949952737</v>
      </c>
      <c r="N138" s="120">
        <f t="shared" ca="1" si="19"/>
        <v>1045939.9232504076</v>
      </c>
      <c r="O138" s="120">
        <f t="shared" ca="1" si="20"/>
        <v>224678.28668361731</v>
      </c>
      <c r="P138" s="23">
        <f t="shared" ca="1" si="27"/>
        <v>-3.7748882661667676E-2</v>
      </c>
      <c r="Q138" s="23"/>
      <c r="R138" s="23"/>
      <c r="S138" s="23"/>
    </row>
    <row r="139" spans="1:19">
      <c r="A139" s="162"/>
      <c r="B139" s="162"/>
      <c r="C139" s="23"/>
      <c r="D139" s="161">
        <f t="shared" si="29"/>
        <v>0</v>
      </c>
      <c r="E139" s="161">
        <f t="shared" si="29"/>
        <v>0</v>
      </c>
      <c r="F139" s="120">
        <f t="shared" si="21"/>
        <v>0</v>
      </c>
      <c r="G139" s="120">
        <f t="shared" si="22"/>
        <v>0</v>
      </c>
      <c r="H139" s="120">
        <f t="shared" si="23"/>
        <v>0</v>
      </c>
      <c r="I139" s="120">
        <f t="shared" si="24"/>
        <v>0</v>
      </c>
      <c r="J139" s="120">
        <f t="shared" si="25"/>
        <v>0</v>
      </c>
      <c r="K139" s="120">
        <f t="shared" ca="1" si="17"/>
        <v>3.7748882661667676E-2</v>
      </c>
      <c r="L139" s="120">
        <f t="shared" ca="1" si="26"/>
        <v>1.4249781422043546E-3</v>
      </c>
      <c r="M139" s="120">
        <f t="shared" ca="1" si="18"/>
        <v>268974.91949952737</v>
      </c>
      <c r="N139" s="120">
        <f t="shared" ca="1" si="19"/>
        <v>1045939.9232504076</v>
      </c>
      <c r="O139" s="120">
        <f t="shared" ca="1" si="20"/>
        <v>224678.28668361731</v>
      </c>
      <c r="P139" s="23">
        <f t="shared" ca="1" si="27"/>
        <v>-3.7748882661667676E-2</v>
      </c>
      <c r="Q139" s="23"/>
      <c r="R139" s="23"/>
      <c r="S139" s="23"/>
    </row>
    <row r="140" spans="1:19">
      <c r="A140" s="162"/>
      <c r="B140" s="162"/>
      <c r="C140" s="23"/>
      <c r="D140" s="161">
        <f t="shared" si="29"/>
        <v>0</v>
      </c>
      <c r="E140" s="161">
        <f t="shared" si="29"/>
        <v>0</v>
      </c>
      <c r="F140" s="120">
        <f t="shared" si="21"/>
        <v>0</v>
      </c>
      <c r="G140" s="120">
        <f t="shared" si="22"/>
        <v>0</v>
      </c>
      <c r="H140" s="120">
        <f t="shared" si="23"/>
        <v>0</v>
      </c>
      <c r="I140" s="120">
        <f t="shared" si="24"/>
        <v>0</v>
      </c>
      <c r="J140" s="120">
        <f t="shared" si="25"/>
        <v>0</v>
      </c>
      <c r="K140" s="120">
        <f t="shared" ca="1" si="17"/>
        <v>3.7748882661667676E-2</v>
      </c>
      <c r="L140" s="120">
        <f t="shared" ca="1" si="26"/>
        <v>1.4249781422043546E-3</v>
      </c>
      <c r="M140" s="120">
        <f t="shared" ca="1" si="18"/>
        <v>268974.91949952737</v>
      </c>
      <c r="N140" s="120">
        <f t="shared" ca="1" si="19"/>
        <v>1045939.9232504076</v>
      </c>
      <c r="O140" s="120">
        <f t="shared" ca="1" si="20"/>
        <v>224678.28668361731</v>
      </c>
      <c r="P140" s="23">
        <f t="shared" ca="1" si="27"/>
        <v>-3.7748882661667676E-2</v>
      </c>
      <c r="Q140" s="23"/>
      <c r="R140" s="23"/>
      <c r="S140" s="23"/>
    </row>
    <row r="141" spans="1:19">
      <c r="A141" s="162"/>
      <c r="B141" s="162"/>
      <c r="C141" s="23"/>
      <c r="D141" s="161">
        <f t="shared" si="29"/>
        <v>0</v>
      </c>
      <c r="E141" s="161">
        <f t="shared" si="29"/>
        <v>0</v>
      </c>
      <c r="F141" s="120">
        <f t="shared" si="21"/>
        <v>0</v>
      </c>
      <c r="G141" s="120">
        <f t="shared" si="22"/>
        <v>0</v>
      </c>
      <c r="H141" s="120">
        <f t="shared" si="23"/>
        <v>0</v>
      </c>
      <c r="I141" s="120">
        <f t="shared" si="24"/>
        <v>0</v>
      </c>
      <c r="J141" s="120">
        <f t="shared" si="25"/>
        <v>0</v>
      </c>
      <c r="K141" s="120">
        <f t="shared" ca="1" si="17"/>
        <v>3.7748882661667676E-2</v>
      </c>
      <c r="L141" s="120">
        <f t="shared" ca="1" si="26"/>
        <v>1.4249781422043546E-3</v>
      </c>
      <c r="M141" s="120">
        <f t="shared" ca="1" si="18"/>
        <v>268974.91949952737</v>
      </c>
      <c r="N141" s="120">
        <f t="shared" ca="1" si="19"/>
        <v>1045939.9232504076</v>
      </c>
      <c r="O141" s="120">
        <f t="shared" ca="1" si="20"/>
        <v>224678.28668361731</v>
      </c>
      <c r="P141" s="23">
        <f t="shared" ca="1" si="27"/>
        <v>-3.7748882661667676E-2</v>
      </c>
      <c r="Q141" s="23"/>
      <c r="R141" s="23"/>
      <c r="S141" s="23"/>
    </row>
    <row r="142" spans="1:19">
      <c r="A142" s="162"/>
      <c r="B142" s="162"/>
      <c r="C142" s="23"/>
      <c r="D142" s="161">
        <f t="shared" si="29"/>
        <v>0</v>
      </c>
      <c r="E142" s="161">
        <f t="shared" si="29"/>
        <v>0</v>
      </c>
      <c r="F142" s="120">
        <f t="shared" si="21"/>
        <v>0</v>
      </c>
      <c r="G142" s="120">
        <f t="shared" si="22"/>
        <v>0</v>
      </c>
      <c r="H142" s="120">
        <f t="shared" si="23"/>
        <v>0</v>
      </c>
      <c r="I142" s="120">
        <f t="shared" si="24"/>
        <v>0</v>
      </c>
      <c r="J142" s="120">
        <f t="shared" si="25"/>
        <v>0</v>
      </c>
      <c r="K142" s="120">
        <f t="shared" ca="1" si="17"/>
        <v>3.7748882661667676E-2</v>
      </c>
      <c r="L142" s="120">
        <f t="shared" ca="1" si="26"/>
        <v>1.4249781422043546E-3</v>
      </c>
      <c r="M142" s="120">
        <f t="shared" ca="1" si="18"/>
        <v>268974.91949952737</v>
      </c>
      <c r="N142" s="120">
        <f t="shared" ca="1" si="19"/>
        <v>1045939.9232504076</v>
      </c>
      <c r="O142" s="120">
        <f t="shared" ca="1" si="20"/>
        <v>224678.28668361731</v>
      </c>
      <c r="P142" s="23">
        <f t="shared" ca="1" si="27"/>
        <v>-3.7748882661667676E-2</v>
      </c>
      <c r="Q142" s="23"/>
      <c r="R142" s="23"/>
      <c r="S142" s="23"/>
    </row>
    <row r="143" spans="1:19">
      <c r="A143" s="162"/>
      <c r="B143" s="162"/>
      <c r="C143" s="23"/>
      <c r="D143" s="161">
        <f t="shared" si="29"/>
        <v>0</v>
      </c>
      <c r="E143" s="161">
        <f t="shared" si="29"/>
        <v>0</v>
      </c>
      <c r="F143" s="120">
        <f t="shared" si="21"/>
        <v>0</v>
      </c>
      <c r="G143" s="120">
        <f t="shared" si="22"/>
        <v>0</v>
      </c>
      <c r="H143" s="120">
        <f t="shared" si="23"/>
        <v>0</v>
      </c>
      <c r="I143" s="120">
        <f t="shared" si="24"/>
        <v>0</v>
      </c>
      <c r="J143" s="120">
        <f t="shared" si="25"/>
        <v>0</v>
      </c>
      <c r="K143" s="120">
        <f t="shared" ca="1" si="17"/>
        <v>3.7748882661667676E-2</v>
      </c>
      <c r="L143" s="120">
        <f t="shared" ca="1" si="26"/>
        <v>1.4249781422043546E-3</v>
      </c>
      <c r="M143" s="120">
        <f t="shared" ca="1" si="18"/>
        <v>268974.91949952737</v>
      </c>
      <c r="N143" s="120">
        <f t="shared" ca="1" si="19"/>
        <v>1045939.9232504076</v>
      </c>
      <c r="O143" s="120">
        <f t="shared" ca="1" si="20"/>
        <v>224678.28668361731</v>
      </c>
      <c r="P143" s="23">
        <f t="shared" ca="1" si="27"/>
        <v>-3.7748882661667676E-2</v>
      </c>
      <c r="Q143" s="23"/>
      <c r="R143" s="23"/>
      <c r="S143" s="23"/>
    </row>
    <row r="144" spans="1:19">
      <c r="A144" s="162"/>
      <c r="B144" s="162"/>
      <c r="C144" s="23"/>
      <c r="D144" s="161">
        <f t="shared" si="29"/>
        <v>0</v>
      </c>
      <c r="E144" s="161">
        <f t="shared" si="29"/>
        <v>0</v>
      </c>
      <c r="F144" s="120">
        <f t="shared" si="21"/>
        <v>0</v>
      </c>
      <c r="G144" s="120">
        <f t="shared" si="22"/>
        <v>0</v>
      </c>
      <c r="H144" s="120">
        <f t="shared" si="23"/>
        <v>0</v>
      </c>
      <c r="I144" s="120">
        <f t="shared" si="24"/>
        <v>0</v>
      </c>
      <c r="J144" s="120">
        <f t="shared" si="25"/>
        <v>0</v>
      </c>
      <c r="K144" s="120">
        <f t="shared" ca="1" si="17"/>
        <v>3.7748882661667676E-2</v>
      </c>
      <c r="L144" s="120">
        <f t="shared" ca="1" si="26"/>
        <v>1.4249781422043546E-3</v>
      </c>
      <c r="M144" s="120">
        <f t="shared" ca="1" si="18"/>
        <v>268974.91949952737</v>
      </c>
      <c r="N144" s="120">
        <f t="shared" ca="1" si="19"/>
        <v>1045939.9232504076</v>
      </c>
      <c r="O144" s="120">
        <f t="shared" ca="1" si="20"/>
        <v>224678.28668361731</v>
      </c>
      <c r="P144" s="23">
        <f t="shared" ca="1" si="27"/>
        <v>-3.7748882661667676E-2</v>
      </c>
      <c r="Q144" s="23"/>
      <c r="R144" s="23"/>
      <c r="S144" s="23"/>
    </row>
    <row r="145" spans="1:19">
      <c r="A145" s="162"/>
      <c r="B145" s="162"/>
      <c r="C145" s="23"/>
      <c r="D145" s="161">
        <f t="shared" si="29"/>
        <v>0</v>
      </c>
      <c r="E145" s="161">
        <f t="shared" si="29"/>
        <v>0</v>
      </c>
      <c r="F145" s="120">
        <f t="shared" si="21"/>
        <v>0</v>
      </c>
      <c r="G145" s="120">
        <f t="shared" si="22"/>
        <v>0</v>
      </c>
      <c r="H145" s="120">
        <f t="shared" si="23"/>
        <v>0</v>
      </c>
      <c r="I145" s="120">
        <f t="shared" si="24"/>
        <v>0</v>
      </c>
      <c r="J145" s="120">
        <f t="shared" si="25"/>
        <v>0</v>
      </c>
      <c r="K145" s="120">
        <f t="shared" ca="1" si="17"/>
        <v>3.7748882661667676E-2</v>
      </c>
      <c r="L145" s="120">
        <f t="shared" ca="1" si="26"/>
        <v>1.4249781422043546E-3</v>
      </c>
      <c r="M145" s="120">
        <f t="shared" ca="1" si="18"/>
        <v>268974.91949952737</v>
      </c>
      <c r="N145" s="120">
        <f t="shared" ca="1" si="19"/>
        <v>1045939.9232504076</v>
      </c>
      <c r="O145" s="120">
        <f t="shared" ca="1" si="20"/>
        <v>224678.28668361731</v>
      </c>
      <c r="P145" s="23">
        <f t="shared" ca="1" si="27"/>
        <v>-3.7748882661667676E-2</v>
      </c>
      <c r="Q145" s="23"/>
      <c r="R145" s="23"/>
      <c r="S145" s="23"/>
    </row>
    <row r="146" spans="1:19">
      <c r="A146" s="162"/>
      <c r="B146" s="162"/>
      <c r="C146" s="23"/>
      <c r="D146" s="161">
        <f t="shared" si="29"/>
        <v>0</v>
      </c>
      <c r="E146" s="161">
        <f t="shared" si="29"/>
        <v>0</v>
      </c>
      <c r="F146" s="120">
        <f t="shared" si="21"/>
        <v>0</v>
      </c>
      <c r="G146" s="120">
        <f t="shared" si="22"/>
        <v>0</v>
      </c>
      <c r="H146" s="120">
        <f t="shared" si="23"/>
        <v>0</v>
      </c>
      <c r="I146" s="120">
        <f t="shared" si="24"/>
        <v>0</v>
      </c>
      <c r="J146" s="120">
        <f t="shared" si="25"/>
        <v>0</v>
      </c>
      <c r="K146" s="120">
        <f t="shared" ca="1" si="17"/>
        <v>3.7748882661667676E-2</v>
      </c>
      <c r="L146" s="120">
        <f t="shared" ca="1" si="26"/>
        <v>1.4249781422043546E-3</v>
      </c>
      <c r="M146" s="120">
        <f t="shared" ca="1" si="18"/>
        <v>268974.91949952737</v>
      </c>
      <c r="N146" s="120">
        <f t="shared" ca="1" si="19"/>
        <v>1045939.9232504076</v>
      </c>
      <c r="O146" s="120">
        <f t="shared" ca="1" si="20"/>
        <v>224678.28668361731</v>
      </c>
      <c r="P146" s="23">
        <f t="shared" ca="1" si="27"/>
        <v>-3.7748882661667676E-2</v>
      </c>
      <c r="Q146" s="23"/>
      <c r="R146" s="23"/>
      <c r="S146" s="23"/>
    </row>
    <row r="147" spans="1:19">
      <c r="A147" s="162"/>
      <c r="B147" s="162"/>
      <c r="C147" s="23"/>
      <c r="D147" s="161">
        <f t="shared" si="29"/>
        <v>0</v>
      </c>
      <c r="E147" s="161">
        <f t="shared" si="29"/>
        <v>0</v>
      </c>
      <c r="F147" s="120">
        <f t="shared" si="21"/>
        <v>0</v>
      </c>
      <c r="G147" s="120">
        <f t="shared" si="22"/>
        <v>0</v>
      </c>
      <c r="H147" s="120">
        <f t="shared" si="23"/>
        <v>0</v>
      </c>
      <c r="I147" s="120">
        <f t="shared" si="24"/>
        <v>0</v>
      </c>
      <c r="J147" s="120">
        <f t="shared" si="25"/>
        <v>0</v>
      </c>
      <c r="K147" s="120">
        <f t="shared" ref="K147:K210" ca="1" si="30">+E$4+E$5*D147+E$6*D147^2</f>
        <v>3.7748882661667676E-2</v>
      </c>
      <c r="L147" s="120">
        <f t="shared" ca="1" si="26"/>
        <v>1.4249781422043546E-3</v>
      </c>
      <c r="M147" s="120">
        <f t="shared" ref="M147:M210" ca="1" si="31">(M$1-M$2*D147+M$3*F147)^2</f>
        <v>268974.91949952737</v>
      </c>
      <c r="N147" s="120">
        <f t="shared" ref="N147:N210" ca="1" si="32">(-M$2+M$4*D147-M$5*F147)^2</f>
        <v>1045939.9232504076</v>
      </c>
      <c r="O147" s="120">
        <f t="shared" ref="O147:O210" ca="1" si="33">+(M$3-D147*M$5+F147*M$6)^2</f>
        <v>224678.28668361731</v>
      </c>
      <c r="P147" s="23">
        <f t="shared" ca="1" si="27"/>
        <v>-3.7748882661667676E-2</v>
      </c>
      <c r="Q147" s="23"/>
      <c r="R147" s="23"/>
      <c r="S147" s="23"/>
    </row>
    <row r="148" spans="1:19">
      <c r="A148" s="162"/>
      <c r="B148" s="162"/>
      <c r="C148" s="23"/>
      <c r="D148" s="161">
        <f t="shared" si="29"/>
        <v>0</v>
      </c>
      <c r="E148" s="161">
        <f t="shared" si="29"/>
        <v>0</v>
      </c>
      <c r="F148" s="120">
        <f t="shared" ref="F148:F211" si="34">D148*D148</f>
        <v>0</v>
      </c>
      <c r="G148" s="120">
        <f t="shared" ref="G148:G211" si="35">D148*F148</f>
        <v>0</v>
      </c>
      <c r="H148" s="120">
        <f t="shared" ref="H148:H211" si="36">F148*F148</f>
        <v>0</v>
      </c>
      <c r="I148" s="120">
        <f t="shared" ref="I148:I211" si="37">E148*D148</f>
        <v>0</v>
      </c>
      <c r="J148" s="120">
        <f t="shared" ref="J148:J211" si="38">I148*D148</f>
        <v>0</v>
      </c>
      <c r="K148" s="120">
        <f t="shared" ca="1" si="30"/>
        <v>3.7748882661667676E-2</v>
      </c>
      <c r="L148" s="120">
        <f t="shared" ref="L148:L211" ca="1" si="39">+(K148-E148)^2</f>
        <v>1.4249781422043546E-3</v>
      </c>
      <c r="M148" s="120">
        <f t="shared" ca="1" si="31"/>
        <v>268974.91949952737</v>
      </c>
      <c r="N148" s="120">
        <f t="shared" ca="1" si="32"/>
        <v>1045939.9232504076</v>
      </c>
      <c r="O148" s="120">
        <f t="shared" ca="1" si="33"/>
        <v>224678.28668361731</v>
      </c>
      <c r="P148" s="23">
        <f t="shared" ref="P148:P211" ca="1" si="40">+E148-K148</f>
        <v>-3.7748882661667676E-2</v>
      </c>
      <c r="Q148" s="23"/>
      <c r="R148" s="23"/>
      <c r="S148" s="23"/>
    </row>
    <row r="149" spans="1:19">
      <c r="A149" s="162"/>
      <c r="B149" s="162"/>
      <c r="C149" s="23"/>
      <c r="D149" s="161">
        <f t="shared" si="29"/>
        <v>0</v>
      </c>
      <c r="E149" s="161">
        <f t="shared" si="29"/>
        <v>0</v>
      </c>
      <c r="F149" s="120">
        <f t="shared" si="34"/>
        <v>0</v>
      </c>
      <c r="G149" s="120">
        <f t="shared" si="35"/>
        <v>0</v>
      </c>
      <c r="H149" s="120">
        <f t="shared" si="36"/>
        <v>0</v>
      </c>
      <c r="I149" s="120">
        <f t="shared" si="37"/>
        <v>0</v>
      </c>
      <c r="J149" s="120">
        <f t="shared" si="38"/>
        <v>0</v>
      </c>
      <c r="K149" s="120">
        <f t="shared" ca="1" si="30"/>
        <v>3.7748882661667676E-2</v>
      </c>
      <c r="L149" s="120">
        <f t="shared" ca="1" si="39"/>
        <v>1.4249781422043546E-3</v>
      </c>
      <c r="M149" s="120">
        <f t="shared" ca="1" si="31"/>
        <v>268974.91949952737</v>
      </c>
      <c r="N149" s="120">
        <f t="shared" ca="1" si="32"/>
        <v>1045939.9232504076</v>
      </c>
      <c r="O149" s="120">
        <f t="shared" ca="1" si="33"/>
        <v>224678.28668361731</v>
      </c>
      <c r="P149" s="23">
        <f t="shared" ca="1" si="40"/>
        <v>-3.7748882661667676E-2</v>
      </c>
      <c r="Q149" s="23"/>
      <c r="R149" s="23"/>
      <c r="S149" s="23"/>
    </row>
    <row r="150" spans="1:19">
      <c r="A150" s="162"/>
      <c r="B150" s="162"/>
      <c r="C150" s="23"/>
      <c r="D150" s="161">
        <f t="shared" si="29"/>
        <v>0</v>
      </c>
      <c r="E150" s="161">
        <f t="shared" si="29"/>
        <v>0</v>
      </c>
      <c r="F150" s="120">
        <f t="shared" si="34"/>
        <v>0</v>
      </c>
      <c r="G150" s="120">
        <f t="shared" si="35"/>
        <v>0</v>
      </c>
      <c r="H150" s="120">
        <f t="shared" si="36"/>
        <v>0</v>
      </c>
      <c r="I150" s="120">
        <f t="shared" si="37"/>
        <v>0</v>
      </c>
      <c r="J150" s="120">
        <f t="shared" si="38"/>
        <v>0</v>
      </c>
      <c r="K150" s="120">
        <f t="shared" ca="1" si="30"/>
        <v>3.7748882661667676E-2</v>
      </c>
      <c r="L150" s="120">
        <f t="shared" ca="1" si="39"/>
        <v>1.4249781422043546E-3</v>
      </c>
      <c r="M150" s="120">
        <f t="shared" ca="1" si="31"/>
        <v>268974.91949952737</v>
      </c>
      <c r="N150" s="120">
        <f t="shared" ca="1" si="32"/>
        <v>1045939.9232504076</v>
      </c>
      <c r="O150" s="120">
        <f t="shared" ca="1" si="33"/>
        <v>224678.28668361731</v>
      </c>
      <c r="P150" s="23">
        <f t="shared" ca="1" si="40"/>
        <v>-3.7748882661667676E-2</v>
      </c>
      <c r="Q150" s="23"/>
      <c r="R150" s="23"/>
      <c r="S150" s="23"/>
    </row>
    <row r="151" spans="1:19">
      <c r="A151" s="162"/>
      <c r="B151" s="162"/>
      <c r="C151" s="23"/>
      <c r="D151" s="161">
        <f t="shared" si="29"/>
        <v>0</v>
      </c>
      <c r="E151" s="161">
        <f t="shared" si="29"/>
        <v>0</v>
      </c>
      <c r="F151" s="120">
        <f t="shared" si="34"/>
        <v>0</v>
      </c>
      <c r="G151" s="120">
        <f t="shared" si="35"/>
        <v>0</v>
      </c>
      <c r="H151" s="120">
        <f t="shared" si="36"/>
        <v>0</v>
      </c>
      <c r="I151" s="120">
        <f t="shared" si="37"/>
        <v>0</v>
      </c>
      <c r="J151" s="120">
        <f t="shared" si="38"/>
        <v>0</v>
      </c>
      <c r="K151" s="120">
        <f t="shared" ca="1" si="30"/>
        <v>3.7748882661667676E-2</v>
      </c>
      <c r="L151" s="120">
        <f t="shared" ca="1" si="39"/>
        <v>1.4249781422043546E-3</v>
      </c>
      <c r="M151" s="120">
        <f t="shared" ca="1" si="31"/>
        <v>268974.91949952737</v>
      </c>
      <c r="N151" s="120">
        <f t="shared" ca="1" si="32"/>
        <v>1045939.9232504076</v>
      </c>
      <c r="O151" s="120">
        <f t="shared" ca="1" si="33"/>
        <v>224678.28668361731</v>
      </c>
      <c r="P151" s="23">
        <f t="shared" ca="1" si="40"/>
        <v>-3.7748882661667676E-2</v>
      </c>
      <c r="Q151" s="23"/>
      <c r="R151" s="23"/>
      <c r="S151" s="23"/>
    </row>
    <row r="152" spans="1:19">
      <c r="A152" s="162"/>
      <c r="B152" s="162"/>
      <c r="C152" s="23"/>
      <c r="D152" s="161">
        <f t="shared" si="29"/>
        <v>0</v>
      </c>
      <c r="E152" s="161">
        <f t="shared" si="29"/>
        <v>0</v>
      </c>
      <c r="F152" s="120">
        <f t="shared" si="34"/>
        <v>0</v>
      </c>
      <c r="G152" s="120">
        <f t="shared" si="35"/>
        <v>0</v>
      </c>
      <c r="H152" s="120">
        <f t="shared" si="36"/>
        <v>0</v>
      </c>
      <c r="I152" s="120">
        <f t="shared" si="37"/>
        <v>0</v>
      </c>
      <c r="J152" s="120">
        <f t="shared" si="38"/>
        <v>0</v>
      </c>
      <c r="K152" s="120">
        <f t="shared" ca="1" si="30"/>
        <v>3.7748882661667676E-2</v>
      </c>
      <c r="L152" s="120">
        <f t="shared" ca="1" si="39"/>
        <v>1.4249781422043546E-3</v>
      </c>
      <c r="M152" s="120">
        <f t="shared" ca="1" si="31"/>
        <v>268974.91949952737</v>
      </c>
      <c r="N152" s="120">
        <f t="shared" ca="1" si="32"/>
        <v>1045939.9232504076</v>
      </c>
      <c r="O152" s="120">
        <f t="shared" ca="1" si="33"/>
        <v>224678.28668361731</v>
      </c>
      <c r="P152" s="23">
        <f t="shared" ca="1" si="40"/>
        <v>-3.7748882661667676E-2</v>
      </c>
      <c r="Q152" s="23"/>
      <c r="R152" s="23"/>
      <c r="S152" s="23"/>
    </row>
    <row r="153" spans="1:19">
      <c r="A153" s="162"/>
      <c r="B153" s="162"/>
      <c r="C153" s="23"/>
      <c r="D153" s="161">
        <f t="shared" si="29"/>
        <v>0</v>
      </c>
      <c r="E153" s="161">
        <f t="shared" si="29"/>
        <v>0</v>
      </c>
      <c r="F153" s="120">
        <f t="shared" si="34"/>
        <v>0</v>
      </c>
      <c r="G153" s="120">
        <f t="shared" si="35"/>
        <v>0</v>
      </c>
      <c r="H153" s="120">
        <f t="shared" si="36"/>
        <v>0</v>
      </c>
      <c r="I153" s="120">
        <f t="shared" si="37"/>
        <v>0</v>
      </c>
      <c r="J153" s="120">
        <f t="shared" si="38"/>
        <v>0</v>
      </c>
      <c r="K153" s="120">
        <f t="shared" ca="1" si="30"/>
        <v>3.7748882661667676E-2</v>
      </c>
      <c r="L153" s="120">
        <f t="shared" ca="1" si="39"/>
        <v>1.4249781422043546E-3</v>
      </c>
      <c r="M153" s="120">
        <f t="shared" ca="1" si="31"/>
        <v>268974.91949952737</v>
      </c>
      <c r="N153" s="120">
        <f t="shared" ca="1" si="32"/>
        <v>1045939.9232504076</v>
      </c>
      <c r="O153" s="120">
        <f t="shared" ca="1" si="33"/>
        <v>224678.28668361731</v>
      </c>
      <c r="P153" s="23">
        <f t="shared" ca="1" si="40"/>
        <v>-3.7748882661667676E-2</v>
      </c>
      <c r="Q153" s="23"/>
      <c r="R153" s="23"/>
      <c r="S153" s="23"/>
    </row>
    <row r="154" spans="1:19">
      <c r="A154" s="162"/>
      <c r="B154" s="162"/>
      <c r="C154" s="23"/>
      <c r="D154" s="161">
        <f t="shared" si="29"/>
        <v>0</v>
      </c>
      <c r="E154" s="161">
        <f t="shared" si="29"/>
        <v>0</v>
      </c>
      <c r="F154" s="120">
        <f t="shared" si="34"/>
        <v>0</v>
      </c>
      <c r="G154" s="120">
        <f t="shared" si="35"/>
        <v>0</v>
      </c>
      <c r="H154" s="120">
        <f t="shared" si="36"/>
        <v>0</v>
      </c>
      <c r="I154" s="120">
        <f t="shared" si="37"/>
        <v>0</v>
      </c>
      <c r="J154" s="120">
        <f t="shared" si="38"/>
        <v>0</v>
      </c>
      <c r="K154" s="120">
        <f t="shared" ca="1" si="30"/>
        <v>3.7748882661667676E-2</v>
      </c>
      <c r="L154" s="120">
        <f t="shared" ca="1" si="39"/>
        <v>1.4249781422043546E-3</v>
      </c>
      <c r="M154" s="120">
        <f t="shared" ca="1" si="31"/>
        <v>268974.91949952737</v>
      </c>
      <c r="N154" s="120">
        <f t="shared" ca="1" si="32"/>
        <v>1045939.9232504076</v>
      </c>
      <c r="O154" s="120">
        <f t="shared" ca="1" si="33"/>
        <v>224678.28668361731</v>
      </c>
      <c r="P154" s="23">
        <f t="shared" ca="1" si="40"/>
        <v>-3.7748882661667676E-2</v>
      </c>
      <c r="Q154" s="23"/>
      <c r="R154" s="23"/>
      <c r="S154" s="23"/>
    </row>
    <row r="155" spans="1:19">
      <c r="A155" s="162"/>
      <c r="B155" s="162"/>
      <c r="C155" s="23"/>
      <c r="D155" s="161">
        <f t="shared" si="29"/>
        <v>0</v>
      </c>
      <c r="E155" s="161">
        <f t="shared" si="29"/>
        <v>0</v>
      </c>
      <c r="F155" s="120">
        <f t="shared" si="34"/>
        <v>0</v>
      </c>
      <c r="G155" s="120">
        <f t="shared" si="35"/>
        <v>0</v>
      </c>
      <c r="H155" s="120">
        <f t="shared" si="36"/>
        <v>0</v>
      </c>
      <c r="I155" s="120">
        <f t="shared" si="37"/>
        <v>0</v>
      </c>
      <c r="J155" s="120">
        <f t="shared" si="38"/>
        <v>0</v>
      </c>
      <c r="K155" s="120">
        <f t="shared" ca="1" si="30"/>
        <v>3.7748882661667676E-2</v>
      </c>
      <c r="L155" s="120">
        <f t="shared" ca="1" si="39"/>
        <v>1.4249781422043546E-3</v>
      </c>
      <c r="M155" s="120">
        <f t="shared" ca="1" si="31"/>
        <v>268974.91949952737</v>
      </c>
      <c r="N155" s="120">
        <f t="shared" ca="1" si="32"/>
        <v>1045939.9232504076</v>
      </c>
      <c r="O155" s="120">
        <f t="shared" ca="1" si="33"/>
        <v>224678.28668361731</v>
      </c>
      <c r="P155" s="23">
        <f t="shared" ca="1" si="40"/>
        <v>-3.7748882661667676E-2</v>
      </c>
      <c r="Q155" s="23"/>
      <c r="R155" s="23"/>
      <c r="S155" s="23"/>
    </row>
    <row r="156" spans="1:19">
      <c r="A156" s="162"/>
      <c r="B156" s="162"/>
      <c r="C156" s="23"/>
      <c r="D156" s="161">
        <f t="shared" si="29"/>
        <v>0</v>
      </c>
      <c r="E156" s="161">
        <f t="shared" si="29"/>
        <v>0</v>
      </c>
      <c r="F156" s="120">
        <f t="shared" si="34"/>
        <v>0</v>
      </c>
      <c r="G156" s="120">
        <f t="shared" si="35"/>
        <v>0</v>
      </c>
      <c r="H156" s="120">
        <f t="shared" si="36"/>
        <v>0</v>
      </c>
      <c r="I156" s="120">
        <f t="shared" si="37"/>
        <v>0</v>
      </c>
      <c r="J156" s="120">
        <f t="shared" si="38"/>
        <v>0</v>
      </c>
      <c r="K156" s="120">
        <f t="shared" ca="1" si="30"/>
        <v>3.7748882661667676E-2</v>
      </c>
      <c r="L156" s="120">
        <f t="shared" ca="1" si="39"/>
        <v>1.4249781422043546E-3</v>
      </c>
      <c r="M156" s="120">
        <f t="shared" ca="1" si="31"/>
        <v>268974.91949952737</v>
      </c>
      <c r="N156" s="120">
        <f t="shared" ca="1" si="32"/>
        <v>1045939.9232504076</v>
      </c>
      <c r="O156" s="120">
        <f t="shared" ca="1" si="33"/>
        <v>224678.28668361731</v>
      </c>
      <c r="P156" s="23">
        <f t="shared" ca="1" si="40"/>
        <v>-3.7748882661667676E-2</v>
      </c>
      <c r="Q156" s="23"/>
      <c r="R156" s="23"/>
      <c r="S156" s="23"/>
    </row>
    <row r="157" spans="1:19">
      <c r="A157" s="162"/>
      <c r="B157" s="162"/>
      <c r="C157" s="23"/>
      <c r="D157" s="161">
        <f t="shared" si="29"/>
        <v>0</v>
      </c>
      <c r="E157" s="161">
        <f t="shared" si="29"/>
        <v>0</v>
      </c>
      <c r="F157" s="120">
        <f t="shared" si="34"/>
        <v>0</v>
      </c>
      <c r="G157" s="120">
        <f t="shared" si="35"/>
        <v>0</v>
      </c>
      <c r="H157" s="120">
        <f t="shared" si="36"/>
        <v>0</v>
      </c>
      <c r="I157" s="120">
        <f t="shared" si="37"/>
        <v>0</v>
      </c>
      <c r="J157" s="120">
        <f t="shared" si="38"/>
        <v>0</v>
      </c>
      <c r="K157" s="120">
        <f t="shared" ca="1" si="30"/>
        <v>3.7748882661667676E-2</v>
      </c>
      <c r="L157" s="120">
        <f t="shared" ca="1" si="39"/>
        <v>1.4249781422043546E-3</v>
      </c>
      <c r="M157" s="120">
        <f t="shared" ca="1" si="31"/>
        <v>268974.91949952737</v>
      </c>
      <c r="N157" s="120">
        <f t="shared" ca="1" si="32"/>
        <v>1045939.9232504076</v>
      </c>
      <c r="O157" s="120">
        <f t="shared" ca="1" si="33"/>
        <v>224678.28668361731</v>
      </c>
      <c r="P157" s="23">
        <f t="shared" ca="1" si="40"/>
        <v>-3.7748882661667676E-2</v>
      </c>
      <c r="Q157" s="23"/>
      <c r="R157" s="23"/>
      <c r="S157" s="23"/>
    </row>
    <row r="158" spans="1:19">
      <c r="A158" s="162"/>
      <c r="B158" s="162"/>
      <c r="C158" s="23"/>
      <c r="D158" s="161">
        <f t="shared" si="29"/>
        <v>0</v>
      </c>
      <c r="E158" s="161">
        <f t="shared" si="29"/>
        <v>0</v>
      </c>
      <c r="F158" s="120">
        <f t="shared" si="34"/>
        <v>0</v>
      </c>
      <c r="G158" s="120">
        <f t="shared" si="35"/>
        <v>0</v>
      </c>
      <c r="H158" s="120">
        <f t="shared" si="36"/>
        <v>0</v>
      </c>
      <c r="I158" s="120">
        <f t="shared" si="37"/>
        <v>0</v>
      </c>
      <c r="J158" s="120">
        <f t="shared" si="38"/>
        <v>0</v>
      </c>
      <c r="K158" s="120">
        <f t="shared" ca="1" si="30"/>
        <v>3.7748882661667676E-2</v>
      </c>
      <c r="L158" s="120">
        <f t="shared" ca="1" si="39"/>
        <v>1.4249781422043546E-3</v>
      </c>
      <c r="M158" s="120">
        <f t="shared" ca="1" si="31"/>
        <v>268974.91949952737</v>
      </c>
      <c r="N158" s="120">
        <f t="shared" ca="1" si="32"/>
        <v>1045939.9232504076</v>
      </c>
      <c r="O158" s="120">
        <f t="shared" ca="1" si="33"/>
        <v>224678.28668361731</v>
      </c>
      <c r="P158" s="23">
        <f t="shared" ca="1" si="40"/>
        <v>-3.7748882661667676E-2</v>
      </c>
      <c r="Q158" s="23"/>
      <c r="R158" s="23"/>
      <c r="S158" s="23"/>
    </row>
    <row r="159" spans="1:19">
      <c r="A159" s="23"/>
      <c r="B159" s="23"/>
      <c r="C159" s="23"/>
      <c r="D159" s="161">
        <f t="shared" si="29"/>
        <v>0</v>
      </c>
      <c r="E159" s="161">
        <f t="shared" si="29"/>
        <v>0</v>
      </c>
      <c r="F159" s="120">
        <f t="shared" si="34"/>
        <v>0</v>
      </c>
      <c r="G159" s="120">
        <f t="shared" si="35"/>
        <v>0</v>
      </c>
      <c r="H159" s="120">
        <f t="shared" si="36"/>
        <v>0</v>
      </c>
      <c r="I159" s="120">
        <f t="shared" si="37"/>
        <v>0</v>
      </c>
      <c r="J159" s="120">
        <f t="shared" si="38"/>
        <v>0</v>
      </c>
      <c r="K159" s="120">
        <f t="shared" ca="1" si="30"/>
        <v>3.7748882661667676E-2</v>
      </c>
      <c r="L159" s="120">
        <f t="shared" ca="1" si="39"/>
        <v>1.4249781422043546E-3</v>
      </c>
      <c r="M159" s="120">
        <f t="shared" ca="1" si="31"/>
        <v>268974.91949952737</v>
      </c>
      <c r="N159" s="120">
        <f t="shared" ca="1" si="32"/>
        <v>1045939.9232504076</v>
      </c>
      <c r="O159" s="120">
        <f t="shared" ca="1" si="33"/>
        <v>224678.28668361731</v>
      </c>
      <c r="P159" s="23">
        <f t="shared" ca="1" si="40"/>
        <v>-3.7748882661667676E-2</v>
      </c>
      <c r="Q159" s="23"/>
      <c r="R159" s="23"/>
      <c r="S159" s="23"/>
    </row>
    <row r="160" spans="1:19">
      <c r="A160" s="23"/>
      <c r="B160" s="23"/>
      <c r="C160" s="23"/>
      <c r="D160" s="161">
        <f t="shared" si="29"/>
        <v>0</v>
      </c>
      <c r="E160" s="161">
        <f t="shared" si="29"/>
        <v>0</v>
      </c>
      <c r="F160" s="120">
        <f t="shared" si="34"/>
        <v>0</v>
      </c>
      <c r="G160" s="120">
        <f t="shared" si="35"/>
        <v>0</v>
      </c>
      <c r="H160" s="120">
        <f t="shared" si="36"/>
        <v>0</v>
      </c>
      <c r="I160" s="120">
        <f t="shared" si="37"/>
        <v>0</v>
      </c>
      <c r="J160" s="120">
        <f t="shared" si="38"/>
        <v>0</v>
      </c>
      <c r="K160" s="120">
        <f t="shared" ca="1" si="30"/>
        <v>3.7748882661667676E-2</v>
      </c>
      <c r="L160" s="120">
        <f t="shared" ca="1" si="39"/>
        <v>1.4249781422043546E-3</v>
      </c>
      <c r="M160" s="120">
        <f t="shared" ca="1" si="31"/>
        <v>268974.91949952737</v>
      </c>
      <c r="N160" s="120">
        <f t="shared" ca="1" si="32"/>
        <v>1045939.9232504076</v>
      </c>
      <c r="O160" s="120">
        <f t="shared" ca="1" si="33"/>
        <v>224678.28668361731</v>
      </c>
      <c r="P160" s="23">
        <f t="shared" ca="1" si="40"/>
        <v>-3.7748882661667676E-2</v>
      </c>
      <c r="Q160" s="23"/>
      <c r="R160" s="23"/>
      <c r="S160" s="23"/>
    </row>
    <row r="161" spans="1:19">
      <c r="A161" s="23"/>
      <c r="B161" s="23"/>
      <c r="C161" s="23"/>
      <c r="D161" s="161">
        <f t="shared" si="29"/>
        <v>0</v>
      </c>
      <c r="E161" s="161">
        <f t="shared" si="29"/>
        <v>0</v>
      </c>
      <c r="F161" s="120">
        <f t="shared" si="34"/>
        <v>0</v>
      </c>
      <c r="G161" s="120">
        <f t="shared" si="35"/>
        <v>0</v>
      </c>
      <c r="H161" s="120">
        <f t="shared" si="36"/>
        <v>0</v>
      </c>
      <c r="I161" s="120">
        <f t="shared" si="37"/>
        <v>0</v>
      </c>
      <c r="J161" s="120">
        <f t="shared" si="38"/>
        <v>0</v>
      </c>
      <c r="K161" s="120">
        <f t="shared" ca="1" si="30"/>
        <v>3.7748882661667676E-2</v>
      </c>
      <c r="L161" s="120">
        <f t="shared" ca="1" si="39"/>
        <v>1.4249781422043546E-3</v>
      </c>
      <c r="M161" s="120">
        <f t="shared" ca="1" si="31"/>
        <v>268974.91949952737</v>
      </c>
      <c r="N161" s="120">
        <f t="shared" ca="1" si="32"/>
        <v>1045939.9232504076</v>
      </c>
      <c r="O161" s="120">
        <f t="shared" ca="1" si="33"/>
        <v>224678.28668361731</v>
      </c>
      <c r="P161" s="23">
        <f t="shared" ca="1" si="40"/>
        <v>-3.7748882661667676E-2</v>
      </c>
      <c r="Q161" s="23"/>
      <c r="R161" s="23"/>
      <c r="S161" s="23"/>
    </row>
    <row r="162" spans="1:19">
      <c r="A162" s="23"/>
      <c r="B162" s="23"/>
      <c r="C162" s="23"/>
      <c r="D162" s="161">
        <f t="shared" si="29"/>
        <v>0</v>
      </c>
      <c r="E162" s="161">
        <f t="shared" si="29"/>
        <v>0</v>
      </c>
      <c r="F162" s="120">
        <f t="shared" si="34"/>
        <v>0</v>
      </c>
      <c r="G162" s="120">
        <f t="shared" si="35"/>
        <v>0</v>
      </c>
      <c r="H162" s="120">
        <f t="shared" si="36"/>
        <v>0</v>
      </c>
      <c r="I162" s="120">
        <f t="shared" si="37"/>
        <v>0</v>
      </c>
      <c r="J162" s="120">
        <f t="shared" si="38"/>
        <v>0</v>
      </c>
      <c r="K162" s="120">
        <f t="shared" ca="1" si="30"/>
        <v>3.7748882661667676E-2</v>
      </c>
      <c r="L162" s="120">
        <f t="shared" ca="1" si="39"/>
        <v>1.4249781422043546E-3</v>
      </c>
      <c r="M162" s="120">
        <f t="shared" ca="1" si="31"/>
        <v>268974.91949952737</v>
      </c>
      <c r="N162" s="120">
        <f t="shared" ca="1" si="32"/>
        <v>1045939.9232504076</v>
      </c>
      <c r="O162" s="120">
        <f t="shared" ca="1" si="33"/>
        <v>224678.28668361731</v>
      </c>
      <c r="P162" s="23">
        <f t="shared" ca="1" si="40"/>
        <v>-3.7748882661667676E-2</v>
      </c>
      <c r="Q162" s="23"/>
      <c r="R162" s="23"/>
      <c r="S162" s="23"/>
    </row>
    <row r="163" spans="1:19">
      <c r="A163" s="23"/>
      <c r="B163" s="23"/>
      <c r="C163" s="23"/>
      <c r="D163" s="161">
        <f t="shared" si="29"/>
        <v>0</v>
      </c>
      <c r="E163" s="161">
        <f t="shared" si="29"/>
        <v>0</v>
      </c>
      <c r="F163" s="120">
        <f t="shared" si="34"/>
        <v>0</v>
      </c>
      <c r="G163" s="120">
        <f t="shared" si="35"/>
        <v>0</v>
      </c>
      <c r="H163" s="120">
        <f t="shared" si="36"/>
        <v>0</v>
      </c>
      <c r="I163" s="120">
        <f t="shared" si="37"/>
        <v>0</v>
      </c>
      <c r="J163" s="120">
        <f t="shared" si="38"/>
        <v>0</v>
      </c>
      <c r="K163" s="120">
        <f t="shared" ca="1" si="30"/>
        <v>3.7748882661667676E-2</v>
      </c>
      <c r="L163" s="120">
        <f t="shared" ca="1" si="39"/>
        <v>1.4249781422043546E-3</v>
      </c>
      <c r="M163" s="120">
        <f t="shared" ca="1" si="31"/>
        <v>268974.91949952737</v>
      </c>
      <c r="N163" s="120">
        <f t="shared" ca="1" si="32"/>
        <v>1045939.9232504076</v>
      </c>
      <c r="O163" s="120">
        <f t="shared" ca="1" si="33"/>
        <v>224678.28668361731</v>
      </c>
      <c r="P163" s="23">
        <f t="shared" ca="1" si="40"/>
        <v>-3.7748882661667676E-2</v>
      </c>
      <c r="Q163" s="23"/>
      <c r="R163" s="23"/>
      <c r="S163" s="23"/>
    </row>
    <row r="164" spans="1:19">
      <c r="A164" s="23"/>
      <c r="B164" s="23"/>
      <c r="C164" s="23"/>
      <c r="D164" s="161">
        <f t="shared" si="29"/>
        <v>0</v>
      </c>
      <c r="E164" s="161">
        <f t="shared" si="29"/>
        <v>0</v>
      </c>
      <c r="F164" s="120">
        <f t="shared" si="34"/>
        <v>0</v>
      </c>
      <c r="G164" s="120">
        <f t="shared" si="35"/>
        <v>0</v>
      </c>
      <c r="H164" s="120">
        <f t="shared" si="36"/>
        <v>0</v>
      </c>
      <c r="I164" s="120">
        <f t="shared" si="37"/>
        <v>0</v>
      </c>
      <c r="J164" s="120">
        <f t="shared" si="38"/>
        <v>0</v>
      </c>
      <c r="K164" s="120">
        <f t="shared" ca="1" si="30"/>
        <v>3.7748882661667676E-2</v>
      </c>
      <c r="L164" s="120">
        <f t="shared" ca="1" si="39"/>
        <v>1.4249781422043546E-3</v>
      </c>
      <c r="M164" s="120">
        <f t="shared" ca="1" si="31"/>
        <v>268974.91949952737</v>
      </c>
      <c r="N164" s="120">
        <f t="shared" ca="1" si="32"/>
        <v>1045939.9232504076</v>
      </c>
      <c r="O164" s="120">
        <f t="shared" ca="1" si="33"/>
        <v>224678.28668361731</v>
      </c>
      <c r="P164" s="23">
        <f t="shared" ca="1" si="40"/>
        <v>-3.7748882661667676E-2</v>
      </c>
      <c r="Q164" s="23"/>
      <c r="R164" s="23"/>
      <c r="S164" s="23"/>
    </row>
    <row r="165" spans="1:19">
      <c r="A165" s="23"/>
      <c r="B165" s="23"/>
      <c r="C165" s="23"/>
      <c r="D165" s="161">
        <f t="shared" si="29"/>
        <v>0</v>
      </c>
      <c r="E165" s="161">
        <f t="shared" si="29"/>
        <v>0</v>
      </c>
      <c r="F165" s="120">
        <f t="shared" si="34"/>
        <v>0</v>
      </c>
      <c r="G165" s="120">
        <f t="shared" si="35"/>
        <v>0</v>
      </c>
      <c r="H165" s="120">
        <f t="shared" si="36"/>
        <v>0</v>
      </c>
      <c r="I165" s="120">
        <f t="shared" si="37"/>
        <v>0</v>
      </c>
      <c r="J165" s="120">
        <f t="shared" si="38"/>
        <v>0</v>
      </c>
      <c r="K165" s="120">
        <f t="shared" ca="1" si="30"/>
        <v>3.7748882661667676E-2</v>
      </c>
      <c r="L165" s="120">
        <f t="shared" ca="1" si="39"/>
        <v>1.4249781422043546E-3</v>
      </c>
      <c r="M165" s="120">
        <f t="shared" ca="1" si="31"/>
        <v>268974.91949952737</v>
      </c>
      <c r="N165" s="120">
        <f t="shared" ca="1" si="32"/>
        <v>1045939.9232504076</v>
      </c>
      <c r="O165" s="120">
        <f t="shared" ca="1" si="33"/>
        <v>224678.28668361731</v>
      </c>
      <c r="P165" s="23">
        <f t="shared" ca="1" si="40"/>
        <v>-3.7748882661667676E-2</v>
      </c>
      <c r="Q165" s="23"/>
      <c r="R165" s="23"/>
      <c r="S165" s="23"/>
    </row>
    <row r="166" spans="1:19">
      <c r="A166" s="23"/>
      <c r="B166" s="23"/>
      <c r="C166" s="23"/>
      <c r="D166" s="161">
        <f t="shared" si="29"/>
        <v>0</v>
      </c>
      <c r="E166" s="161">
        <f t="shared" si="29"/>
        <v>0</v>
      </c>
      <c r="F166" s="120">
        <f t="shared" si="34"/>
        <v>0</v>
      </c>
      <c r="G166" s="120">
        <f t="shared" si="35"/>
        <v>0</v>
      </c>
      <c r="H166" s="120">
        <f t="shared" si="36"/>
        <v>0</v>
      </c>
      <c r="I166" s="120">
        <f t="shared" si="37"/>
        <v>0</v>
      </c>
      <c r="J166" s="120">
        <f t="shared" si="38"/>
        <v>0</v>
      </c>
      <c r="K166" s="120">
        <f t="shared" ca="1" si="30"/>
        <v>3.7748882661667676E-2</v>
      </c>
      <c r="L166" s="120">
        <f t="shared" ca="1" si="39"/>
        <v>1.4249781422043546E-3</v>
      </c>
      <c r="M166" s="120">
        <f t="shared" ca="1" si="31"/>
        <v>268974.91949952737</v>
      </c>
      <c r="N166" s="120">
        <f t="shared" ca="1" si="32"/>
        <v>1045939.9232504076</v>
      </c>
      <c r="O166" s="120">
        <f t="shared" ca="1" si="33"/>
        <v>224678.28668361731</v>
      </c>
      <c r="P166" s="23">
        <f t="shared" ca="1" si="40"/>
        <v>-3.7748882661667676E-2</v>
      </c>
      <c r="Q166" s="23"/>
      <c r="R166" s="23"/>
      <c r="S166" s="23"/>
    </row>
    <row r="167" spans="1:19">
      <c r="A167" s="23"/>
      <c r="B167" s="23"/>
      <c r="C167" s="23"/>
      <c r="D167" s="161">
        <f t="shared" si="29"/>
        <v>0</v>
      </c>
      <c r="E167" s="161">
        <f t="shared" si="29"/>
        <v>0</v>
      </c>
      <c r="F167" s="120">
        <f t="shared" si="34"/>
        <v>0</v>
      </c>
      <c r="G167" s="120">
        <f t="shared" si="35"/>
        <v>0</v>
      </c>
      <c r="H167" s="120">
        <f t="shared" si="36"/>
        <v>0</v>
      </c>
      <c r="I167" s="120">
        <f t="shared" si="37"/>
        <v>0</v>
      </c>
      <c r="J167" s="120">
        <f t="shared" si="38"/>
        <v>0</v>
      </c>
      <c r="K167" s="120">
        <f t="shared" ca="1" si="30"/>
        <v>3.7748882661667676E-2</v>
      </c>
      <c r="L167" s="120">
        <f t="shared" ca="1" si="39"/>
        <v>1.4249781422043546E-3</v>
      </c>
      <c r="M167" s="120">
        <f t="shared" ca="1" si="31"/>
        <v>268974.91949952737</v>
      </c>
      <c r="N167" s="120">
        <f t="shared" ca="1" si="32"/>
        <v>1045939.9232504076</v>
      </c>
      <c r="O167" s="120">
        <f t="shared" ca="1" si="33"/>
        <v>224678.28668361731</v>
      </c>
      <c r="P167" s="23">
        <f t="shared" ca="1" si="40"/>
        <v>-3.7748882661667676E-2</v>
      </c>
      <c r="Q167" s="23"/>
      <c r="R167" s="23"/>
      <c r="S167" s="23"/>
    </row>
    <row r="168" spans="1:19">
      <c r="A168" s="23"/>
      <c r="B168" s="23"/>
      <c r="C168" s="23"/>
      <c r="D168" s="161">
        <f t="shared" si="29"/>
        <v>0</v>
      </c>
      <c r="E168" s="161">
        <f t="shared" si="29"/>
        <v>0</v>
      </c>
      <c r="F168" s="120">
        <f t="shared" si="34"/>
        <v>0</v>
      </c>
      <c r="G168" s="120">
        <f t="shared" si="35"/>
        <v>0</v>
      </c>
      <c r="H168" s="120">
        <f t="shared" si="36"/>
        <v>0</v>
      </c>
      <c r="I168" s="120">
        <f t="shared" si="37"/>
        <v>0</v>
      </c>
      <c r="J168" s="120">
        <f t="shared" si="38"/>
        <v>0</v>
      </c>
      <c r="K168" s="120">
        <f t="shared" ca="1" si="30"/>
        <v>3.7748882661667676E-2</v>
      </c>
      <c r="L168" s="120">
        <f t="shared" ca="1" si="39"/>
        <v>1.4249781422043546E-3</v>
      </c>
      <c r="M168" s="120">
        <f t="shared" ca="1" si="31"/>
        <v>268974.91949952737</v>
      </c>
      <c r="N168" s="120">
        <f t="shared" ca="1" si="32"/>
        <v>1045939.9232504076</v>
      </c>
      <c r="O168" s="120">
        <f t="shared" ca="1" si="33"/>
        <v>224678.28668361731</v>
      </c>
      <c r="P168" s="23">
        <f t="shared" ca="1" si="40"/>
        <v>-3.7748882661667676E-2</v>
      </c>
      <c r="Q168" s="23"/>
      <c r="R168" s="23"/>
      <c r="S168" s="23"/>
    </row>
    <row r="169" spans="1:19">
      <c r="A169" s="23"/>
      <c r="B169" s="23"/>
      <c r="C169" s="23"/>
      <c r="D169" s="161">
        <f t="shared" si="29"/>
        <v>0</v>
      </c>
      <c r="E169" s="161">
        <f t="shared" si="29"/>
        <v>0</v>
      </c>
      <c r="F169" s="120">
        <f t="shared" si="34"/>
        <v>0</v>
      </c>
      <c r="G169" s="120">
        <f t="shared" si="35"/>
        <v>0</v>
      </c>
      <c r="H169" s="120">
        <f t="shared" si="36"/>
        <v>0</v>
      </c>
      <c r="I169" s="120">
        <f t="shared" si="37"/>
        <v>0</v>
      </c>
      <c r="J169" s="120">
        <f t="shared" si="38"/>
        <v>0</v>
      </c>
      <c r="K169" s="120">
        <f t="shared" ca="1" si="30"/>
        <v>3.7748882661667676E-2</v>
      </c>
      <c r="L169" s="120">
        <f t="shared" ca="1" si="39"/>
        <v>1.4249781422043546E-3</v>
      </c>
      <c r="M169" s="120">
        <f t="shared" ca="1" si="31"/>
        <v>268974.91949952737</v>
      </c>
      <c r="N169" s="120">
        <f t="shared" ca="1" si="32"/>
        <v>1045939.9232504076</v>
      </c>
      <c r="O169" s="120">
        <f t="shared" ca="1" si="33"/>
        <v>224678.28668361731</v>
      </c>
      <c r="P169" s="23">
        <f t="shared" ca="1" si="40"/>
        <v>-3.7748882661667676E-2</v>
      </c>
      <c r="Q169" s="23"/>
      <c r="R169" s="23"/>
      <c r="S169" s="23"/>
    </row>
    <row r="170" spans="1:19">
      <c r="A170" s="23"/>
      <c r="B170" s="23"/>
      <c r="C170" s="23"/>
      <c r="D170" s="161">
        <f t="shared" si="29"/>
        <v>0</v>
      </c>
      <c r="E170" s="161">
        <f t="shared" si="29"/>
        <v>0</v>
      </c>
      <c r="F170" s="120">
        <f t="shared" si="34"/>
        <v>0</v>
      </c>
      <c r="G170" s="120">
        <f t="shared" si="35"/>
        <v>0</v>
      </c>
      <c r="H170" s="120">
        <f t="shared" si="36"/>
        <v>0</v>
      </c>
      <c r="I170" s="120">
        <f t="shared" si="37"/>
        <v>0</v>
      </c>
      <c r="J170" s="120">
        <f t="shared" si="38"/>
        <v>0</v>
      </c>
      <c r="K170" s="120">
        <f t="shared" ca="1" si="30"/>
        <v>3.7748882661667676E-2</v>
      </c>
      <c r="L170" s="120">
        <f t="shared" ca="1" si="39"/>
        <v>1.4249781422043546E-3</v>
      </c>
      <c r="M170" s="120">
        <f t="shared" ca="1" si="31"/>
        <v>268974.91949952737</v>
      </c>
      <c r="N170" s="120">
        <f t="shared" ca="1" si="32"/>
        <v>1045939.9232504076</v>
      </c>
      <c r="O170" s="120">
        <f t="shared" ca="1" si="33"/>
        <v>224678.28668361731</v>
      </c>
      <c r="P170" s="23">
        <f t="shared" ca="1" si="40"/>
        <v>-3.7748882661667676E-2</v>
      </c>
      <c r="Q170" s="23"/>
      <c r="R170" s="23"/>
      <c r="S170" s="23"/>
    </row>
    <row r="171" spans="1:19">
      <c r="A171" s="23"/>
      <c r="B171" s="23"/>
      <c r="C171" s="23"/>
      <c r="D171" s="161">
        <f t="shared" si="29"/>
        <v>0</v>
      </c>
      <c r="E171" s="161">
        <f t="shared" si="29"/>
        <v>0</v>
      </c>
      <c r="F171" s="120">
        <f t="shared" si="34"/>
        <v>0</v>
      </c>
      <c r="G171" s="120">
        <f t="shared" si="35"/>
        <v>0</v>
      </c>
      <c r="H171" s="120">
        <f t="shared" si="36"/>
        <v>0</v>
      </c>
      <c r="I171" s="120">
        <f t="shared" si="37"/>
        <v>0</v>
      </c>
      <c r="J171" s="120">
        <f t="shared" si="38"/>
        <v>0</v>
      </c>
      <c r="K171" s="120">
        <f t="shared" ca="1" si="30"/>
        <v>3.7748882661667676E-2</v>
      </c>
      <c r="L171" s="120">
        <f t="shared" ca="1" si="39"/>
        <v>1.4249781422043546E-3</v>
      </c>
      <c r="M171" s="120">
        <f t="shared" ca="1" si="31"/>
        <v>268974.91949952737</v>
      </c>
      <c r="N171" s="120">
        <f t="shared" ca="1" si="32"/>
        <v>1045939.9232504076</v>
      </c>
      <c r="O171" s="120">
        <f t="shared" ca="1" si="33"/>
        <v>224678.28668361731</v>
      </c>
      <c r="P171" s="23">
        <f t="shared" ca="1" si="40"/>
        <v>-3.7748882661667676E-2</v>
      </c>
      <c r="Q171" s="23"/>
      <c r="R171" s="23"/>
      <c r="S171" s="23"/>
    </row>
    <row r="172" spans="1:19">
      <c r="A172" s="23"/>
      <c r="B172" s="23"/>
      <c r="C172" s="23"/>
      <c r="D172" s="161">
        <f t="shared" si="29"/>
        <v>0</v>
      </c>
      <c r="E172" s="161">
        <f t="shared" si="29"/>
        <v>0</v>
      </c>
      <c r="F172" s="120">
        <f t="shared" si="34"/>
        <v>0</v>
      </c>
      <c r="G172" s="120">
        <f t="shared" si="35"/>
        <v>0</v>
      </c>
      <c r="H172" s="120">
        <f t="shared" si="36"/>
        <v>0</v>
      </c>
      <c r="I172" s="120">
        <f t="shared" si="37"/>
        <v>0</v>
      </c>
      <c r="J172" s="120">
        <f t="shared" si="38"/>
        <v>0</v>
      </c>
      <c r="K172" s="120">
        <f t="shared" ca="1" si="30"/>
        <v>3.7748882661667676E-2</v>
      </c>
      <c r="L172" s="120">
        <f t="shared" ca="1" si="39"/>
        <v>1.4249781422043546E-3</v>
      </c>
      <c r="M172" s="120">
        <f t="shared" ca="1" si="31"/>
        <v>268974.91949952737</v>
      </c>
      <c r="N172" s="120">
        <f t="shared" ca="1" si="32"/>
        <v>1045939.9232504076</v>
      </c>
      <c r="O172" s="120">
        <f t="shared" ca="1" si="33"/>
        <v>224678.28668361731</v>
      </c>
      <c r="P172" s="23">
        <f t="shared" ca="1" si="40"/>
        <v>-3.7748882661667676E-2</v>
      </c>
      <c r="Q172" s="23"/>
      <c r="R172" s="23"/>
      <c r="S172" s="23"/>
    </row>
    <row r="173" spans="1:19">
      <c r="A173" s="23"/>
      <c r="B173" s="23"/>
      <c r="C173" s="23"/>
      <c r="D173" s="161">
        <f t="shared" si="29"/>
        <v>0</v>
      </c>
      <c r="E173" s="161">
        <f t="shared" si="29"/>
        <v>0</v>
      </c>
      <c r="F173" s="120">
        <f t="shared" si="34"/>
        <v>0</v>
      </c>
      <c r="G173" s="120">
        <f t="shared" si="35"/>
        <v>0</v>
      </c>
      <c r="H173" s="120">
        <f t="shared" si="36"/>
        <v>0</v>
      </c>
      <c r="I173" s="120">
        <f t="shared" si="37"/>
        <v>0</v>
      </c>
      <c r="J173" s="120">
        <f t="shared" si="38"/>
        <v>0</v>
      </c>
      <c r="K173" s="120">
        <f t="shared" ca="1" si="30"/>
        <v>3.7748882661667676E-2</v>
      </c>
      <c r="L173" s="120">
        <f t="shared" ca="1" si="39"/>
        <v>1.4249781422043546E-3</v>
      </c>
      <c r="M173" s="120">
        <f t="shared" ca="1" si="31"/>
        <v>268974.91949952737</v>
      </c>
      <c r="N173" s="120">
        <f t="shared" ca="1" si="32"/>
        <v>1045939.9232504076</v>
      </c>
      <c r="O173" s="120">
        <f t="shared" ca="1" si="33"/>
        <v>224678.28668361731</v>
      </c>
      <c r="P173" s="23">
        <f t="shared" ca="1" si="40"/>
        <v>-3.7748882661667676E-2</v>
      </c>
      <c r="Q173" s="23"/>
      <c r="R173" s="23"/>
      <c r="S173" s="23"/>
    </row>
    <row r="174" spans="1:19">
      <c r="A174" s="23"/>
      <c r="B174" s="23"/>
      <c r="C174" s="23"/>
      <c r="D174" s="161">
        <f t="shared" si="29"/>
        <v>0</v>
      </c>
      <c r="E174" s="161">
        <f t="shared" si="29"/>
        <v>0</v>
      </c>
      <c r="F174" s="120">
        <f t="shared" si="34"/>
        <v>0</v>
      </c>
      <c r="G174" s="120">
        <f t="shared" si="35"/>
        <v>0</v>
      </c>
      <c r="H174" s="120">
        <f t="shared" si="36"/>
        <v>0</v>
      </c>
      <c r="I174" s="120">
        <f t="shared" si="37"/>
        <v>0</v>
      </c>
      <c r="J174" s="120">
        <f t="shared" si="38"/>
        <v>0</v>
      </c>
      <c r="K174" s="120">
        <f t="shared" ca="1" si="30"/>
        <v>3.7748882661667676E-2</v>
      </c>
      <c r="L174" s="120">
        <f t="shared" ca="1" si="39"/>
        <v>1.4249781422043546E-3</v>
      </c>
      <c r="M174" s="120">
        <f t="shared" ca="1" si="31"/>
        <v>268974.91949952737</v>
      </c>
      <c r="N174" s="120">
        <f t="shared" ca="1" si="32"/>
        <v>1045939.9232504076</v>
      </c>
      <c r="O174" s="120">
        <f t="shared" ca="1" si="33"/>
        <v>224678.28668361731</v>
      </c>
      <c r="P174" s="23">
        <f t="shared" ca="1" si="40"/>
        <v>-3.7748882661667676E-2</v>
      </c>
      <c r="Q174" s="23"/>
      <c r="R174" s="23"/>
      <c r="S174" s="23"/>
    </row>
    <row r="175" spans="1:19">
      <c r="A175" s="23"/>
      <c r="B175" s="23"/>
      <c r="C175" s="23"/>
      <c r="D175" s="161">
        <f t="shared" si="29"/>
        <v>0</v>
      </c>
      <c r="E175" s="161">
        <f t="shared" si="29"/>
        <v>0</v>
      </c>
      <c r="F175" s="120">
        <f t="shared" si="34"/>
        <v>0</v>
      </c>
      <c r="G175" s="120">
        <f t="shared" si="35"/>
        <v>0</v>
      </c>
      <c r="H175" s="120">
        <f t="shared" si="36"/>
        <v>0</v>
      </c>
      <c r="I175" s="120">
        <f t="shared" si="37"/>
        <v>0</v>
      </c>
      <c r="J175" s="120">
        <f t="shared" si="38"/>
        <v>0</v>
      </c>
      <c r="K175" s="120">
        <f t="shared" ca="1" si="30"/>
        <v>3.7748882661667676E-2</v>
      </c>
      <c r="L175" s="120">
        <f t="shared" ca="1" si="39"/>
        <v>1.4249781422043546E-3</v>
      </c>
      <c r="M175" s="120">
        <f t="shared" ca="1" si="31"/>
        <v>268974.91949952737</v>
      </c>
      <c r="N175" s="120">
        <f t="shared" ca="1" si="32"/>
        <v>1045939.9232504076</v>
      </c>
      <c r="O175" s="120">
        <f t="shared" ca="1" si="33"/>
        <v>224678.28668361731</v>
      </c>
      <c r="P175" s="23">
        <f t="shared" ca="1" si="40"/>
        <v>-3.7748882661667676E-2</v>
      </c>
      <c r="Q175" s="23"/>
      <c r="R175" s="23"/>
      <c r="S175" s="23"/>
    </row>
    <row r="176" spans="1:19">
      <c r="A176" s="23"/>
      <c r="B176" s="23"/>
      <c r="C176" s="23"/>
      <c r="D176" s="161">
        <f t="shared" si="29"/>
        <v>0</v>
      </c>
      <c r="E176" s="161">
        <f t="shared" si="29"/>
        <v>0</v>
      </c>
      <c r="F176" s="120">
        <f t="shared" si="34"/>
        <v>0</v>
      </c>
      <c r="G176" s="120">
        <f t="shared" si="35"/>
        <v>0</v>
      </c>
      <c r="H176" s="120">
        <f t="shared" si="36"/>
        <v>0</v>
      </c>
      <c r="I176" s="120">
        <f t="shared" si="37"/>
        <v>0</v>
      </c>
      <c r="J176" s="120">
        <f t="shared" si="38"/>
        <v>0</v>
      </c>
      <c r="K176" s="120">
        <f t="shared" ca="1" si="30"/>
        <v>3.7748882661667676E-2</v>
      </c>
      <c r="L176" s="120">
        <f t="shared" ca="1" si="39"/>
        <v>1.4249781422043546E-3</v>
      </c>
      <c r="M176" s="120">
        <f t="shared" ca="1" si="31"/>
        <v>268974.91949952737</v>
      </c>
      <c r="N176" s="120">
        <f t="shared" ca="1" si="32"/>
        <v>1045939.9232504076</v>
      </c>
      <c r="O176" s="120">
        <f t="shared" ca="1" si="33"/>
        <v>224678.28668361731</v>
      </c>
      <c r="P176" s="23">
        <f t="shared" ca="1" si="40"/>
        <v>-3.7748882661667676E-2</v>
      </c>
      <c r="Q176" s="23"/>
      <c r="R176" s="23"/>
      <c r="S176" s="23"/>
    </row>
    <row r="177" spans="1:19">
      <c r="A177" s="23"/>
      <c r="B177" s="23"/>
      <c r="C177" s="23"/>
      <c r="D177" s="161">
        <f t="shared" si="29"/>
        <v>0</v>
      </c>
      <c r="E177" s="161">
        <f t="shared" si="29"/>
        <v>0</v>
      </c>
      <c r="F177" s="120">
        <f t="shared" si="34"/>
        <v>0</v>
      </c>
      <c r="G177" s="120">
        <f t="shared" si="35"/>
        <v>0</v>
      </c>
      <c r="H177" s="120">
        <f t="shared" si="36"/>
        <v>0</v>
      </c>
      <c r="I177" s="120">
        <f t="shared" si="37"/>
        <v>0</v>
      </c>
      <c r="J177" s="120">
        <f t="shared" si="38"/>
        <v>0</v>
      </c>
      <c r="K177" s="120">
        <f t="shared" ca="1" si="30"/>
        <v>3.7748882661667676E-2</v>
      </c>
      <c r="L177" s="120">
        <f t="shared" ca="1" si="39"/>
        <v>1.4249781422043546E-3</v>
      </c>
      <c r="M177" s="120">
        <f t="shared" ca="1" si="31"/>
        <v>268974.91949952737</v>
      </c>
      <c r="N177" s="120">
        <f t="shared" ca="1" si="32"/>
        <v>1045939.9232504076</v>
      </c>
      <c r="O177" s="120">
        <f t="shared" ca="1" si="33"/>
        <v>224678.28668361731</v>
      </c>
      <c r="P177" s="23">
        <f t="shared" ca="1" si="40"/>
        <v>-3.7748882661667676E-2</v>
      </c>
      <c r="Q177" s="23"/>
      <c r="R177" s="23"/>
      <c r="S177" s="23"/>
    </row>
    <row r="178" spans="1:19">
      <c r="A178" s="23"/>
      <c r="B178" s="23"/>
      <c r="C178" s="23"/>
      <c r="D178" s="161">
        <f t="shared" si="29"/>
        <v>0</v>
      </c>
      <c r="E178" s="161">
        <f t="shared" si="29"/>
        <v>0</v>
      </c>
      <c r="F178" s="120">
        <f t="shared" si="34"/>
        <v>0</v>
      </c>
      <c r="G178" s="120">
        <f t="shared" si="35"/>
        <v>0</v>
      </c>
      <c r="H178" s="120">
        <f t="shared" si="36"/>
        <v>0</v>
      </c>
      <c r="I178" s="120">
        <f t="shared" si="37"/>
        <v>0</v>
      </c>
      <c r="J178" s="120">
        <f t="shared" si="38"/>
        <v>0</v>
      </c>
      <c r="K178" s="120">
        <f t="shared" ca="1" si="30"/>
        <v>3.7748882661667676E-2</v>
      </c>
      <c r="L178" s="120">
        <f t="shared" ca="1" si="39"/>
        <v>1.4249781422043546E-3</v>
      </c>
      <c r="M178" s="120">
        <f t="shared" ca="1" si="31"/>
        <v>268974.91949952737</v>
      </c>
      <c r="N178" s="120">
        <f t="shared" ca="1" si="32"/>
        <v>1045939.9232504076</v>
      </c>
      <c r="O178" s="120">
        <f t="shared" ca="1" si="33"/>
        <v>224678.28668361731</v>
      </c>
      <c r="P178" s="23">
        <f t="shared" ca="1" si="40"/>
        <v>-3.7748882661667676E-2</v>
      </c>
      <c r="Q178" s="23"/>
      <c r="R178" s="23"/>
      <c r="S178" s="23"/>
    </row>
    <row r="179" spans="1:19">
      <c r="A179" s="23"/>
      <c r="B179" s="23"/>
      <c r="C179" s="23"/>
      <c r="D179" s="161">
        <f t="shared" si="29"/>
        <v>0</v>
      </c>
      <c r="E179" s="161">
        <f t="shared" si="29"/>
        <v>0</v>
      </c>
      <c r="F179" s="120">
        <f t="shared" si="34"/>
        <v>0</v>
      </c>
      <c r="G179" s="120">
        <f t="shared" si="35"/>
        <v>0</v>
      </c>
      <c r="H179" s="120">
        <f t="shared" si="36"/>
        <v>0</v>
      </c>
      <c r="I179" s="120">
        <f t="shared" si="37"/>
        <v>0</v>
      </c>
      <c r="J179" s="120">
        <f t="shared" si="38"/>
        <v>0</v>
      </c>
      <c r="K179" s="120">
        <f t="shared" ca="1" si="30"/>
        <v>3.7748882661667676E-2</v>
      </c>
      <c r="L179" s="120">
        <f t="shared" ca="1" si="39"/>
        <v>1.4249781422043546E-3</v>
      </c>
      <c r="M179" s="120">
        <f t="shared" ca="1" si="31"/>
        <v>268974.91949952737</v>
      </c>
      <c r="N179" s="120">
        <f t="shared" ca="1" si="32"/>
        <v>1045939.9232504076</v>
      </c>
      <c r="O179" s="120">
        <f t="shared" ca="1" si="33"/>
        <v>224678.28668361731</v>
      </c>
      <c r="P179" s="23">
        <f t="shared" ca="1" si="40"/>
        <v>-3.7748882661667676E-2</v>
      </c>
      <c r="Q179" s="23"/>
      <c r="R179" s="23"/>
      <c r="S179" s="23"/>
    </row>
    <row r="180" spans="1:19">
      <c r="A180" s="23"/>
      <c r="B180" s="23"/>
      <c r="C180" s="23"/>
      <c r="D180" s="161">
        <f t="shared" si="29"/>
        <v>0</v>
      </c>
      <c r="E180" s="161">
        <f t="shared" si="29"/>
        <v>0</v>
      </c>
      <c r="F180" s="120">
        <f t="shared" si="34"/>
        <v>0</v>
      </c>
      <c r="G180" s="120">
        <f t="shared" si="35"/>
        <v>0</v>
      </c>
      <c r="H180" s="120">
        <f t="shared" si="36"/>
        <v>0</v>
      </c>
      <c r="I180" s="120">
        <f t="shared" si="37"/>
        <v>0</v>
      </c>
      <c r="J180" s="120">
        <f t="shared" si="38"/>
        <v>0</v>
      </c>
      <c r="K180" s="120">
        <f t="shared" ca="1" si="30"/>
        <v>3.7748882661667676E-2</v>
      </c>
      <c r="L180" s="120">
        <f t="shared" ca="1" si="39"/>
        <v>1.4249781422043546E-3</v>
      </c>
      <c r="M180" s="120">
        <f t="shared" ca="1" si="31"/>
        <v>268974.91949952737</v>
      </c>
      <c r="N180" s="120">
        <f t="shared" ca="1" si="32"/>
        <v>1045939.9232504076</v>
      </c>
      <c r="O180" s="120">
        <f t="shared" ca="1" si="33"/>
        <v>224678.28668361731</v>
      </c>
      <c r="P180" s="23">
        <f t="shared" ca="1" si="40"/>
        <v>-3.7748882661667676E-2</v>
      </c>
      <c r="Q180" s="23"/>
      <c r="R180" s="23"/>
      <c r="S180" s="23"/>
    </row>
    <row r="181" spans="1:19">
      <c r="A181" s="23"/>
      <c r="B181" s="23"/>
      <c r="C181" s="23"/>
      <c r="D181" s="161">
        <f t="shared" si="29"/>
        <v>0</v>
      </c>
      <c r="E181" s="161">
        <f t="shared" si="29"/>
        <v>0</v>
      </c>
      <c r="F181" s="120">
        <f t="shared" si="34"/>
        <v>0</v>
      </c>
      <c r="G181" s="120">
        <f t="shared" si="35"/>
        <v>0</v>
      </c>
      <c r="H181" s="120">
        <f t="shared" si="36"/>
        <v>0</v>
      </c>
      <c r="I181" s="120">
        <f t="shared" si="37"/>
        <v>0</v>
      </c>
      <c r="J181" s="120">
        <f t="shared" si="38"/>
        <v>0</v>
      </c>
      <c r="K181" s="120">
        <f t="shared" ca="1" si="30"/>
        <v>3.7748882661667676E-2</v>
      </c>
      <c r="L181" s="120">
        <f t="shared" ca="1" si="39"/>
        <v>1.4249781422043546E-3</v>
      </c>
      <c r="M181" s="120">
        <f t="shared" ca="1" si="31"/>
        <v>268974.91949952737</v>
      </c>
      <c r="N181" s="120">
        <f t="shared" ca="1" si="32"/>
        <v>1045939.9232504076</v>
      </c>
      <c r="O181" s="120">
        <f t="shared" ca="1" si="33"/>
        <v>224678.28668361731</v>
      </c>
      <c r="P181" s="23">
        <f t="shared" ca="1" si="40"/>
        <v>-3.7748882661667676E-2</v>
      </c>
      <c r="Q181" s="23"/>
      <c r="R181" s="23"/>
      <c r="S181" s="23"/>
    </row>
    <row r="182" spans="1:19">
      <c r="A182" s="23"/>
      <c r="B182" s="23"/>
      <c r="C182" s="23"/>
      <c r="D182" s="161">
        <f t="shared" si="29"/>
        <v>0</v>
      </c>
      <c r="E182" s="161">
        <f t="shared" si="29"/>
        <v>0</v>
      </c>
      <c r="F182" s="120">
        <f t="shared" si="34"/>
        <v>0</v>
      </c>
      <c r="G182" s="120">
        <f t="shared" si="35"/>
        <v>0</v>
      </c>
      <c r="H182" s="120">
        <f t="shared" si="36"/>
        <v>0</v>
      </c>
      <c r="I182" s="120">
        <f t="shared" si="37"/>
        <v>0</v>
      </c>
      <c r="J182" s="120">
        <f t="shared" si="38"/>
        <v>0</v>
      </c>
      <c r="K182" s="120">
        <f t="shared" ca="1" si="30"/>
        <v>3.7748882661667676E-2</v>
      </c>
      <c r="L182" s="120">
        <f t="shared" ca="1" si="39"/>
        <v>1.4249781422043546E-3</v>
      </c>
      <c r="M182" s="120">
        <f t="shared" ca="1" si="31"/>
        <v>268974.91949952737</v>
      </c>
      <c r="N182" s="120">
        <f t="shared" ca="1" si="32"/>
        <v>1045939.9232504076</v>
      </c>
      <c r="O182" s="120">
        <f t="shared" ca="1" si="33"/>
        <v>224678.28668361731</v>
      </c>
      <c r="P182" s="23">
        <f t="shared" ca="1" si="40"/>
        <v>-3.7748882661667676E-2</v>
      </c>
      <c r="Q182" s="23"/>
      <c r="R182" s="23"/>
      <c r="S182" s="23"/>
    </row>
    <row r="183" spans="1:19">
      <c r="A183" s="23"/>
      <c r="B183" s="23"/>
      <c r="C183" s="23"/>
      <c r="D183" s="161">
        <f t="shared" si="29"/>
        <v>0</v>
      </c>
      <c r="E183" s="161">
        <f t="shared" si="29"/>
        <v>0</v>
      </c>
      <c r="F183" s="120">
        <f t="shared" si="34"/>
        <v>0</v>
      </c>
      <c r="G183" s="120">
        <f t="shared" si="35"/>
        <v>0</v>
      </c>
      <c r="H183" s="120">
        <f t="shared" si="36"/>
        <v>0</v>
      </c>
      <c r="I183" s="120">
        <f t="shared" si="37"/>
        <v>0</v>
      </c>
      <c r="J183" s="120">
        <f t="shared" si="38"/>
        <v>0</v>
      </c>
      <c r="K183" s="120">
        <f t="shared" ca="1" si="30"/>
        <v>3.7748882661667676E-2</v>
      </c>
      <c r="L183" s="120">
        <f t="shared" ca="1" si="39"/>
        <v>1.4249781422043546E-3</v>
      </c>
      <c r="M183" s="120">
        <f t="shared" ca="1" si="31"/>
        <v>268974.91949952737</v>
      </c>
      <c r="N183" s="120">
        <f t="shared" ca="1" si="32"/>
        <v>1045939.9232504076</v>
      </c>
      <c r="O183" s="120">
        <f t="shared" ca="1" si="33"/>
        <v>224678.28668361731</v>
      </c>
      <c r="P183" s="23">
        <f t="shared" ca="1" si="40"/>
        <v>-3.7748882661667676E-2</v>
      </c>
      <c r="Q183" s="23"/>
      <c r="R183" s="23"/>
      <c r="S183" s="23"/>
    </row>
    <row r="184" spans="1:19">
      <c r="A184" s="23"/>
      <c r="B184" s="23"/>
      <c r="C184" s="23"/>
      <c r="D184" s="161">
        <f t="shared" si="29"/>
        <v>0</v>
      </c>
      <c r="E184" s="161">
        <f t="shared" si="29"/>
        <v>0</v>
      </c>
      <c r="F184" s="120">
        <f t="shared" si="34"/>
        <v>0</v>
      </c>
      <c r="G184" s="120">
        <f t="shared" si="35"/>
        <v>0</v>
      </c>
      <c r="H184" s="120">
        <f t="shared" si="36"/>
        <v>0</v>
      </c>
      <c r="I184" s="120">
        <f t="shared" si="37"/>
        <v>0</v>
      </c>
      <c r="J184" s="120">
        <f t="shared" si="38"/>
        <v>0</v>
      </c>
      <c r="K184" s="120">
        <f t="shared" ca="1" si="30"/>
        <v>3.7748882661667676E-2</v>
      </c>
      <c r="L184" s="120">
        <f t="shared" ca="1" si="39"/>
        <v>1.4249781422043546E-3</v>
      </c>
      <c r="M184" s="120">
        <f t="shared" ca="1" si="31"/>
        <v>268974.91949952737</v>
      </c>
      <c r="N184" s="120">
        <f t="shared" ca="1" si="32"/>
        <v>1045939.9232504076</v>
      </c>
      <c r="O184" s="120">
        <f t="shared" ca="1" si="33"/>
        <v>224678.28668361731</v>
      </c>
      <c r="P184" s="23">
        <f t="shared" ca="1" si="40"/>
        <v>-3.7748882661667676E-2</v>
      </c>
      <c r="Q184" s="23"/>
      <c r="R184" s="23"/>
      <c r="S184" s="23"/>
    </row>
    <row r="185" spans="1:19">
      <c r="A185" s="23"/>
      <c r="B185" s="23"/>
      <c r="C185" s="23"/>
      <c r="D185" s="161">
        <f t="shared" si="29"/>
        <v>0</v>
      </c>
      <c r="E185" s="161">
        <f t="shared" si="29"/>
        <v>0</v>
      </c>
      <c r="F185" s="120">
        <f t="shared" si="34"/>
        <v>0</v>
      </c>
      <c r="G185" s="120">
        <f t="shared" si="35"/>
        <v>0</v>
      </c>
      <c r="H185" s="120">
        <f t="shared" si="36"/>
        <v>0</v>
      </c>
      <c r="I185" s="120">
        <f t="shared" si="37"/>
        <v>0</v>
      </c>
      <c r="J185" s="120">
        <f t="shared" si="38"/>
        <v>0</v>
      </c>
      <c r="K185" s="120">
        <f t="shared" ca="1" si="30"/>
        <v>3.7748882661667676E-2</v>
      </c>
      <c r="L185" s="120">
        <f t="shared" ca="1" si="39"/>
        <v>1.4249781422043546E-3</v>
      </c>
      <c r="M185" s="120">
        <f t="shared" ca="1" si="31"/>
        <v>268974.91949952737</v>
      </c>
      <c r="N185" s="120">
        <f t="shared" ca="1" si="32"/>
        <v>1045939.9232504076</v>
      </c>
      <c r="O185" s="120">
        <f t="shared" ca="1" si="33"/>
        <v>224678.28668361731</v>
      </c>
      <c r="P185" s="23">
        <f t="shared" ca="1" si="40"/>
        <v>-3.7748882661667676E-2</v>
      </c>
      <c r="Q185" s="23"/>
      <c r="R185" s="23"/>
      <c r="S185" s="23"/>
    </row>
    <row r="186" spans="1:19">
      <c r="A186" s="23"/>
      <c r="B186" s="23"/>
      <c r="C186" s="23"/>
      <c r="D186" s="161">
        <f t="shared" si="29"/>
        <v>0</v>
      </c>
      <c r="E186" s="161">
        <f t="shared" si="29"/>
        <v>0</v>
      </c>
      <c r="F186" s="120">
        <f t="shared" si="34"/>
        <v>0</v>
      </c>
      <c r="G186" s="120">
        <f t="shared" si="35"/>
        <v>0</v>
      </c>
      <c r="H186" s="120">
        <f t="shared" si="36"/>
        <v>0</v>
      </c>
      <c r="I186" s="120">
        <f t="shared" si="37"/>
        <v>0</v>
      </c>
      <c r="J186" s="120">
        <f t="shared" si="38"/>
        <v>0</v>
      </c>
      <c r="K186" s="120">
        <f t="shared" ca="1" si="30"/>
        <v>3.7748882661667676E-2</v>
      </c>
      <c r="L186" s="120">
        <f t="shared" ca="1" si="39"/>
        <v>1.4249781422043546E-3</v>
      </c>
      <c r="M186" s="120">
        <f t="shared" ca="1" si="31"/>
        <v>268974.91949952737</v>
      </c>
      <c r="N186" s="120">
        <f t="shared" ca="1" si="32"/>
        <v>1045939.9232504076</v>
      </c>
      <c r="O186" s="120">
        <f t="shared" ca="1" si="33"/>
        <v>224678.28668361731</v>
      </c>
      <c r="P186" s="23">
        <f t="shared" ca="1" si="40"/>
        <v>-3.7748882661667676E-2</v>
      </c>
      <c r="Q186" s="23"/>
      <c r="R186" s="23"/>
      <c r="S186" s="23"/>
    </row>
    <row r="187" spans="1:19">
      <c r="A187" s="23"/>
      <c r="B187" s="23"/>
      <c r="C187" s="23"/>
      <c r="D187" s="161">
        <f t="shared" si="29"/>
        <v>0</v>
      </c>
      <c r="E187" s="161">
        <f t="shared" si="29"/>
        <v>0</v>
      </c>
      <c r="F187" s="120">
        <f t="shared" si="34"/>
        <v>0</v>
      </c>
      <c r="G187" s="120">
        <f t="shared" si="35"/>
        <v>0</v>
      </c>
      <c r="H187" s="120">
        <f t="shared" si="36"/>
        <v>0</v>
      </c>
      <c r="I187" s="120">
        <f t="shared" si="37"/>
        <v>0</v>
      </c>
      <c r="J187" s="120">
        <f t="shared" si="38"/>
        <v>0</v>
      </c>
      <c r="K187" s="120">
        <f t="shared" ca="1" si="30"/>
        <v>3.7748882661667676E-2</v>
      </c>
      <c r="L187" s="120">
        <f t="shared" ca="1" si="39"/>
        <v>1.4249781422043546E-3</v>
      </c>
      <c r="M187" s="120">
        <f t="shared" ca="1" si="31"/>
        <v>268974.91949952737</v>
      </c>
      <c r="N187" s="120">
        <f t="shared" ca="1" si="32"/>
        <v>1045939.9232504076</v>
      </c>
      <c r="O187" s="120">
        <f t="shared" ca="1" si="33"/>
        <v>224678.28668361731</v>
      </c>
      <c r="P187" s="23">
        <f t="shared" ca="1" si="40"/>
        <v>-3.7748882661667676E-2</v>
      </c>
      <c r="Q187" s="23"/>
      <c r="R187" s="23"/>
      <c r="S187" s="23"/>
    </row>
    <row r="188" spans="1:19">
      <c r="A188" s="23"/>
      <c r="B188" s="23"/>
      <c r="C188" s="23"/>
      <c r="D188" s="161">
        <f t="shared" si="29"/>
        <v>0</v>
      </c>
      <c r="E188" s="161">
        <f t="shared" si="29"/>
        <v>0</v>
      </c>
      <c r="F188" s="120">
        <f t="shared" si="34"/>
        <v>0</v>
      </c>
      <c r="G188" s="120">
        <f t="shared" si="35"/>
        <v>0</v>
      </c>
      <c r="H188" s="120">
        <f t="shared" si="36"/>
        <v>0</v>
      </c>
      <c r="I188" s="120">
        <f t="shared" si="37"/>
        <v>0</v>
      </c>
      <c r="J188" s="120">
        <f t="shared" si="38"/>
        <v>0</v>
      </c>
      <c r="K188" s="120">
        <f t="shared" ca="1" si="30"/>
        <v>3.7748882661667676E-2</v>
      </c>
      <c r="L188" s="120">
        <f t="shared" ca="1" si="39"/>
        <v>1.4249781422043546E-3</v>
      </c>
      <c r="M188" s="120">
        <f t="shared" ca="1" si="31"/>
        <v>268974.91949952737</v>
      </c>
      <c r="N188" s="120">
        <f t="shared" ca="1" si="32"/>
        <v>1045939.9232504076</v>
      </c>
      <c r="O188" s="120">
        <f t="shared" ca="1" si="33"/>
        <v>224678.28668361731</v>
      </c>
      <c r="P188" s="23">
        <f t="shared" ca="1" si="40"/>
        <v>-3.7748882661667676E-2</v>
      </c>
      <c r="Q188" s="23"/>
      <c r="R188" s="23"/>
      <c r="S188" s="23"/>
    </row>
    <row r="189" spans="1:19">
      <c r="A189" s="23"/>
      <c r="B189" s="23"/>
      <c r="C189" s="23"/>
      <c r="D189" s="161">
        <f t="shared" si="29"/>
        <v>0</v>
      </c>
      <c r="E189" s="161">
        <f t="shared" si="29"/>
        <v>0</v>
      </c>
      <c r="F189" s="120">
        <f t="shared" si="34"/>
        <v>0</v>
      </c>
      <c r="G189" s="120">
        <f t="shared" si="35"/>
        <v>0</v>
      </c>
      <c r="H189" s="120">
        <f t="shared" si="36"/>
        <v>0</v>
      </c>
      <c r="I189" s="120">
        <f t="shared" si="37"/>
        <v>0</v>
      </c>
      <c r="J189" s="120">
        <f t="shared" si="38"/>
        <v>0</v>
      </c>
      <c r="K189" s="120">
        <f t="shared" ca="1" si="30"/>
        <v>3.7748882661667676E-2</v>
      </c>
      <c r="L189" s="120">
        <f t="shared" ca="1" si="39"/>
        <v>1.4249781422043546E-3</v>
      </c>
      <c r="M189" s="120">
        <f t="shared" ca="1" si="31"/>
        <v>268974.91949952737</v>
      </c>
      <c r="N189" s="120">
        <f t="shared" ca="1" si="32"/>
        <v>1045939.9232504076</v>
      </c>
      <c r="O189" s="120">
        <f t="shared" ca="1" si="33"/>
        <v>224678.28668361731</v>
      </c>
      <c r="P189" s="23">
        <f t="shared" ca="1" si="40"/>
        <v>-3.7748882661667676E-2</v>
      </c>
      <c r="Q189" s="23"/>
      <c r="R189" s="23"/>
      <c r="S189" s="23"/>
    </row>
    <row r="190" spans="1:19">
      <c r="A190" s="23"/>
      <c r="B190" s="23"/>
      <c r="C190" s="23"/>
      <c r="D190" s="161">
        <f t="shared" si="29"/>
        <v>0</v>
      </c>
      <c r="E190" s="161">
        <f t="shared" si="29"/>
        <v>0</v>
      </c>
      <c r="F190" s="120">
        <f t="shared" si="34"/>
        <v>0</v>
      </c>
      <c r="G190" s="120">
        <f t="shared" si="35"/>
        <v>0</v>
      </c>
      <c r="H190" s="120">
        <f t="shared" si="36"/>
        <v>0</v>
      </c>
      <c r="I190" s="120">
        <f t="shared" si="37"/>
        <v>0</v>
      </c>
      <c r="J190" s="120">
        <f t="shared" si="38"/>
        <v>0</v>
      </c>
      <c r="K190" s="120">
        <f t="shared" ca="1" si="30"/>
        <v>3.7748882661667676E-2</v>
      </c>
      <c r="L190" s="120">
        <f t="shared" ca="1" si="39"/>
        <v>1.4249781422043546E-3</v>
      </c>
      <c r="M190" s="120">
        <f t="shared" ca="1" si="31"/>
        <v>268974.91949952737</v>
      </c>
      <c r="N190" s="120">
        <f t="shared" ca="1" si="32"/>
        <v>1045939.9232504076</v>
      </c>
      <c r="O190" s="120">
        <f t="shared" ca="1" si="33"/>
        <v>224678.28668361731</v>
      </c>
      <c r="P190" s="23">
        <f t="shared" ca="1" si="40"/>
        <v>-3.7748882661667676E-2</v>
      </c>
      <c r="Q190" s="23"/>
      <c r="R190" s="23"/>
      <c r="S190" s="23"/>
    </row>
    <row r="191" spans="1:19">
      <c r="A191" s="23"/>
      <c r="B191" s="23"/>
      <c r="C191" s="23"/>
      <c r="D191" s="161">
        <f t="shared" si="29"/>
        <v>0</v>
      </c>
      <c r="E191" s="161">
        <f t="shared" si="29"/>
        <v>0</v>
      </c>
      <c r="F191" s="120">
        <f t="shared" si="34"/>
        <v>0</v>
      </c>
      <c r="G191" s="120">
        <f t="shared" si="35"/>
        <v>0</v>
      </c>
      <c r="H191" s="120">
        <f t="shared" si="36"/>
        <v>0</v>
      </c>
      <c r="I191" s="120">
        <f t="shared" si="37"/>
        <v>0</v>
      </c>
      <c r="J191" s="120">
        <f t="shared" si="38"/>
        <v>0</v>
      </c>
      <c r="K191" s="120">
        <f t="shared" ca="1" si="30"/>
        <v>3.7748882661667676E-2</v>
      </c>
      <c r="L191" s="120">
        <f t="shared" ca="1" si="39"/>
        <v>1.4249781422043546E-3</v>
      </c>
      <c r="M191" s="120">
        <f t="shared" ca="1" si="31"/>
        <v>268974.91949952737</v>
      </c>
      <c r="N191" s="120">
        <f t="shared" ca="1" si="32"/>
        <v>1045939.9232504076</v>
      </c>
      <c r="O191" s="120">
        <f t="shared" ca="1" si="33"/>
        <v>224678.28668361731</v>
      </c>
      <c r="P191" s="23">
        <f t="shared" ca="1" si="40"/>
        <v>-3.7748882661667676E-2</v>
      </c>
      <c r="Q191" s="23"/>
      <c r="R191" s="23"/>
      <c r="S191" s="23"/>
    </row>
    <row r="192" spans="1:19">
      <c r="A192" s="23"/>
      <c r="B192" s="23"/>
      <c r="C192" s="23"/>
      <c r="D192" s="161">
        <f t="shared" si="29"/>
        <v>0</v>
      </c>
      <c r="E192" s="161">
        <f t="shared" si="29"/>
        <v>0</v>
      </c>
      <c r="F192" s="120">
        <f t="shared" si="34"/>
        <v>0</v>
      </c>
      <c r="G192" s="120">
        <f t="shared" si="35"/>
        <v>0</v>
      </c>
      <c r="H192" s="120">
        <f t="shared" si="36"/>
        <v>0</v>
      </c>
      <c r="I192" s="120">
        <f t="shared" si="37"/>
        <v>0</v>
      </c>
      <c r="J192" s="120">
        <f t="shared" si="38"/>
        <v>0</v>
      </c>
      <c r="K192" s="120">
        <f t="shared" ca="1" si="30"/>
        <v>3.7748882661667676E-2</v>
      </c>
      <c r="L192" s="120">
        <f t="shared" ca="1" si="39"/>
        <v>1.4249781422043546E-3</v>
      </c>
      <c r="M192" s="120">
        <f t="shared" ca="1" si="31"/>
        <v>268974.91949952737</v>
      </c>
      <c r="N192" s="120">
        <f t="shared" ca="1" si="32"/>
        <v>1045939.9232504076</v>
      </c>
      <c r="O192" s="120">
        <f t="shared" ca="1" si="33"/>
        <v>224678.28668361731</v>
      </c>
      <c r="P192" s="23">
        <f t="shared" ca="1" si="40"/>
        <v>-3.7748882661667676E-2</v>
      </c>
      <c r="Q192" s="23"/>
      <c r="R192" s="23"/>
      <c r="S192" s="23"/>
    </row>
    <row r="193" spans="1:19">
      <c r="A193" s="23"/>
      <c r="B193" s="23"/>
      <c r="C193" s="23"/>
      <c r="D193" s="161">
        <f t="shared" si="29"/>
        <v>0</v>
      </c>
      <c r="E193" s="161">
        <f t="shared" si="29"/>
        <v>0</v>
      </c>
      <c r="F193" s="120">
        <f t="shared" si="34"/>
        <v>0</v>
      </c>
      <c r="G193" s="120">
        <f t="shared" si="35"/>
        <v>0</v>
      </c>
      <c r="H193" s="120">
        <f t="shared" si="36"/>
        <v>0</v>
      </c>
      <c r="I193" s="120">
        <f t="shared" si="37"/>
        <v>0</v>
      </c>
      <c r="J193" s="120">
        <f t="shared" si="38"/>
        <v>0</v>
      </c>
      <c r="K193" s="120">
        <f t="shared" ca="1" si="30"/>
        <v>3.7748882661667676E-2</v>
      </c>
      <c r="L193" s="120">
        <f t="shared" ca="1" si="39"/>
        <v>1.4249781422043546E-3</v>
      </c>
      <c r="M193" s="120">
        <f t="shared" ca="1" si="31"/>
        <v>268974.91949952737</v>
      </c>
      <c r="N193" s="120">
        <f t="shared" ca="1" si="32"/>
        <v>1045939.9232504076</v>
      </c>
      <c r="O193" s="120">
        <f t="shared" ca="1" si="33"/>
        <v>224678.28668361731</v>
      </c>
      <c r="P193" s="23">
        <f t="shared" ca="1" si="40"/>
        <v>-3.7748882661667676E-2</v>
      </c>
      <c r="Q193" s="23"/>
      <c r="R193" s="23"/>
      <c r="S193" s="23"/>
    </row>
    <row r="194" spans="1:19">
      <c r="A194" s="23"/>
      <c r="B194" s="23"/>
      <c r="C194" s="23"/>
      <c r="D194" s="161">
        <f t="shared" si="29"/>
        <v>0</v>
      </c>
      <c r="E194" s="161">
        <f t="shared" si="29"/>
        <v>0</v>
      </c>
      <c r="F194" s="120">
        <f t="shared" si="34"/>
        <v>0</v>
      </c>
      <c r="G194" s="120">
        <f t="shared" si="35"/>
        <v>0</v>
      </c>
      <c r="H194" s="120">
        <f t="shared" si="36"/>
        <v>0</v>
      </c>
      <c r="I194" s="120">
        <f t="shared" si="37"/>
        <v>0</v>
      </c>
      <c r="J194" s="120">
        <f t="shared" si="38"/>
        <v>0</v>
      </c>
      <c r="K194" s="120">
        <f t="shared" ca="1" si="30"/>
        <v>3.7748882661667676E-2</v>
      </c>
      <c r="L194" s="120">
        <f t="shared" ca="1" si="39"/>
        <v>1.4249781422043546E-3</v>
      </c>
      <c r="M194" s="120">
        <f t="shared" ca="1" si="31"/>
        <v>268974.91949952737</v>
      </c>
      <c r="N194" s="120">
        <f t="shared" ca="1" si="32"/>
        <v>1045939.9232504076</v>
      </c>
      <c r="O194" s="120">
        <f t="shared" ca="1" si="33"/>
        <v>224678.28668361731</v>
      </c>
      <c r="P194" s="23">
        <f t="shared" ca="1" si="40"/>
        <v>-3.7748882661667676E-2</v>
      </c>
      <c r="Q194" s="23"/>
      <c r="R194" s="23"/>
      <c r="S194" s="23"/>
    </row>
    <row r="195" spans="1:19">
      <c r="A195" s="23"/>
      <c r="B195" s="23"/>
      <c r="C195" s="23"/>
      <c r="D195" s="161">
        <f t="shared" ref="D195:E210" si="41">A195/A$18</f>
        <v>0</v>
      </c>
      <c r="E195" s="161">
        <f t="shared" si="41"/>
        <v>0</v>
      </c>
      <c r="F195" s="120">
        <f t="shared" si="34"/>
        <v>0</v>
      </c>
      <c r="G195" s="120">
        <f t="shared" si="35"/>
        <v>0</v>
      </c>
      <c r="H195" s="120">
        <f t="shared" si="36"/>
        <v>0</v>
      </c>
      <c r="I195" s="120">
        <f t="shared" si="37"/>
        <v>0</v>
      </c>
      <c r="J195" s="120">
        <f t="shared" si="38"/>
        <v>0</v>
      </c>
      <c r="K195" s="120">
        <f t="shared" ca="1" si="30"/>
        <v>3.7748882661667676E-2</v>
      </c>
      <c r="L195" s="120">
        <f t="shared" ca="1" si="39"/>
        <v>1.4249781422043546E-3</v>
      </c>
      <c r="M195" s="120">
        <f t="shared" ca="1" si="31"/>
        <v>268974.91949952737</v>
      </c>
      <c r="N195" s="120">
        <f t="shared" ca="1" si="32"/>
        <v>1045939.9232504076</v>
      </c>
      <c r="O195" s="120">
        <f t="shared" ca="1" si="33"/>
        <v>224678.28668361731</v>
      </c>
      <c r="P195" s="23">
        <f t="shared" ca="1" si="40"/>
        <v>-3.7748882661667676E-2</v>
      </c>
      <c r="Q195" s="23"/>
      <c r="R195" s="23"/>
      <c r="S195" s="23"/>
    </row>
    <row r="196" spans="1:19">
      <c r="A196" s="23"/>
      <c r="B196" s="23"/>
      <c r="C196" s="23"/>
      <c r="D196" s="161">
        <f t="shared" si="41"/>
        <v>0</v>
      </c>
      <c r="E196" s="161">
        <f t="shared" si="41"/>
        <v>0</v>
      </c>
      <c r="F196" s="120">
        <f t="shared" si="34"/>
        <v>0</v>
      </c>
      <c r="G196" s="120">
        <f t="shared" si="35"/>
        <v>0</v>
      </c>
      <c r="H196" s="120">
        <f t="shared" si="36"/>
        <v>0</v>
      </c>
      <c r="I196" s="120">
        <f t="shared" si="37"/>
        <v>0</v>
      </c>
      <c r="J196" s="120">
        <f t="shared" si="38"/>
        <v>0</v>
      </c>
      <c r="K196" s="120">
        <f t="shared" ca="1" si="30"/>
        <v>3.7748882661667676E-2</v>
      </c>
      <c r="L196" s="120">
        <f t="shared" ca="1" si="39"/>
        <v>1.4249781422043546E-3</v>
      </c>
      <c r="M196" s="120">
        <f t="shared" ca="1" si="31"/>
        <v>268974.91949952737</v>
      </c>
      <c r="N196" s="120">
        <f t="shared" ca="1" si="32"/>
        <v>1045939.9232504076</v>
      </c>
      <c r="O196" s="120">
        <f t="shared" ca="1" si="33"/>
        <v>224678.28668361731</v>
      </c>
      <c r="P196" s="23">
        <f t="shared" ca="1" si="40"/>
        <v>-3.7748882661667676E-2</v>
      </c>
      <c r="Q196" s="23"/>
      <c r="R196" s="23"/>
      <c r="S196" s="23"/>
    </row>
    <row r="197" spans="1:19">
      <c r="A197" s="23"/>
      <c r="B197" s="23"/>
      <c r="C197" s="23"/>
      <c r="D197" s="161">
        <f t="shared" si="41"/>
        <v>0</v>
      </c>
      <c r="E197" s="161">
        <f t="shared" si="41"/>
        <v>0</v>
      </c>
      <c r="F197" s="120">
        <f t="shared" si="34"/>
        <v>0</v>
      </c>
      <c r="G197" s="120">
        <f t="shared" si="35"/>
        <v>0</v>
      </c>
      <c r="H197" s="120">
        <f t="shared" si="36"/>
        <v>0</v>
      </c>
      <c r="I197" s="120">
        <f t="shared" si="37"/>
        <v>0</v>
      </c>
      <c r="J197" s="120">
        <f t="shared" si="38"/>
        <v>0</v>
      </c>
      <c r="K197" s="120">
        <f t="shared" ca="1" si="30"/>
        <v>3.7748882661667676E-2</v>
      </c>
      <c r="L197" s="120">
        <f t="shared" ca="1" si="39"/>
        <v>1.4249781422043546E-3</v>
      </c>
      <c r="M197" s="120">
        <f t="shared" ca="1" si="31"/>
        <v>268974.91949952737</v>
      </c>
      <c r="N197" s="120">
        <f t="shared" ca="1" si="32"/>
        <v>1045939.9232504076</v>
      </c>
      <c r="O197" s="120">
        <f t="shared" ca="1" si="33"/>
        <v>224678.28668361731</v>
      </c>
      <c r="P197" s="23">
        <f t="shared" ca="1" si="40"/>
        <v>-3.7748882661667676E-2</v>
      </c>
      <c r="Q197" s="23"/>
      <c r="R197" s="23"/>
      <c r="S197" s="23"/>
    </row>
    <row r="198" spans="1:19">
      <c r="A198" s="23"/>
      <c r="B198" s="23"/>
      <c r="C198" s="23"/>
      <c r="D198" s="161">
        <f t="shared" si="41"/>
        <v>0</v>
      </c>
      <c r="E198" s="161">
        <f t="shared" si="41"/>
        <v>0</v>
      </c>
      <c r="F198" s="120">
        <f t="shared" si="34"/>
        <v>0</v>
      </c>
      <c r="G198" s="120">
        <f t="shared" si="35"/>
        <v>0</v>
      </c>
      <c r="H198" s="120">
        <f t="shared" si="36"/>
        <v>0</v>
      </c>
      <c r="I198" s="120">
        <f t="shared" si="37"/>
        <v>0</v>
      </c>
      <c r="J198" s="120">
        <f t="shared" si="38"/>
        <v>0</v>
      </c>
      <c r="K198" s="120">
        <f t="shared" ca="1" si="30"/>
        <v>3.7748882661667676E-2</v>
      </c>
      <c r="L198" s="120">
        <f t="shared" ca="1" si="39"/>
        <v>1.4249781422043546E-3</v>
      </c>
      <c r="M198" s="120">
        <f t="shared" ca="1" si="31"/>
        <v>268974.91949952737</v>
      </c>
      <c r="N198" s="120">
        <f t="shared" ca="1" si="32"/>
        <v>1045939.9232504076</v>
      </c>
      <c r="O198" s="120">
        <f t="shared" ca="1" si="33"/>
        <v>224678.28668361731</v>
      </c>
      <c r="P198" s="23">
        <f t="shared" ca="1" si="40"/>
        <v>-3.7748882661667676E-2</v>
      </c>
      <c r="Q198" s="23"/>
      <c r="R198" s="23"/>
      <c r="S198" s="23"/>
    </row>
    <row r="199" spans="1:19">
      <c r="A199" s="23"/>
      <c r="B199" s="23"/>
      <c r="C199" s="23"/>
      <c r="D199" s="161">
        <f t="shared" si="41"/>
        <v>0</v>
      </c>
      <c r="E199" s="161">
        <f t="shared" si="41"/>
        <v>0</v>
      </c>
      <c r="F199" s="120">
        <f t="shared" si="34"/>
        <v>0</v>
      </c>
      <c r="G199" s="120">
        <f t="shared" si="35"/>
        <v>0</v>
      </c>
      <c r="H199" s="120">
        <f t="shared" si="36"/>
        <v>0</v>
      </c>
      <c r="I199" s="120">
        <f t="shared" si="37"/>
        <v>0</v>
      </c>
      <c r="J199" s="120">
        <f t="shared" si="38"/>
        <v>0</v>
      </c>
      <c r="K199" s="120">
        <f t="shared" ca="1" si="30"/>
        <v>3.7748882661667676E-2</v>
      </c>
      <c r="L199" s="120">
        <f t="shared" ca="1" si="39"/>
        <v>1.4249781422043546E-3</v>
      </c>
      <c r="M199" s="120">
        <f t="shared" ca="1" si="31"/>
        <v>268974.91949952737</v>
      </c>
      <c r="N199" s="120">
        <f t="shared" ca="1" si="32"/>
        <v>1045939.9232504076</v>
      </c>
      <c r="O199" s="120">
        <f t="shared" ca="1" si="33"/>
        <v>224678.28668361731</v>
      </c>
      <c r="P199" s="23">
        <f t="shared" ca="1" si="40"/>
        <v>-3.7748882661667676E-2</v>
      </c>
      <c r="Q199" s="23"/>
      <c r="R199" s="23"/>
      <c r="S199" s="23"/>
    </row>
    <row r="200" spans="1:19">
      <c r="A200" s="23"/>
      <c r="B200" s="23"/>
      <c r="C200" s="23"/>
      <c r="D200" s="161">
        <f t="shared" si="41"/>
        <v>0</v>
      </c>
      <c r="E200" s="161">
        <f t="shared" si="41"/>
        <v>0</v>
      </c>
      <c r="F200" s="120">
        <f t="shared" si="34"/>
        <v>0</v>
      </c>
      <c r="G200" s="120">
        <f t="shared" si="35"/>
        <v>0</v>
      </c>
      <c r="H200" s="120">
        <f t="shared" si="36"/>
        <v>0</v>
      </c>
      <c r="I200" s="120">
        <f t="shared" si="37"/>
        <v>0</v>
      </c>
      <c r="J200" s="120">
        <f t="shared" si="38"/>
        <v>0</v>
      </c>
      <c r="K200" s="120">
        <f t="shared" ca="1" si="30"/>
        <v>3.7748882661667676E-2</v>
      </c>
      <c r="L200" s="120">
        <f t="shared" ca="1" si="39"/>
        <v>1.4249781422043546E-3</v>
      </c>
      <c r="M200" s="120">
        <f t="shared" ca="1" si="31"/>
        <v>268974.91949952737</v>
      </c>
      <c r="N200" s="120">
        <f t="shared" ca="1" si="32"/>
        <v>1045939.9232504076</v>
      </c>
      <c r="O200" s="120">
        <f t="shared" ca="1" si="33"/>
        <v>224678.28668361731</v>
      </c>
      <c r="P200" s="23">
        <f t="shared" ca="1" si="40"/>
        <v>-3.7748882661667676E-2</v>
      </c>
      <c r="Q200" s="23"/>
      <c r="R200" s="23"/>
      <c r="S200" s="23"/>
    </row>
    <row r="201" spans="1:19">
      <c r="A201" s="23"/>
      <c r="B201" s="23"/>
      <c r="C201" s="23"/>
      <c r="D201" s="161">
        <f t="shared" si="41"/>
        <v>0</v>
      </c>
      <c r="E201" s="161">
        <f t="shared" si="41"/>
        <v>0</v>
      </c>
      <c r="F201" s="120">
        <f t="shared" si="34"/>
        <v>0</v>
      </c>
      <c r="G201" s="120">
        <f t="shared" si="35"/>
        <v>0</v>
      </c>
      <c r="H201" s="120">
        <f t="shared" si="36"/>
        <v>0</v>
      </c>
      <c r="I201" s="120">
        <f t="shared" si="37"/>
        <v>0</v>
      </c>
      <c r="J201" s="120">
        <f t="shared" si="38"/>
        <v>0</v>
      </c>
      <c r="K201" s="120">
        <f t="shared" ca="1" si="30"/>
        <v>3.7748882661667676E-2</v>
      </c>
      <c r="L201" s="120">
        <f t="shared" ca="1" si="39"/>
        <v>1.4249781422043546E-3</v>
      </c>
      <c r="M201" s="120">
        <f t="shared" ca="1" si="31"/>
        <v>268974.91949952737</v>
      </c>
      <c r="N201" s="120">
        <f t="shared" ca="1" si="32"/>
        <v>1045939.9232504076</v>
      </c>
      <c r="O201" s="120">
        <f t="shared" ca="1" si="33"/>
        <v>224678.28668361731</v>
      </c>
      <c r="P201" s="23">
        <f t="shared" ca="1" si="40"/>
        <v>-3.7748882661667676E-2</v>
      </c>
      <c r="Q201" s="23"/>
      <c r="R201" s="23"/>
      <c r="S201" s="23"/>
    </row>
    <row r="202" spans="1:19">
      <c r="A202" s="23"/>
      <c r="B202" s="23"/>
      <c r="C202" s="23"/>
      <c r="D202" s="161">
        <f t="shared" si="41"/>
        <v>0</v>
      </c>
      <c r="E202" s="161">
        <f t="shared" si="41"/>
        <v>0</v>
      </c>
      <c r="F202" s="120">
        <f t="shared" si="34"/>
        <v>0</v>
      </c>
      <c r="G202" s="120">
        <f t="shared" si="35"/>
        <v>0</v>
      </c>
      <c r="H202" s="120">
        <f t="shared" si="36"/>
        <v>0</v>
      </c>
      <c r="I202" s="120">
        <f t="shared" si="37"/>
        <v>0</v>
      </c>
      <c r="J202" s="120">
        <f t="shared" si="38"/>
        <v>0</v>
      </c>
      <c r="K202" s="120">
        <f t="shared" ca="1" si="30"/>
        <v>3.7748882661667676E-2</v>
      </c>
      <c r="L202" s="120">
        <f t="shared" ca="1" si="39"/>
        <v>1.4249781422043546E-3</v>
      </c>
      <c r="M202" s="120">
        <f t="shared" ca="1" si="31"/>
        <v>268974.91949952737</v>
      </c>
      <c r="N202" s="120">
        <f t="shared" ca="1" si="32"/>
        <v>1045939.9232504076</v>
      </c>
      <c r="O202" s="120">
        <f t="shared" ca="1" si="33"/>
        <v>224678.28668361731</v>
      </c>
      <c r="P202" s="23">
        <f t="shared" ca="1" si="40"/>
        <v>-3.7748882661667676E-2</v>
      </c>
      <c r="Q202" s="23"/>
      <c r="R202" s="23"/>
      <c r="S202" s="23"/>
    </row>
    <row r="203" spans="1:19">
      <c r="A203" s="23"/>
      <c r="B203" s="23"/>
      <c r="C203" s="23"/>
      <c r="D203" s="161">
        <f t="shared" si="41"/>
        <v>0</v>
      </c>
      <c r="E203" s="161">
        <f t="shared" si="41"/>
        <v>0</v>
      </c>
      <c r="F203" s="120">
        <f t="shared" si="34"/>
        <v>0</v>
      </c>
      <c r="G203" s="120">
        <f t="shared" si="35"/>
        <v>0</v>
      </c>
      <c r="H203" s="120">
        <f t="shared" si="36"/>
        <v>0</v>
      </c>
      <c r="I203" s="120">
        <f t="shared" si="37"/>
        <v>0</v>
      </c>
      <c r="J203" s="120">
        <f t="shared" si="38"/>
        <v>0</v>
      </c>
      <c r="K203" s="120">
        <f t="shared" ca="1" si="30"/>
        <v>3.7748882661667676E-2</v>
      </c>
      <c r="L203" s="120">
        <f t="shared" ca="1" si="39"/>
        <v>1.4249781422043546E-3</v>
      </c>
      <c r="M203" s="120">
        <f t="shared" ca="1" si="31"/>
        <v>268974.91949952737</v>
      </c>
      <c r="N203" s="120">
        <f t="shared" ca="1" si="32"/>
        <v>1045939.9232504076</v>
      </c>
      <c r="O203" s="120">
        <f t="shared" ca="1" si="33"/>
        <v>224678.28668361731</v>
      </c>
      <c r="P203" s="23">
        <f t="shared" ca="1" si="40"/>
        <v>-3.7748882661667676E-2</v>
      </c>
      <c r="Q203" s="23"/>
      <c r="R203" s="23"/>
      <c r="S203" s="23"/>
    </row>
    <row r="204" spans="1:19">
      <c r="A204" s="23"/>
      <c r="B204" s="23"/>
      <c r="C204" s="23"/>
      <c r="D204" s="161">
        <f t="shared" si="41"/>
        <v>0</v>
      </c>
      <c r="E204" s="161">
        <f t="shared" si="41"/>
        <v>0</v>
      </c>
      <c r="F204" s="120">
        <f t="shared" si="34"/>
        <v>0</v>
      </c>
      <c r="G204" s="120">
        <f t="shared" si="35"/>
        <v>0</v>
      </c>
      <c r="H204" s="120">
        <f t="shared" si="36"/>
        <v>0</v>
      </c>
      <c r="I204" s="120">
        <f t="shared" si="37"/>
        <v>0</v>
      </c>
      <c r="J204" s="120">
        <f t="shared" si="38"/>
        <v>0</v>
      </c>
      <c r="K204" s="120">
        <f t="shared" ca="1" si="30"/>
        <v>3.7748882661667676E-2</v>
      </c>
      <c r="L204" s="120">
        <f t="shared" ca="1" si="39"/>
        <v>1.4249781422043546E-3</v>
      </c>
      <c r="M204" s="120">
        <f t="shared" ca="1" si="31"/>
        <v>268974.91949952737</v>
      </c>
      <c r="N204" s="120">
        <f t="shared" ca="1" si="32"/>
        <v>1045939.9232504076</v>
      </c>
      <c r="O204" s="120">
        <f t="shared" ca="1" si="33"/>
        <v>224678.28668361731</v>
      </c>
      <c r="P204" s="23">
        <f t="shared" ca="1" si="40"/>
        <v>-3.7748882661667676E-2</v>
      </c>
      <c r="Q204" s="23"/>
      <c r="R204" s="23"/>
      <c r="S204" s="23"/>
    </row>
    <row r="205" spans="1:19">
      <c r="A205" s="23"/>
      <c r="B205" s="23"/>
      <c r="C205" s="23"/>
      <c r="D205" s="161">
        <f t="shared" si="41"/>
        <v>0</v>
      </c>
      <c r="E205" s="161">
        <f t="shared" si="41"/>
        <v>0</v>
      </c>
      <c r="F205" s="120">
        <f t="shared" si="34"/>
        <v>0</v>
      </c>
      <c r="G205" s="120">
        <f t="shared" si="35"/>
        <v>0</v>
      </c>
      <c r="H205" s="120">
        <f t="shared" si="36"/>
        <v>0</v>
      </c>
      <c r="I205" s="120">
        <f t="shared" si="37"/>
        <v>0</v>
      </c>
      <c r="J205" s="120">
        <f t="shared" si="38"/>
        <v>0</v>
      </c>
      <c r="K205" s="120">
        <f t="shared" ca="1" si="30"/>
        <v>3.7748882661667676E-2</v>
      </c>
      <c r="L205" s="120">
        <f t="shared" ca="1" si="39"/>
        <v>1.4249781422043546E-3</v>
      </c>
      <c r="M205" s="120">
        <f t="shared" ca="1" si="31"/>
        <v>268974.91949952737</v>
      </c>
      <c r="N205" s="120">
        <f t="shared" ca="1" si="32"/>
        <v>1045939.9232504076</v>
      </c>
      <c r="O205" s="120">
        <f t="shared" ca="1" si="33"/>
        <v>224678.28668361731</v>
      </c>
      <c r="P205" s="23">
        <f t="shared" ca="1" si="40"/>
        <v>-3.7748882661667676E-2</v>
      </c>
      <c r="Q205" s="23"/>
      <c r="R205" s="23"/>
      <c r="S205" s="23"/>
    </row>
    <row r="206" spans="1:19">
      <c r="A206" s="23"/>
      <c r="B206" s="23"/>
      <c r="C206" s="23"/>
      <c r="D206" s="161">
        <f t="shared" si="41"/>
        <v>0</v>
      </c>
      <c r="E206" s="161">
        <f t="shared" si="41"/>
        <v>0</v>
      </c>
      <c r="F206" s="120">
        <f t="shared" si="34"/>
        <v>0</v>
      </c>
      <c r="G206" s="120">
        <f t="shared" si="35"/>
        <v>0</v>
      </c>
      <c r="H206" s="120">
        <f t="shared" si="36"/>
        <v>0</v>
      </c>
      <c r="I206" s="120">
        <f t="shared" si="37"/>
        <v>0</v>
      </c>
      <c r="J206" s="120">
        <f t="shared" si="38"/>
        <v>0</v>
      </c>
      <c r="K206" s="120">
        <f t="shared" ca="1" si="30"/>
        <v>3.7748882661667676E-2</v>
      </c>
      <c r="L206" s="120">
        <f t="shared" ca="1" si="39"/>
        <v>1.4249781422043546E-3</v>
      </c>
      <c r="M206" s="120">
        <f t="shared" ca="1" si="31"/>
        <v>268974.91949952737</v>
      </c>
      <c r="N206" s="120">
        <f t="shared" ca="1" si="32"/>
        <v>1045939.9232504076</v>
      </c>
      <c r="O206" s="120">
        <f t="shared" ca="1" si="33"/>
        <v>224678.28668361731</v>
      </c>
      <c r="P206" s="23">
        <f t="shared" ca="1" si="40"/>
        <v>-3.7748882661667676E-2</v>
      </c>
      <c r="Q206" s="23"/>
      <c r="R206" s="23"/>
      <c r="S206" s="23"/>
    </row>
    <row r="207" spans="1:19">
      <c r="A207" s="23"/>
      <c r="B207" s="23"/>
      <c r="C207" s="23"/>
      <c r="D207" s="161">
        <f t="shared" si="41"/>
        <v>0</v>
      </c>
      <c r="E207" s="161">
        <f t="shared" si="41"/>
        <v>0</v>
      </c>
      <c r="F207" s="120">
        <f t="shared" si="34"/>
        <v>0</v>
      </c>
      <c r="G207" s="120">
        <f t="shared" si="35"/>
        <v>0</v>
      </c>
      <c r="H207" s="120">
        <f t="shared" si="36"/>
        <v>0</v>
      </c>
      <c r="I207" s="120">
        <f t="shared" si="37"/>
        <v>0</v>
      </c>
      <c r="J207" s="120">
        <f t="shared" si="38"/>
        <v>0</v>
      </c>
      <c r="K207" s="120">
        <f t="shared" ca="1" si="30"/>
        <v>3.7748882661667676E-2</v>
      </c>
      <c r="L207" s="120">
        <f t="shared" ca="1" si="39"/>
        <v>1.4249781422043546E-3</v>
      </c>
      <c r="M207" s="120">
        <f t="shared" ca="1" si="31"/>
        <v>268974.91949952737</v>
      </c>
      <c r="N207" s="120">
        <f t="shared" ca="1" si="32"/>
        <v>1045939.9232504076</v>
      </c>
      <c r="O207" s="120">
        <f t="shared" ca="1" si="33"/>
        <v>224678.28668361731</v>
      </c>
      <c r="P207" s="23">
        <f t="shared" ca="1" si="40"/>
        <v>-3.7748882661667676E-2</v>
      </c>
      <c r="Q207" s="23"/>
      <c r="R207" s="23"/>
      <c r="S207" s="23"/>
    </row>
    <row r="208" spans="1:19">
      <c r="A208" s="23"/>
      <c r="B208" s="23"/>
      <c r="C208" s="23"/>
      <c r="D208" s="161">
        <f t="shared" si="41"/>
        <v>0</v>
      </c>
      <c r="E208" s="161">
        <f t="shared" si="41"/>
        <v>0</v>
      </c>
      <c r="F208" s="120">
        <f t="shared" si="34"/>
        <v>0</v>
      </c>
      <c r="G208" s="120">
        <f t="shared" si="35"/>
        <v>0</v>
      </c>
      <c r="H208" s="120">
        <f t="shared" si="36"/>
        <v>0</v>
      </c>
      <c r="I208" s="120">
        <f t="shared" si="37"/>
        <v>0</v>
      </c>
      <c r="J208" s="120">
        <f t="shared" si="38"/>
        <v>0</v>
      </c>
      <c r="K208" s="120">
        <f t="shared" ca="1" si="30"/>
        <v>3.7748882661667676E-2</v>
      </c>
      <c r="L208" s="120">
        <f t="shared" ca="1" si="39"/>
        <v>1.4249781422043546E-3</v>
      </c>
      <c r="M208" s="120">
        <f t="shared" ca="1" si="31"/>
        <v>268974.91949952737</v>
      </c>
      <c r="N208" s="120">
        <f t="shared" ca="1" si="32"/>
        <v>1045939.9232504076</v>
      </c>
      <c r="O208" s="120">
        <f t="shared" ca="1" si="33"/>
        <v>224678.28668361731</v>
      </c>
      <c r="P208" s="23">
        <f t="shared" ca="1" si="40"/>
        <v>-3.7748882661667676E-2</v>
      </c>
      <c r="Q208" s="23"/>
      <c r="R208" s="23"/>
      <c r="S208" s="23"/>
    </row>
    <row r="209" spans="1:19">
      <c r="A209" s="23"/>
      <c r="B209" s="23"/>
      <c r="C209" s="23"/>
      <c r="D209" s="161">
        <f t="shared" si="41"/>
        <v>0</v>
      </c>
      <c r="E209" s="161">
        <f t="shared" si="41"/>
        <v>0</v>
      </c>
      <c r="F209" s="120">
        <f t="shared" si="34"/>
        <v>0</v>
      </c>
      <c r="G209" s="120">
        <f t="shared" si="35"/>
        <v>0</v>
      </c>
      <c r="H209" s="120">
        <f t="shared" si="36"/>
        <v>0</v>
      </c>
      <c r="I209" s="120">
        <f t="shared" si="37"/>
        <v>0</v>
      </c>
      <c r="J209" s="120">
        <f t="shared" si="38"/>
        <v>0</v>
      </c>
      <c r="K209" s="120">
        <f t="shared" ca="1" si="30"/>
        <v>3.7748882661667676E-2</v>
      </c>
      <c r="L209" s="120">
        <f t="shared" ca="1" si="39"/>
        <v>1.4249781422043546E-3</v>
      </c>
      <c r="M209" s="120">
        <f t="shared" ca="1" si="31"/>
        <v>268974.91949952737</v>
      </c>
      <c r="N209" s="120">
        <f t="shared" ca="1" si="32"/>
        <v>1045939.9232504076</v>
      </c>
      <c r="O209" s="120">
        <f t="shared" ca="1" si="33"/>
        <v>224678.28668361731</v>
      </c>
      <c r="P209" s="23">
        <f t="shared" ca="1" si="40"/>
        <v>-3.7748882661667676E-2</v>
      </c>
      <c r="Q209" s="23"/>
      <c r="R209" s="23"/>
      <c r="S209" s="23"/>
    </row>
    <row r="210" spans="1:19">
      <c r="A210" s="23"/>
      <c r="B210" s="23"/>
      <c r="C210" s="23"/>
      <c r="D210" s="161">
        <f t="shared" si="41"/>
        <v>0</v>
      </c>
      <c r="E210" s="161">
        <f t="shared" si="41"/>
        <v>0</v>
      </c>
      <c r="F210" s="120">
        <f t="shared" si="34"/>
        <v>0</v>
      </c>
      <c r="G210" s="120">
        <f t="shared" si="35"/>
        <v>0</v>
      </c>
      <c r="H210" s="120">
        <f t="shared" si="36"/>
        <v>0</v>
      </c>
      <c r="I210" s="120">
        <f t="shared" si="37"/>
        <v>0</v>
      </c>
      <c r="J210" s="120">
        <f t="shared" si="38"/>
        <v>0</v>
      </c>
      <c r="K210" s="120">
        <f t="shared" ca="1" si="30"/>
        <v>3.7748882661667676E-2</v>
      </c>
      <c r="L210" s="120">
        <f t="shared" ca="1" si="39"/>
        <v>1.4249781422043546E-3</v>
      </c>
      <c r="M210" s="120">
        <f t="shared" ca="1" si="31"/>
        <v>268974.91949952737</v>
      </c>
      <c r="N210" s="120">
        <f t="shared" ca="1" si="32"/>
        <v>1045939.9232504076</v>
      </c>
      <c r="O210" s="120">
        <f t="shared" ca="1" si="33"/>
        <v>224678.28668361731</v>
      </c>
      <c r="P210" s="23">
        <f t="shared" ca="1" si="40"/>
        <v>-3.7748882661667676E-2</v>
      </c>
      <c r="Q210" s="23"/>
      <c r="R210" s="23"/>
      <c r="S210" s="23"/>
    </row>
    <row r="211" spans="1:19">
      <c r="A211" s="23"/>
      <c r="B211" s="23"/>
      <c r="C211" s="23"/>
      <c r="D211" s="161">
        <f t="shared" ref="D211:E274" si="42">A211/A$18</f>
        <v>0</v>
      </c>
      <c r="E211" s="161">
        <f t="shared" si="42"/>
        <v>0</v>
      </c>
      <c r="F211" s="120">
        <f t="shared" si="34"/>
        <v>0</v>
      </c>
      <c r="G211" s="120">
        <f t="shared" si="35"/>
        <v>0</v>
      </c>
      <c r="H211" s="120">
        <f t="shared" si="36"/>
        <v>0</v>
      </c>
      <c r="I211" s="120">
        <f t="shared" si="37"/>
        <v>0</v>
      </c>
      <c r="J211" s="120">
        <f t="shared" si="38"/>
        <v>0</v>
      </c>
      <c r="K211" s="120">
        <f t="shared" ref="K211:K274" ca="1" si="43">+E$4+E$5*D211+E$6*D211^2</f>
        <v>3.7748882661667676E-2</v>
      </c>
      <c r="L211" s="120">
        <f t="shared" ca="1" si="39"/>
        <v>1.4249781422043546E-3</v>
      </c>
      <c r="M211" s="120">
        <f t="shared" ref="M211:M274" ca="1" si="44">(M$1-M$2*D211+M$3*F211)^2</f>
        <v>268974.91949952737</v>
      </c>
      <c r="N211" s="120">
        <f t="shared" ref="N211:N274" ca="1" si="45">(-M$2+M$4*D211-M$5*F211)^2</f>
        <v>1045939.9232504076</v>
      </c>
      <c r="O211" s="120">
        <f t="shared" ref="O211:O274" ca="1" si="46">+(M$3-D211*M$5+F211*M$6)^2</f>
        <v>224678.28668361731</v>
      </c>
      <c r="P211" s="23">
        <f t="shared" ca="1" si="40"/>
        <v>-3.7748882661667676E-2</v>
      </c>
      <c r="Q211" s="23"/>
      <c r="R211" s="23"/>
      <c r="S211" s="23"/>
    </row>
    <row r="212" spans="1:19">
      <c r="A212" s="23"/>
      <c r="B212" s="23"/>
      <c r="C212" s="23"/>
      <c r="D212" s="161">
        <f t="shared" si="42"/>
        <v>0</v>
      </c>
      <c r="E212" s="161">
        <f t="shared" si="42"/>
        <v>0</v>
      </c>
      <c r="F212" s="120">
        <f t="shared" ref="F212:F275" si="47">D212*D212</f>
        <v>0</v>
      </c>
      <c r="G212" s="120">
        <f t="shared" ref="G212:G275" si="48">D212*F212</f>
        <v>0</v>
      </c>
      <c r="H212" s="120">
        <f t="shared" ref="H212:H275" si="49">F212*F212</f>
        <v>0</v>
      </c>
      <c r="I212" s="120">
        <f t="shared" ref="I212:I275" si="50">E212*D212</f>
        <v>0</v>
      </c>
      <c r="J212" s="120">
        <f t="shared" ref="J212:J275" si="51">I212*D212</f>
        <v>0</v>
      </c>
      <c r="K212" s="120">
        <f t="shared" ca="1" si="43"/>
        <v>3.7748882661667676E-2</v>
      </c>
      <c r="L212" s="120">
        <f t="shared" ref="L212:L275" ca="1" si="52">+(K212-E212)^2</f>
        <v>1.4249781422043546E-3</v>
      </c>
      <c r="M212" s="120">
        <f t="shared" ca="1" si="44"/>
        <v>268974.91949952737</v>
      </c>
      <c r="N212" s="120">
        <f t="shared" ca="1" si="45"/>
        <v>1045939.9232504076</v>
      </c>
      <c r="O212" s="120">
        <f t="shared" ca="1" si="46"/>
        <v>224678.28668361731</v>
      </c>
      <c r="P212" s="23">
        <f t="shared" ref="P212:P275" ca="1" si="53">+E212-K212</f>
        <v>-3.7748882661667676E-2</v>
      </c>
      <c r="Q212" s="23"/>
      <c r="R212" s="23"/>
      <c r="S212" s="23"/>
    </row>
    <row r="213" spans="1:19">
      <c r="A213" s="23"/>
      <c r="B213" s="23"/>
      <c r="C213" s="23"/>
      <c r="D213" s="161">
        <f t="shared" si="42"/>
        <v>0</v>
      </c>
      <c r="E213" s="161">
        <f t="shared" si="42"/>
        <v>0</v>
      </c>
      <c r="F213" s="120">
        <f t="shared" si="47"/>
        <v>0</v>
      </c>
      <c r="G213" s="120">
        <f t="shared" si="48"/>
        <v>0</v>
      </c>
      <c r="H213" s="120">
        <f t="shared" si="49"/>
        <v>0</v>
      </c>
      <c r="I213" s="120">
        <f t="shared" si="50"/>
        <v>0</v>
      </c>
      <c r="J213" s="120">
        <f t="shared" si="51"/>
        <v>0</v>
      </c>
      <c r="K213" s="120">
        <f t="shared" ca="1" si="43"/>
        <v>3.7748882661667676E-2</v>
      </c>
      <c r="L213" s="120">
        <f t="shared" ca="1" si="52"/>
        <v>1.4249781422043546E-3</v>
      </c>
      <c r="M213" s="120">
        <f t="shared" ca="1" si="44"/>
        <v>268974.91949952737</v>
      </c>
      <c r="N213" s="120">
        <f t="shared" ca="1" si="45"/>
        <v>1045939.9232504076</v>
      </c>
      <c r="O213" s="120">
        <f t="shared" ca="1" si="46"/>
        <v>224678.28668361731</v>
      </c>
      <c r="P213" s="23">
        <f t="shared" ca="1" si="53"/>
        <v>-3.7748882661667676E-2</v>
      </c>
      <c r="Q213" s="23"/>
      <c r="R213" s="23"/>
      <c r="S213" s="23"/>
    </row>
    <row r="214" spans="1:19">
      <c r="A214" s="23"/>
      <c r="B214" s="23"/>
      <c r="C214" s="23"/>
      <c r="D214" s="161">
        <f t="shared" si="42"/>
        <v>0</v>
      </c>
      <c r="E214" s="161">
        <f t="shared" si="42"/>
        <v>0</v>
      </c>
      <c r="F214" s="120">
        <f t="shared" si="47"/>
        <v>0</v>
      </c>
      <c r="G214" s="120">
        <f t="shared" si="48"/>
        <v>0</v>
      </c>
      <c r="H214" s="120">
        <f t="shared" si="49"/>
        <v>0</v>
      </c>
      <c r="I214" s="120">
        <f t="shared" si="50"/>
        <v>0</v>
      </c>
      <c r="J214" s="120">
        <f t="shared" si="51"/>
        <v>0</v>
      </c>
      <c r="K214" s="120">
        <f t="shared" ca="1" si="43"/>
        <v>3.7748882661667676E-2</v>
      </c>
      <c r="L214" s="120">
        <f t="shared" ca="1" si="52"/>
        <v>1.4249781422043546E-3</v>
      </c>
      <c r="M214" s="120">
        <f t="shared" ca="1" si="44"/>
        <v>268974.91949952737</v>
      </c>
      <c r="N214" s="120">
        <f t="shared" ca="1" si="45"/>
        <v>1045939.9232504076</v>
      </c>
      <c r="O214" s="120">
        <f t="shared" ca="1" si="46"/>
        <v>224678.28668361731</v>
      </c>
      <c r="P214" s="23">
        <f t="shared" ca="1" si="53"/>
        <v>-3.7748882661667676E-2</v>
      </c>
      <c r="Q214" s="23"/>
      <c r="R214" s="23"/>
      <c r="S214" s="23"/>
    </row>
    <row r="215" spans="1:19">
      <c r="A215" s="23"/>
      <c r="B215" s="23"/>
      <c r="C215" s="23"/>
      <c r="D215" s="161">
        <f t="shared" si="42"/>
        <v>0</v>
      </c>
      <c r="E215" s="161">
        <f t="shared" si="42"/>
        <v>0</v>
      </c>
      <c r="F215" s="120">
        <f t="shared" si="47"/>
        <v>0</v>
      </c>
      <c r="G215" s="120">
        <f t="shared" si="48"/>
        <v>0</v>
      </c>
      <c r="H215" s="120">
        <f t="shared" si="49"/>
        <v>0</v>
      </c>
      <c r="I215" s="120">
        <f t="shared" si="50"/>
        <v>0</v>
      </c>
      <c r="J215" s="120">
        <f t="shared" si="51"/>
        <v>0</v>
      </c>
      <c r="K215" s="120">
        <f t="shared" ca="1" si="43"/>
        <v>3.7748882661667676E-2</v>
      </c>
      <c r="L215" s="120">
        <f t="shared" ca="1" si="52"/>
        <v>1.4249781422043546E-3</v>
      </c>
      <c r="M215" s="120">
        <f t="shared" ca="1" si="44"/>
        <v>268974.91949952737</v>
      </c>
      <c r="N215" s="120">
        <f t="shared" ca="1" si="45"/>
        <v>1045939.9232504076</v>
      </c>
      <c r="O215" s="120">
        <f t="shared" ca="1" si="46"/>
        <v>224678.28668361731</v>
      </c>
      <c r="P215" s="23">
        <f t="shared" ca="1" si="53"/>
        <v>-3.7748882661667676E-2</v>
      </c>
      <c r="Q215" s="23"/>
      <c r="R215" s="23"/>
      <c r="S215" s="23"/>
    </row>
    <row r="216" spans="1:19">
      <c r="A216" s="23"/>
      <c r="B216" s="23"/>
      <c r="C216" s="23"/>
      <c r="D216" s="161">
        <f t="shared" si="42"/>
        <v>0</v>
      </c>
      <c r="E216" s="161">
        <f t="shared" si="42"/>
        <v>0</v>
      </c>
      <c r="F216" s="120">
        <f t="shared" si="47"/>
        <v>0</v>
      </c>
      <c r="G216" s="120">
        <f t="shared" si="48"/>
        <v>0</v>
      </c>
      <c r="H216" s="120">
        <f t="shared" si="49"/>
        <v>0</v>
      </c>
      <c r="I216" s="120">
        <f t="shared" si="50"/>
        <v>0</v>
      </c>
      <c r="J216" s="120">
        <f t="shared" si="51"/>
        <v>0</v>
      </c>
      <c r="K216" s="120">
        <f t="shared" ca="1" si="43"/>
        <v>3.7748882661667676E-2</v>
      </c>
      <c r="L216" s="120">
        <f t="shared" ca="1" si="52"/>
        <v>1.4249781422043546E-3</v>
      </c>
      <c r="M216" s="120">
        <f t="shared" ca="1" si="44"/>
        <v>268974.91949952737</v>
      </c>
      <c r="N216" s="120">
        <f t="shared" ca="1" si="45"/>
        <v>1045939.9232504076</v>
      </c>
      <c r="O216" s="120">
        <f t="shared" ca="1" si="46"/>
        <v>224678.28668361731</v>
      </c>
      <c r="P216" s="23">
        <f t="shared" ca="1" si="53"/>
        <v>-3.7748882661667676E-2</v>
      </c>
      <c r="Q216" s="23"/>
      <c r="R216" s="23"/>
      <c r="S216" s="23"/>
    </row>
    <row r="217" spans="1:19">
      <c r="A217" s="23"/>
      <c r="B217" s="23"/>
      <c r="C217" s="23"/>
      <c r="D217" s="161">
        <f t="shared" si="42"/>
        <v>0</v>
      </c>
      <c r="E217" s="161">
        <f t="shared" si="42"/>
        <v>0</v>
      </c>
      <c r="F217" s="120">
        <f t="shared" si="47"/>
        <v>0</v>
      </c>
      <c r="G217" s="120">
        <f t="shared" si="48"/>
        <v>0</v>
      </c>
      <c r="H217" s="120">
        <f t="shared" si="49"/>
        <v>0</v>
      </c>
      <c r="I217" s="120">
        <f t="shared" si="50"/>
        <v>0</v>
      </c>
      <c r="J217" s="120">
        <f t="shared" si="51"/>
        <v>0</v>
      </c>
      <c r="K217" s="120">
        <f t="shared" ca="1" si="43"/>
        <v>3.7748882661667676E-2</v>
      </c>
      <c r="L217" s="120">
        <f t="shared" ca="1" si="52"/>
        <v>1.4249781422043546E-3</v>
      </c>
      <c r="M217" s="120">
        <f t="shared" ca="1" si="44"/>
        <v>268974.91949952737</v>
      </c>
      <c r="N217" s="120">
        <f t="shared" ca="1" si="45"/>
        <v>1045939.9232504076</v>
      </c>
      <c r="O217" s="120">
        <f t="shared" ca="1" si="46"/>
        <v>224678.28668361731</v>
      </c>
      <c r="P217" s="23">
        <f t="shared" ca="1" si="53"/>
        <v>-3.7748882661667676E-2</v>
      </c>
      <c r="Q217" s="23"/>
      <c r="R217" s="23"/>
      <c r="S217" s="23"/>
    </row>
    <row r="218" spans="1:19">
      <c r="A218" s="23"/>
      <c r="B218" s="23"/>
      <c r="C218" s="23"/>
      <c r="D218" s="161">
        <f t="shared" si="42"/>
        <v>0</v>
      </c>
      <c r="E218" s="161">
        <f t="shared" si="42"/>
        <v>0</v>
      </c>
      <c r="F218" s="120">
        <f t="shared" si="47"/>
        <v>0</v>
      </c>
      <c r="G218" s="120">
        <f t="shared" si="48"/>
        <v>0</v>
      </c>
      <c r="H218" s="120">
        <f t="shared" si="49"/>
        <v>0</v>
      </c>
      <c r="I218" s="120">
        <f t="shared" si="50"/>
        <v>0</v>
      </c>
      <c r="J218" s="120">
        <f t="shared" si="51"/>
        <v>0</v>
      </c>
      <c r="K218" s="120">
        <f t="shared" ca="1" si="43"/>
        <v>3.7748882661667676E-2</v>
      </c>
      <c r="L218" s="120">
        <f t="shared" ca="1" si="52"/>
        <v>1.4249781422043546E-3</v>
      </c>
      <c r="M218" s="120">
        <f t="shared" ca="1" si="44"/>
        <v>268974.91949952737</v>
      </c>
      <c r="N218" s="120">
        <f t="shared" ca="1" si="45"/>
        <v>1045939.9232504076</v>
      </c>
      <c r="O218" s="120">
        <f t="shared" ca="1" si="46"/>
        <v>224678.28668361731</v>
      </c>
      <c r="P218" s="23">
        <f t="shared" ca="1" si="53"/>
        <v>-3.7748882661667676E-2</v>
      </c>
      <c r="Q218" s="23"/>
      <c r="R218" s="23"/>
      <c r="S218" s="23"/>
    </row>
    <row r="219" spans="1:19">
      <c r="A219" s="23"/>
      <c r="B219" s="23"/>
      <c r="C219" s="23"/>
      <c r="D219" s="161">
        <f t="shared" si="42"/>
        <v>0</v>
      </c>
      <c r="E219" s="161">
        <f t="shared" si="42"/>
        <v>0</v>
      </c>
      <c r="F219" s="120">
        <f t="shared" si="47"/>
        <v>0</v>
      </c>
      <c r="G219" s="120">
        <f t="shared" si="48"/>
        <v>0</v>
      </c>
      <c r="H219" s="120">
        <f t="shared" si="49"/>
        <v>0</v>
      </c>
      <c r="I219" s="120">
        <f t="shared" si="50"/>
        <v>0</v>
      </c>
      <c r="J219" s="120">
        <f t="shared" si="51"/>
        <v>0</v>
      </c>
      <c r="K219" s="120">
        <f t="shared" ca="1" si="43"/>
        <v>3.7748882661667676E-2</v>
      </c>
      <c r="L219" s="120">
        <f t="shared" ca="1" si="52"/>
        <v>1.4249781422043546E-3</v>
      </c>
      <c r="M219" s="120">
        <f t="shared" ca="1" si="44"/>
        <v>268974.91949952737</v>
      </c>
      <c r="N219" s="120">
        <f t="shared" ca="1" si="45"/>
        <v>1045939.9232504076</v>
      </c>
      <c r="O219" s="120">
        <f t="shared" ca="1" si="46"/>
        <v>224678.28668361731</v>
      </c>
      <c r="P219" s="23">
        <f t="shared" ca="1" si="53"/>
        <v>-3.7748882661667676E-2</v>
      </c>
      <c r="Q219" s="23"/>
      <c r="R219" s="23"/>
      <c r="S219" s="23"/>
    </row>
    <row r="220" spans="1:19">
      <c r="A220" s="23"/>
      <c r="B220" s="23"/>
      <c r="C220" s="23"/>
      <c r="D220" s="161">
        <f t="shared" si="42"/>
        <v>0</v>
      </c>
      <c r="E220" s="161">
        <f t="shared" si="42"/>
        <v>0</v>
      </c>
      <c r="F220" s="120">
        <f t="shared" si="47"/>
        <v>0</v>
      </c>
      <c r="G220" s="120">
        <f t="shared" si="48"/>
        <v>0</v>
      </c>
      <c r="H220" s="120">
        <f t="shared" si="49"/>
        <v>0</v>
      </c>
      <c r="I220" s="120">
        <f t="shared" si="50"/>
        <v>0</v>
      </c>
      <c r="J220" s="120">
        <f t="shared" si="51"/>
        <v>0</v>
      </c>
      <c r="K220" s="120">
        <f t="shared" ca="1" si="43"/>
        <v>3.7748882661667676E-2</v>
      </c>
      <c r="L220" s="120">
        <f t="shared" ca="1" si="52"/>
        <v>1.4249781422043546E-3</v>
      </c>
      <c r="M220" s="120">
        <f t="shared" ca="1" si="44"/>
        <v>268974.91949952737</v>
      </c>
      <c r="N220" s="120">
        <f t="shared" ca="1" si="45"/>
        <v>1045939.9232504076</v>
      </c>
      <c r="O220" s="120">
        <f t="shared" ca="1" si="46"/>
        <v>224678.28668361731</v>
      </c>
      <c r="P220" s="23">
        <f t="shared" ca="1" si="53"/>
        <v>-3.7748882661667676E-2</v>
      </c>
      <c r="Q220" s="23"/>
      <c r="R220" s="23"/>
      <c r="S220" s="23"/>
    </row>
    <row r="221" spans="1:19">
      <c r="A221" s="23"/>
      <c r="B221" s="23"/>
      <c r="C221" s="23"/>
      <c r="D221" s="161">
        <f t="shared" si="42"/>
        <v>0</v>
      </c>
      <c r="E221" s="161">
        <f t="shared" si="42"/>
        <v>0</v>
      </c>
      <c r="F221" s="120">
        <f t="shared" si="47"/>
        <v>0</v>
      </c>
      <c r="G221" s="120">
        <f t="shared" si="48"/>
        <v>0</v>
      </c>
      <c r="H221" s="120">
        <f t="shared" si="49"/>
        <v>0</v>
      </c>
      <c r="I221" s="120">
        <f t="shared" si="50"/>
        <v>0</v>
      </c>
      <c r="J221" s="120">
        <f t="shared" si="51"/>
        <v>0</v>
      </c>
      <c r="K221" s="120">
        <f t="shared" ca="1" si="43"/>
        <v>3.7748882661667676E-2</v>
      </c>
      <c r="L221" s="120">
        <f t="shared" ca="1" si="52"/>
        <v>1.4249781422043546E-3</v>
      </c>
      <c r="M221" s="120">
        <f t="shared" ca="1" si="44"/>
        <v>268974.91949952737</v>
      </c>
      <c r="N221" s="120">
        <f t="shared" ca="1" si="45"/>
        <v>1045939.9232504076</v>
      </c>
      <c r="O221" s="120">
        <f t="shared" ca="1" si="46"/>
        <v>224678.28668361731</v>
      </c>
      <c r="P221" s="23">
        <f t="shared" ca="1" si="53"/>
        <v>-3.7748882661667676E-2</v>
      </c>
      <c r="Q221" s="23"/>
      <c r="R221" s="23"/>
      <c r="S221" s="23"/>
    </row>
    <row r="222" spans="1:19">
      <c r="A222" s="23"/>
      <c r="B222" s="23"/>
      <c r="C222" s="23"/>
      <c r="D222" s="161">
        <f t="shared" si="42"/>
        <v>0</v>
      </c>
      <c r="E222" s="161">
        <f t="shared" si="42"/>
        <v>0</v>
      </c>
      <c r="F222" s="120">
        <f t="shared" si="47"/>
        <v>0</v>
      </c>
      <c r="G222" s="120">
        <f t="shared" si="48"/>
        <v>0</v>
      </c>
      <c r="H222" s="120">
        <f t="shared" si="49"/>
        <v>0</v>
      </c>
      <c r="I222" s="120">
        <f t="shared" si="50"/>
        <v>0</v>
      </c>
      <c r="J222" s="120">
        <f t="shared" si="51"/>
        <v>0</v>
      </c>
      <c r="K222" s="120">
        <f t="shared" ca="1" si="43"/>
        <v>3.7748882661667676E-2</v>
      </c>
      <c r="L222" s="120">
        <f t="shared" ca="1" si="52"/>
        <v>1.4249781422043546E-3</v>
      </c>
      <c r="M222" s="120">
        <f t="shared" ca="1" si="44"/>
        <v>268974.91949952737</v>
      </c>
      <c r="N222" s="120">
        <f t="shared" ca="1" si="45"/>
        <v>1045939.9232504076</v>
      </c>
      <c r="O222" s="120">
        <f t="shared" ca="1" si="46"/>
        <v>224678.28668361731</v>
      </c>
      <c r="P222" s="23">
        <f t="shared" ca="1" si="53"/>
        <v>-3.7748882661667676E-2</v>
      </c>
      <c r="Q222" s="23"/>
      <c r="R222" s="23"/>
      <c r="S222" s="23"/>
    </row>
    <row r="223" spans="1:19">
      <c r="A223" s="23"/>
      <c r="B223" s="23"/>
      <c r="C223" s="23"/>
      <c r="D223" s="161">
        <f t="shared" si="42"/>
        <v>0</v>
      </c>
      <c r="E223" s="161">
        <f t="shared" si="42"/>
        <v>0</v>
      </c>
      <c r="F223" s="120">
        <f t="shared" si="47"/>
        <v>0</v>
      </c>
      <c r="G223" s="120">
        <f t="shared" si="48"/>
        <v>0</v>
      </c>
      <c r="H223" s="120">
        <f t="shared" si="49"/>
        <v>0</v>
      </c>
      <c r="I223" s="120">
        <f t="shared" si="50"/>
        <v>0</v>
      </c>
      <c r="J223" s="120">
        <f t="shared" si="51"/>
        <v>0</v>
      </c>
      <c r="K223" s="120">
        <f t="shared" ca="1" si="43"/>
        <v>3.7748882661667676E-2</v>
      </c>
      <c r="L223" s="120">
        <f t="shared" ca="1" si="52"/>
        <v>1.4249781422043546E-3</v>
      </c>
      <c r="M223" s="120">
        <f t="shared" ca="1" si="44"/>
        <v>268974.91949952737</v>
      </c>
      <c r="N223" s="120">
        <f t="shared" ca="1" si="45"/>
        <v>1045939.9232504076</v>
      </c>
      <c r="O223" s="120">
        <f t="shared" ca="1" si="46"/>
        <v>224678.28668361731</v>
      </c>
      <c r="P223" s="23">
        <f t="shared" ca="1" si="53"/>
        <v>-3.7748882661667676E-2</v>
      </c>
      <c r="Q223" s="23"/>
      <c r="R223" s="23"/>
      <c r="S223" s="23"/>
    </row>
    <row r="224" spans="1:19">
      <c r="A224" s="23"/>
      <c r="B224" s="23"/>
      <c r="C224" s="23"/>
      <c r="D224" s="161">
        <f t="shared" si="42"/>
        <v>0</v>
      </c>
      <c r="E224" s="161">
        <f t="shared" si="42"/>
        <v>0</v>
      </c>
      <c r="F224" s="120">
        <f t="shared" si="47"/>
        <v>0</v>
      </c>
      <c r="G224" s="120">
        <f t="shared" si="48"/>
        <v>0</v>
      </c>
      <c r="H224" s="120">
        <f t="shared" si="49"/>
        <v>0</v>
      </c>
      <c r="I224" s="120">
        <f t="shared" si="50"/>
        <v>0</v>
      </c>
      <c r="J224" s="120">
        <f t="shared" si="51"/>
        <v>0</v>
      </c>
      <c r="K224" s="120">
        <f t="shared" ca="1" si="43"/>
        <v>3.7748882661667676E-2</v>
      </c>
      <c r="L224" s="120">
        <f t="shared" ca="1" si="52"/>
        <v>1.4249781422043546E-3</v>
      </c>
      <c r="M224" s="120">
        <f t="shared" ca="1" si="44"/>
        <v>268974.91949952737</v>
      </c>
      <c r="N224" s="120">
        <f t="shared" ca="1" si="45"/>
        <v>1045939.9232504076</v>
      </c>
      <c r="O224" s="120">
        <f t="shared" ca="1" si="46"/>
        <v>224678.28668361731</v>
      </c>
      <c r="P224" s="23">
        <f t="shared" ca="1" si="53"/>
        <v>-3.7748882661667676E-2</v>
      </c>
      <c r="Q224" s="23"/>
      <c r="R224" s="23"/>
      <c r="S224" s="23"/>
    </row>
    <row r="225" spans="1:19">
      <c r="A225" s="23"/>
      <c r="B225" s="23"/>
      <c r="C225" s="23"/>
      <c r="D225" s="161">
        <f t="shared" si="42"/>
        <v>0</v>
      </c>
      <c r="E225" s="161">
        <f t="shared" si="42"/>
        <v>0</v>
      </c>
      <c r="F225" s="120">
        <f t="shared" si="47"/>
        <v>0</v>
      </c>
      <c r="G225" s="120">
        <f t="shared" si="48"/>
        <v>0</v>
      </c>
      <c r="H225" s="120">
        <f t="shared" si="49"/>
        <v>0</v>
      </c>
      <c r="I225" s="120">
        <f t="shared" si="50"/>
        <v>0</v>
      </c>
      <c r="J225" s="120">
        <f t="shared" si="51"/>
        <v>0</v>
      </c>
      <c r="K225" s="120">
        <f t="shared" ca="1" si="43"/>
        <v>3.7748882661667676E-2</v>
      </c>
      <c r="L225" s="120">
        <f t="shared" ca="1" si="52"/>
        <v>1.4249781422043546E-3</v>
      </c>
      <c r="M225" s="120">
        <f t="shared" ca="1" si="44"/>
        <v>268974.91949952737</v>
      </c>
      <c r="N225" s="120">
        <f t="shared" ca="1" si="45"/>
        <v>1045939.9232504076</v>
      </c>
      <c r="O225" s="120">
        <f t="shared" ca="1" si="46"/>
        <v>224678.28668361731</v>
      </c>
      <c r="P225" s="23">
        <f t="shared" ca="1" si="53"/>
        <v>-3.7748882661667676E-2</v>
      </c>
      <c r="Q225" s="23"/>
      <c r="R225" s="23"/>
      <c r="S225" s="23"/>
    </row>
    <row r="226" spans="1:19">
      <c r="A226" s="23"/>
      <c r="B226" s="23"/>
      <c r="C226" s="23"/>
      <c r="D226" s="161">
        <f t="shared" si="42"/>
        <v>0</v>
      </c>
      <c r="E226" s="161">
        <f t="shared" si="42"/>
        <v>0</v>
      </c>
      <c r="F226" s="120">
        <f t="shared" si="47"/>
        <v>0</v>
      </c>
      <c r="G226" s="120">
        <f t="shared" si="48"/>
        <v>0</v>
      </c>
      <c r="H226" s="120">
        <f t="shared" si="49"/>
        <v>0</v>
      </c>
      <c r="I226" s="120">
        <f t="shared" si="50"/>
        <v>0</v>
      </c>
      <c r="J226" s="120">
        <f t="shared" si="51"/>
        <v>0</v>
      </c>
      <c r="K226" s="120">
        <f t="shared" ca="1" si="43"/>
        <v>3.7748882661667676E-2</v>
      </c>
      <c r="L226" s="120">
        <f t="shared" ca="1" si="52"/>
        <v>1.4249781422043546E-3</v>
      </c>
      <c r="M226" s="120">
        <f t="shared" ca="1" si="44"/>
        <v>268974.91949952737</v>
      </c>
      <c r="N226" s="120">
        <f t="shared" ca="1" si="45"/>
        <v>1045939.9232504076</v>
      </c>
      <c r="O226" s="120">
        <f t="shared" ca="1" si="46"/>
        <v>224678.28668361731</v>
      </c>
      <c r="P226" s="23">
        <f t="shared" ca="1" si="53"/>
        <v>-3.7748882661667676E-2</v>
      </c>
      <c r="Q226" s="23"/>
      <c r="R226" s="23"/>
      <c r="S226" s="23"/>
    </row>
    <row r="227" spans="1:19">
      <c r="A227" s="23"/>
      <c r="B227" s="23"/>
      <c r="C227" s="23"/>
      <c r="D227" s="161">
        <f t="shared" si="42"/>
        <v>0</v>
      </c>
      <c r="E227" s="161">
        <f t="shared" si="42"/>
        <v>0</v>
      </c>
      <c r="F227" s="120">
        <f t="shared" si="47"/>
        <v>0</v>
      </c>
      <c r="G227" s="120">
        <f t="shared" si="48"/>
        <v>0</v>
      </c>
      <c r="H227" s="120">
        <f t="shared" si="49"/>
        <v>0</v>
      </c>
      <c r="I227" s="120">
        <f t="shared" si="50"/>
        <v>0</v>
      </c>
      <c r="J227" s="120">
        <f t="shared" si="51"/>
        <v>0</v>
      </c>
      <c r="K227" s="120">
        <f t="shared" ca="1" si="43"/>
        <v>3.7748882661667676E-2</v>
      </c>
      <c r="L227" s="120">
        <f t="shared" ca="1" si="52"/>
        <v>1.4249781422043546E-3</v>
      </c>
      <c r="M227" s="120">
        <f t="shared" ca="1" si="44"/>
        <v>268974.91949952737</v>
      </c>
      <c r="N227" s="120">
        <f t="shared" ca="1" si="45"/>
        <v>1045939.9232504076</v>
      </c>
      <c r="O227" s="120">
        <f t="shared" ca="1" si="46"/>
        <v>224678.28668361731</v>
      </c>
      <c r="P227" s="23">
        <f t="shared" ca="1" si="53"/>
        <v>-3.7748882661667676E-2</v>
      </c>
      <c r="Q227" s="23"/>
      <c r="R227" s="23"/>
      <c r="S227" s="23"/>
    </row>
    <row r="228" spans="1:19">
      <c r="A228" s="23"/>
      <c r="B228" s="23"/>
      <c r="C228" s="23"/>
      <c r="D228" s="161">
        <f t="shared" si="42"/>
        <v>0</v>
      </c>
      <c r="E228" s="161">
        <f t="shared" si="42"/>
        <v>0</v>
      </c>
      <c r="F228" s="120">
        <f t="shared" si="47"/>
        <v>0</v>
      </c>
      <c r="G228" s="120">
        <f t="shared" si="48"/>
        <v>0</v>
      </c>
      <c r="H228" s="120">
        <f t="shared" si="49"/>
        <v>0</v>
      </c>
      <c r="I228" s="120">
        <f t="shared" si="50"/>
        <v>0</v>
      </c>
      <c r="J228" s="120">
        <f t="shared" si="51"/>
        <v>0</v>
      </c>
      <c r="K228" s="120">
        <f t="shared" ca="1" si="43"/>
        <v>3.7748882661667676E-2</v>
      </c>
      <c r="L228" s="120">
        <f t="shared" ca="1" si="52"/>
        <v>1.4249781422043546E-3</v>
      </c>
      <c r="M228" s="120">
        <f t="shared" ca="1" si="44"/>
        <v>268974.91949952737</v>
      </c>
      <c r="N228" s="120">
        <f t="shared" ca="1" si="45"/>
        <v>1045939.9232504076</v>
      </c>
      <c r="O228" s="120">
        <f t="shared" ca="1" si="46"/>
        <v>224678.28668361731</v>
      </c>
      <c r="P228" s="23">
        <f t="shared" ca="1" si="53"/>
        <v>-3.7748882661667676E-2</v>
      </c>
      <c r="Q228" s="23"/>
      <c r="R228" s="23"/>
      <c r="S228" s="23"/>
    </row>
    <row r="229" spans="1:19">
      <c r="A229" s="23"/>
      <c r="B229" s="23"/>
      <c r="C229" s="23"/>
      <c r="D229" s="161">
        <f t="shared" si="42"/>
        <v>0</v>
      </c>
      <c r="E229" s="161">
        <f t="shared" si="42"/>
        <v>0</v>
      </c>
      <c r="F229" s="120">
        <f t="shared" si="47"/>
        <v>0</v>
      </c>
      <c r="G229" s="120">
        <f t="shared" si="48"/>
        <v>0</v>
      </c>
      <c r="H229" s="120">
        <f t="shared" si="49"/>
        <v>0</v>
      </c>
      <c r="I229" s="120">
        <f t="shared" si="50"/>
        <v>0</v>
      </c>
      <c r="J229" s="120">
        <f t="shared" si="51"/>
        <v>0</v>
      </c>
      <c r="K229" s="120">
        <f t="shared" ca="1" si="43"/>
        <v>3.7748882661667676E-2</v>
      </c>
      <c r="L229" s="120">
        <f t="shared" ca="1" si="52"/>
        <v>1.4249781422043546E-3</v>
      </c>
      <c r="M229" s="120">
        <f t="shared" ca="1" si="44"/>
        <v>268974.91949952737</v>
      </c>
      <c r="N229" s="120">
        <f t="shared" ca="1" si="45"/>
        <v>1045939.9232504076</v>
      </c>
      <c r="O229" s="120">
        <f t="shared" ca="1" si="46"/>
        <v>224678.28668361731</v>
      </c>
      <c r="P229" s="23">
        <f t="shared" ca="1" si="53"/>
        <v>-3.7748882661667676E-2</v>
      </c>
      <c r="Q229" s="23"/>
      <c r="R229" s="23"/>
      <c r="S229" s="23"/>
    </row>
    <row r="230" spans="1:19">
      <c r="A230" s="23"/>
      <c r="B230" s="23"/>
      <c r="C230" s="23"/>
      <c r="D230" s="161">
        <f t="shared" si="42"/>
        <v>0</v>
      </c>
      <c r="E230" s="161">
        <f t="shared" si="42"/>
        <v>0</v>
      </c>
      <c r="F230" s="120">
        <f t="shared" si="47"/>
        <v>0</v>
      </c>
      <c r="G230" s="120">
        <f t="shared" si="48"/>
        <v>0</v>
      </c>
      <c r="H230" s="120">
        <f t="shared" si="49"/>
        <v>0</v>
      </c>
      <c r="I230" s="120">
        <f t="shared" si="50"/>
        <v>0</v>
      </c>
      <c r="J230" s="120">
        <f t="shared" si="51"/>
        <v>0</v>
      </c>
      <c r="K230" s="120">
        <f t="shared" ca="1" si="43"/>
        <v>3.7748882661667676E-2</v>
      </c>
      <c r="L230" s="120">
        <f t="shared" ca="1" si="52"/>
        <v>1.4249781422043546E-3</v>
      </c>
      <c r="M230" s="120">
        <f t="shared" ca="1" si="44"/>
        <v>268974.91949952737</v>
      </c>
      <c r="N230" s="120">
        <f t="shared" ca="1" si="45"/>
        <v>1045939.9232504076</v>
      </c>
      <c r="O230" s="120">
        <f t="shared" ca="1" si="46"/>
        <v>224678.28668361731</v>
      </c>
      <c r="P230" s="23">
        <f t="shared" ca="1" si="53"/>
        <v>-3.7748882661667676E-2</v>
      </c>
      <c r="Q230" s="23"/>
      <c r="R230" s="23"/>
      <c r="S230" s="23"/>
    </row>
    <row r="231" spans="1:19">
      <c r="A231" s="23"/>
      <c r="B231" s="23"/>
      <c r="C231" s="23"/>
      <c r="D231" s="161">
        <f t="shared" si="42"/>
        <v>0</v>
      </c>
      <c r="E231" s="161">
        <f t="shared" si="42"/>
        <v>0</v>
      </c>
      <c r="F231" s="120">
        <f t="shared" si="47"/>
        <v>0</v>
      </c>
      <c r="G231" s="120">
        <f t="shared" si="48"/>
        <v>0</v>
      </c>
      <c r="H231" s="120">
        <f t="shared" si="49"/>
        <v>0</v>
      </c>
      <c r="I231" s="120">
        <f t="shared" si="50"/>
        <v>0</v>
      </c>
      <c r="J231" s="120">
        <f t="shared" si="51"/>
        <v>0</v>
      </c>
      <c r="K231" s="120">
        <f t="shared" ca="1" si="43"/>
        <v>3.7748882661667676E-2</v>
      </c>
      <c r="L231" s="120">
        <f t="shared" ca="1" si="52"/>
        <v>1.4249781422043546E-3</v>
      </c>
      <c r="M231" s="120">
        <f t="shared" ca="1" si="44"/>
        <v>268974.91949952737</v>
      </c>
      <c r="N231" s="120">
        <f t="shared" ca="1" si="45"/>
        <v>1045939.9232504076</v>
      </c>
      <c r="O231" s="120">
        <f t="shared" ca="1" si="46"/>
        <v>224678.28668361731</v>
      </c>
      <c r="P231" s="23">
        <f t="shared" ca="1" si="53"/>
        <v>-3.7748882661667676E-2</v>
      </c>
      <c r="Q231" s="23"/>
      <c r="R231" s="23"/>
      <c r="S231" s="23"/>
    </row>
    <row r="232" spans="1:19">
      <c r="A232" s="23"/>
      <c r="B232" s="23"/>
      <c r="C232" s="23"/>
      <c r="D232" s="161">
        <f t="shared" si="42"/>
        <v>0</v>
      </c>
      <c r="E232" s="161">
        <f t="shared" si="42"/>
        <v>0</v>
      </c>
      <c r="F232" s="120">
        <f t="shared" si="47"/>
        <v>0</v>
      </c>
      <c r="G232" s="120">
        <f t="shared" si="48"/>
        <v>0</v>
      </c>
      <c r="H232" s="120">
        <f t="shared" si="49"/>
        <v>0</v>
      </c>
      <c r="I232" s="120">
        <f t="shared" si="50"/>
        <v>0</v>
      </c>
      <c r="J232" s="120">
        <f t="shared" si="51"/>
        <v>0</v>
      </c>
      <c r="K232" s="120">
        <f t="shared" ca="1" si="43"/>
        <v>3.7748882661667676E-2</v>
      </c>
      <c r="L232" s="120">
        <f t="shared" ca="1" si="52"/>
        <v>1.4249781422043546E-3</v>
      </c>
      <c r="M232" s="120">
        <f t="shared" ca="1" si="44"/>
        <v>268974.91949952737</v>
      </c>
      <c r="N232" s="120">
        <f t="shared" ca="1" si="45"/>
        <v>1045939.9232504076</v>
      </c>
      <c r="O232" s="120">
        <f t="shared" ca="1" si="46"/>
        <v>224678.28668361731</v>
      </c>
      <c r="P232" s="23">
        <f t="shared" ca="1" si="53"/>
        <v>-3.7748882661667676E-2</v>
      </c>
      <c r="Q232" s="23"/>
      <c r="R232" s="23"/>
      <c r="S232" s="23"/>
    </row>
    <row r="233" spans="1:19">
      <c r="A233" s="23"/>
      <c r="B233" s="23"/>
      <c r="C233" s="23"/>
      <c r="D233" s="161">
        <f t="shared" si="42"/>
        <v>0</v>
      </c>
      <c r="E233" s="161">
        <f t="shared" si="42"/>
        <v>0</v>
      </c>
      <c r="F233" s="120">
        <f t="shared" si="47"/>
        <v>0</v>
      </c>
      <c r="G233" s="120">
        <f t="shared" si="48"/>
        <v>0</v>
      </c>
      <c r="H233" s="120">
        <f t="shared" si="49"/>
        <v>0</v>
      </c>
      <c r="I233" s="120">
        <f t="shared" si="50"/>
        <v>0</v>
      </c>
      <c r="J233" s="120">
        <f t="shared" si="51"/>
        <v>0</v>
      </c>
      <c r="K233" s="120">
        <f t="shared" ca="1" si="43"/>
        <v>3.7748882661667676E-2</v>
      </c>
      <c r="L233" s="120">
        <f t="shared" ca="1" si="52"/>
        <v>1.4249781422043546E-3</v>
      </c>
      <c r="M233" s="120">
        <f t="shared" ca="1" si="44"/>
        <v>268974.91949952737</v>
      </c>
      <c r="N233" s="120">
        <f t="shared" ca="1" si="45"/>
        <v>1045939.9232504076</v>
      </c>
      <c r="O233" s="120">
        <f t="shared" ca="1" si="46"/>
        <v>224678.28668361731</v>
      </c>
      <c r="P233" s="23">
        <f t="shared" ca="1" si="53"/>
        <v>-3.7748882661667676E-2</v>
      </c>
      <c r="Q233" s="23"/>
      <c r="R233" s="23"/>
      <c r="S233" s="23"/>
    </row>
    <row r="234" spans="1:19">
      <c r="A234" s="23"/>
      <c r="B234" s="23"/>
      <c r="C234" s="23"/>
      <c r="D234" s="161">
        <f t="shared" si="42"/>
        <v>0</v>
      </c>
      <c r="E234" s="161">
        <f t="shared" si="42"/>
        <v>0</v>
      </c>
      <c r="F234" s="120">
        <f t="shared" si="47"/>
        <v>0</v>
      </c>
      <c r="G234" s="120">
        <f t="shared" si="48"/>
        <v>0</v>
      </c>
      <c r="H234" s="120">
        <f t="shared" si="49"/>
        <v>0</v>
      </c>
      <c r="I234" s="120">
        <f t="shared" si="50"/>
        <v>0</v>
      </c>
      <c r="J234" s="120">
        <f t="shared" si="51"/>
        <v>0</v>
      </c>
      <c r="K234" s="120">
        <f t="shared" ca="1" si="43"/>
        <v>3.7748882661667676E-2</v>
      </c>
      <c r="L234" s="120">
        <f t="shared" ca="1" si="52"/>
        <v>1.4249781422043546E-3</v>
      </c>
      <c r="M234" s="120">
        <f t="shared" ca="1" si="44"/>
        <v>268974.91949952737</v>
      </c>
      <c r="N234" s="120">
        <f t="shared" ca="1" si="45"/>
        <v>1045939.9232504076</v>
      </c>
      <c r="O234" s="120">
        <f t="shared" ca="1" si="46"/>
        <v>224678.28668361731</v>
      </c>
      <c r="P234" s="23">
        <f t="shared" ca="1" si="53"/>
        <v>-3.7748882661667676E-2</v>
      </c>
      <c r="Q234" s="23"/>
      <c r="R234" s="23"/>
      <c r="S234" s="23"/>
    </row>
    <row r="235" spans="1:19">
      <c r="A235" s="23"/>
      <c r="B235" s="23"/>
      <c r="C235" s="23"/>
      <c r="D235" s="161">
        <f t="shared" si="42"/>
        <v>0</v>
      </c>
      <c r="E235" s="161">
        <f t="shared" si="42"/>
        <v>0</v>
      </c>
      <c r="F235" s="120">
        <f t="shared" si="47"/>
        <v>0</v>
      </c>
      <c r="G235" s="120">
        <f t="shared" si="48"/>
        <v>0</v>
      </c>
      <c r="H235" s="120">
        <f t="shared" si="49"/>
        <v>0</v>
      </c>
      <c r="I235" s="120">
        <f t="shared" si="50"/>
        <v>0</v>
      </c>
      <c r="J235" s="120">
        <f t="shared" si="51"/>
        <v>0</v>
      </c>
      <c r="K235" s="120">
        <f t="shared" ca="1" si="43"/>
        <v>3.7748882661667676E-2</v>
      </c>
      <c r="L235" s="120">
        <f t="shared" ca="1" si="52"/>
        <v>1.4249781422043546E-3</v>
      </c>
      <c r="M235" s="120">
        <f t="shared" ca="1" si="44"/>
        <v>268974.91949952737</v>
      </c>
      <c r="N235" s="120">
        <f t="shared" ca="1" si="45"/>
        <v>1045939.9232504076</v>
      </c>
      <c r="O235" s="120">
        <f t="shared" ca="1" si="46"/>
        <v>224678.28668361731</v>
      </c>
      <c r="P235" s="23">
        <f t="shared" ca="1" si="53"/>
        <v>-3.7748882661667676E-2</v>
      </c>
      <c r="Q235" s="23"/>
      <c r="R235" s="23"/>
      <c r="S235" s="23"/>
    </row>
    <row r="236" spans="1:19">
      <c r="A236" s="23"/>
      <c r="B236" s="23"/>
      <c r="C236" s="23"/>
      <c r="D236" s="161">
        <f t="shared" si="42"/>
        <v>0</v>
      </c>
      <c r="E236" s="161">
        <f t="shared" si="42"/>
        <v>0</v>
      </c>
      <c r="F236" s="120">
        <f t="shared" si="47"/>
        <v>0</v>
      </c>
      <c r="G236" s="120">
        <f t="shared" si="48"/>
        <v>0</v>
      </c>
      <c r="H236" s="120">
        <f t="shared" si="49"/>
        <v>0</v>
      </c>
      <c r="I236" s="120">
        <f t="shared" si="50"/>
        <v>0</v>
      </c>
      <c r="J236" s="120">
        <f t="shared" si="51"/>
        <v>0</v>
      </c>
      <c r="K236" s="120">
        <f t="shared" ca="1" si="43"/>
        <v>3.7748882661667676E-2</v>
      </c>
      <c r="L236" s="120">
        <f t="shared" ca="1" si="52"/>
        <v>1.4249781422043546E-3</v>
      </c>
      <c r="M236" s="120">
        <f t="shared" ca="1" si="44"/>
        <v>268974.91949952737</v>
      </c>
      <c r="N236" s="120">
        <f t="shared" ca="1" si="45"/>
        <v>1045939.9232504076</v>
      </c>
      <c r="O236" s="120">
        <f t="shared" ca="1" si="46"/>
        <v>224678.28668361731</v>
      </c>
      <c r="P236" s="23">
        <f t="shared" ca="1" si="53"/>
        <v>-3.7748882661667676E-2</v>
      </c>
      <c r="Q236" s="23"/>
      <c r="R236" s="23"/>
      <c r="S236" s="23"/>
    </row>
    <row r="237" spans="1:19">
      <c r="A237" s="23"/>
      <c r="B237" s="23"/>
      <c r="C237" s="23"/>
      <c r="D237" s="161">
        <f t="shared" si="42"/>
        <v>0</v>
      </c>
      <c r="E237" s="161">
        <f t="shared" si="42"/>
        <v>0</v>
      </c>
      <c r="F237" s="120">
        <f t="shared" si="47"/>
        <v>0</v>
      </c>
      <c r="G237" s="120">
        <f t="shared" si="48"/>
        <v>0</v>
      </c>
      <c r="H237" s="120">
        <f t="shared" si="49"/>
        <v>0</v>
      </c>
      <c r="I237" s="120">
        <f t="shared" si="50"/>
        <v>0</v>
      </c>
      <c r="J237" s="120">
        <f t="shared" si="51"/>
        <v>0</v>
      </c>
      <c r="K237" s="120">
        <f t="shared" ca="1" si="43"/>
        <v>3.7748882661667676E-2</v>
      </c>
      <c r="L237" s="120">
        <f t="shared" ca="1" si="52"/>
        <v>1.4249781422043546E-3</v>
      </c>
      <c r="M237" s="120">
        <f t="shared" ca="1" si="44"/>
        <v>268974.91949952737</v>
      </c>
      <c r="N237" s="120">
        <f t="shared" ca="1" si="45"/>
        <v>1045939.9232504076</v>
      </c>
      <c r="O237" s="120">
        <f t="shared" ca="1" si="46"/>
        <v>224678.28668361731</v>
      </c>
      <c r="P237" s="23">
        <f t="shared" ca="1" si="53"/>
        <v>-3.7748882661667676E-2</v>
      </c>
      <c r="Q237" s="23"/>
      <c r="R237" s="23"/>
      <c r="S237" s="23"/>
    </row>
    <row r="238" spans="1:19">
      <c r="A238" s="23"/>
      <c r="B238" s="23"/>
      <c r="C238" s="23"/>
      <c r="D238" s="161">
        <f t="shared" si="42"/>
        <v>0</v>
      </c>
      <c r="E238" s="161">
        <f t="shared" si="42"/>
        <v>0</v>
      </c>
      <c r="F238" s="120">
        <f t="shared" si="47"/>
        <v>0</v>
      </c>
      <c r="G238" s="120">
        <f t="shared" si="48"/>
        <v>0</v>
      </c>
      <c r="H238" s="120">
        <f t="shared" si="49"/>
        <v>0</v>
      </c>
      <c r="I238" s="120">
        <f t="shared" si="50"/>
        <v>0</v>
      </c>
      <c r="J238" s="120">
        <f t="shared" si="51"/>
        <v>0</v>
      </c>
      <c r="K238" s="120">
        <f t="shared" ca="1" si="43"/>
        <v>3.7748882661667676E-2</v>
      </c>
      <c r="L238" s="120">
        <f t="shared" ca="1" si="52"/>
        <v>1.4249781422043546E-3</v>
      </c>
      <c r="M238" s="120">
        <f t="shared" ca="1" si="44"/>
        <v>268974.91949952737</v>
      </c>
      <c r="N238" s="120">
        <f t="shared" ca="1" si="45"/>
        <v>1045939.9232504076</v>
      </c>
      <c r="O238" s="120">
        <f t="shared" ca="1" si="46"/>
        <v>224678.28668361731</v>
      </c>
      <c r="P238" s="23">
        <f t="shared" ca="1" si="53"/>
        <v>-3.7748882661667676E-2</v>
      </c>
      <c r="Q238" s="23"/>
      <c r="R238" s="23"/>
      <c r="S238" s="23"/>
    </row>
    <row r="239" spans="1:19">
      <c r="A239" s="23"/>
      <c r="B239" s="23"/>
      <c r="C239" s="23"/>
      <c r="D239" s="161">
        <f t="shared" si="42"/>
        <v>0</v>
      </c>
      <c r="E239" s="161">
        <f t="shared" si="42"/>
        <v>0</v>
      </c>
      <c r="F239" s="120">
        <f t="shared" si="47"/>
        <v>0</v>
      </c>
      <c r="G239" s="120">
        <f t="shared" si="48"/>
        <v>0</v>
      </c>
      <c r="H239" s="120">
        <f t="shared" si="49"/>
        <v>0</v>
      </c>
      <c r="I239" s="120">
        <f t="shared" si="50"/>
        <v>0</v>
      </c>
      <c r="J239" s="120">
        <f t="shared" si="51"/>
        <v>0</v>
      </c>
      <c r="K239" s="120">
        <f t="shared" ca="1" si="43"/>
        <v>3.7748882661667676E-2</v>
      </c>
      <c r="L239" s="120">
        <f t="shared" ca="1" si="52"/>
        <v>1.4249781422043546E-3</v>
      </c>
      <c r="M239" s="120">
        <f t="shared" ca="1" si="44"/>
        <v>268974.91949952737</v>
      </c>
      <c r="N239" s="120">
        <f t="shared" ca="1" si="45"/>
        <v>1045939.9232504076</v>
      </c>
      <c r="O239" s="120">
        <f t="shared" ca="1" si="46"/>
        <v>224678.28668361731</v>
      </c>
      <c r="P239" s="23">
        <f t="shared" ca="1" si="53"/>
        <v>-3.7748882661667676E-2</v>
      </c>
      <c r="Q239" s="23"/>
      <c r="R239" s="23"/>
      <c r="S239" s="23"/>
    </row>
    <row r="240" spans="1:19">
      <c r="A240" s="23"/>
      <c r="B240" s="23"/>
      <c r="C240" s="23"/>
      <c r="D240" s="161">
        <f t="shared" si="42"/>
        <v>0</v>
      </c>
      <c r="E240" s="161">
        <f t="shared" si="42"/>
        <v>0</v>
      </c>
      <c r="F240" s="120">
        <f t="shared" si="47"/>
        <v>0</v>
      </c>
      <c r="G240" s="120">
        <f t="shared" si="48"/>
        <v>0</v>
      </c>
      <c r="H240" s="120">
        <f t="shared" si="49"/>
        <v>0</v>
      </c>
      <c r="I240" s="120">
        <f t="shared" si="50"/>
        <v>0</v>
      </c>
      <c r="J240" s="120">
        <f t="shared" si="51"/>
        <v>0</v>
      </c>
      <c r="K240" s="120">
        <f t="shared" ca="1" si="43"/>
        <v>3.7748882661667676E-2</v>
      </c>
      <c r="L240" s="120">
        <f t="shared" ca="1" si="52"/>
        <v>1.4249781422043546E-3</v>
      </c>
      <c r="M240" s="120">
        <f t="shared" ca="1" si="44"/>
        <v>268974.91949952737</v>
      </c>
      <c r="N240" s="120">
        <f t="shared" ca="1" si="45"/>
        <v>1045939.9232504076</v>
      </c>
      <c r="O240" s="120">
        <f t="shared" ca="1" si="46"/>
        <v>224678.28668361731</v>
      </c>
      <c r="P240" s="23">
        <f t="shared" ca="1" si="53"/>
        <v>-3.7748882661667676E-2</v>
      </c>
      <c r="Q240" s="23"/>
      <c r="R240" s="23"/>
      <c r="S240" s="23"/>
    </row>
    <row r="241" spans="1:19">
      <c r="A241" s="23"/>
      <c r="B241" s="23"/>
      <c r="C241" s="23"/>
      <c r="D241" s="161">
        <f t="shared" si="42"/>
        <v>0</v>
      </c>
      <c r="E241" s="161">
        <f t="shared" si="42"/>
        <v>0</v>
      </c>
      <c r="F241" s="120">
        <f t="shared" si="47"/>
        <v>0</v>
      </c>
      <c r="G241" s="120">
        <f t="shared" si="48"/>
        <v>0</v>
      </c>
      <c r="H241" s="120">
        <f t="shared" si="49"/>
        <v>0</v>
      </c>
      <c r="I241" s="120">
        <f t="shared" si="50"/>
        <v>0</v>
      </c>
      <c r="J241" s="120">
        <f t="shared" si="51"/>
        <v>0</v>
      </c>
      <c r="K241" s="120">
        <f t="shared" ca="1" si="43"/>
        <v>3.7748882661667676E-2</v>
      </c>
      <c r="L241" s="120">
        <f t="shared" ca="1" si="52"/>
        <v>1.4249781422043546E-3</v>
      </c>
      <c r="M241" s="120">
        <f t="shared" ca="1" si="44"/>
        <v>268974.91949952737</v>
      </c>
      <c r="N241" s="120">
        <f t="shared" ca="1" si="45"/>
        <v>1045939.9232504076</v>
      </c>
      <c r="O241" s="120">
        <f t="shared" ca="1" si="46"/>
        <v>224678.28668361731</v>
      </c>
      <c r="P241" s="23">
        <f t="shared" ca="1" si="53"/>
        <v>-3.7748882661667676E-2</v>
      </c>
      <c r="Q241" s="23"/>
      <c r="R241" s="23"/>
      <c r="S241" s="23"/>
    </row>
    <row r="242" spans="1:19">
      <c r="A242" s="23"/>
      <c r="B242" s="23"/>
      <c r="C242" s="23"/>
      <c r="D242" s="161">
        <f t="shared" si="42"/>
        <v>0</v>
      </c>
      <c r="E242" s="161">
        <f t="shared" si="42"/>
        <v>0</v>
      </c>
      <c r="F242" s="120">
        <f t="shared" si="47"/>
        <v>0</v>
      </c>
      <c r="G242" s="120">
        <f t="shared" si="48"/>
        <v>0</v>
      </c>
      <c r="H242" s="120">
        <f t="shared" si="49"/>
        <v>0</v>
      </c>
      <c r="I242" s="120">
        <f t="shared" si="50"/>
        <v>0</v>
      </c>
      <c r="J242" s="120">
        <f t="shared" si="51"/>
        <v>0</v>
      </c>
      <c r="K242" s="120">
        <f t="shared" ca="1" si="43"/>
        <v>3.7748882661667676E-2</v>
      </c>
      <c r="L242" s="120">
        <f t="shared" ca="1" si="52"/>
        <v>1.4249781422043546E-3</v>
      </c>
      <c r="M242" s="120">
        <f t="shared" ca="1" si="44"/>
        <v>268974.91949952737</v>
      </c>
      <c r="N242" s="120">
        <f t="shared" ca="1" si="45"/>
        <v>1045939.9232504076</v>
      </c>
      <c r="O242" s="120">
        <f t="shared" ca="1" si="46"/>
        <v>224678.28668361731</v>
      </c>
      <c r="P242" s="23">
        <f t="shared" ca="1" si="53"/>
        <v>-3.7748882661667676E-2</v>
      </c>
      <c r="Q242" s="23"/>
      <c r="R242" s="23"/>
      <c r="S242" s="23"/>
    </row>
    <row r="243" spans="1:19">
      <c r="A243" s="23"/>
      <c r="B243" s="23"/>
      <c r="C243" s="23"/>
      <c r="D243" s="161">
        <f t="shared" si="42"/>
        <v>0</v>
      </c>
      <c r="E243" s="161">
        <f t="shared" si="42"/>
        <v>0</v>
      </c>
      <c r="F243" s="120">
        <f t="shared" si="47"/>
        <v>0</v>
      </c>
      <c r="G243" s="120">
        <f t="shared" si="48"/>
        <v>0</v>
      </c>
      <c r="H243" s="120">
        <f t="shared" si="49"/>
        <v>0</v>
      </c>
      <c r="I243" s="120">
        <f t="shared" si="50"/>
        <v>0</v>
      </c>
      <c r="J243" s="120">
        <f t="shared" si="51"/>
        <v>0</v>
      </c>
      <c r="K243" s="120">
        <f t="shared" ca="1" si="43"/>
        <v>3.7748882661667676E-2</v>
      </c>
      <c r="L243" s="120">
        <f t="shared" ca="1" si="52"/>
        <v>1.4249781422043546E-3</v>
      </c>
      <c r="M243" s="120">
        <f t="shared" ca="1" si="44"/>
        <v>268974.91949952737</v>
      </c>
      <c r="N243" s="120">
        <f t="shared" ca="1" si="45"/>
        <v>1045939.9232504076</v>
      </c>
      <c r="O243" s="120">
        <f t="shared" ca="1" si="46"/>
        <v>224678.28668361731</v>
      </c>
      <c r="P243" s="23">
        <f t="shared" ca="1" si="53"/>
        <v>-3.7748882661667676E-2</v>
      </c>
      <c r="Q243" s="23"/>
      <c r="R243" s="23"/>
      <c r="S243" s="23"/>
    </row>
    <row r="244" spans="1:19">
      <c r="A244" s="23"/>
      <c r="B244" s="23"/>
      <c r="C244" s="23"/>
      <c r="D244" s="161">
        <f t="shared" si="42"/>
        <v>0</v>
      </c>
      <c r="E244" s="161">
        <f t="shared" si="42"/>
        <v>0</v>
      </c>
      <c r="F244" s="120">
        <f t="shared" si="47"/>
        <v>0</v>
      </c>
      <c r="G244" s="120">
        <f t="shared" si="48"/>
        <v>0</v>
      </c>
      <c r="H244" s="120">
        <f t="shared" si="49"/>
        <v>0</v>
      </c>
      <c r="I244" s="120">
        <f t="shared" si="50"/>
        <v>0</v>
      </c>
      <c r="J244" s="120">
        <f t="shared" si="51"/>
        <v>0</v>
      </c>
      <c r="K244" s="120">
        <f t="shared" ca="1" si="43"/>
        <v>3.7748882661667676E-2</v>
      </c>
      <c r="L244" s="120">
        <f t="shared" ca="1" si="52"/>
        <v>1.4249781422043546E-3</v>
      </c>
      <c r="M244" s="120">
        <f t="shared" ca="1" si="44"/>
        <v>268974.91949952737</v>
      </c>
      <c r="N244" s="120">
        <f t="shared" ca="1" si="45"/>
        <v>1045939.9232504076</v>
      </c>
      <c r="O244" s="120">
        <f t="shared" ca="1" si="46"/>
        <v>224678.28668361731</v>
      </c>
      <c r="P244" s="23">
        <f t="shared" ca="1" si="53"/>
        <v>-3.7748882661667676E-2</v>
      </c>
      <c r="Q244" s="23"/>
      <c r="R244" s="23"/>
      <c r="S244" s="23"/>
    </row>
    <row r="245" spans="1:19">
      <c r="A245" s="23"/>
      <c r="B245" s="23"/>
      <c r="C245" s="23"/>
      <c r="D245" s="161">
        <f t="shared" si="42"/>
        <v>0</v>
      </c>
      <c r="E245" s="161">
        <f t="shared" si="42"/>
        <v>0</v>
      </c>
      <c r="F245" s="120">
        <f t="shared" si="47"/>
        <v>0</v>
      </c>
      <c r="G245" s="120">
        <f t="shared" si="48"/>
        <v>0</v>
      </c>
      <c r="H245" s="120">
        <f t="shared" si="49"/>
        <v>0</v>
      </c>
      <c r="I245" s="120">
        <f t="shared" si="50"/>
        <v>0</v>
      </c>
      <c r="J245" s="120">
        <f t="shared" si="51"/>
        <v>0</v>
      </c>
      <c r="K245" s="120">
        <f t="shared" ca="1" si="43"/>
        <v>3.7748882661667676E-2</v>
      </c>
      <c r="L245" s="120">
        <f t="shared" ca="1" si="52"/>
        <v>1.4249781422043546E-3</v>
      </c>
      <c r="M245" s="120">
        <f t="shared" ca="1" si="44"/>
        <v>268974.91949952737</v>
      </c>
      <c r="N245" s="120">
        <f t="shared" ca="1" si="45"/>
        <v>1045939.9232504076</v>
      </c>
      <c r="O245" s="120">
        <f t="shared" ca="1" si="46"/>
        <v>224678.28668361731</v>
      </c>
      <c r="P245" s="23">
        <f t="shared" ca="1" si="53"/>
        <v>-3.7748882661667676E-2</v>
      </c>
      <c r="Q245" s="23"/>
      <c r="R245" s="23"/>
      <c r="S245" s="23"/>
    </row>
    <row r="246" spans="1:19">
      <c r="A246" s="23"/>
      <c r="B246" s="23"/>
      <c r="C246" s="23"/>
      <c r="D246" s="161">
        <f t="shared" si="42"/>
        <v>0</v>
      </c>
      <c r="E246" s="161">
        <f t="shared" si="42"/>
        <v>0</v>
      </c>
      <c r="F246" s="120">
        <f t="shared" si="47"/>
        <v>0</v>
      </c>
      <c r="G246" s="120">
        <f t="shared" si="48"/>
        <v>0</v>
      </c>
      <c r="H246" s="120">
        <f t="shared" si="49"/>
        <v>0</v>
      </c>
      <c r="I246" s="120">
        <f t="shared" si="50"/>
        <v>0</v>
      </c>
      <c r="J246" s="120">
        <f t="shared" si="51"/>
        <v>0</v>
      </c>
      <c r="K246" s="120">
        <f t="shared" ca="1" si="43"/>
        <v>3.7748882661667676E-2</v>
      </c>
      <c r="L246" s="120">
        <f t="shared" ca="1" si="52"/>
        <v>1.4249781422043546E-3</v>
      </c>
      <c r="M246" s="120">
        <f t="shared" ca="1" si="44"/>
        <v>268974.91949952737</v>
      </c>
      <c r="N246" s="120">
        <f t="shared" ca="1" si="45"/>
        <v>1045939.9232504076</v>
      </c>
      <c r="O246" s="120">
        <f t="shared" ca="1" si="46"/>
        <v>224678.28668361731</v>
      </c>
      <c r="P246" s="23">
        <f t="shared" ca="1" si="53"/>
        <v>-3.7748882661667676E-2</v>
      </c>
      <c r="Q246" s="23"/>
      <c r="R246" s="23"/>
      <c r="S246" s="23"/>
    </row>
    <row r="247" spans="1:19">
      <c r="A247" s="23"/>
      <c r="B247" s="23"/>
      <c r="C247" s="23"/>
      <c r="D247" s="161">
        <f t="shared" si="42"/>
        <v>0</v>
      </c>
      <c r="E247" s="161">
        <f t="shared" si="42"/>
        <v>0</v>
      </c>
      <c r="F247" s="120">
        <f t="shared" si="47"/>
        <v>0</v>
      </c>
      <c r="G247" s="120">
        <f t="shared" si="48"/>
        <v>0</v>
      </c>
      <c r="H247" s="120">
        <f t="shared" si="49"/>
        <v>0</v>
      </c>
      <c r="I247" s="120">
        <f t="shared" si="50"/>
        <v>0</v>
      </c>
      <c r="J247" s="120">
        <f t="shared" si="51"/>
        <v>0</v>
      </c>
      <c r="K247" s="120">
        <f t="shared" ca="1" si="43"/>
        <v>3.7748882661667676E-2</v>
      </c>
      <c r="L247" s="120">
        <f t="shared" ca="1" si="52"/>
        <v>1.4249781422043546E-3</v>
      </c>
      <c r="M247" s="120">
        <f t="shared" ca="1" si="44"/>
        <v>268974.91949952737</v>
      </c>
      <c r="N247" s="120">
        <f t="shared" ca="1" si="45"/>
        <v>1045939.9232504076</v>
      </c>
      <c r="O247" s="120">
        <f t="shared" ca="1" si="46"/>
        <v>224678.28668361731</v>
      </c>
      <c r="P247" s="23">
        <f t="shared" ca="1" si="53"/>
        <v>-3.7748882661667676E-2</v>
      </c>
      <c r="Q247" s="23"/>
      <c r="R247" s="23"/>
      <c r="S247" s="23"/>
    </row>
    <row r="248" spans="1:19">
      <c r="A248" s="23"/>
      <c r="B248" s="23"/>
      <c r="C248" s="23"/>
      <c r="D248" s="161">
        <f t="shared" si="42"/>
        <v>0</v>
      </c>
      <c r="E248" s="161">
        <f t="shared" si="42"/>
        <v>0</v>
      </c>
      <c r="F248" s="120">
        <f t="shared" si="47"/>
        <v>0</v>
      </c>
      <c r="G248" s="120">
        <f t="shared" si="48"/>
        <v>0</v>
      </c>
      <c r="H248" s="120">
        <f t="shared" si="49"/>
        <v>0</v>
      </c>
      <c r="I248" s="120">
        <f t="shared" si="50"/>
        <v>0</v>
      </c>
      <c r="J248" s="120">
        <f t="shared" si="51"/>
        <v>0</v>
      </c>
      <c r="K248" s="120">
        <f t="shared" ca="1" si="43"/>
        <v>3.7748882661667676E-2</v>
      </c>
      <c r="L248" s="120">
        <f t="shared" ca="1" si="52"/>
        <v>1.4249781422043546E-3</v>
      </c>
      <c r="M248" s="120">
        <f t="shared" ca="1" si="44"/>
        <v>268974.91949952737</v>
      </c>
      <c r="N248" s="120">
        <f t="shared" ca="1" si="45"/>
        <v>1045939.9232504076</v>
      </c>
      <c r="O248" s="120">
        <f t="shared" ca="1" si="46"/>
        <v>224678.28668361731</v>
      </c>
      <c r="P248" s="23">
        <f t="shared" ca="1" si="53"/>
        <v>-3.7748882661667676E-2</v>
      </c>
      <c r="Q248" s="23"/>
      <c r="R248" s="23"/>
      <c r="S248" s="23"/>
    </row>
    <row r="249" spans="1:19">
      <c r="A249" s="23"/>
      <c r="B249" s="23"/>
      <c r="C249" s="23"/>
      <c r="D249" s="161">
        <f t="shared" si="42"/>
        <v>0</v>
      </c>
      <c r="E249" s="161">
        <f t="shared" si="42"/>
        <v>0</v>
      </c>
      <c r="F249" s="120">
        <f t="shared" si="47"/>
        <v>0</v>
      </c>
      <c r="G249" s="120">
        <f t="shared" si="48"/>
        <v>0</v>
      </c>
      <c r="H249" s="120">
        <f t="shared" si="49"/>
        <v>0</v>
      </c>
      <c r="I249" s="120">
        <f t="shared" si="50"/>
        <v>0</v>
      </c>
      <c r="J249" s="120">
        <f t="shared" si="51"/>
        <v>0</v>
      </c>
      <c r="K249" s="120">
        <f t="shared" ca="1" si="43"/>
        <v>3.7748882661667676E-2</v>
      </c>
      <c r="L249" s="120">
        <f t="shared" ca="1" si="52"/>
        <v>1.4249781422043546E-3</v>
      </c>
      <c r="M249" s="120">
        <f t="shared" ca="1" si="44"/>
        <v>268974.91949952737</v>
      </c>
      <c r="N249" s="120">
        <f t="shared" ca="1" si="45"/>
        <v>1045939.9232504076</v>
      </c>
      <c r="O249" s="120">
        <f t="shared" ca="1" si="46"/>
        <v>224678.28668361731</v>
      </c>
      <c r="P249" s="23">
        <f t="shared" ca="1" si="53"/>
        <v>-3.7748882661667676E-2</v>
      </c>
      <c r="Q249" s="23"/>
      <c r="R249" s="23"/>
      <c r="S249" s="23"/>
    </row>
    <row r="250" spans="1:19">
      <c r="A250" s="23"/>
      <c r="B250" s="23"/>
      <c r="C250" s="23"/>
      <c r="D250" s="161">
        <f t="shared" si="42"/>
        <v>0</v>
      </c>
      <c r="E250" s="161">
        <f t="shared" si="42"/>
        <v>0</v>
      </c>
      <c r="F250" s="120">
        <f t="shared" si="47"/>
        <v>0</v>
      </c>
      <c r="G250" s="120">
        <f t="shared" si="48"/>
        <v>0</v>
      </c>
      <c r="H250" s="120">
        <f t="shared" si="49"/>
        <v>0</v>
      </c>
      <c r="I250" s="120">
        <f t="shared" si="50"/>
        <v>0</v>
      </c>
      <c r="J250" s="120">
        <f t="shared" si="51"/>
        <v>0</v>
      </c>
      <c r="K250" s="120">
        <f t="shared" ca="1" si="43"/>
        <v>3.7748882661667676E-2</v>
      </c>
      <c r="L250" s="120">
        <f t="shared" ca="1" si="52"/>
        <v>1.4249781422043546E-3</v>
      </c>
      <c r="M250" s="120">
        <f t="shared" ca="1" si="44"/>
        <v>268974.91949952737</v>
      </c>
      <c r="N250" s="120">
        <f t="shared" ca="1" si="45"/>
        <v>1045939.9232504076</v>
      </c>
      <c r="O250" s="120">
        <f t="shared" ca="1" si="46"/>
        <v>224678.28668361731</v>
      </c>
      <c r="P250" s="23">
        <f t="shared" ca="1" si="53"/>
        <v>-3.7748882661667676E-2</v>
      </c>
      <c r="Q250" s="23"/>
      <c r="R250" s="23"/>
      <c r="S250" s="23"/>
    </row>
    <row r="251" spans="1:19">
      <c r="A251" s="23"/>
      <c r="B251" s="23"/>
      <c r="C251" s="23"/>
      <c r="D251" s="161">
        <f t="shared" si="42"/>
        <v>0</v>
      </c>
      <c r="E251" s="161">
        <f t="shared" si="42"/>
        <v>0</v>
      </c>
      <c r="F251" s="120">
        <f t="shared" si="47"/>
        <v>0</v>
      </c>
      <c r="G251" s="120">
        <f t="shared" si="48"/>
        <v>0</v>
      </c>
      <c r="H251" s="120">
        <f t="shared" si="49"/>
        <v>0</v>
      </c>
      <c r="I251" s="120">
        <f t="shared" si="50"/>
        <v>0</v>
      </c>
      <c r="J251" s="120">
        <f t="shared" si="51"/>
        <v>0</v>
      </c>
      <c r="K251" s="120">
        <f t="shared" ca="1" si="43"/>
        <v>3.7748882661667676E-2</v>
      </c>
      <c r="L251" s="120">
        <f t="shared" ca="1" si="52"/>
        <v>1.4249781422043546E-3</v>
      </c>
      <c r="M251" s="120">
        <f t="shared" ca="1" si="44"/>
        <v>268974.91949952737</v>
      </c>
      <c r="N251" s="120">
        <f t="shared" ca="1" si="45"/>
        <v>1045939.9232504076</v>
      </c>
      <c r="O251" s="120">
        <f t="shared" ca="1" si="46"/>
        <v>224678.28668361731</v>
      </c>
      <c r="P251" s="23">
        <f t="shared" ca="1" si="53"/>
        <v>-3.7748882661667676E-2</v>
      </c>
      <c r="Q251" s="23"/>
      <c r="R251" s="23"/>
      <c r="S251" s="23"/>
    </row>
    <row r="252" spans="1:19">
      <c r="A252" s="23"/>
      <c r="B252" s="23"/>
      <c r="C252" s="23"/>
      <c r="D252" s="161">
        <f t="shared" si="42"/>
        <v>0</v>
      </c>
      <c r="E252" s="161">
        <f t="shared" si="42"/>
        <v>0</v>
      </c>
      <c r="F252" s="120">
        <f t="shared" si="47"/>
        <v>0</v>
      </c>
      <c r="G252" s="120">
        <f t="shared" si="48"/>
        <v>0</v>
      </c>
      <c r="H252" s="120">
        <f t="shared" si="49"/>
        <v>0</v>
      </c>
      <c r="I252" s="120">
        <f t="shared" si="50"/>
        <v>0</v>
      </c>
      <c r="J252" s="120">
        <f t="shared" si="51"/>
        <v>0</v>
      </c>
      <c r="K252" s="120">
        <f t="shared" ca="1" si="43"/>
        <v>3.7748882661667676E-2</v>
      </c>
      <c r="L252" s="120">
        <f t="shared" ca="1" si="52"/>
        <v>1.4249781422043546E-3</v>
      </c>
      <c r="M252" s="120">
        <f t="shared" ca="1" si="44"/>
        <v>268974.91949952737</v>
      </c>
      <c r="N252" s="120">
        <f t="shared" ca="1" si="45"/>
        <v>1045939.9232504076</v>
      </c>
      <c r="O252" s="120">
        <f t="shared" ca="1" si="46"/>
        <v>224678.28668361731</v>
      </c>
      <c r="P252" s="23">
        <f t="shared" ca="1" si="53"/>
        <v>-3.7748882661667676E-2</v>
      </c>
      <c r="Q252" s="23"/>
      <c r="R252" s="23"/>
      <c r="S252" s="23"/>
    </row>
    <row r="253" spans="1:19">
      <c r="A253" s="23"/>
      <c r="B253" s="23"/>
      <c r="C253" s="23"/>
      <c r="D253" s="161">
        <f t="shared" si="42"/>
        <v>0</v>
      </c>
      <c r="E253" s="161">
        <f t="shared" si="42"/>
        <v>0</v>
      </c>
      <c r="F253" s="120">
        <f t="shared" si="47"/>
        <v>0</v>
      </c>
      <c r="G253" s="120">
        <f t="shared" si="48"/>
        <v>0</v>
      </c>
      <c r="H253" s="120">
        <f t="shared" si="49"/>
        <v>0</v>
      </c>
      <c r="I253" s="120">
        <f t="shared" si="50"/>
        <v>0</v>
      </c>
      <c r="J253" s="120">
        <f t="shared" si="51"/>
        <v>0</v>
      </c>
      <c r="K253" s="120">
        <f t="shared" ca="1" si="43"/>
        <v>3.7748882661667676E-2</v>
      </c>
      <c r="L253" s="120">
        <f t="shared" ca="1" si="52"/>
        <v>1.4249781422043546E-3</v>
      </c>
      <c r="M253" s="120">
        <f t="shared" ca="1" si="44"/>
        <v>268974.91949952737</v>
      </c>
      <c r="N253" s="120">
        <f t="shared" ca="1" si="45"/>
        <v>1045939.9232504076</v>
      </c>
      <c r="O253" s="120">
        <f t="shared" ca="1" si="46"/>
        <v>224678.28668361731</v>
      </c>
      <c r="P253" s="23">
        <f t="shared" ca="1" si="53"/>
        <v>-3.7748882661667676E-2</v>
      </c>
      <c r="Q253" s="23"/>
      <c r="R253" s="23"/>
      <c r="S253" s="23"/>
    </row>
    <row r="254" spans="1:19">
      <c r="A254" s="23"/>
      <c r="B254" s="23"/>
      <c r="C254" s="23"/>
      <c r="D254" s="161">
        <f t="shared" si="42"/>
        <v>0</v>
      </c>
      <c r="E254" s="161">
        <f t="shared" si="42"/>
        <v>0</v>
      </c>
      <c r="F254" s="120">
        <f t="shared" si="47"/>
        <v>0</v>
      </c>
      <c r="G254" s="120">
        <f t="shared" si="48"/>
        <v>0</v>
      </c>
      <c r="H254" s="120">
        <f t="shared" si="49"/>
        <v>0</v>
      </c>
      <c r="I254" s="120">
        <f t="shared" si="50"/>
        <v>0</v>
      </c>
      <c r="J254" s="120">
        <f t="shared" si="51"/>
        <v>0</v>
      </c>
      <c r="K254" s="120">
        <f t="shared" ca="1" si="43"/>
        <v>3.7748882661667676E-2</v>
      </c>
      <c r="L254" s="120">
        <f t="shared" ca="1" si="52"/>
        <v>1.4249781422043546E-3</v>
      </c>
      <c r="M254" s="120">
        <f t="shared" ca="1" si="44"/>
        <v>268974.91949952737</v>
      </c>
      <c r="N254" s="120">
        <f t="shared" ca="1" si="45"/>
        <v>1045939.9232504076</v>
      </c>
      <c r="O254" s="120">
        <f t="shared" ca="1" si="46"/>
        <v>224678.28668361731</v>
      </c>
      <c r="P254" s="23">
        <f t="shared" ca="1" si="53"/>
        <v>-3.7748882661667676E-2</v>
      </c>
      <c r="Q254" s="23"/>
      <c r="R254" s="23"/>
      <c r="S254" s="23"/>
    </row>
    <row r="255" spans="1:19">
      <c r="A255" s="23"/>
      <c r="B255" s="23"/>
      <c r="C255" s="23"/>
      <c r="D255" s="161">
        <f t="shared" si="42"/>
        <v>0</v>
      </c>
      <c r="E255" s="161">
        <f t="shared" si="42"/>
        <v>0</v>
      </c>
      <c r="F255" s="120">
        <f t="shared" si="47"/>
        <v>0</v>
      </c>
      <c r="G255" s="120">
        <f t="shared" si="48"/>
        <v>0</v>
      </c>
      <c r="H255" s="120">
        <f t="shared" si="49"/>
        <v>0</v>
      </c>
      <c r="I255" s="120">
        <f t="shared" si="50"/>
        <v>0</v>
      </c>
      <c r="J255" s="120">
        <f t="shared" si="51"/>
        <v>0</v>
      </c>
      <c r="K255" s="120">
        <f t="shared" ca="1" si="43"/>
        <v>3.7748882661667676E-2</v>
      </c>
      <c r="L255" s="120">
        <f t="shared" ca="1" si="52"/>
        <v>1.4249781422043546E-3</v>
      </c>
      <c r="M255" s="120">
        <f t="shared" ca="1" si="44"/>
        <v>268974.91949952737</v>
      </c>
      <c r="N255" s="120">
        <f t="shared" ca="1" si="45"/>
        <v>1045939.9232504076</v>
      </c>
      <c r="O255" s="120">
        <f t="shared" ca="1" si="46"/>
        <v>224678.28668361731</v>
      </c>
      <c r="P255" s="23">
        <f t="shared" ca="1" si="53"/>
        <v>-3.7748882661667676E-2</v>
      </c>
      <c r="Q255" s="23"/>
      <c r="R255" s="23"/>
      <c r="S255" s="23"/>
    </row>
    <row r="256" spans="1:19">
      <c r="A256" s="23"/>
      <c r="B256" s="23"/>
      <c r="C256" s="23"/>
      <c r="D256" s="161">
        <f t="shared" si="42"/>
        <v>0</v>
      </c>
      <c r="E256" s="161">
        <f t="shared" si="42"/>
        <v>0</v>
      </c>
      <c r="F256" s="120">
        <f t="shared" si="47"/>
        <v>0</v>
      </c>
      <c r="G256" s="120">
        <f t="shared" si="48"/>
        <v>0</v>
      </c>
      <c r="H256" s="120">
        <f t="shared" si="49"/>
        <v>0</v>
      </c>
      <c r="I256" s="120">
        <f t="shared" si="50"/>
        <v>0</v>
      </c>
      <c r="J256" s="120">
        <f t="shared" si="51"/>
        <v>0</v>
      </c>
      <c r="K256" s="120">
        <f t="shared" ca="1" si="43"/>
        <v>3.7748882661667676E-2</v>
      </c>
      <c r="L256" s="120">
        <f t="shared" ca="1" si="52"/>
        <v>1.4249781422043546E-3</v>
      </c>
      <c r="M256" s="120">
        <f t="shared" ca="1" si="44"/>
        <v>268974.91949952737</v>
      </c>
      <c r="N256" s="120">
        <f t="shared" ca="1" si="45"/>
        <v>1045939.9232504076</v>
      </c>
      <c r="O256" s="120">
        <f t="shared" ca="1" si="46"/>
        <v>224678.28668361731</v>
      </c>
      <c r="P256" s="23">
        <f t="shared" ca="1" si="53"/>
        <v>-3.7748882661667676E-2</v>
      </c>
      <c r="Q256" s="23"/>
      <c r="R256" s="23"/>
      <c r="S256" s="23"/>
    </row>
    <row r="257" spans="1:19">
      <c r="A257" s="23"/>
      <c r="B257" s="23"/>
      <c r="C257" s="23"/>
      <c r="D257" s="161">
        <f t="shared" si="42"/>
        <v>0</v>
      </c>
      <c r="E257" s="161">
        <f t="shared" si="42"/>
        <v>0</v>
      </c>
      <c r="F257" s="120">
        <f t="shared" si="47"/>
        <v>0</v>
      </c>
      <c r="G257" s="120">
        <f t="shared" si="48"/>
        <v>0</v>
      </c>
      <c r="H257" s="120">
        <f t="shared" si="49"/>
        <v>0</v>
      </c>
      <c r="I257" s="120">
        <f t="shared" si="50"/>
        <v>0</v>
      </c>
      <c r="J257" s="120">
        <f t="shared" si="51"/>
        <v>0</v>
      </c>
      <c r="K257" s="120">
        <f t="shared" ca="1" si="43"/>
        <v>3.7748882661667676E-2</v>
      </c>
      <c r="L257" s="120">
        <f t="shared" ca="1" si="52"/>
        <v>1.4249781422043546E-3</v>
      </c>
      <c r="M257" s="120">
        <f t="shared" ca="1" si="44"/>
        <v>268974.91949952737</v>
      </c>
      <c r="N257" s="120">
        <f t="shared" ca="1" si="45"/>
        <v>1045939.9232504076</v>
      </c>
      <c r="O257" s="120">
        <f t="shared" ca="1" si="46"/>
        <v>224678.28668361731</v>
      </c>
      <c r="P257" s="23">
        <f t="shared" ca="1" si="53"/>
        <v>-3.7748882661667676E-2</v>
      </c>
      <c r="Q257" s="23"/>
      <c r="R257" s="23"/>
      <c r="S257" s="23"/>
    </row>
    <row r="258" spans="1:19">
      <c r="A258" s="23"/>
      <c r="B258" s="23"/>
      <c r="C258" s="23"/>
      <c r="D258" s="161">
        <f t="shared" si="42"/>
        <v>0</v>
      </c>
      <c r="E258" s="161">
        <f t="shared" si="42"/>
        <v>0</v>
      </c>
      <c r="F258" s="120">
        <f t="shared" si="47"/>
        <v>0</v>
      </c>
      <c r="G258" s="120">
        <f t="shared" si="48"/>
        <v>0</v>
      </c>
      <c r="H258" s="120">
        <f t="shared" si="49"/>
        <v>0</v>
      </c>
      <c r="I258" s="120">
        <f t="shared" si="50"/>
        <v>0</v>
      </c>
      <c r="J258" s="120">
        <f t="shared" si="51"/>
        <v>0</v>
      </c>
      <c r="K258" s="120">
        <f t="shared" ca="1" si="43"/>
        <v>3.7748882661667676E-2</v>
      </c>
      <c r="L258" s="120">
        <f t="shared" ca="1" si="52"/>
        <v>1.4249781422043546E-3</v>
      </c>
      <c r="M258" s="120">
        <f t="shared" ca="1" si="44"/>
        <v>268974.91949952737</v>
      </c>
      <c r="N258" s="120">
        <f t="shared" ca="1" si="45"/>
        <v>1045939.9232504076</v>
      </c>
      <c r="O258" s="120">
        <f t="shared" ca="1" si="46"/>
        <v>224678.28668361731</v>
      </c>
      <c r="P258" s="23">
        <f t="shared" ca="1" si="53"/>
        <v>-3.7748882661667676E-2</v>
      </c>
      <c r="Q258" s="23"/>
      <c r="R258" s="23"/>
      <c r="S258" s="23"/>
    </row>
    <row r="259" spans="1:19">
      <c r="A259" s="23"/>
      <c r="B259" s="23"/>
      <c r="C259" s="23"/>
      <c r="D259" s="161">
        <f t="shared" si="42"/>
        <v>0</v>
      </c>
      <c r="E259" s="161">
        <f t="shared" si="42"/>
        <v>0</v>
      </c>
      <c r="F259" s="120">
        <f t="shared" si="47"/>
        <v>0</v>
      </c>
      <c r="G259" s="120">
        <f t="shared" si="48"/>
        <v>0</v>
      </c>
      <c r="H259" s="120">
        <f t="shared" si="49"/>
        <v>0</v>
      </c>
      <c r="I259" s="120">
        <f t="shared" si="50"/>
        <v>0</v>
      </c>
      <c r="J259" s="120">
        <f t="shared" si="51"/>
        <v>0</v>
      </c>
      <c r="K259" s="120">
        <f t="shared" ca="1" si="43"/>
        <v>3.7748882661667676E-2</v>
      </c>
      <c r="L259" s="120">
        <f t="shared" ca="1" si="52"/>
        <v>1.4249781422043546E-3</v>
      </c>
      <c r="M259" s="120">
        <f t="shared" ca="1" si="44"/>
        <v>268974.91949952737</v>
      </c>
      <c r="N259" s="120">
        <f t="shared" ca="1" si="45"/>
        <v>1045939.9232504076</v>
      </c>
      <c r="O259" s="120">
        <f t="shared" ca="1" si="46"/>
        <v>224678.28668361731</v>
      </c>
      <c r="P259" s="23">
        <f t="shared" ca="1" si="53"/>
        <v>-3.7748882661667676E-2</v>
      </c>
      <c r="Q259" s="23"/>
      <c r="R259" s="23"/>
      <c r="S259" s="23"/>
    </row>
    <row r="260" spans="1:19">
      <c r="A260" s="23"/>
      <c r="B260" s="23"/>
      <c r="C260" s="23"/>
      <c r="D260" s="161">
        <f t="shared" si="42"/>
        <v>0</v>
      </c>
      <c r="E260" s="161">
        <f t="shared" si="42"/>
        <v>0</v>
      </c>
      <c r="F260" s="120">
        <f t="shared" si="47"/>
        <v>0</v>
      </c>
      <c r="G260" s="120">
        <f t="shared" si="48"/>
        <v>0</v>
      </c>
      <c r="H260" s="120">
        <f t="shared" si="49"/>
        <v>0</v>
      </c>
      <c r="I260" s="120">
        <f t="shared" si="50"/>
        <v>0</v>
      </c>
      <c r="J260" s="120">
        <f t="shared" si="51"/>
        <v>0</v>
      </c>
      <c r="K260" s="120">
        <f t="shared" ca="1" si="43"/>
        <v>3.7748882661667676E-2</v>
      </c>
      <c r="L260" s="120">
        <f t="shared" ca="1" si="52"/>
        <v>1.4249781422043546E-3</v>
      </c>
      <c r="M260" s="120">
        <f t="shared" ca="1" si="44"/>
        <v>268974.91949952737</v>
      </c>
      <c r="N260" s="120">
        <f t="shared" ca="1" si="45"/>
        <v>1045939.9232504076</v>
      </c>
      <c r="O260" s="120">
        <f t="shared" ca="1" si="46"/>
        <v>224678.28668361731</v>
      </c>
      <c r="P260" s="23">
        <f t="shared" ca="1" si="53"/>
        <v>-3.7748882661667676E-2</v>
      </c>
      <c r="Q260" s="23"/>
      <c r="R260" s="23"/>
      <c r="S260" s="23"/>
    </row>
    <row r="261" spans="1:19">
      <c r="A261" s="23"/>
      <c r="B261" s="23"/>
      <c r="C261" s="23"/>
      <c r="D261" s="161">
        <f t="shared" si="42"/>
        <v>0</v>
      </c>
      <c r="E261" s="161">
        <f t="shared" si="42"/>
        <v>0</v>
      </c>
      <c r="F261" s="120">
        <f t="shared" si="47"/>
        <v>0</v>
      </c>
      <c r="G261" s="120">
        <f t="shared" si="48"/>
        <v>0</v>
      </c>
      <c r="H261" s="120">
        <f t="shared" si="49"/>
        <v>0</v>
      </c>
      <c r="I261" s="120">
        <f t="shared" si="50"/>
        <v>0</v>
      </c>
      <c r="J261" s="120">
        <f t="shared" si="51"/>
        <v>0</v>
      </c>
      <c r="K261" s="120">
        <f t="shared" ca="1" si="43"/>
        <v>3.7748882661667676E-2</v>
      </c>
      <c r="L261" s="120">
        <f t="shared" ca="1" si="52"/>
        <v>1.4249781422043546E-3</v>
      </c>
      <c r="M261" s="120">
        <f t="shared" ca="1" si="44"/>
        <v>268974.91949952737</v>
      </c>
      <c r="N261" s="120">
        <f t="shared" ca="1" si="45"/>
        <v>1045939.9232504076</v>
      </c>
      <c r="O261" s="120">
        <f t="shared" ca="1" si="46"/>
        <v>224678.28668361731</v>
      </c>
      <c r="P261" s="23">
        <f t="shared" ca="1" si="53"/>
        <v>-3.7748882661667676E-2</v>
      </c>
      <c r="Q261" s="23"/>
      <c r="R261" s="23"/>
      <c r="S261" s="23"/>
    </row>
    <row r="262" spans="1:19">
      <c r="A262" s="23"/>
      <c r="B262" s="23"/>
      <c r="C262" s="23"/>
      <c r="D262" s="161">
        <f t="shared" si="42"/>
        <v>0</v>
      </c>
      <c r="E262" s="161">
        <f t="shared" si="42"/>
        <v>0</v>
      </c>
      <c r="F262" s="120">
        <f t="shared" si="47"/>
        <v>0</v>
      </c>
      <c r="G262" s="120">
        <f t="shared" si="48"/>
        <v>0</v>
      </c>
      <c r="H262" s="120">
        <f t="shared" si="49"/>
        <v>0</v>
      </c>
      <c r="I262" s="120">
        <f t="shared" si="50"/>
        <v>0</v>
      </c>
      <c r="J262" s="120">
        <f t="shared" si="51"/>
        <v>0</v>
      </c>
      <c r="K262" s="120">
        <f t="shared" ca="1" si="43"/>
        <v>3.7748882661667676E-2</v>
      </c>
      <c r="L262" s="120">
        <f t="shared" ca="1" si="52"/>
        <v>1.4249781422043546E-3</v>
      </c>
      <c r="M262" s="120">
        <f t="shared" ca="1" si="44"/>
        <v>268974.91949952737</v>
      </c>
      <c r="N262" s="120">
        <f t="shared" ca="1" si="45"/>
        <v>1045939.9232504076</v>
      </c>
      <c r="O262" s="120">
        <f t="shared" ca="1" si="46"/>
        <v>224678.28668361731</v>
      </c>
      <c r="P262" s="23">
        <f t="shared" ca="1" si="53"/>
        <v>-3.7748882661667676E-2</v>
      </c>
      <c r="Q262" s="23"/>
      <c r="R262" s="23"/>
      <c r="S262" s="23"/>
    </row>
    <row r="263" spans="1:19">
      <c r="A263" s="23"/>
      <c r="B263" s="23"/>
      <c r="C263" s="23"/>
      <c r="D263" s="161">
        <f t="shared" si="42"/>
        <v>0</v>
      </c>
      <c r="E263" s="161">
        <f t="shared" si="42"/>
        <v>0</v>
      </c>
      <c r="F263" s="120">
        <f t="shared" si="47"/>
        <v>0</v>
      </c>
      <c r="G263" s="120">
        <f t="shared" si="48"/>
        <v>0</v>
      </c>
      <c r="H263" s="120">
        <f t="shared" si="49"/>
        <v>0</v>
      </c>
      <c r="I263" s="120">
        <f t="shared" si="50"/>
        <v>0</v>
      </c>
      <c r="J263" s="120">
        <f t="shared" si="51"/>
        <v>0</v>
      </c>
      <c r="K263" s="120">
        <f t="shared" ca="1" si="43"/>
        <v>3.7748882661667676E-2</v>
      </c>
      <c r="L263" s="120">
        <f t="shared" ca="1" si="52"/>
        <v>1.4249781422043546E-3</v>
      </c>
      <c r="M263" s="120">
        <f t="shared" ca="1" si="44"/>
        <v>268974.91949952737</v>
      </c>
      <c r="N263" s="120">
        <f t="shared" ca="1" si="45"/>
        <v>1045939.9232504076</v>
      </c>
      <c r="O263" s="120">
        <f t="shared" ca="1" si="46"/>
        <v>224678.28668361731</v>
      </c>
      <c r="P263" s="23">
        <f t="shared" ca="1" si="53"/>
        <v>-3.7748882661667676E-2</v>
      </c>
      <c r="Q263" s="23"/>
      <c r="R263" s="23"/>
      <c r="S263" s="23"/>
    </row>
    <row r="264" spans="1:19">
      <c r="A264" s="23"/>
      <c r="B264" s="23"/>
      <c r="C264" s="23"/>
      <c r="D264" s="161">
        <f t="shared" si="42"/>
        <v>0</v>
      </c>
      <c r="E264" s="161">
        <f t="shared" si="42"/>
        <v>0</v>
      </c>
      <c r="F264" s="120">
        <f t="shared" si="47"/>
        <v>0</v>
      </c>
      <c r="G264" s="120">
        <f t="shared" si="48"/>
        <v>0</v>
      </c>
      <c r="H264" s="120">
        <f t="shared" si="49"/>
        <v>0</v>
      </c>
      <c r="I264" s="120">
        <f t="shared" si="50"/>
        <v>0</v>
      </c>
      <c r="J264" s="120">
        <f t="shared" si="51"/>
        <v>0</v>
      </c>
      <c r="K264" s="120">
        <f t="shared" ca="1" si="43"/>
        <v>3.7748882661667676E-2</v>
      </c>
      <c r="L264" s="120">
        <f t="shared" ca="1" si="52"/>
        <v>1.4249781422043546E-3</v>
      </c>
      <c r="M264" s="120">
        <f t="shared" ca="1" si="44"/>
        <v>268974.91949952737</v>
      </c>
      <c r="N264" s="120">
        <f t="shared" ca="1" si="45"/>
        <v>1045939.9232504076</v>
      </c>
      <c r="O264" s="120">
        <f t="shared" ca="1" si="46"/>
        <v>224678.28668361731</v>
      </c>
      <c r="P264" s="23">
        <f t="shared" ca="1" si="53"/>
        <v>-3.7748882661667676E-2</v>
      </c>
      <c r="Q264" s="23"/>
      <c r="R264" s="23"/>
      <c r="S264" s="23"/>
    </row>
    <row r="265" spans="1:19">
      <c r="A265" s="23"/>
      <c r="B265" s="23"/>
      <c r="C265" s="23"/>
      <c r="D265" s="161">
        <f t="shared" si="42"/>
        <v>0</v>
      </c>
      <c r="E265" s="161">
        <f t="shared" si="42"/>
        <v>0</v>
      </c>
      <c r="F265" s="120">
        <f t="shared" si="47"/>
        <v>0</v>
      </c>
      <c r="G265" s="120">
        <f t="shared" si="48"/>
        <v>0</v>
      </c>
      <c r="H265" s="120">
        <f t="shared" si="49"/>
        <v>0</v>
      </c>
      <c r="I265" s="120">
        <f t="shared" si="50"/>
        <v>0</v>
      </c>
      <c r="J265" s="120">
        <f t="shared" si="51"/>
        <v>0</v>
      </c>
      <c r="K265" s="120">
        <f t="shared" ca="1" si="43"/>
        <v>3.7748882661667676E-2</v>
      </c>
      <c r="L265" s="120">
        <f t="shared" ca="1" si="52"/>
        <v>1.4249781422043546E-3</v>
      </c>
      <c r="M265" s="120">
        <f t="shared" ca="1" si="44"/>
        <v>268974.91949952737</v>
      </c>
      <c r="N265" s="120">
        <f t="shared" ca="1" si="45"/>
        <v>1045939.9232504076</v>
      </c>
      <c r="O265" s="120">
        <f t="shared" ca="1" si="46"/>
        <v>224678.28668361731</v>
      </c>
      <c r="P265" s="23">
        <f t="shared" ca="1" si="53"/>
        <v>-3.7748882661667676E-2</v>
      </c>
      <c r="Q265" s="23"/>
      <c r="R265" s="23"/>
      <c r="S265" s="23"/>
    </row>
    <row r="266" spans="1:19">
      <c r="A266" s="23"/>
      <c r="B266" s="23"/>
      <c r="C266" s="23"/>
      <c r="D266" s="161">
        <f t="shared" si="42"/>
        <v>0</v>
      </c>
      <c r="E266" s="161">
        <f t="shared" si="42"/>
        <v>0</v>
      </c>
      <c r="F266" s="120">
        <f t="shared" si="47"/>
        <v>0</v>
      </c>
      <c r="G266" s="120">
        <f t="shared" si="48"/>
        <v>0</v>
      </c>
      <c r="H266" s="120">
        <f t="shared" si="49"/>
        <v>0</v>
      </c>
      <c r="I266" s="120">
        <f t="shared" si="50"/>
        <v>0</v>
      </c>
      <c r="J266" s="120">
        <f t="shared" si="51"/>
        <v>0</v>
      </c>
      <c r="K266" s="120">
        <f t="shared" ca="1" si="43"/>
        <v>3.7748882661667676E-2</v>
      </c>
      <c r="L266" s="120">
        <f t="shared" ca="1" si="52"/>
        <v>1.4249781422043546E-3</v>
      </c>
      <c r="M266" s="120">
        <f t="shared" ca="1" si="44"/>
        <v>268974.91949952737</v>
      </c>
      <c r="N266" s="120">
        <f t="shared" ca="1" si="45"/>
        <v>1045939.9232504076</v>
      </c>
      <c r="O266" s="120">
        <f t="shared" ca="1" si="46"/>
        <v>224678.28668361731</v>
      </c>
      <c r="P266" s="23">
        <f t="shared" ca="1" si="53"/>
        <v>-3.7748882661667676E-2</v>
      </c>
      <c r="Q266" s="23"/>
      <c r="R266" s="23"/>
      <c r="S266" s="23"/>
    </row>
    <row r="267" spans="1:19">
      <c r="A267" s="23"/>
      <c r="B267" s="23"/>
      <c r="C267" s="23"/>
      <c r="D267" s="161">
        <f t="shared" si="42"/>
        <v>0</v>
      </c>
      <c r="E267" s="161">
        <f t="shared" si="42"/>
        <v>0</v>
      </c>
      <c r="F267" s="120">
        <f t="shared" si="47"/>
        <v>0</v>
      </c>
      <c r="G267" s="120">
        <f t="shared" si="48"/>
        <v>0</v>
      </c>
      <c r="H267" s="120">
        <f t="shared" si="49"/>
        <v>0</v>
      </c>
      <c r="I267" s="120">
        <f t="shared" si="50"/>
        <v>0</v>
      </c>
      <c r="J267" s="120">
        <f t="shared" si="51"/>
        <v>0</v>
      </c>
      <c r="K267" s="120">
        <f t="shared" ca="1" si="43"/>
        <v>3.7748882661667676E-2</v>
      </c>
      <c r="L267" s="120">
        <f t="shared" ca="1" si="52"/>
        <v>1.4249781422043546E-3</v>
      </c>
      <c r="M267" s="120">
        <f t="shared" ca="1" si="44"/>
        <v>268974.91949952737</v>
      </c>
      <c r="N267" s="120">
        <f t="shared" ca="1" si="45"/>
        <v>1045939.9232504076</v>
      </c>
      <c r="O267" s="120">
        <f t="shared" ca="1" si="46"/>
        <v>224678.28668361731</v>
      </c>
      <c r="P267" s="23">
        <f t="shared" ca="1" si="53"/>
        <v>-3.7748882661667676E-2</v>
      </c>
      <c r="Q267" s="23"/>
      <c r="R267" s="23"/>
      <c r="S267" s="23"/>
    </row>
    <row r="268" spans="1:19">
      <c r="A268" s="23"/>
      <c r="B268" s="23"/>
      <c r="C268" s="23"/>
      <c r="D268" s="161">
        <f t="shared" si="42"/>
        <v>0</v>
      </c>
      <c r="E268" s="161">
        <f t="shared" si="42"/>
        <v>0</v>
      </c>
      <c r="F268" s="120">
        <f t="shared" si="47"/>
        <v>0</v>
      </c>
      <c r="G268" s="120">
        <f t="shared" si="48"/>
        <v>0</v>
      </c>
      <c r="H268" s="120">
        <f t="shared" si="49"/>
        <v>0</v>
      </c>
      <c r="I268" s="120">
        <f t="shared" si="50"/>
        <v>0</v>
      </c>
      <c r="J268" s="120">
        <f t="shared" si="51"/>
        <v>0</v>
      </c>
      <c r="K268" s="120">
        <f t="shared" ca="1" si="43"/>
        <v>3.7748882661667676E-2</v>
      </c>
      <c r="L268" s="120">
        <f t="shared" ca="1" si="52"/>
        <v>1.4249781422043546E-3</v>
      </c>
      <c r="M268" s="120">
        <f t="shared" ca="1" si="44"/>
        <v>268974.91949952737</v>
      </c>
      <c r="N268" s="120">
        <f t="shared" ca="1" si="45"/>
        <v>1045939.9232504076</v>
      </c>
      <c r="O268" s="120">
        <f t="shared" ca="1" si="46"/>
        <v>224678.28668361731</v>
      </c>
      <c r="P268" s="23">
        <f t="shared" ca="1" si="53"/>
        <v>-3.7748882661667676E-2</v>
      </c>
      <c r="Q268" s="23"/>
      <c r="R268" s="23"/>
      <c r="S268" s="23"/>
    </row>
    <row r="269" spans="1:19">
      <c r="A269" s="23"/>
      <c r="B269" s="23"/>
      <c r="C269" s="23"/>
      <c r="D269" s="161">
        <f t="shared" si="42"/>
        <v>0</v>
      </c>
      <c r="E269" s="161">
        <f t="shared" si="42"/>
        <v>0</v>
      </c>
      <c r="F269" s="120">
        <f t="shared" si="47"/>
        <v>0</v>
      </c>
      <c r="G269" s="120">
        <f t="shared" si="48"/>
        <v>0</v>
      </c>
      <c r="H269" s="120">
        <f t="shared" si="49"/>
        <v>0</v>
      </c>
      <c r="I269" s="120">
        <f t="shared" si="50"/>
        <v>0</v>
      </c>
      <c r="J269" s="120">
        <f t="shared" si="51"/>
        <v>0</v>
      </c>
      <c r="K269" s="120">
        <f t="shared" ca="1" si="43"/>
        <v>3.7748882661667676E-2</v>
      </c>
      <c r="L269" s="120">
        <f t="shared" ca="1" si="52"/>
        <v>1.4249781422043546E-3</v>
      </c>
      <c r="M269" s="120">
        <f t="shared" ca="1" si="44"/>
        <v>268974.91949952737</v>
      </c>
      <c r="N269" s="120">
        <f t="shared" ca="1" si="45"/>
        <v>1045939.9232504076</v>
      </c>
      <c r="O269" s="120">
        <f t="shared" ca="1" si="46"/>
        <v>224678.28668361731</v>
      </c>
      <c r="P269" s="23">
        <f t="shared" ca="1" si="53"/>
        <v>-3.7748882661667676E-2</v>
      </c>
      <c r="Q269" s="23"/>
      <c r="R269" s="23"/>
      <c r="S269" s="23"/>
    </row>
    <row r="270" spans="1:19">
      <c r="A270" s="23"/>
      <c r="B270" s="23"/>
      <c r="C270" s="23"/>
      <c r="D270" s="161">
        <f t="shared" si="42"/>
        <v>0</v>
      </c>
      <c r="E270" s="161">
        <f t="shared" si="42"/>
        <v>0</v>
      </c>
      <c r="F270" s="120">
        <f t="shared" si="47"/>
        <v>0</v>
      </c>
      <c r="G270" s="120">
        <f t="shared" si="48"/>
        <v>0</v>
      </c>
      <c r="H270" s="120">
        <f t="shared" si="49"/>
        <v>0</v>
      </c>
      <c r="I270" s="120">
        <f t="shared" si="50"/>
        <v>0</v>
      </c>
      <c r="J270" s="120">
        <f t="shared" si="51"/>
        <v>0</v>
      </c>
      <c r="K270" s="120">
        <f t="shared" ca="1" si="43"/>
        <v>3.7748882661667676E-2</v>
      </c>
      <c r="L270" s="120">
        <f t="shared" ca="1" si="52"/>
        <v>1.4249781422043546E-3</v>
      </c>
      <c r="M270" s="120">
        <f t="shared" ca="1" si="44"/>
        <v>268974.91949952737</v>
      </c>
      <c r="N270" s="120">
        <f t="shared" ca="1" si="45"/>
        <v>1045939.9232504076</v>
      </c>
      <c r="O270" s="120">
        <f t="shared" ca="1" si="46"/>
        <v>224678.28668361731</v>
      </c>
      <c r="P270" s="23">
        <f t="shared" ca="1" si="53"/>
        <v>-3.7748882661667676E-2</v>
      </c>
      <c r="Q270" s="23"/>
      <c r="R270" s="23"/>
      <c r="S270" s="23"/>
    </row>
    <row r="271" spans="1:19">
      <c r="A271" s="23"/>
      <c r="B271" s="23"/>
      <c r="C271" s="23"/>
      <c r="D271" s="161">
        <f t="shared" si="42"/>
        <v>0</v>
      </c>
      <c r="E271" s="161">
        <f t="shared" si="42"/>
        <v>0</v>
      </c>
      <c r="F271" s="120">
        <f t="shared" si="47"/>
        <v>0</v>
      </c>
      <c r="G271" s="120">
        <f t="shared" si="48"/>
        <v>0</v>
      </c>
      <c r="H271" s="120">
        <f t="shared" si="49"/>
        <v>0</v>
      </c>
      <c r="I271" s="120">
        <f t="shared" si="50"/>
        <v>0</v>
      </c>
      <c r="J271" s="120">
        <f t="shared" si="51"/>
        <v>0</v>
      </c>
      <c r="K271" s="120">
        <f t="shared" ca="1" si="43"/>
        <v>3.7748882661667676E-2</v>
      </c>
      <c r="L271" s="120">
        <f t="shared" ca="1" si="52"/>
        <v>1.4249781422043546E-3</v>
      </c>
      <c r="M271" s="120">
        <f t="shared" ca="1" si="44"/>
        <v>268974.91949952737</v>
      </c>
      <c r="N271" s="120">
        <f t="shared" ca="1" si="45"/>
        <v>1045939.9232504076</v>
      </c>
      <c r="O271" s="120">
        <f t="shared" ca="1" si="46"/>
        <v>224678.28668361731</v>
      </c>
      <c r="P271" s="23">
        <f t="shared" ca="1" si="53"/>
        <v>-3.7748882661667676E-2</v>
      </c>
      <c r="Q271" s="23"/>
      <c r="R271" s="23"/>
      <c r="S271" s="23"/>
    </row>
    <row r="272" spans="1:19">
      <c r="A272" s="23"/>
      <c r="B272" s="23"/>
      <c r="C272" s="23"/>
      <c r="D272" s="161">
        <f t="shared" si="42"/>
        <v>0</v>
      </c>
      <c r="E272" s="161">
        <f t="shared" si="42"/>
        <v>0</v>
      </c>
      <c r="F272" s="120">
        <f t="shared" si="47"/>
        <v>0</v>
      </c>
      <c r="G272" s="120">
        <f t="shared" si="48"/>
        <v>0</v>
      </c>
      <c r="H272" s="120">
        <f t="shared" si="49"/>
        <v>0</v>
      </c>
      <c r="I272" s="120">
        <f t="shared" si="50"/>
        <v>0</v>
      </c>
      <c r="J272" s="120">
        <f t="shared" si="51"/>
        <v>0</v>
      </c>
      <c r="K272" s="120">
        <f t="shared" ca="1" si="43"/>
        <v>3.7748882661667676E-2</v>
      </c>
      <c r="L272" s="120">
        <f t="shared" ca="1" si="52"/>
        <v>1.4249781422043546E-3</v>
      </c>
      <c r="M272" s="120">
        <f t="shared" ca="1" si="44"/>
        <v>268974.91949952737</v>
      </c>
      <c r="N272" s="120">
        <f t="shared" ca="1" si="45"/>
        <v>1045939.9232504076</v>
      </c>
      <c r="O272" s="120">
        <f t="shared" ca="1" si="46"/>
        <v>224678.28668361731</v>
      </c>
      <c r="P272" s="23">
        <f t="shared" ca="1" si="53"/>
        <v>-3.7748882661667676E-2</v>
      </c>
      <c r="Q272" s="23"/>
      <c r="R272" s="23"/>
      <c r="S272" s="23"/>
    </row>
    <row r="273" spans="1:19">
      <c r="A273" s="23"/>
      <c r="B273" s="23"/>
      <c r="C273" s="23"/>
      <c r="D273" s="161">
        <f t="shared" si="42"/>
        <v>0</v>
      </c>
      <c r="E273" s="161">
        <f t="shared" si="42"/>
        <v>0</v>
      </c>
      <c r="F273" s="120">
        <f t="shared" si="47"/>
        <v>0</v>
      </c>
      <c r="G273" s="120">
        <f t="shared" si="48"/>
        <v>0</v>
      </c>
      <c r="H273" s="120">
        <f t="shared" si="49"/>
        <v>0</v>
      </c>
      <c r="I273" s="120">
        <f t="shared" si="50"/>
        <v>0</v>
      </c>
      <c r="J273" s="120">
        <f t="shared" si="51"/>
        <v>0</v>
      </c>
      <c r="K273" s="120">
        <f t="shared" ca="1" si="43"/>
        <v>3.7748882661667676E-2</v>
      </c>
      <c r="L273" s="120">
        <f t="shared" ca="1" si="52"/>
        <v>1.4249781422043546E-3</v>
      </c>
      <c r="M273" s="120">
        <f t="shared" ca="1" si="44"/>
        <v>268974.91949952737</v>
      </c>
      <c r="N273" s="120">
        <f t="shared" ca="1" si="45"/>
        <v>1045939.9232504076</v>
      </c>
      <c r="O273" s="120">
        <f t="shared" ca="1" si="46"/>
        <v>224678.28668361731</v>
      </c>
      <c r="P273" s="23">
        <f t="shared" ca="1" si="53"/>
        <v>-3.7748882661667676E-2</v>
      </c>
      <c r="Q273" s="23"/>
      <c r="R273" s="23"/>
      <c r="S273" s="23"/>
    </row>
    <row r="274" spans="1:19">
      <c r="A274" s="23"/>
      <c r="B274" s="23"/>
      <c r="C274" s="23"/>
      <c r="D274" s="161">
        <f t="shared" si="42"/>
        <v>0</v>
      </c>
      <c r="E274" s="161">
        <f t="shared" si="42"/>
        <v>0</v>
      </c>
      <c r="F274" s="120">
        <f t="shared" si="47"/>
        <v>0</v>
      </c>
      <c r="G274" s="120">
        <f t="shared" si="48"/>
        <v>0</v>
      </c>
      <c r="H274" s="120">
        <f t="shared" si="49"/>
        <v>0</v>
      </c>
      <c r="I274" s="120">
        <f t="shared" si="50"/>
        <v>0</v>
      </c>
      <c r="J274" s="120">
        <f t="shared" si="51"/>
        <v>0</v>
      </c>
      <c r="K274" s="120">
        <f t="shared" ca="1" si="43"/>
        <v>3.7748882661667676E-2</v>
      </c>
      <c r="L274" s="120">
        <f t="shared" ca="1" si="52"/>
        <v>1.4249781422043546E-3</v>
      </c>
      <c r="M274" s="120">
        <f t="shared" ca="1" si="44"/>
        <v>268974.91949952737</v>
      </c>
      <c r="N274" s="120">
        <f t="shared" ca="1" si="45"/>
        <v>1045939.9232504076</v>
      </c>
      <c r="O274" s="120">
        <f t="shared" ca="1" si="46"/>
        <v>224678.28668361731</v>
      </c>
      <c r="P274" s="23">
        <f t="shared" ca="1" si="53"/>
        <v>-3.7748882661667676E-2</v>
      </c>
      <c r="Q274" s="23"/>
      <c r="R274" s="23"/>
      <c r="S274" s="23"/>
    </row>
    <row r="275" spans="1:19">
      <c r="A275" s="23"/>
      <c r="B275" s="23"/>
      <c r="C275" s="23"/>
      <c r="D275" s="161">
        <f t="shared" ref="D275:E338" si="54">A275/A$18</f>
        <v>0</v>
      </c>
      <c r="E275" s="161">
        <f t="shared" si="54"/>
        <v>0</v>
      </c>
      <c r="F275" s="120">
        <f t="shared" si="47"/>
        <v>0</v>
      </c>
      <c r="G275" s="120">
        <f t="shared" si="48"/>
        <v>0</v>
      </c>
      <c r="H275" s="120">
        <f t="shared" si="49"/>
        <v>0</v>
      </c>
      <c r="I275" s="120">
        <f t="shared" si="50"/>
        <v>0</v>
      </c>
      <c r="J275" s="120">
        <f t="shared" si="51"/>
        <v>0</v>
      </c>
      <c r="K275" s="120">
        <f t="shared" ref="K275:K340" ca="1" si="55">+E$4+E$5*D275+E$6*D275^2</f>
        <v>3.7748882661667676E-2</v>
      </c>
      <c r="L275" s="120">
        <f t="shared" ca="1" si="52"/>
        <v>1.4249781422043546E-3</v>
      </c>
      <c r="M275" s="120">
        <f t="shared" ref="M275:M338" ca="1" si="56">(M$1-M$2*D275+M$3*F275)^2</f>
        <v>268974.91949952737</v>
      </c>
      <c r="N275" s="120">
        <f t="shared" ref="N275:N338" ca="1" si="57">(-M$2+M$4*D275-M$5*F275)^2</f>
        <v>1045939.9232504076</v>
      </c>
      <c r="O275" s="120">
        <f t="shared" ref="O275:O338" ca="1" si="58">+(M$3-D275*M$5+F275*M$6)^2</f>
        <v>224678.28668361731</v>
      </c>
      <c r="P275" s="23">
        <f t="shared" ca="1" si="53"/>
        <v>-3.7748882661667676E-2</v>
      </c>
      <c r="Q275" s="23"/>
      <c r="R275" s="23"/>
      <c r="S275" s="23"/>
    </row>
    <row r="276" spans="1:19">
      <c r="A276" s="23"/>
      <c r="B276" s="23"/>
      <c r="C276" s="23"/>
      <c r="D276" s="161">
        <f t="shared" si="54"/>
        <v>0</v>
      </c>
      <c r="E276" s="161">
        <f t="shared" si="54"/>
        <v>0</v>
      </c>
      <c r="F276" s="120">
        <f t="shared" ref="F276:F339" si="59">D276*D276</f>
        <v>0</v>
      </c>
      <c r="G276" s="120">
        <f t="shared" ref="G276:G339" si="60">D276*F276</f>
        <v>0</v>
      </c>
      <c r="H276" s="120">
        <f t="shared" ref="H276:H339" si="61">F276*F276</f>
        <v>0</v>
      </c>
      <c r="I276" s="120">
        <f t="shared" ref="I276:I339" si="62">E276*D276</f>
        <v>0</v>
      </c>
      <c r="J276" s="120">
        <f t="shared" ref="J276:J339" si="63">I276*D276</f>
        <v>0</v>
      </c>
      <c r="K276" s="120">
        <f t="shared" ca="1" si="55"/>
        <v>3.7748882661667676E-2</v>
      </c>
      <c r="L276" s="120">
        <f t="shared" ref="L276:L339" ca="1" si="64">+(K276-E276)^2</f>
        <v>1.4249781422043546E-3</v>
      </c>
      <c r="M276" s="120">
        <f t="shared" ca="1" si="56"/>
        <v>268974.91949952737</v>
      </c>
      <c r="N276" s="120">
        <f t="shared" ca="1" si="57"/>
        <v>1045939.9232504076</v>
      </c>
      <c r="O276" s="120">
        <f t="shared" ca="1" si="58"/>
        <v>224678.28668361731</v>
      </c>
      <c r="P276" s="23">
        <f t="shared" ref="P276:P339" ca="1" si="65">+E276-K276</f>
        <v>-3.7748882661667676E-2</v>
      </c>
      <c r="Q276" s="23"/>
      <c r="R276" s="23"/>
      <c r="S276" s="23"/>
    </row>
    <row r="277" spans="1:19">
      <c r="A277" s="23"/>
      <c r="B277" s="23"/>
      <c r="C277" s="23"/>
      <c r="D277" s="161">
        <f t="shared" si="54"/>
        <v>0</v>
      </c>
      <c r="E277" s="161">
        <f t="shared" si="54"/>
        <v>0</v>
      </c>
      <c r="F277" s="120">
        <f t="shared" si="59"/>
        <v>0</v>
      </c>
      <c r="G277" s="120">
        <f t="shared" si="60"/>
        <v>0</v>
      </c>
      <c r="H277" s="120">
        <f t="shared" si="61"/>
        <v>0</v>
      </c>
      <c r="I277" s="120">
        <f t="shared" si="62"/>
        <v>0</v>
      </c>
      <c r="J277" s="120">
        <f t="shared" si="63"/>
        <v>0</v>
      </c>
      <c r="K277" s="120">
        <f t="shared" ca="1" si="55"/>
        <v>3.7748882661667676E-2</v>
      </c>
      <c r="L277" s="120">
        <f t="shared" ca="1" si="64"/>
        <v>1.4249781422043546E-3</v>
      </c>
      <c r="M277" s="120">
        <f t="shared" ca="1" si="56"/>
        <v>268974.91949952737</v>
      </c>
      <c r="N277" s="120">
        <f t="shared" ca="1" si="57"/>
        <v>1045939.9232504076</v>
      </c>
      <c r="O277" s="120">
        <f t="shared" ca="1" si="58"/>
        <v>224678.28668361731</v>
      </c>
      <c r="P277" s="23">
        <f t="shared" ca="1" si="65"/>
        <v>-3.7748882661667676E-2</v>
      </c>
      <c r="Q277" s="23"/>
      <c r="R277" s="23"/>
      <c r="S277" s="23"/>
    </row>
    <row r="278" spans="1:19">
      <c r="A278" s="23"/>
      <c r="B278" s="23"/>
      <c r="C278" s="23"/>
      <c r="D278" s="161">
        <f t="shared" si="54"/>
        <v>0</v>
      </c>
      <c r="E278" s="161">
        <f t="shared" si="54"/>
        <v>0</v>
      </c>
      <c r="F278" s="120">
        <f t="shared" si="59"/>
        <v>0</v>
      </c>
      <c r="G278" s="120">
        <f t="shared" si="60"/>
        <v>0</v>
      </c>
      <c r="H278" s="120">
        <f t="shared" si="61"/>
        <v>0</v>
      </c>
      <c r="I278" s="120">
        <f t="shared" si="62"/>
        <v>0</v>
      </c>
      <c r="J278" s="120">
        <f t="shared" si="63"/>
        <v>0</v>
      </c>
      <c r="K278" s="120">
        <f t="shared" ca="1" si="55"/>
        <v>3.7748882661667676E-2</v>
      </c>
      <c r="L278" s="120">
        <f t="shared" ca="1" si="64"/>
        <v>1.4249781422043546E-3</v>
      </c>
      <c r="M278" s="120">
        <f t="shared" ca="1" si="56"/>
        <v>268974.91949952737</v>
      </c>
      <c r="N278" s="120">
        <f t="shared" ca="1" si="57"/>
        <v>1045939.9232504076</v>
      </c>
      <c r="O278" s="120">
        <f t="shared" ca="1" si="58"/>
        <v>224678.28668361731</v>
      </c>
      <c r="P278" s="23">
        <f t="shared" ca="1" si="65"/>
        <v>-3.7748882661667676E-2</v>
      </c>
      <c r="Q278" s="23"/>
      <c r="R278" s="23"/>
      <c r="S278" s="23"/>
    </row>
    <row r="279" spans="1:19">
      <c r="A279" s="23"/>
      <c r="B279" s="23"/>
      <c r="C279" s="23"/>
      <c r="D279" s="161">
        <f t="shared" si="54"/>
        <v>0</v>
      </c>
      <c r="E279" s="161">
        <f t="shared" si="54"/>
        <v>0</v>
      </c>
      <c r="F279" s="120">
        <f t="shared" si="59"/>
        <v>0</v>
      </c>
      <c r="G279" s="120">
        <f t="shared" si="60"/>
        <v>0</v>
      </c>
      <c r="H279" s="120">
        <f t="shared" si="61"/>
        <v>0</v>
      </c>
      <c r="I279" s="120">
        <f t="shared" si="62"/>
        <v>0</v>
      </c>
      <c r="J279" s="120">
        <f t="shared" si="63"/>
        <v>0</v>
      </c>
      <c r="K279" s="120">
        <f t="shared" ca="1" si="55"/>
        <v>3.7748882661667676E-2</v>
      </c>
      <c r="L279" s="120">
        <f t="shared" ca="1" si="64"/>
        <v>1.4249781422043546E-3</v>
      </c>
      <c r="M279" s="120">
        <f t="shared" ca="1" si="56"/>
        <v>268974.91949952737</v>
      </c>
      <c r="N279" s="120">
        <f t="shared" ca="1" si="57"/>
        <v>1045939.9232504076</v>
      </c>
      <c r="O279" s="120">
        <f t="shared" ca="1" si="58"/>
        <v>224678.28668361731</v>
      </c>
      <c r="P279" s="23">
        <f t="shared" ca="1" si="65"/>
        <v>-3.7748882661667676E-2</v>
      </c>
      <c r="Q279" s="23"/>
      <c r="R279" s="23"/>
      <c r="S279" s="23"/>
    </row>
    <row r="280" spans="1:19">
      <c r="A280" s="23"/>
      <c r="B280" s="23"/>
      <c r="C280" s="23"/>
      <c r="D280" s="161">
        <f t="shared" si="54"/>
        <v>0</v>
      </c>
      <c r="E280" s="161">
        <f t="shared" si="54"/>
        <v>0</v>
      </c>
      <c r="F280" s="120">
        <f t="shared" si="59"/>
        <v>0</v>
      </c>
      <c r="G280" s="120">
        <f t="shared" si="60"/>
        <v>0</v>
      </c>
      <c r="H280" s="120">
        <f t="shared" si="61"/>
        <v>0</v>
      </c>
      <c r="I280" s="120">
        <f t="shared" si="62"/>
        <v>0</v>
      </c>
      <c r="J280" s="120">
        <f t="shared" si="63"/>
        <v>0</v>
      </c>
      <c r="K280" s="120">
        <f t="shared" ca="1" si="55"/>
        <v>3.7748882661667676E-2</v>
      </c>
      <c r="L280" s="120">
        <f t="shared" ca="1" si="64"/>
        <v>1.4249781422043546E-3</v>
      </c>
      <c r="M280" s="120">
        <f t="shared" ca="1" si="56"/>
        <v>268974.91949952737</v>
      </c>
      <c r="N280" s="120">
        <f t="shared" ca="1" si="57"/>
        <v>1045939.9232504076</v>
      </c>
      <c r="O280" s="120">
        <f t="shared" ca="1" si="58"/>
        <v>224678.28668361731</v>
      </c>
      <c r="P280" s="23">
        <f t="shared" ca="1" si="65"/>
        <v>-3.7748882661667676E-2</v>
      </c>
      <c r="Q280" s="23"/>
      <c r="R280" s="23"/>
      <c r="S280" s="23"/>
    </row>
    <row r="281" spans="1:19">
      <c r="A281" s="23"/>
      <c r="B281" s="23"/>
      <c r="C281" s="23"/>
      <c r="D281" s="161">
        <f t="shared" si="54"/>
        <v>0</v>
      </c>
      <c r="E281" s="161">
        <f t="shared" si="54"/>
        <v>0</v>
      </c>
      <c r="F281" s="120">
        <f t="shared" si="59"/>
        <v>0</v>
      </c>
      <c r="G281" s="120">
        <f t="shared" si="60"/>
        <v>0</v>
      </c>
      <c r="H281" s="120">
        <f t="shared" si="61"/>
        <v>0</v>
      </c>
      <c r="I281" s="120">
        <f t="shared" si="62"/>
        <v>0</v>
      </c>
      <c r="J281" s="120">
        <f t="shared" si="63"/>
        <v>0</v>
      </c>
      <c r="K281" s="120">
        <f t="shared" ca="1" si="55"/>
        <v>3.7748882661667676E-2</v>
      </c>
      <c r="L281" s="120">
        <f t="shared" ca="1" si="64"/>
        <v>1.4249781422043546E-3</v>
      </c>
      <c r="M281" s="120">
        <f t="shared" ca="1" si="56"/>
        <v>268974.91949952737</v>
      </c>
      <c r="N281" s="120">
        <f t="shared" ca="1" si="57"/>
        <v>1045939.9232504076</v>
      </c>
      <c r="O281" s="120">
        <f t="shared" ca="1" si="58"/>
        <v>224678.28668361731</v>
      </c>
      <c r="P281" s="23">
        <f t="shared" ca="1" si="65"/>
        <v>-3.7748882661667676E-2</v>
      </c>
      <c r="Q281" s="23"/>
      <c r="R281" s="23"/>
      <c r="S281" s="23"/>
    </row>
    <row r="282" spans="1:19">
      <c r="A282" s="23"/>
      <c r="B282" s="23"/>
      <c r="C282" s="23"/>
      <c r="D282" s="161">
        <f t="shared" si="54"/>
        <v>0</v>
      </c>
      <c r="E282" s="161">
        <f t="shared" si="54"/>
        <v>0</v>
      </c>
      <c r="F282" s="120">
        <f t="shared" si="59"/>
        <v>0</v>
      </c>
      <c r="G282" s="120">
        <f t="shared" si="60"/>
        <v>0</v>
      </c>
      <c r="H282" s="120">
        <f t="shared" si="61"/>
        <v>0</v>
      </c>
      <c r="I282" s="120">
        <f t="shared" si="62"/>
        <v>0</v>
      </c>
      <c r="J282" s="120">
        <f t="shared" si="63"/>
        <v>0</v>
      </c>
      <c r="K282" s="120">
        <f t="shared" ca="1" si="55"/>
        <v>3.7748882661667676E-2</v>
      </c>
      <c r="L282" s="120">
        <f t="shared" ca="1" si="64"/>
        <v>1.4249781422043546E-3</v>
      </c>
      <c r="M282" s="120">
        <f t="shared" ca="1" si="56"/>
        <v>268974.91949952737</v>
      </c>
      <c r="N282" s="120">
        <f t="shared" ca="1" si="57"/>
        <v>1045939.9232504076</v>
      </c>
      <c r="O282" s="120">
        <f t="shared" ca="1" si="58"/>
        <v>224678.28668361731</v>
      </c>
      <c r="P282" s="23">
        <f t="shared" ca="1" si="65"/>
        <v>-3.7748882661667676E-2</v>
      </c>
      <c r="Q282" s="23"/>
      <c r="R282" s="23"/>
      <c r="S282" s="23"/>
    </row>
    <row r="283" spans="1:19">
      <c r="A283" s="23"/>
      <c r="B283" s="23"/>
      <c r="C283" s="23"/>
      <c r="D283" s="161">
        <f t="shared" si="54"/>
        <v>0</v>
      </c>
      <c r="E283" s="161">
        <f t="shared" si="54"/>
        <v>0</v>
      </c>
      <c r="F283" s="120">
        <f t="shared" si="59"/>
        <v>0</v>
      </c>
      <c r="G283" s="120">
        <f t="shared" si="60"/>
        <v>0</v>
      </c>
      <c r="H283" s="120">
        <f t="shared" si="61"/>
        <v>0</v>
      </c>
      <c r="I283" s="120">
        <f t="shared" si="62"/>
        <v>0</v>
      </c>
      <c r="J283" s="120">
        <f t="shared" si="63"/>
        <v>0</v>
      </c>
      <c r="K283" s="120">
        <f t="shared" ca="1" si="55"/>
        <v>3.7748882661667676E-2</v>
      </c>
      <c r="L283" s="120">
        <f t="shared" ca="1" si="64"/>
        <v>1.4249781422043546E-3</v>
      </c>
      <c r="M283" s="120">
        <f t="shared" ca="1" si="56"/>
        <v>268974.91949952737</v>
      </c>
      <c r="N283" s="120">
        <f t="shared" ca="1" si="57"/>
        <v>1045939.9232504076</v>
      </c>
      <c r="O283" s="120">
        <f t="shared" ca="1" si="58"/>
        <v>224678.28668361731</v>
      </c>
      <c r="P283" s="23">
        <f t="shared" ca="1" si="65"/>
        <v>-3.7748882661667676E-2</v>
      </c>
      <c r="Q283" s="23"/>
      <c r="R283" s="23"/>
      <c r="S283" s="23"/>
    </row>
    <row r="284" spans="1:19">
      <c r="A284" s="23"/>
      <c r="B284" s="23"/>
      <c r="C284" s="23"/>
      <c r="D284" s="161">
        <f t="shared" si="54"/>
        <v>0</v>
      </c>
      <c r="E284" s="161">
        <f t="shared" si="54"/>
        <v>0</v>
      </c>
      <c r="F284" s="120">
        <f t="shared" si="59"/>
        <v>0</v>
      </c>
      <c r="G284" s="120">
        <f t="shared" si="60"/>
        <v>0</v>
      </c>
      <c r="H284" s="120">
        <f t="shared" si="61"/>
        <v>0</v>
      </c>
      <c r="I284" s="120">
        <f t="shared" si="62"/>
        <v>0</v>
      </c>
      <c r="J284" s="120">
        <f t="shared" si="63"/>
        <v>0</v>
      </c>
      <c r="K284" s="120">
        <f t="shared" ca="1" si="55"/>
        <v>3.7748882661667676E-2</v>
      </c>
      <c r="L284" s="120">
        <f t="shared" ca="1" si="64"/>
        <v>1.4249781422043546E-3</v>
      </c>
      <c r="M284" s="120">
        <f t="shared" ca="1" si="56"/>
        <v>268974.91949952737</v>
      </c>
      <c r="N284" s="120">
        <f t="shared" ca="1" si="57"/>
        <v>1045939.9232504076</v>
      </c>
      <c r="O284" s="120">
        <f t="shared" ca="1" si="58"/>
        <v>224678.28668361731</v>
      </c>
      <c r="P284" s="23">
        <f t="shared" ca="1" si="65"/>
        <v>-3.7748882661667676E-2</v>
      </c>
      <c r="Q284" s="23"/>
      <c r="R284" s="23"/>
      <c r="S284" s="23"/>
    </row>
    <row r="285" spans="1:19">
      <c r="A285" s="23"/>
      <c r="B285" s="23"/>
      <c r="C285" s="23"/>
      <c r="D285" s="161">
        <f t="shared" si="54"/>
        <v>0</v>
      </c>
      <c r="E285" s="161">
        <f t="shared" si="54"/>
        <v>0</v>
      </c>
      <c r="F285" s="120">
        <f t="shared" si="59"/>
        <v>0</v>
      </c>
      <c r="G285" s="120">
        <f t="shared" si="60"/>
        <v>0</v>
      </c>
      <c r="H285" s="120">
        <f t="shared" si="61"/>
        <v>0</v>
      </c>
      <c r="I285" s="120">
        <f t="shared" si="62"/>
        <v>0</v>
      </c>
      <c r="J285" s="120">
        <f t="shared" si="63"/>
        <v>0</v>
      </c>
      <c r="K285" s="120">
        <f t="shared" ca="1" si="55"/>
        <v>3.7748882661667676E-2</v>
      </c>
      <c r="L285" s="120">
        <f t="shared" ca="1" si="64"/>
        <v>1.4249781422043546E-3</v>
      </c>
      <c r="M285" s="120">
        <f t="shared" ca="1" si="56"/>
        <v>268974.91949952737</v>
      </c>
      <c r="N285" s="120">
        <f t="shared" ca="1" si="57"/>
        <v>1045939.9232504076</v>
      </c>
      <c r="O285" s="120">
        <f t="shared" ca="1" si="58"/>
        <v>224678.28668361731</v>
      </c>
      <c r="P285" s="23">
        <f t="shared" ca="1" si="65"/>
        <v>-3.7748882661667676E-2</v>
      </c>
      <c r="Q285" s="23"/>
      <c r="R285" s="23"/>
      <c r="S285" s="23"/>
    </row>
    <row r="286" spans="1:19">
      <c r="A286" s="23"/>
      <c r="B286" s="23"/>
      <c r="C286" s="23"/>
      <c r="D286" s="161">
        <f t="shared" si="54"/>
        <v>0</v>
      </c>
      <c r="E286" s="161">
        <f t="shared" si="54"/>
        <v>0</v>
      </c>
      <c r="F286" s="120">
        <f t="shared" si="59"/>
        <v>0</v>
      </c>
      <c r="G286" s="120">
        <f t="shared" si="60"/>
        <v>0</v>
      </c>
      <c r="H286" s="120">
        <f t="shared" si="61"/>
        <v>0</v>
      </c>
      <c r="I286" s="120">
        <f t="shared" si="62"/>
        <v>0</v>
      </c>
      <c r="J286" s="120">
        <f t="shared" si="63"/>
        <v>0</v>
      </c>
      <c r="K286" s="120">
        <f t="shared" ca="1" si="55"/>
        <v>3.7748882661667676E-2</v>
      </c>
      <c r="L286" s="120">
        <f t="shared" ca="1" si="64"/>
        <v>1.4249781422043546E-3</v>
      </c>
      <c r="M286" s="120">
        <f t="shared" ca="1" si="56"/>
        <v>268974.91949952737</v>
      </c>
      <c r="N286" s="120">
        <f t="shared" ca="1" si="57"/>
        <v>1045939.9232504076</v>
      </c>
      <c r="O286" s="120">
        <f t="shared" ca="1" si="58"/>
        <v>224678.28668361731</v>
      </c>
      <c r="P286" s="23">
        <f t="shared" ca="1" si="65"/>
        <v>-3.7748882661667676E-2</v>
      </c>
      <c r="Q286" s="23"/>
      <c r="R286" s="23"/>
      <c r="S286" s="23"/>
    </row>
    <row r="287" spans="1:19">
      <c r="A287" s="23"/>
      <c r="B287" s="23"/>
      <c r="C287" s="23"/>
      <c r="D287" s="161">
        <f t="shared" si="54"/>
        <v>0</v>
      </c>
      <c r="E287" s="161">
        <f t="shared" si="54"/>
        <v>0</v>
      </c>
      <c r="F287" s="120">
        <f t="shared" si="59"/>
        <v>0</v>
      </c>
      <c r="G287" s="120">
        <f t="shared" si="60"/>
        <v>0</v>
      </c>
      <c r="H287" s="120">
        <f t="shared" si="61"/>
        <v>0</v>
      </c>
      <c r="I287" s="120">
        <f t="shared" si="62"/>
        <v>0</v>
      </c>
      <c r="J287" s="120">
        <f t="shared" si="63"/>
        <v>0</v>
      </c>
      <c r="K287" s="120">
        <f t="shared" ca="1" si="55"/>
        <v>3.7748882661667676E-2</v>
      </c>
      <c r="L287" s="120">
        <f t="shared" ca="1" si="64"/>
        <v>1.4249781422043546E-3</v>
      </c>
      <c r="M287" s="120">
        <f t="shared" ca="1" si="56"/>
        <v>268974.91949952737</v>
      </c>
      <c r="N287" s="120">
        <f t="shared" ca="1" si="57"/>
        <v>1045939.9232504076</v>
      </c>
      <c r="O287" s="120">
        <f t="shared" ca="1" si="58"/>
        <v>224678.28668361731</v>
      </c>
      <c r="P287" s="23">
        <f t="shared" ca="1" si="65"/>
        <v>-3.7748882661667676E-2</v>
      </c>
      <c r="Q287" s="23"/>
      <c r="R287" s="23"/>
      <c r="S287" s="23"/>
    </row>
    <row r="288" spans="1:19">
      <c r="A288" s="23"/>
      <c r="B288" s="23"/>
      <c r="C288" s="23"/>
      <c r="D288" s="161">
        <f t="shared" si="54"/>
        <v>0</v>
      </c>
      <c r="E288" s="161">
        <f t="shared" si="54"/>
        <v>0</v>
      </c>
      <c r="F288" s="120">
        <f t="shared" si="59"/>
        <v>0</v>
      </c>
      <c r="G288" s="120">
        <f t="shared" si="60"/>
        <v>0</v>
      </c>
      <c r="H288" s="120">
        <f t="shared" si="61"/>
        <v>0</v>
      </c>
      <c r="I288" s="120">
        <f t="shared" si="62"/>
        <v>0</v>
      </c>
      <c r="J288" s="120">
        <f t="shared" si="63"/>
        <v>0</v>
      </c>
      <c r="K288" s="120">
        <f t="shared" ca="1" si="55"/>
        <v>3.7748882661667676E-2</v>
      </c>
      <c r="L288" s="120">
        <f t="shared" ca="1" si="64"/>
        <v>1.4249781422043546E-3</v>
      </c>
      <c r="M288" s="120">
        <f t="shared" ca="1" si="56"/>
        <v>268974.91949952737</v>
      </c>
      <c r="N288" s="120">
        <f t="shared" ca="1" si="57"/>
        <v>1045939.9232504076</v>
      </c>
      <c r="O288" s="120">
        <f t="shared" ca="1" si="58"/>
        <v>224678.28668361731</v>
      </c>
      <c r="P288" s="23">
        <f t="shared" ca="1" si="65"/>
        <v>-3.7748882661667676E-2</v>
      </c>
      <c r="Q288" s="23"/>
      <c r="R288" s="23"/>
      <c r="S288" s="23"/>
    </row>
    <row r="289" spans="1:19">
      <c r="A289" s="23"/>
      <c r="B289" s="23"/>
      <c r="C289" s="23"/>
      <c r="D289" s="161">
        <f t="shared" si="54"/>
        <v>0</v>
      </c>
      <c r="E289" s="161">
        <f t="shared" si="54"/>
        <v>0</v>
      </c>
      <c r="F289" s="120">
        <f t="shared" si="59"/>
        <v>0</v>
      </c>
      <c r="G289" s="120">
        <f t="shared" si="60"/>
        <v>0</v>
      </c>
      <c r="H289" s="120">
        <f t="shared" si="61"/>
        <v>0</v>
      </c>
      <c r="I289" s="120">
        <f t="shared" si="62"/>
        <v>0</v>
      </c>
      <c r="J289" s="120">
        <f t="shared" si="63"/>
        <v>0</v>
      </c>
      <c r="K289" s="120">
        <f t="shared" ca="1" si="55"/>
        <v>3.7748882661667676E-2</v>
      </c>
      <c r="L289" s="120">
        <f t="shared" ca="1" si="64"/>
        <v>1.4249781422043546E-3</v>
      </c>
      <c r="M289" s="120">
        <f t="shared" ca="1" si="56"/>
        <v>268974.91949952737</v>
      </c>
      <c r="N289" s="120">
        <f t="shared" ca="1" si="57"/>
        <v>1045939.9232504076</v>
      </c>
      <c r="O289" s="120">
        <f t="shared" ca="1" si="58"/>
        <v>224678.28668361731</v>
      </c>
      <c r="P289" s="23">
        <f t="shared" ca="1" si="65"/>
        <v>-3.7748882661667676E-2</v>
      </c>
      <c r="Q289" s="23"/>
      <c r="R289" s="23"/>
      <c r="S289" s="23"/>
    </row>
    <row r="290" spans="1:19">
      <c r="A290" s="23"/>
      <c r="B290" s="23"/>
      <c r="C290" s="23"/>
      <c r="D290" s="161">
        <f t="shared" si="54"/>
        <v>0</v>
      </c>
      <c r="E290" s="161">
        <f t="shared" si="54"/>
        <v>0</v>
      </c>
      <c r="F290" s="120">
        <f t="shared" si="59"/>
        <v>0</v>
      </c>
      <c r="G290" s="120">
        <f t="shared" si="60"/>
        <v>0</v>
      </c>
      <c r="H290" s="120">
        <f t="shared" si="61"/>
        <v>0</v>
      </c>
      <c r="I290" s="120">
        <f t="shared" si="62"/>
        <v>0</v>
      </c>
      <c r="J290" s="120">
        <f t="shared" si="63"/>
        <v>0</v>
      </c>
      <c r="K290" s="120">
        <f t="shared" ca="1" si="55"/>
        <v>3.7748882661667676E-2</v>
      </c>
      <c r="L290" s="120">
        <f t="shared" ca="1" si="64"/>
        <v>1.4249781422043546E-3</v>
      </c>
      <c r="M290" s="120">
        <f t="shared" ca="1" si="56"/>
        <v>268974.91949952737</v>
      </c>
      <c r="N290" s="120">
        <f t="shared" ca="1" si="57"/>
        <v>1045939.9232504076</v>
      </c>
      <c r="O290" s="120">
        <f t="shared" ca="1" si="58"/>
        <v>224678.28668361731</v>
      </c>
      <c r="P290" s="23">
        <f t="shared" ca="1" si="65"/>
        <v>-3.7748882661667676E-2</v>
      </c>
      <c r="Q290" s="23"/>
      <c r="R290" s="23"/>
      <c r="S290" s="23"/>
    </row>
    <row r="291" spans="1:19">
      <c r="A291" s="23"/>
      <c r="B291" s="23"/>
      <c r="C291" s="23"/>
      <c r="D291" s="161">
        <f t="shared" si="54"/>
        <v>0</v>
      </c>
      <c r="E291" s="161">
        <f t="shared" si="54"/>
        <v>0</v>
      </c>
      <c r="F291" s="120">
        <f t="shared" si="59"/>
        <v>0</v>
      </c>
      <c r="G291" s="120">
        <f t="shared" si="60"/>
        <v>0</v>
      </c>
      <c r="H291" s="120">
        <f t="shared" si="61"/>
        <v>0</v>
      </c>
      <c r="I291" s="120">
        <f t="shared" si="62"/>
        <v>0</v>
      </c>
      <c r="J291" s="120">
        <f t="shared" si="63"/>
        <v>0</v>
      </c>
      <c r="K291" s="120">
        <f t="shared" ca="1" si="55"/>
        <v>3.7748882661667676E-2</v>
      </c>
      <c r="L291" s="120">
        <f t="shared" ca="1" si="64"/>
        <v>1.4249781422043546E-3</v>
      </c>
      <c r="M291" s="120">
        <f t="shared" ca="1" si="56"/>
        <v>268974.91949952737</v>
      </c>
      <c r="N291" s="120">
        <f t="shared" ca="1" si="57"/>
        <v>1045939.9232504076</v>
      </c>
      <c r="O291" s="120">
        <f t="shared" ca="1" si="58"/>
        <v>224678.28668361731</v>
      </c>
      <c r="P291" s="23">
        <f t="shared" ca="1" si="65"/>
        <v>-3.7748882661667676E-2</v>
      </c>
      <c r="Q291" s="23"/>
      <c r="R291" s="23"/>
      <c r="S291" s="23"/>
    </row>
    <row r="292" spans="1:19">
      <c r="A292" s="23"/>
      <c r="B292" s="23"/>
      <c r="C292" s="23"/>
      <c r="D292" s="161">
        <f t="shared" si="54"/>
        <v>0</v>
      </c>
      <c r="E292" s="161">
        <f t="shared" si="54"/>
        <v>0</v>
      </c>
      <c r="F292" s="120">
        <f t="shared" si="59"/>
        <v>0</v>
      </c>
      <c r="G292" s="120">
        <f t="shared" si="60"/>
        <v>0</v>
      </c>
      <c r="H292" s="120">
        <f t="shared" si="61"/>
        <v>0</v>
      </c>
      <c r="I292" s="120">
        <f t="shared" si="62"/>
        <v>0</v>
      </c>
      <c r="J292" s="120">
        <f t="shared" si="63"/>
        <v>0</v>
      </c>
      <c r="K292" s="120">
        <f t="shared" ca="1" si="55"/>
        <v>3.7748882661667676E-2</v>
      </c>
      <c r="L292" s="120">
        <f t="shared" ca="1" si="64"/>
        <v>1.4249781422043546E-3</v>
      </c>
      <c r="M292" s="120">
        <f t="shared" ca="1" si="56"/>
        <v>268974.91949952737</v>
      </c>
      <c r="N292" s="120">
        <f t="shared" ca="1" si="57"/>
        <v>1045939.9232504076</v>
      </c>
      <c r="O292" s="120">
        <f t="shared" ca="1" si="58"/>
        <v>224678.28668361731</v>
      </c>
      <c r="P292" s="23">
        <f t="shared" ca="1" si="65"/>
        <v>-3.7748882661667676E-2</v>
      </c>
      <c r="Q292" s="23"/>
      <c r="R292" s="23"/>
      <c r="S292" s="23"/>
    </row>
    <row r="293" spans="1:19">
      <c r="A293" s="23"/>
      <c r="B293" s="23"/>
      <c r="C293" s="23"/>
      <c r="D293" s="161">
        <f t="shared" si="54"/>
        <v>0</v>
      </c>
      <c r="E293" s="161">
        <f t="shared" si="54"/>
        <v>0</v>
      </c>
      <c r="F293" s="120">
        <f t="shared" si="59"/>
        <v>0</v>
      </c>
      <c r="G293" s="120">
        <f t="shared" si="60"/>
        <v>0</v>
      </c>
      <c r="H293" s="120">
        <f t="shared" si="61"/>
        <v>0</v>
      </c>
      <c r="I293" s="120">
        <f t="shared" si="62"/>
        <v>0</v>
      </c>
      <c r="J293" s="120">
        <f t="shared" si="63"/>
        <v>0</v>
      </c>
      <c r="K293" s="120">
        <f t="shared" ca="1" si="55"/>
        <v>3.7748882661667676E-2</v>
      </c>
      <c r="L293" s="120">
        <f t="shared" ca="1" si="64"/>
        <v>1.4249781422043546E-3</v>
      </c>
      <c r="M293" s="120">
        <f t="shared" ca="1" si="56"/>
        <v>268974.91949952737</v>
      </c>
      <c r="N293" s="120">
        <f t="shared" ca="1" si="57"/>
        <v>1045939.9232504076</v>
      </c>
      <c r="O293" s="120">
        <f t="shared" ca="1" si="58"/>
        <v>224678.28668361731</v>
      </c>
      <c r="P293" s="23">
        <f t="shared" ca="1" si="65"/>
        <v>-3.7748882661667676E-2</v>
      </c>
      <c r="Q293" s="23"/>
      <c r="R293" s="23"/>
      <c r="S293" s="23"/>
    </row>
    <row r="294" spans="1:19">
      <c r="A294" s="23"/>
      <c r="B294" s="23"/>
      <c r="C294" s="23"/>
      <c r="D294" s="161">
        <f t="shared" si="54"/>
        <v>0</v>
      </c>
      <c r="E294" s="161">
        <f t="shared" si="54"/>
        <v>0</v>
      </c>
      <c r="F294" s="120">
        <f t="shared" si="59"/>
        <v>0</v>
      </c>
      <c r="G294" s="120">
        <f t="shared" si="60"/>
        <v>0</v>
      </c>
      <c r="H294" s="120">
        <f t="shared" si="61"/>
        <v>0</v>
      </c>
      <c r="I294" s="120">
        <f t="shared" si="62"/>
        <v>0</v>
      </c>
      <c r="J294" s="120">
        <f t="shared" si="63"/>
        <v>0</v>
      </c>
      <c r="K294" s="120">
        <f t="shared" ca="1" si="55"/>
        <v>3.7748882661667676E-2</v>
      </c>
      <c r="L294" s="120">
        <f t="shared" ca="1" si="64"/>
        <v>1.4249781422043546E-3</v>
      </c>
      <c r="M294" s="120">
        <f t="shared" ca="1" si="56"/>
        <v>268974.91949952737</v>
      </c>
      <c r="N294" s="120">
        <f t="shared" ca="1" si="57"/>
        <v>1045939.9232504076</v>
      </c>
      <c r="O294" s="120">
        <f t="shared" ca="1" si="58"/>
        <v>224678.28668361731</v>
      </c>
      <c r="P294" s="23">
        <f t="shared" ca="1" si="65"/>
        <v>-3.7748882661667676E-2</v>
      </c>
      <c r="Q294" s="23"/>
      <c r="R294" s="23"/>
      <c r="S294" s="23"/>
    </row>
    <row r="295" spans="1:19">
      <c r="A295" s="23"/>
      <c r="B295" s="23"/>
      <c r="C295" s="23"/>
      <c r="D295" s="161">
        <f t="shared" si="54"/>
        <v>0</v>
      </c>
      <c r="E295" s="161">
        <f t="shared" si="54"/>
        <v>0</v>
      </c>
      <c r="F295" s="120">
        <f t="shared" si="59"/>
        <v>0</v>
      </c>
      <c r="G295" s="120">
        <f t="shared" si="60"/>
        <v>0</v>
      </c>
      <c r="H295" s="120">
        <f t="shared" si="61"/>
        <v>0</v>
      </c>
      <c r="I295" s="120">
        <f t="shared" si="62"/>
        <v>0</v>
      </c>
      <c r="J295" s="120">
        <f t="shared" si="63"/>
        <v>0</v>
      </c>
      <c r="K295" s="120">
        <f t="shared" ca="1" si="55"/>
        <v>3.7748882661667676E-2</v>
      </c>
      <c r="L295" s="120">
        <f t="shared" ca="1" si="64"/>
        <v>1.4249781422043546E-3</v>
      </c>
      <c r="M295" s="120">
        <f t="shared" ca="1" si="56"/>
        <v>268974.91949952737</v>
      </c>
      <c r="N295" s="120">
        <f t="shared" ca="1" si="57"/>
        <v>1045939.9232504076</v>
      </c>
      <c r="O295" s="120">
        <f t="shared" ca="1" si="58"/>
        <v>224678.28668361731</v>
      </c>
      <c r="P295" s="23">
        <f t="shared" ca="1" si="65"/>
        <v>-3.7748882661667676E-2</v>
      </c>
      <c r="Q295" s="23"/>
      <c r="R295" s="23"/>
      <c r="S295" s="23"/>
    </row>
    <row r="296" spans="1:19">
      <c r="A296" s="23"/>
      <c r="B296" s="23"/>
      <c r="C296" s="23"/>
      <c r="D296" s="161">
        <f t="shared" si="54"/>
        <v>0</v>
      </c>
      <c r="E296" s="161">
        <f t="shared" si="54"/>
        <v>0</v>
      </c>
      <c r="F296" s="120">
        <f t="shared" si="59"/>
        <v>0</v>
      </c>
      <c r="G296" s="120">
        <f t="shared" si="60"/>
        <v>0</v>
      </c>
      <c r="H296" s="120">
        <f t="shared" si="61"/>
        <v>0</v>
      </c>
      <c r="I296" s="120">
        <f t="shared" si="62"/>
        <v>0</v>
      </c>
      <c r="J296" s="120">
        <f t="shared" si="63"/>
        <v>0</v>
      </c>
      <c r="K296" s="120">
        <f t="shared" ca="1" si="55"/>
        <v>3.7748882661667676E-2</v>
      </c>
      <c r="L296" s="120">
        <f t="shared" ca="1" si="64"/>
        <v>1.4249781422043546E-3</v>
      </c>
      <c r="M296" s="120">
        <f t="shared" ca="1" si="56"/>
        <v>268974.91949952737</v>
      </c>
      <c r="N296" s="120">
        <f t="shared" ca="1" si="57"/>
        <v>1045939.9232504076</v>
      </c>
      <c r="O296" s="120">
        <f t="shared" ca="1" si="58"/>
        <v>224678.28668361731</v>
      </c>
      <c r="P296" s="23">
        <f t="shared" ca="1" si="65"/>
        <v>-3.7748882661667676E-2</v>
      </c>
      <c r="Q296" s="23"/>
      <c r="R296" s="23"/>
      <c r="S296" s="23"/>
    </row>
    <row r="297" spans="1:19">
      <c r="A297" s="23"/>
      <c r="B297" s="23"/>
      <c r="C297" s="23"/>
      <c r="D297" s="161">
        <f t="shared" si="54"/>
        <v>0</v>
      </c>
      <c r="E297" s="161">
        <f t="shared" si="54"/>
        <v>0</v>
      </c>
      <c r="F297" s="120">
        <f t="shared" si="59"/>
        <v>0</v>
      </c>
      <c r="G297" s="120">
        <f t="shared" si="60"/>
        <v>0</v>
      </c>
      <c r="H297" s="120">
        <f t="shared" si="61"/>
        <v>0</v>
      </c>
      <c r="I297" s="120">
        <f t="shared" si="62"/>
        <v>0</v>
      </c>
      <c r="J297" s="120">
        <f t="shared" si="63"/>
        <v>0</v>
      </c>
      <c r="K297" s="120">
        <f t="shared" ca="1" si="55"/>
        <v>3.7748882661667676E-2</v>
      </c>
      <c r="L297" s="120">
        <f t="shared" ca="1" si="64"/>
        <v>1.4249781422043546E-3</v>
      </c>
      <c r="M297" s="120">
        <f t="shared" ca="1" si="56"/>
        <v>268974.91949952737</v>
      </c>
      <c r="N297" s="120">
        <f t="shared" ca="1" si="57"/>
        <v>1045939.9232504076</v>
      </c>
      <c r="O297" s="120">
        <f t="shared" ca="1" si="58"/>
        <v>224678.28668361731</v>
      </c>
      <c r="P297" s="23">
        <f t="shared" ca="1" si="65"/>
        <v>-3.7748882661667676E-2</v>
      </c>
      <c r="Q297" s="23"/>
      <c r="R297" s="23"/>
      <c r="S297" s="23"/>
    </row>
    <row r="298" spans="1:19">
      <c r="A298" s="23"/>
      <c r="B298" s="23"/>
      <c r="C298" s="23"/>
      <c r="D298" s="161">
        <f t="shared" si="54"/>
        <v>0</v>
      </c>
      <c r="E298" s="161">
        <f t="shared" si="54"/>
        <v>0</v>
      </c>
      <c r="F298" s="120">
        <f t="shared" si="59"/>
        <v>0</v>
      </c>
      <c r="G298" s="120">
        <f t="shared" si="60"/>
        <v>0</v>
      </c>
      <c r="H298" s="120">
        <f t="shared" si="61"/>
        <v>0</v>
      </c>
      <c r="I298" s="120">
        <f t="shared" si="62"/>
        <v>0</v>
      </c>
      <c r="J298" s="120">
        <f t="shared" si="63"/>
        <v>0</v>
      </c>
      <c r="K298" s="120">
        <f t="shared" ca="1" si="55"/>
        <v>3.7748882661667676E-2</v>
      </c>
      <c r="L298" s="120">
        <f t="shared" ca="1" si="64"/>
        <v>1.4249781422043546E-3</v>
      </c>
      <c r="M298" s="120">
        <f t="shared" ca="1" si="56"/>
        <v>268974.91949952737</v>
      </c>
      <c r="N298" s="120">
        <f t="shared" ca="1" si="57"/>
        <v>1045939.9232504076</v>
      </c>
      <c r="O298" s="120">
        <f t="shared" ca="1" si="58"/>
        <v>224678.28668361731</v>
      </c>
      <c r="P298" s="23">
        <f t="shared" ca="1" si="65"/>
        <v>-3.7748882661667676E-2</v>
      </c>
      <c r="Q298" s="23"/>
      <c r="R298" s="23"/>
      <c r="S298" s="23"/>
    </row>
    <row r="299" spans="1:19">
      <c r="A299" s="23"/>
      <c r="B299" s="23"/>
      <c r="C299" s="23"/>
      <c r="D299" s="161">
        <f t="shared" si="54"/>
        <v>0</v>
      </c>
      <c r="E299" s="161">
        <f t="shared" si="54"/>
        <v>0</v>
      </c>
      <c r="F299" s="120">
        <f t="shared" si="59"/>
        <v>0</v>
      </c>
      <c r="G299" s="120">
        <f t="shared" si="60"/>
        <v>0</v>
      </c>
      <c r="H299" s="120">
        <f t="shared" si="61"/>
        <v>0</v>
      </c>
      <c r="I299" s="120">
        <f t="shared" si="62"/>
        <v>0</v>
      </c>
      <c r="J299" s="120">
        <f t="shared" si="63"/>
        <v>0</v>
      </c>
      <c r="K299" s="120">
        <f t="shared" ca="1" si="55"/>
        <v>3.7748882661667676E-2</v>
      </c>
      <c r="L299" s="120">
        <f t="shared" ca="1" si="64"/>
        <v>1.4249781422043546E-3</v>
      </c>
      <c r="M299" s="120">
        <f t="shared" ca="1" si="56"/>
        <v>268974.91949952737</v>
      </c>
      <c r="N299" s="120">
        <f t="shared" ca="1" si="57"/>
        <v>1045939.9232504076</v>
      </c>
      <c r="O299" s="120">
        <f t="shared" ca="1" si="58"/>
        <v>224678.28668361731</v>
      </c>
      <c r="P299" s="23">
        <f t="shared" ca="1" si="65"/>
        <v>-3.7748882661667676E-2</v>
      </c>
      <c r="Q299" s="23"/>
      <c r="R299" s="23"/>
      <c r="S299" s="23"/>
    </row>
    <row r="300" spans="1:19">
      <c r="A300" s="23"/>
      <c r="B300" s="23"/>
      <c r="C300" s="23"/>
      <c r="D300" s="161">
        <f t="shared" si="54"/>
        <v>0</v>
      </c>
      <c r="E300" s="161">
        <f t="shared" si="54"/>
        <v>0</v>
      </c>
      <c r="F300" s="120">
        <f t="shared" si="59"/>
        <v>0</v>
      </c>
      <c r="G300" s="120">
        <f t="shared" si="60"/>
        <v>0</v>
      </c>
      <c r="H300" s="120">
        <f t="shared" si="61"/>
        <v>0</v>
      </c>
      <c r="I300" s="120">
        <f t="shared" si="62"/>
        <v>0</v>
      </c>
      <c r="J300" s="120">
        <f t="shared" si="63"/>
        <v>0</v>
      </c>
      <c r="K300" s="120">
        <f t="shared" ca="1" si="55"/>
        <v>3.7748882661667676E-2</v>
      </c>
      <c r="L300" s="120">
        <f t="shared" ca="1" si="64"/>
        <v>1.4249781422043546E-3</v>
      </c>
      <c r="M300" s="120">
        <f t="shared" ca="1" si="56"/>
        <v>268974.91949952737</v>
      </c>
      <c r="N300" s="120">
        <f t="shared" ca="1" si="57"/>
        <v>1045939.9232504076</v>
      </c>
      <c r="O300" s="120">
        <f t="shared" ca="1" si="58"/>
        <v>224678.28668361731</v>
      </c>
      <c r="P300" s="23">
        <f t="shared" ca="1" si="65"/>
        <v>-3.7748882661667676E-2</v>
      </c>
      <c r="Q300" s="23"/>
      <c r="R300" s="23"/>
      <c r="S300" s="23"/>
    </row>
    <row r="301" spans="1:19">
      <c r="A301" s="23"/>
      <c r="B301" s="23"/>
      <c r="C301" s="23"/>
      <c r="D301" s="161">
        <f t="shared" si="54"/>
        <v>0</v>
      </c>
      <c r="E301" s="161">
        <f t="shared" si="54"/>
        <v>0</v>
      </c>
      <c r="F301" s="120">
        <f t="shared" si="59"/>
        <v>0</v>
      </c>
      <c r="G301" s="120">
        <f t="shared" si="60"/>
        <v>0</v>
      </c>
      <c r="H301" s="120">
        <f t="shared" si="61"/>
        <v>0</v>
      </c>
      <c r="I301" s="120">
        <f t="shared" si="62"/>
        <v>0</v>
      </c>
      <c r="J301" s="120">
        <f t="shared" si="63"/>
        <v>0</v>
      </c>
      <c r="K301" s="120">
        <f t="shared" ca="1" si="55"/>
        <v>3.7748882661667676E-2</v>
      </c>
      <c r="L301" s="120">
        <f t="shared" ca="1" si="64"/>
        <v>1.4249781422043546E-3</v>
      </c>
      <c r="M301" s="120">
        <f t="shared" ca="1" si="56"/>
        <v>268974.91949952737</v>
      </c>
      <c r="N301" s="120">
        <f t="shared" ca="1" si="57"/>
        <v>1045939.9232504076</v>
      </c>
      <c r="O301" s="120">
        <f t="shared" ca="1" si="58"/>
        <v>224678.28668361731</v>
      </c>
      <c r="P301" s="23">
        <f t="shared" ca="1" si="65"/>
        <v>-3.7748882661667676E-2</v>
      </c>
      <c r="Q301" s="23"/>
      <c r="R301" s="23"/>
      <c r="S301" s="23"/>
    </row>
    <row r="302" spans="1:19">
      <c r="A302" s="23"/>
      <c r="B302" s="23"/>
      <c r="C302" s="23"/>
      <c r="D302" s="161">
        <f t="shared" si="54"/>
        <v>0</v>
      </c>
      <c r="E302" s="161">
        <f t="shared" si="54"/>
        <v>0</v>
      </c>
      <c r="F302" s="120">
        <f t="shared" si="59"/>
        <v>0</v>
      </c>
      <c r="G302" s="120">
        <f t="shared" si="60"/>
        <v>0</v>
      </c>
      <c r="H302" s="120">
        <f t="shared" si="61"/>
        <v>0</v>
      </c>
      <c r="I302" s="120">
        <f t="shared" si="62"/>
        <v>0</v>
      </c>
      <c r="J302" s="120">
        <f t="shared" si="63"/>
        <v>0</v>
      </c>
      <c r="K302" s="120">
        <f t="shared" ca="1" si="55"/>
        <v>3.7748882661667676E-2</v>
      </c>
      <c r="L302" s="120">
        <f t="shared" ca="1" si="64"/>
        <v>1.4249781422043546E-3</v>
      </c>
      <c r="M302" s="120">
        <f t="shared" ca="1" si="56"/>
        <v>268974.91949952737</v>
      </c>
      <c r="N302" s="120">
        <f t="shared" ca="1" si="57"/>
        <v>1045939.9232504076</v>
      </c>
      <c r="O302" s="120">
        <f t="shared" ca="1" si="58"/>
        <v>224678.28668361731</v>
      </c>
      <c r="P302" s="23">
        <f t="shared" ca="1" si="65"/>
        <v>-3.7748882661667676E-2</v>
      </c>
      <c r="Q302" s="23"/>
      <c r="R302" s="23"/>
      <c r="S302" s="23"/>
    </row>
    <row r="303" spans="1:19">
      <c r="A303" s="23"/>
      <c r="B303" s="23"/>
      <c r="C303" s="23"/>
      <c r="D303" s="161">
        <f t="shared" si="54"/>
        <v>0</v>
      </c>
      <c r="E303" s="161">
        <f t="shared" si="54"/>
        <v>0</v>
      </c>
      <c r="F303" s="120">
        <f t="shared" si="59"/>
        <v>0</v>
      </c>
      <c r="G303" s="120">
        <f t="shared" si="60"/>
        <v>0</v>
      </c>
      <c r="H303" s="120">
        <f t="shared" si="61"/>
        <v>0</v>
      </c>
      <c r="I303" s="120">
        <f t="shared" si="62"/>
        <v>0</v>
      </c>
      <c r="J303" s="120">
        <f t="shared" si="63"/>
        <v>0</v>
      </c>
      <c r="K303" s="120">
        <f t="shared" ca="1" si="55"/>
        <v>3.7748882661667676E-2</v>
      </c>
      <c r="L303" s="120">
        <f t="shared" ca="1" si="64"/>
        <v>1.4249781422043546E-3</v>
      </c>
      <c r="M303" s="120">
        <f t="shared" ca="1" si="56"/>
        <v>268974.91949952737</v>
      </c>
      <c r="N303" s="120">
        <f t="shared" ca="1" si="57"/>
        <v>1045939.9232504076</v>
      </c>
      <c r="O303" s="120">
        <f t="shared" ca="1" si="58"/>
        <v>224678.28668361731</v>
      </c>
      <c r="P303" s="23">
        <f t="shared" ca="1" si="65"/>
        <v>-3.7748882661667676E-2</v>
      </c>
      <c r="Q303" s="23"/>
      <c r="R303" s="23"/>
      <c r="S303" s="23"/>
    </row>
    <row r="304" spans="1:19">
      <c r="A304" s="23"/>
      <c r="B304" s="23"/>
      <c r="C304" s="23"/>
      <c r="D304" s="161">
        <f t="shared" si="54"/>
        <v>0</v>
      </c>
      <c r="E304" s="161">
        <f t="shared" si="54"/>
        <v>0</v>
      </c>
      <c r="F304" s="120">
        <f t="shared" si="59"/>
        <v>0</v>
      </c>
      <c r="G304" s="120">
        <f t="shared" si="60"/>
        <v>0</v>
      </c>
      <c r="H304" s="120">
        <f t="shared" si="61"/>
        <v>0</v>
      </c>
      <c r="I304" s="120">
        <f t="shared" si="62"/>
        <v>0</v>
      </c>
      <c r="J304" s="120">
        <f t="shared" si="63"/>
        <v>0</v>
      </c>
      <c r="K304" s="120">
        <f t="shared" ca="1" si="55"/>
        <v>3.7748882661667676E-2</v>
      </c>
      <c r="L304" s="120">
        <f t="shared" ca="1" si="64"/>
        <v>1.4249781422043546E-3</v>
      </c>
      <c r="M304" s="120">
        <f t="shared" ca="1" si="56"/>
        <v>268974.91949952737</v>
      </c>
      <c r="N304" s="120">
        <f t="shared" ca="1" si="57"/>
        <v>1045939.9232504076</v>
      </c>
      <c r="O304" s="120">
        <f t="shared" ca="1" si="58"/>
        <v>224678.28668361731</v>
      </c>
      <c r="P304" s="23">
        <f t="shared" ca="1" si="65"/>
        <v>-3.7748882661667676E-2</v>
      </c>
      <c r="Q304" s="23"/>
      <c r="R304" s="23"/>
      <c r="S304" s="23"/>
    </row>
    <row r="305" spans="1:19">
      <c r="A305" s="23"/>
      <c r="B305" s="23"/>
      <c r="C305" s="23"/>
      <c r="D305" s="161">
        <f t="shared" si="54"/>
        <v>0</v>
      </c>
      <c r="E305" s="161">
        <f t="shared" si="54"/>
        <v>0</v>
      </c>
      <c r="F305" s="120">
        <f t="shared" si="59"/>
        <v>0</v>
      </c>
      <c r="G305" s="120">
        <f t="shared" si="60"/>
        <v>0</v>
      </c>
      <c r="H305" s="120">
        <f t="shared" si="61"/>
        <v>0</v>
      </c>
      <c r="I305" s="120">
        <f t="shared" si="62"/>
        <v>0</v>
      </c>
      <c r="J305" s="120">
        <f t="shared" si="63"/>
        <v>0</v>
      </c>
      <c r="K305" s="120">
        <f t="shared" ca="1" si="55"/>
        <v>3.7748882661667676E-2</v>
      </c>
      <c r="L305" s="120">
        <f t="shared" ca="1" si="64"/>
        <v>1.4249781422043546E-3</v>
      </c>
      <c r="M305" s="120">
        <f t="shared" ca="1" si="56"/>
        <v>268974.91949952737</v>
      </c>
      <c r="N305" s="120">
        <f t="shared" ca="1" si="57"/>
        <v>1045939.9232504076</v>
      </c>
      <c r="O305" s="120">
        <f t="shared" ca="1" si="58"/>
        <v>224678.28668361731</v>
      </c>
      <c r="P305" s="23">
        <f t="shared" ca="1" si="65"/>
        <v>-3.7748882661667676E-2</v>
      </c>
      <c r="Q305" s="23"/>
      <c r="R305" s="23"/>
      <c r="S305" s="23"/>
    </row>
    <row r="306" spans="1:19">
      <c r="A306" s="23"/>
      <c r="B306" s="23"/>
      <c r="C306" s="23"/>
      <c r="D306" s="161">
        <f t="shared" si="54"/>
        <v>0</v>
      </c>
      <c r="E306" s="161">
        <f t="shared" si="54"/>
        <v>0</v>
      </c>
      <c r="F306" s="120">
        <f t="shared" si="59"/>
        <v>0</v>
      </c>
      <c r="G306" s="120">
        <f t="shared" si="60"/>
        <v>0</v>
      </c>
      <c r="H306" s="120">
        <f t="shared" si="61"/>
        <v>0</v>
      </c>
      <c r="I306" s="120">
        <f t="shared" si="62"/>
        <v>0</v>
      </c>
      <c r="J306" s="120">
        <f t="shared" si="63"/>
        <v>0</v>
      </c>
      <c r="K306" s="120">
        <f t="shared" ca="1" si="55"/>
        <v>3.7748882661667676E-2</v>
      </c>
      <c r="L306" s="120">
        <f t="shared" ca="1" si="64"/>
        <v>1.4249781422043546E-3</v>
      </c>
      <c r="M306" s="120">
        <f t="shared" ca="1" si="56"/>
        <v>268974.91949952737</v>
      </c>
      <c r="N306" s="120">
        <f t="shared" ca="1" si="57"/>
        <v>1045939.9232504076</v>
      </c>
      <c r="O306" s="120">
        <f t="shared" ca="1" si="58"/>
        <v>224678.28668361731</v>
      </c>
      <c r="P306" s="23">
        <f t="shared" ca="1" si="65"/>
        <v>-3.7748882661667676E-2</v>
      </c>
      <c r="Q306" s="23"/>
      <c r="R306" s="23"/>
      <c r="S306" s="23"/>
    </row>
    <row r="307" spans="1:19">
      <c r="A307" s="23"/>
      <c r="B307" s="23"/>
      <c r="C307" s="23"/>
      <c r="D307" s="161">
        <f t="shared" si="54"/>
        <v>0</v>
      </c>
      <c r="E307" s="161">
        <f t="shared" si="54"/>
        <v>0</v>
      </c>
      <c r="F307" s="120">
        <f t="shared" si="59"/>
        <v>0</v>
      </c>
      <c r="G307" s="120">
        <f t="shared" si="60"/>
        <v>0</v>
      </c>
      <c r="H307" s="120">
        <f t="shared" si="61"/>
        <v>0</v>
      </c>
      <c r="I307" s="120">
        <f t="shared" si="62"/>
        <v>0</v>
      </c>
      <c r="J307" s="120">
        <f t="shared" si="63"/>
        <v>0</v>
      </c>
      <c r="K307" s="120">
        <f t="shared" ca="1" si="55"/>
        <v>3.7748882661667676E-2</v>
      </c>
      <c r="L307" s="120">
        <f t="shared" ca="1" si="64"/>
        <v>1.4249781422043546E-3</v>
      </c>
      <c r="M307" s="120">
        <f t="shared" ca="1" si="56"/>
        <v>268974.91949952737</v>
      </c>
      <c r="N307" s="120">
        <f t="shared" ca="1" si="57"/>
        <v>1045939.9232504076</v>
      </c>
      <c r="O307" s="120">
        <f t="shared" ca="1" si="58"/>
        <v>224678.28668361731</v>
      </c>
      <c r="P307" s="23">
        <f t="shared" ca="1" si="65"/>
        <v>-3.7748882661667676E-2</v>
      </c>
      <c r="Q307" s="23"/>
      <c r="R307" s="23"/>
      <c r="S307" s="23"/>
    </row>
    <row r="308" spans="1:19">
      <c r="A308" s="23"/>
      <c r="B308" s="23"/>
      <c r="C308" s="23"/>
      <c r="D308" s="161">
        <f t="shared" si="54"/>
        <v>0</v>
      </c>
      <c r="E308" s="161">
        <f t="shared" si="54"/>
        <v>0</v>
      </c>
      <c r="F308" s="120">
        <f t="shared" si="59"/>
        <v>0</v>
      </c>
      <c r="G308" s="120">
        <f t="shared" si="60"/>
        <v>0</v>
      </c>
      <c r="H308" s="120">
        <f t="shared" si="61"/>
        <v>0</v>
      </c>
      <c r="I308" s="120">
        <f t="shared" si="62"/>
        <v>0</v>
      </c>
      <c r="J308" s="120">
        <f t="shared" si="63"/>
        <v>0</v>
      </c>
      <c r="K308" s="120">
        <f t="shared" ca="1" si="55"/>
        <v>3.7748882661667676E-2</v>
      </c>
      <c r="L308" s="120">
        <f t="shared" ca="1" si="64"/>
        <v>1.4249781422043546E-3</v>
      </c>
      <c r="M308" s="120">
        <f t="shared" ca="1" si="56"/>
        <v>268974.91949952737</v>
      </c>
      <c r="N308" s="120">
        <f t="shared" ca="1" si="57"/>
        <v>1045939.9232504076</v>
      </c>
      <c r="O308" s="120">
        <f t="shared" ca="1" si="58"/>
        <v>224678.28668361731</v>
      </c>
      <c r="P308" s="23">
        <f t="shared" ca="1" si="65"/>
        <v>-3.7748882661667676E-2</v>
      </c>
      <c r="Q308" s="23"/>
      <c r="R308" s="23"/>
      <c r="S308" s="23"/>
    </row>
    <row r="309" spans="1:19">
      <c r="A309" s="23"/>
      <c r="B309" s="23"/>
      <c r="C309" s="23"/>
      <c r="D309" s="161">
        <f t="shared" si="54"/>
        <v>0</v>
      </c>
      <c r="E309" s="161">
        <f t="shared" si="54"/>
        <v>0</v>
      </c>
      <c r="F309" s="120">
        <f t="shared" si="59"/>
        <v>0</v>
      </c>
      <c r="G309" s="120">
        <f t="shared" si="60"/>
        <v>0</v>
      </c>
      <c r="H309" s="120">
        <f t="shared" si="61"/>
        <v>0</v>
      </c>
      <c r="I309" s="120">
        <f t="shared" si="62"/>
        <v>0</v>
      </c>
      <c r="J309" s="120">
        <f t="shared" si="63"/>
        <v>0</v>
      </c>
      <c r="K309" s="120">
        <f t="shared" ca="1" si="55"/>
        <v>3.7748882661667676E-2</v>
      </c>
      <c r="L309" s="120">
        <f t="shared" ca="1" si="64"/>
        <v>1.4249781422043546E-3</v>
      </c>
      <c r="M309" s="120">
        <f t="shared" ca="1" si="56"/>
        <v>268974.91949952737</v>
      </c>
      <c r="N309" s="120">
        <f t="shared" ca="1" si="57"/>
        <v>1045939.9232504076</v>
      </c>
      <c r="O309" s="120">
        <f t="shared" ca="1" si="58"/>
        <v>224678.28668361731</v>
      </c>
      <c r="P309" s="23">
        <f t="shared" ca="1" si="65"/>
        <v>-3.7748882661667676E-2</v>
      </c>
      <c r="Q309" s="23"/>
      <c r="R309" s="23"/>
      <c r="S309" s="23"/>
    </row>
    <row r="310" spans="1:19">
      <c r="A310" s="23"/>
      <c r="B310" s="23"/>
      <c r="C310" s="23"/>
      <c r="D310" s="161">
        <f t="shared" si="54"/>
        <v>0</v>
      </c>
      <c r="E310" s="161">
        <f t="shared" si="54"/>
        <v>0</v>
      </c>
      <c r="F310" s="120">
        <f t="shared" si="59"/>
        <v>0</v>
      </c>
      <c r="G310" s="120">
        <f t="shared" si="60"/>
        <v>0</v>
      </c>
      <c r="H310" s="120">
        <f t="shared" si="61"/>
        <v>0</v>
      </c>
      <c r="I310" s="120">
        <f t="shared" si="62"/>
        <v>0</v>
      </c>
      <c r="J310" s="120">
        <f t="shared" si="63"/>
        <v>0</v>
      </c>
      <c r="K310" s="120">
        <f t="shared" ca="1" si="55"/>
        <v>3.7748882661667676E-2</v>
      </c>
      <c r="L310" s="120">
        <f t="shared" ca="1" si="64"/>
        <v>1.4249781422043546E-3</v>
      </c>
      <c r="M310" s="120">
        <f t="shared" ca="1" si="56"/>
        <v>268974.91949952737</v>
      </c>
      <c r="N310" s="120">
        <f t="shared" ca="1" si="57"/>
        <v>1045939.9232504076</v>
      </c>
      <c r="O310" s="120">
        <f t="shared" ca="1" si="58"/>
        <v>224678.28668361731</v>
      </c>
      <c r="P310" s="23">
        <f t="shared" ca="1" si="65"/>
        <v>-3.7748882661667676E-2</v>
      </c>
      <c r="Q310" s="23"/>
      <c r="R310" s="23"/>
      <c r="S310" s="23"/>
    </row>
    <row r="311" spans="1:19">
      <c r="A311" s="23"/>
      <c r="B311" s="23"/>
      <c r="C311" s="23"/>
      <c r="D311" s="161">
        <f t="shared" si="54"/>
        <v>0</v>
      </c>
      <c r="E311" s="161">
        <f t="shared" si="54"/>
        <v>0</v>
      </c>
      <c r="F311" s="120">
        <f t="shared" si="59"/>
        <v>0</v>
      </c>
      <c r="G311" s="120">
        <f t="shared" si="60"/>
        <v>0</v>
      </c>
      <c r="H311" s="120">
        <f t="shared" si="61"/>
        <v>0</v>
      </c>
      <c r="I311" s="120">
        <f t="shared" si="62"/>
        <v>0</v>
      </c>
      <c r="J311" s="120">
        <f t="shared" si="63"/>
        <v>0</v>
      </c>
      <c r="K311" s="120">
        <f t="shared" ca="1" si="55"/>
        <v>3.7748882661667676E-2</v>
      </c>
      <c r="L311" s="120">
        <f t="shared" ca="1" si="64"/>
        <v>1.4249781422043546E-3</v>
      </c>
      <c r="M311" s="120">
        <f t="shared" ca="1" si="56"/>
        <v>268974.91949952737</v>
      </c>
      <c r="N311" s="120">
        <f t="shared" ca="1" si="57"/>
        <v>1045939.9232504076</v>
      </c>
      <c r="O311" s="120">
        <f t="shared" ca="1" si="58"/>
        <v>224678.28668361731</v>
      </c>
      <c r="P311" s="23">
        <f t="shared" ca="1" si="65"/>
        <v>-3.7748882661667676E-2</v>
      </c>
      <c r="Q311" s="23"/>
      <c r="R311" s="23"/>
      <c r="S311" s="23"/>
    </row>
    <row r="312" spans="1:19">
      <c r="A312" s="23"/>
      <c r="B312" s="23"/>
      <c r="C312" s="23"/>
      <c r="D312" s="161">
        <f t="shared" si="54"/>
        <v>0</v>
      </c>
      <c r="E312" s="161">
        <f t="shared" si="54"/>
        <v>0</v>
      </c>
      <c r="F312" s="120">
        <f t="shared" si="59"/>
        <v>0</v>
      </c>
      <c r="G312" s="120">
        <f t="shared" si="60"/>
        <v>0</v>
      </c>
      <c r="H312" s="120">
        <f t="shared" si="61"/>
        <v>0</v>
      </c>
      <c r="I312" s="120">
        <f t="shared" si="62"/>
        <v>0</v>
      </c>
      <c r="J312" s="120">
        <f t="shared" si="63"/>
        <v>0</v>
      </c>
      <c r="K312" s="120">
        <f t="shared" ca="1" si="55"/>
        <v>3.7748882661667676E-2</v>
      </c>
      <c r="L312" s="120">
        <f t="shared" ca="1" si="64"/>
        <v>1.4249781422043546E-3</v>
      </c>
      <c r="M312" s="120">
        <f t="shared" ca="1" si="56"/>
        <v>268974.91949952737</v>
      </c>
      <c r="N312" s="120">
        <f t="shared" ca="1" si="57"/>
        <v>1045939.9232504076</v>
      </c>
      <c r="O312" s="120">
        <f t="shared" ca="1" si="58"/>
        <v>224678.28668361731</v>
      </c>
      <c r="P312" s="23">
        <f t="shared" ca="1" si="65"/>
        <v>-3.7748882661667676E-2</v>
      </c>
      <c r="Q312" s="23"/>
      <c r="R312" s="23"/>
      <c r="S312" s="23"/>
    </row>
    <row r="313" spans="1:19">
      <c r="A313" s="23"/>
      <c r="B313" s="23"/>
      <c r="C313" s="23"/>
      <c r="D313" s="161">
        <f t="shared" si="54"/>
        <v>0</v>
      </c>
      <c r="E313" s="161">
        <f t="shared" si="54"/>
        <v>0</v>
      </c>
      <c r="F313" s="120">
        <f t="shared" si="59"/>
        <v>0</v>
      </c>
      <c r="G313" s="120">
        <f t="shared" si="60"/>
        <v>0</v>
      </c>
      <c r="H313" s="120">
        <f t="shared" si="61"/>
        <v>0</v>
      </c>
      <c r="I313" s="120">
        <f t="shared" si="62"/>
        <v>0</v>
      </c>
      <c r="J313" s="120">
        <f t="shared" si="63"/>
        <v>0</v>
      </c>
      <c r="K313" s="120">
        <f t="shared" ca="1" si="55"/>
        <v>3.7748882661667676E-2</v>
      </c>
      <c r="L313" s="120">
        <f t="shared" ca="1" si="64"/>
        <v>1.4249781422043546E-3</v>
      </c>
      <c r="M313" s="120">
        <f t="shared" ca="1" si="56"/>
        <v>268974.91949952737</v>
      </c>
      <c r="N313" s="120">
        <f t="shared" ca="1" si="57"/>
        <v>1045939.9232504076</v>
      </c>
      <c r="O313" s="120">
        <f t="shared" ca="1" si="58"/>
        <v>224678.28668361731</v>
      </c>
      <c r="P313" s="23">
        <f t="shared" ca="1" si="65"/>
        <v>-3.7748882661667676E-2</v>
      </c>
      <c r="Q313" s="23"/>
      <c r="R313" s="23"/>
      <c r="S313" s="23"/>
    </row>
    <row r="314" spans="1:19">
      <c r="A314" s="23"/>
      <c r="B314" s="23"/>
      <c r="C314" s="23"/>
      <c r="D314" s="161">
        <f t="shared" si="54"/>
        <v>0</v>
      </c>
      <c r="E314" s="161">
        <f t="shared" si="54"/>
        <v>0</v>
      </c>
      <c r="F314" s="120">
        <f t="shared" si="59"/>
        <v>0</v>
      </c>
      <c r="G314" s="120">
        <f t="shared" si="60"/>
        <v>0</v>
      </c>
      <c r="H314" s="120">
        <f t="shared" si="61"/>
        <v>0</v>
      </c>
      <c r="I314" s="120">
        <f t="shared" si="62"/>
        <v>0</v>
      </c>
      <c r="J314" s="120">
        <f t="shared" si="63"/>
        <v>0</v>
      </c>
      <c r="K314" s="120">
        <f t="shared" ca="1" si="55"/>
        <v>3.7748882661667676E-2</v>
      </c>
      <c r="L314" s="120">
        <f t="shared" ca="1" si="64"/>
        <v>1.4249781422043546E-3</v>
      </c>
      <c r="M314" s="120">
        <f t="shared" ca="1" si="56"/>
        <v>268974.91949952737</v>
      </c>
      <c r="N314" s="120">
        <f t="shared" ca="1" si="57"/>
        <v>1045939.9232504076</v>
      </c>
      <c r="O314" s="120">
        <f t="shared" ca="1" si="58"/>
        <v>224678.28668361731</v>
      </c>
      <c r="P314" s="23">
        <f t="shared" ca="1" si="65"/>
        <v>-3.7748882661667676E-2</v>
      </c>
      <c r="Q314" s="23"/>
      <c r="R314" s="23"/>
      <c r="S314" s="23"/>
    </row>
    <row r="315" spans="1:19">
      <c r="A315" s="23"/>
      <c r="B315" s="23"/>
      <c r="C315" s="23"/>
      <c r="D315" s="161">
        <f t="shared" si="54"/>
        <v>0</v>
      </c>
      <c r="E315" s="161">
        <f t="shared" si="54"/>
        <v>0</v>
      </c>
      <c r="F315" s="120">
        <f t="shared" si="59"/>
        <v>0</v>
      </c>
      <c r="G315" s="120">
        <f t="shared" si="60"/>
        <v>0</v>
      </c>
      <c r="H315" s="120">
        <f t="shared" si="61"/>
        <v>0</v>
      </c>
      <c r="I315" s="120">
        <f t="shared" si="62"/>
        <v>0</v>
      </c>
      <c r="J315" s="120">
        <f t="shared" si="63"/>
        <v>0</v>
      </c>
      <c r="K315" s="120">
        <f t="shared" ca="1" si="55"/>
        <v>3.7748882661667676E-2</v>
      </c>
      <c r="L315" s="120">
        <f t="shared" ca="1" si="64"/>
        <v>1.4249781422043546E-3</v>
      </c>
      <c r="M315" s="120">
        <f t="shared" ca="1" si="56"/>
        <v>268974.91949952737</v>
      </c>
      <c r="N315" s="120">
        <f t="shared" ca="1" si="57"/>
        <v>1045939.9232504076</v>
      </c>
      <c r="O315" s="120">
        <f t="shared" ca="1" si="58"/>
        <v>224678.28668361731</v>
      </c>
      <c r="P315" s="23">
        <f t="shared" ca="1" si="65"/>
        <v>-3.7748882661667676E-2</v>
      </c>
      <c r="Q315" s="23"/>
      <c r="R315" s="23"/>
      <c r="S315" s="23"/>
    </row>
    <row r="316" spans="1:19">
      <c r="A316" s="23"/>
      <c r="B316" s="23"/>
      <c r="C316" s="23"/>
      <c r="D316" s="161">
        <f t="shared" si="54"/>
        <v>0</v>
      </c>
      <c r="E316" s="161">
        <f t="shared" si="54"/>
        <v>0</v>
      </c>
      <c r="F316" s="120">
        <f t="shared" si="59"/>
        <v>0</v>
      </c>
      <c r="G316" s="120">
        <f t="shared" si="60"/>
        <v>0</v>
      </c>
      <c r="H316" s="120">
        <f t="shared" si="61"/>
        <v>0</v>
      </c>
      <c r="I316" s="120">
        <f t="shared" si="62"/>
        <v>0</v>
      </c>
      <c r="J316" s="120">
        <f t="shared" si="63"/>
        <v>0</v>
      </c>
      <c r="K316" s="120">
        <f t="shared" ca="1" si="55"/>
        <v>3.7748882661667676E-2</v>
      </c>
      <c r="L316" s="120">
        <f t="shared" ca="1" si="64"/>
        <v>1.4249781422043546E-3</v>
      </c>
      <c r="M316" s="120">
        <f t="shared" ca="1" si="56"/>
        <v>268974.91949952737</v>
      </c>
      <c r="N316" s="120">
        <f t="shared" ca="1" si="57"/>
        <v>1045939.9232504076</v>
      </c>
      <c r="O316" s="120">
        <f t="shared" ca="1" si="58"/>
        <v>224678.28668361731</v>
      </c>
      <c r="P316" s="23">
        <f t="shared" ca="1" si="65"/>
        <v>-3.7748882661667676E-2</v>
      </c>
      <c r="Q316" s="23"/>
      <c r="R316" s="23"/>
      <c r="S316" s="23"/>
    </row>
    <row r="317" spans="1:19">
      <c r="A317" s="23"/>
      <c r="B317" s="23"/>
      <c r="C317" s="23"/>
      <c r="D317" s="161">
        <f t="shared" si="54"/>
        <v>0</v>
      </c>
      <c r="E317" s="161">
        <f t="shared" si="54"/>
        <v>0</v>
      </c>
      <c r="F317" s="120">
        <f t="shared" si="59"/>
        <v>0</v>
      </c>
      <c r="G317" s="120">
        <f t="shared" si="60"/>
        <v>0</v>
      </c>
      <c r="H317" s="120">
        <f t="shared" si="61"/>
        <v>0</v>
      </c>
      <c r="I317" s="120">
        <f t="shared" si="62"/>
        <v>0</v>
      </c>
      <c r="J317" s="120">
        <f t="shared" si="63"/>
        <v>0</v>
      </c>
      <c r="K317" s="120">
        <f t="shared" ca="1" si="55"/>
        <v>3.7748882661667676E-2</v>
      </c>
      <c r="L317" s="120">
        <f t="shared" ca="1" si="64"/>
        <v>1.4249781422043546E-3</v>
      </c>
      <c r="M317" s="120">
        <f t="shared" ca="1" si="56"/>
        <v>268974.91949952737</v>
      </c>
      <c r="N317" s="120">
        <f t="shared" ca="1" si="57"/>
        <v>1045939.9232504076</v>
      </c>
      <c r="O317" s="120">
        <f t="shared" ca="1" si="58"/>
        <v>224678.28668361731</v>
      </c>
      <c r="P317" s="23">
        <f t="shared" ca="1" si="65"/>
        <v>-3.7748882661667676E-2</v>
      </c>
      <c r="Q317" s="23"/>
      <c r="R317" s="23"/>
      <c r="S317" s="23"/>
    </row>
    <row r="318" spans="1:19">
      <c r="A318" s="23"/>
      <c r="B318" s="23"/>
      <c r="C318" s="23"/>
      <c r="D318" s="161">
        <f t="shared" si="54"/>
        <v>0</v>
      </c>
      <c r="E318" s="161">
        <f t="shared" si="54"/>
        <v>0</v>
      </c>
      <c r="F318" s="120">
        <f t="shared" si="59"/>
        <v>0</v>
      </c>
      <c r="G318" s="120">
        <f t="shared" si="60"/>
        <v>0</v>
      </c>
      <c r="H318" s="120">
        <f t="shared" si="61"/>
        <v>0</v>
      </c>
      <c r="I318" s="120">
        <f t="shared" si="62"/>
        <v>0</v>
      </c>
      <c r="J318" s="120">
        <f t="shared" si="63"/>
        <v>0</v>
      </c>
      <c r="K318" s="120">
        <f t="shared" ca="1" si="55"/>
        <v>3.7748882661667676E-2</v>
      </c>
      <c r="L318" s="120">
        <f t="shared" ca="1" si="64"/>
        <v>1.4249781422043546E-3</v>
      </c>
      <c r="M318" s="120">
        <f t="shared" ca="1" si="56"/>
        <v>268974.91949952737</v>
      </c>
      <c r="N318" s="120">
        <f t="shared" ca="1" si="57"/>
        <v>1045939.9232504076</v>
      </c>
      <c r="O318" s="120">
        <f t="shared" ca="1" si="58"/>
        <v>224678.28668361731</v>
      </c>
      <c r="P318" s="23">
        <f t="shared" ca="1" si="65"/>
        <v>-3.7748882661667676E-2</v>
      </c>
      <c r="Q318" s="23"/>
      <c r="R318" s="23"/>
      <c r="S318" s="23"/>
    </row>
    <row r="319" spans="1:19">
      <c r="A319" s="23"/>
      <c r="B319" s="23"/>
      <c r="C319" s="23"/>
      <c r="D319" s="161">
        <f t="shared" si="54"/>
        <v>0</v>
      </c>
      <c r="E319" s="161">
        <f t="shared" si="54"/>
        <v>0</v>
      </c>
      <c r="F319" s="120">
        <f t="shared" si="59"/>
        <v>0</v>
      </c>
      <c r="G319" s="120">
        <f t="shared" si="60"/>
        <v>0</v>
      </c>
      <c r="H319" s="120">
        <f t="shared" si="61"/>
        <v>0</v>
      </c>
      <c r="I319" s="120">
        <f t="shared" si="62"/>
        <v>0</v>
      </c>
      <c r="J319" s="120">
        <f t="shared" si="63"/>
        <v>0</v>
      </c>
      <c r="K319" s="120">
        <f t="shared" ca="1" si="55"/>
        <v>3.7748882661667676E-2</v>
      </c>
      <c r="L319" s="120">
        <f t="shared" ca="1" si="64"/>
        <v>1.4249781422043546E-3</v>
      </c>
      <c r="M319" s="120">
        <f t="shared" ca="1" si="56"/>
        <v>268974.91949952737</v>
      </c>
      <c r="N319" s="120">
        <f t="shared" ca="1" si="57"/>
        <v>1045939.9232504076</v>
      </c>
      <c r="O319" s="120">
        <f t="shared" ca="1" si="58"/>
        <v>224678.28668361731</v>
      </c>
      <c r="P319" s="23">
        <f t="shared" ca="1" si="65"/>
        <v>-3.7748882661667676E-2</v>
      </c>
      <c r="Q319" s="23"/>
      <c r="R319" s="23"/>
      <c r="S319" s="23"/>
    </row>
    <row r="320" spans="1:19">
      <c r="A320" s="23"/>
      <c r="B320" s="23"/>
      <c r="C320" s="23"/>
      <c r="D320" s="161">
        <f t="shared" si="54"/>
        <v>0</v>
      </c>
      <c r="E320" s="161">
        <f t="shared" si="54"/>
        <v>0</v>
      </c>
      <c r="F320" s="120">
        <f t="shared" si="59"/>
        <v>0</v>
      </c>
      <c r="G320" s="120">
        <f t="shared" si="60"/>
        <v>0</v>
      </c>
      <c r="H320" s="120">
        <f t="shared" si="61"/>
        <v>0</v>
      </c>
      <c r="I320" s="120">
        <f t="shared" si="62"/>
        <v>0</v>
      </c>
      <c r="J320" s="120">
        <f t="shared" si="63"/>
        <v>0</v>
      </c>
      <c r="K320" s="120">
        <f t="shared" ca="1" si="55"/>
        <v>3.7748882661667676E-2</v>
      </c>
      <c r="L320" s="120">
        <f t="shared" ca="1" si="64"/>
        <v>1.4249781422043546E-3</v>
      </c>
      <c r="M320" s="120">
        <f t="shared" ca="1" si="56"/>
        <v>268974.91949952737</v>
      </c>
      <c r="N320" s="120">
        <f t="shared" ca="1" si="57"/>
        <v>1045939.9232504076</v>
      </c>
      <c r="O320" s="120">
        <f t="shared" ca="1" si="58"/>
        <v>224678.28668361731</v>
      </c>
      <c r="P320" s="23">
        <f t="shared" ca="1" si="65"/>
        <v>-3.7748882661667676E-2</v>
      </c>
      <c r="Q320" s="23"/>
      <c r="R320" s="23"/>
      <c r="S320" s="23"/>
    </row>
    <row r="321" spans="1:19">
      <c r="A321" s="23"/>
      <c r="B321" s="23"/>
      <c r="C321" s="23"/>
      <c r="D321" s="161">
        <f t="shared" si="54"/>
        <v>0</v>
      </c>
      <c r="E321" s="161">
        <f t="shared" si="54"/>
        <v>0</v>
      </c>
      <c r="F321" s="120">
        <f t="shared" si="59"/>
        <v>0</v>
      </c>
      <c r="G321" s="120">
        <f t="shared" si="60"/>
        <v>0</v>
      </c>
      <c r="H321" s="120">
        <f t="shared" si="61"/>
        <v>0</v>
      </c>
      <c r="I321" s="120">
        <f t="shared" si="62"/>
        <v>0</v>
      </c>
      <c r="J321" s="120">
        <f t="shared" si="63"/>
        <v>0</v>
      </c>
      <c r="K321" s="120">
        <f t="shared" ca="1" si="55"/>
        <v>3.7748882661667676E-2</v>
      </c>
      <c r="L321" s="120">
        <f t="shared" ca="1" si="64"/>
        <v>1.4249781422043546E-3</v>
      </c>
      <c r="M321" s="120">
        <f t="shared" ca="1" si="56"/>
        <v>268974.91949952737</v>
      </c>
      <c r="N321" s="120">
        <f t="shared" ca="1" si="57"/>
        <v>1045939.9232504076</v>
      </c>
      <c r="O321" s="120">
        <f t="shared" ca="1" si="58"/>
        <v>224678.28668361731</v>
      </c>
      <c r="P321" s="23">
        <f t="shared" ca="1" si="65"/>
        <v>-3.7748882661667676E-2</v>
      </c>
      <c r="Q321" s="23"/>
      <c r="R321" s="23"/>
      <c r="S321" s="23"/>
    </row>
    <row r="322" spans="1:19">
      <c r="A322" s="23"/>
      <c r="B322" s="23"/>
      <c r="C322" s="23"/>
      <c r="D322" s="161">
        <f t="shared" si="54"/>
        <v>0</v>
      </c>
      <c r="E322" s="161">
        <f t="shared" si="54"/>
        <v>0</v>
      </c>
      <c r="F322" s="120">
        <f t="shared" si="59"/>
        <v>0</v>
      </c>
      <c r="G322" s="120">
        <f t="shared" si="60"/>
        <v>0</v>
      </c>
      <c r="H322" s="120">
        <f t="shared" si="61"/>
        <v>0</v>
      </c>
      <c r="I322" s="120">
        <f t="shared" si="62"/>
        <v>0</v>
      </c>
      <c r="J322" s="120">
        <f t="shared" si="63"/>
        <v>0</v>
      </c>
      <c r="K322" s="120">
        <f t="shared" ca="1" si="55"/>
        <v>3.7748882661667676E-2</v>
      </c>
      <c r="L322" s="120">
        <f t="shared" ca="1" si="64"/>
        <v>1.4249781422043546E-3</v>
      </c>
      <c r="M322" s="120">
        <f t="shared" ca="1" si="56"/>
        <v>268974.91949952737</v>
      </c>
      <c r="N322" s="120">
        <f t="shared" ca="1" si="57"/>
        <v>1045939.9232504076</v>
      </c>
      <c r="O322" s="120">
        <f t="shared" ca="1" si="58"/>
        <v>224678.28668361731</v>
      </c>
      <c r="P322" s="23">
        <f t="shared" ca="1" si="65"/>
        <v>-3.7748882661667676E-2</v>
      </c>
      <c r="Q322" s="23"/>
      <c r="R322" s="23"/>
      <c r="S322" s="23"/>
    </row>
    <row r="323" spans="1:19">
      <c r="A323" s="23"/>
      <c r="B323" s="23"/>
      <c r="C323" s="23"/>
      <c r="D323" s="161">
        <f t="shared" si="54"/>
        <v>0</v>
      </c>
      <c r="E323" s="161">
        <f t="shared" si="54"/>
        <v>0</v>
      </c>
      <c r="F323" s="120">
        <f t="shared" si="59"/>
        <v>0</v>
      </c>
      <c r="G323" s="120">
        <f t="shared" si="60"/>
        <v>0</v>
      </c>
      <c r="H323" s="120">
        <f t="shared" si="61"/>
        <v>0</v>
      </c>
      <c r="I323" s="120">
        <f t="shared" si="62"/>
        <v>0</v>
      </c>
      <c r="J323" s="120">
        <f t="shared" si="63"/>
        <v>0</v>
      </c>
      <c r="K323" s="120">
        <f t="shared" ca="1" si="55"/>
        <v>3.7748882661667676E-2</v>
      </c>
      <c r="L323" s="120">
        <f t="shared" ca="1" si="64"/>
        <v>1.4249781422043546E-3</v>
      </c>
      <c r="M323" s="120">
        <f t="shared" ca="1" si="56"/>
        <v>268974.91949952737</v>
      </c>
      <c r="N323" s="120">
        <f t="shared" ca="1" si="57"/>
        <v>1045939.9232504076</v>
      </c>
      <c r="O323" s="120">
        <f t="shared" ca="1" si="58"/>
        <v>224678.28668361731</v>
      </c>
      <c r="P323" s="23">
        <f t="shared" ca="1" si="65"/>
        <v>-3.7748882661667676E-2</v>
      </c>
      <c r="Q323" s="23"/>
      <c r="R323" s="23"/>
      <c r="S323" s="23"/>
    </row>
    <row r="324" spans="1:19">
      <c r="A324" s="23"/>
      <c r="B324" s="23"/>
      <c r="C324" s="23"/>
      <c r="D324" s="161">
        <f t="shared" si="54"/>
        <v>0</v>
      </c>
      <c r="E324" s="161">
        <f t="shared" si="54"/>
        <v>0</v>
      </c>
      <c r="F324" s="120">
        <f t="shared" si="59"/>
        <v>0</v>
      </c>
      <c r="G324" s="120">
        <f t="shared" si="60"/>
        <v>0</v>
      </c>
      <c r="H324" s="120">
        <f t="shared" si="61"/>
        <v>0</v>
      </c>
      <c r="I324" s="120">
        <f t="shared" si="62"/>
        <v>0</v>
      </c>
      <c r="J324" s="120">
        <f t="shared" si="63"/>
        <v>0</v>
      </c>
      <c r="K324" s="120">
        <f t="shared" ca="1" si="55"/>
        <v>3.7748882661667676E-2</v>
      </c>
      <c r="L324" s="120">
        <f t="shared" ca="1" si="64"/>
        <v>1.4249781422043546E-3</v>
      </c>
      <c r="M324" s="120">
        <f t="shared" ca="1" si="56"/>
        <v>268974.91949952737</v>
      </c>
      <c r="N324" s="120">
        <f t="shared" ca="1" si="57"/>
        <v>1045939.9232504076</v>
      </c>
      <c r="O324" s="120">
        <f t="shared" ca="1" si="58"/>
        <v>224678.28668361731</v>
      </c>
      <c r="P324" s="23">
        <f t="shared" ca="1" si="65"/>
        <v>-3.7748882661667676E-2</v>
      </c>
      <c r="Q324" s="23"/>
      <c r="R324" s="23"/>
      <c r="S324" s="23"/>
    </row>
    <row r="325" spans="1:19">
      <c r="A325" s="23"/>
      <c r="B325" s="23"/>
      <c r="C325" s="23"/>
      <c r="D325" s="161">
        <f t="shared" si="54"/>
        <v>0</v>
      </c>
      <c r="E325" s="161">
        <f t="shared" si="54"/>
        <v>0</v>
      </c>
      <c r="F325" s="120">
        <f t="shared" si="59"/>
        <v>0</v>
      </c>
      <c r="G325" s="120">
        <f t="shared" si="60"/>
        <v>0</v>
      </c>
      <c r="H325" s="120">
        <f t="shared" si="61"/>
        <v>0</v>
      </c>
      <c r="I325" s="120">
        <f t="shared" si="62"/>
        <v>0</v>
      </c>
      <c r="J325" s="120">
        <f t="shared" si="63"/>
        <v>0</v>
      </c>
      <c r="K325" s="120">
        <f t="shared" ca="1" si="55"/>
        <v>3.7748882661667676E-2</v>
      </c>
      <c r="L325" s="120">
        <f t="shared" ca="1" si="64"/>
        <v>1.4249781422043546E-3</v>
      </c>
      <c r="M325" s="120">
        <f t="shared" ca="1" si="56"/>
        <v>268974.91949952737</v>
      </c>
      <c r="N325" s="120">
        <f t="shared" ca="1" si="57"/>
        <v>1045939.9232504076</v>
      </c>
      <c r="O325" s="120">
        <f t="shared" ca="1" si="58"/>
        <v>224678.28668361731</v>
      </c>
      <c r="P325" s="23">
        <f t="shared" ca="1" si="65"/>
        <v>-3.7748882661667676E-2</v>
      </c>
      <c r="Q325" s="23"/>
      <c r="R325" s="23"/>
      <c r="S325" s="23"/>
    </row>
    <row r="326" spans="1:19">
      <c r="A326" s="23"/>
      <c r="B326" s="23"/>
      <c r="C326" s="23"/>
      <c r="D326" s="161">
        <f t="shared" si="54"/>
        <v>0</v>
      </c>
      <c r="E326" s="161">
        <f t="shared" si="54"/>
        <v>0</v>
      </c>
      <c r="F326" s="120">
        <f t="shared" si="59"/>
        <v>0</v>
      </c>
      <c r="G326" s="120">
        <f t="shared" si="60"/>
        <v>0</v>
      </c>
      <c r="H326" s="120">
        <f t="shared" si="61"/>
        <v>0</v>
      </c>
      <c r="I326" s="120">
        <f t="shared" si="62"/>
        <v>0</v>
      </c>
      <c r="J326" s="120">
        <f t="shared" si="63"/>
        <v>0</v>
      </c>
      <c r="K326" s="120">
        <f t="shared" ca="1" si="55"/>
        <v>3.7748882661667676E-2</v>
      </c>
      <c r="L326" s="120">
        <f t="shared" ca="1" si="64"/>
        <v>1.4249781422043546E-3</v>
      </c>
      <c r="M326" s="120">
        <f t="shared" ca="1" si="56"/>
        <v>268974.91949952737</v>
      </c>
      <c r="N326" s="120">
        <f t="shared" ca="1" si="57"/>
        <v>1045939.9232504076</v>
      </c>
      <c r="O326" s="120">
        <f t="shared" ca="1" si="58"/>
        <v>224678.28668361731</v>
      </c>
      <c r="P326" s="23">
        <f t="shared" ca="1" si="65"/>
        <v>-3.7748882661667676E-2</v>
      </c>
      <c r="Q326" s="23"/>
      <c r="R326" s="23"/>
      <c r="S326" s="23"/>
    </row>
    <row r="327" spans="1:19">
      <c r="A327" s="23"/>
      <c r="B327" s="23"/>
      <c r="C327" s="23"/>
      <c r="D327" s="161">
        <f t="shared" si="54"/>
        <v>0</v>
      </c>
      <c r="E327" s="161">
        <f t="shared" si="54"/>
        <v>0</v>
      </c>
      <c r="F327" s="120">
        <f t="shared" si="59"/>
        <v>0</v>
      </c>
      <c r="G327" s="120">
        <f t="shared" si="60"/>
        <v>0</v>
      </c>
      <c r="H327" s="120">
        <f t="shared" si="61"/>
        <v>0</v>
      </c>
      <c r="I327" s="120">
        <f t="shared" si="62"/>
        <v>0</v>
      </c>
      <c r="J327" s="120">
        <f t="shared" si="63"/>
        <v>0</v>
      </c>
      <c r="K327" s="120">
        <f t="shared" ca="1" si="55"/>
        <v>3.7748882661667676E-2</v>
      </c>
      <c r="L327" s="120">
        <f t="shared" ca="1" si="64"/>
        <v>1.4249781422043546E-3</v>
      </c>
      <c r="M327" s="120">
        <f t="shared" ca="1" si="56"/>
        <v>268974.91949952737</v>
      </c>
      <c r="N327" s="120">
        <f t="shared" ca="1" si="57"/>
        <v>1045939.9232504076</v>
      </c>
      <c r="O327" s="120">
        <f t="shared" ca="1" si="58"/>
        <v>224678.28668361731</v>
      </c>
      <c r="P327" s="23">
        <f t="shared" ca="1" si="65"/>
        <v>-3.7748882661667676E-2</v>
      </c>
      <c r="Q327" s="23"/>
      <c r="R327" s="23"/>
      <c r="S327" s="23"/>
    </row>
    <row r="328" spans="1:19">
      <c r="A328" s="23"/>
      <c r="B328" s="23"/>
      <c r="C328" s="23"/>
      <c r="D328" s="161">
        <f t="shared" si="54"/>
        <v>0</v>
      </c>
      <c r="E328" s="161">
        <f t="shared" si="54"/>
        <v>0</v>
      </c>
      <c r="F328" s="120">
        <f t="shared" si="59"/>
        <v>0</v>
      </c>
      <c r="G328" s="120">
        <f t="shared" si="60"/>
        <v>0</v>
      </c>
      <c r="H328" s="120">
        <f t="shared" si="61"/>
        <v>0</v>
      </c>
      <c r="I328" s="120">
        <f t="shared" si="62"/>
        <v>0</v>
      </c>
      <c r="J328" s="120">
        <f t="shared" si="63"/>
        <v>0</v>
      </c>
      <c r="K328" s="120">
        <f t="shared" ca="1" si="55"/>
        <v>3.7748882661667676E-2</v>
      </c>
      <c r="L328" s="120">
        <f t="shared" ca="1" si="64"/>
        <v>1.4249781422043546E-3</v>
      </c>
      <c r="M328" s="120">
        <f t="shared" ca="1" si="56"/>
        <v>268974.91949952737</v>
      </c>
      <c r="N328" s="120">
        <f t="shared" ca="1" si="57"/>
        <v>1045939.9232504076</v>
      </c>
      <c r="O328" s="120">
        <f t="shared" ca="1" si="58"/>
        <v>224678.28668361731</v>
      </c>
      <c r="P328" s="23">
        <f t="shared" ca="1" si="65"/>
        <v>-3.7748882661667676E-2</v>
      </c>
      <c r="Q328" s="23"/>
      <c r="R328" s="23"/>
      <c r="S328" s="23"/>
    </row>
    <row r="329" spans="1:19">
      <c r="A329" s="23"/>
      <c r="B329" s="23"/>
      <c r="C329" s="23"/>
      <c r="D329" s="161">
        <f t="shared" si="54"/>
        <v>0</v>
      </c>
      <c r="E329" s="161">
        <f t="shared" si="54"/>
        <v>0</v>
      </c>
      <c r="F329" s="120">
        <f t="shared" si="59"/>
        <v>0</v>
      </c>
      <c r="G329" s="120">
        <f t="shared" si="60"/>
        <v>0</v>
      </c>
      <c r="H329" s="120">
        <f t="shared" si="61"/>
        <v>0</v>
      </c>
      <c r="I329" s="120">
        <f t="shared" si="62"/>
        <v>0</v>
      </c>
      <c r="J329" s="120">
        <f t="shared" si="63"/>
        <v>0</v>
      </c>
      <c r="K329" s="120">
        <f t="shared" ca="1" si="55"/>
        <v>3.7748882661667676E-2</v>
      </c>
      <c r="L329" s="120">
        <f t="shared" ca="1" si="64"/>
        <v>1.4249781422043546E-3</v>
      </c>
      <c r="M329" s="120">
        <f t="shared" ca="1" si="56"/>
        <v>268974.91949952737</v>
      </c>
      <c r="N329" s="120">
        <f t="shared" ca="1" si="57"/>
        <v>1045939.9232504076</v>
      </c>
      <c r="O329" s="120">
        <f t="shared" ca="1" si="58"/>
        <v>224678.28668361731</v>
      </c>
      <c r="P329" s="23">
        <f t="shared" ca="1" si="65"/>
        <v>-3.7748882661667676E-2</v>
      </c>
      <c r="Q329" s="23"/>
      <c r="R329" s="23"/>
      <c r="S329" s="23"/>
    </row>
    <row r="330" spans="1:19">
      <c r="A330" s="23"/>
      <c r="B330" s="23"/>
      <c r="C330" s="23"/>
      <c r="D330" s="161">
        <f t="shared" si="54"/>
        <v>0</v>
      </c>
      <c r="E330" s="161">
        <f t="shared" si="54"/>
        <v>0</v>
      </c>
      <c r="F330" s="120">
        <f t="shared" si="59"/>
        <v>0</v>
      </c>
      <c r="G330" s="120">
        <f t="shared" si="60"/>
        <v>0</v>
      </c>
      <c r="H330" s="120">
        <f t="shared" si="61"/>
        <v>0</v>
      </c>
      <c r="I330" s="120">
        <f t="shared" si="62"/>
        <v>0</v>
      </c>
      <c r="J330" s="120">
        <f t="shared" si="63"/>
        <v>0</v>
      </c>
      <c r="K330" s="120">
        <f t="shared" ca="1" si="55"/>
        <v>3.7748882661667676E-2</v>
      </c>
      <c r="L330" s="120">
        <f t="shared" ca="1" si="64"/>
        <v>1.4249781422043546E-3</v>
      </c>
      <c r="M330" s="120">
        <f t="shared" ca="1" si="56"/>
        <v>268974.91949952737</v>
      </c>
      <c r="N330" s="120">
        <f t="shared" ca="1" si="57"/>
        <v>1045939.9232504076</v>
      </c>
      <c r="O330" s="120">
        <f t="shared" ca="1" si="58"/>
        <v>224678.28668361731</v>
      </c>
      <c r="P330" s="23">
        <f t="shared" ca="1" si="65"/>
        <v>-3.7748882661667676E-2</v>
      </c>
      <c r="Q330" s="23"/>
      <c r="R330" s="23"/>
      <c r="S330" s="23"/>
    </row>
    <row r="331" spans="1:19">
      <c r="A331" s="23"/>
      <c r="B331" s="23"/>
      <c r="C331" s="23"/>
      <c r="D331" s="161">
        <f t="shared" si="54"/>
        <v>0</v>
      </c>
      <c r="E331" s="161">
        <f t="shared" si="54"/>
        <v>0</v>
      </c>
      <c r="F331" s="120">
        <f t="shared" si="59"/>
        <v>0</v>
      </c>
      <c r="G331" s="120">
        <f t="shared" si="60"/>
        <v>0</v>
      </c>
      <c r="H331" s="120">
        <f t="shared" si="61"/>
        <v>0</v>
      </c>
      <c r="I331" s="120">
        <f t="shared" si="62"/>
        <v>0</v>
      </c>
      <c r="J331" s="120">
        <f t="shared" si="63"/>
        <v>0</v>
      </c>
      <c r="K331" s="120">
        <f t="shared" ca="1" si="55"/>
        <v>3.7748882661667676E-2</v>
      </c>
      <c r="L331" s="120">
        <f t="shared" ca="1" si="64"/>
        <v>1.4249781422043546E-3</v>
      </c>
      <c r="M331" s="120">
        <f t="shared" ca="1" si="56"/>
        <v>268974.91949952737</v>
      </c>
      <c r="N331" s="120">
        <f t="shared" ca="1" si="57"/>
        <v>1045939.9232504076</v>
      </c>
      <c r="O331" s="120">
        <f t="shared" ca="1" si="58"/>
        <v>224678.28668361731</v>
      </c>
      <c r="P331" s="23">
        <f t="shared" ca="1" si="65"/>
        <v>-3.7748882661667676E-2</v>
      </c>
      <c r="Q331" s="23"/>
      <c r="R331" s="23"/>
      <c r="S331" s="23"/>
    </row>
    <row r="332" spans="1:19">
      <c r="A332" s="23"/>
      <c r="B332" s="23"/>
      <c r="C332" s="23"/>
      <c r="D332" s="161">
        <f t="shared" si="54"/>
        <v>0</v>
      </c>
      <c r="E332" s="161">
        <f t="shared" si="54"/>
        <v>0</v>
      </c>
      <c r="F332" s="120">
        <f t="shared" si="59"/>
        <v>0</v>
      </c>
      <c r="G332" s="120">
        <f t="shared" si="60"/>
        <v>0</v>
      </c>
      <c r="H332" s="120">
        <f t="shared" si="61"/>
        <v>0</v>
      </c>
      <c r="I332" s="120">
        <f t="shared" si="62"/>
        <v>0</v>
      </c>
      <c r="J332" s="120">
        <f t="shared" si="63"/>
        <v>0</v>
      </c>
      <c r="K332" s="120">
        <f t="shared" ca="1" si="55"/>
        <v>3.7748882661667676E-2</v>
      </c>
      <c r="L332" s="120">
        <f t="shared" ca="1" si="64"/>
        <v>1.4249781422043546E-3</v>
      </c>
      <c r="M332" s="120">
        <f t="shared" ca="1" si="56"/>
        <v>268974.91949952737</v>
      </c>
      <c r="N332" s="120">
        <f t="shared" ca="1" si="57"/>
        <v>1045939.9232504076</v>
      </c>
      <c r="O332" s="120">
        <f t="shared" ca="1" si="58"/>
        <v>224678.28668361731</v>
      </c>
      <c r="P332" s="23">
        <f t="shared" ca="1" si="65"/>
        <v>-3.7748882661667676E-2</v>
      </c>
      <c r="Q332" s="23"/>
      <c r="R332" s="23"/>
      <c r="S332" s="23"/>
    </row>
    <row r="333" spans="1:19">
      <c r="A333" s="23"/>
      <c r="B333" s="23"/>
      <c r="C333" s="23"/>
      <c r="D333" s="161">
        <f t="shared" si="54"/>
        <v>0</v>
      </c>
      <c r="E333" s="161">
        <f t="shared" si="54"/>
        <v>0</v>
      </c>
      <c r="F333" s="120">
        <f t="shared" si="59"/>
        <v>0</v>
      </c>
      <c r="G333" s="120">
        <f t="shared" si="60"/>
        <v>0</v>
      </c>
      <c r="H333" s="120">
        <f t="shared" si="61"/>
        <v>0</v>
      </c>
      <c r="I333" s="120">
        <f t="shared" si="62"/>
        <v>0</v>
      </c>
      <c r="J333" s="120">
        <f t="shared" si="63"/>
        <v>0</v>
      </c>
      <c r="K333" s="120">
        <f t="shared" ca="1" si="55"/>
        <v>3.7748882661667676E-2</v>
      </c>
      <c r="L333" s="120">
        <f t="shared" ca="1" si="64"/>
        <v>1.4249781422043546E-3</v>
      </c>
      <c r="M333" s="120">
        <f t="shared" ca="1" si="56"/>
        <v>268974.91949952737</v>
      </c>
      <c r="N333" s="120">
        <f t="shared" ca="1" si="57"/>
        <v>1045939.9232504076</v>
      </c>
      <c r="O333" s="120">
        <f t="shared" ca="1" si="58"/>
        <v>224678.28668361731</v>
      </c>
      <c r="P333" s="23">
        <f t="shared" ca="1" si="65"/>
        <v>-3.7748882661667676E-2</v>
      </c>
      <c r="Q333" s="23"/>
      <c r="R333" s="23"/>
      <c r="S333" s="23"/>
    </row>
    <row r="334" spans="1:19">
      <c r="A334" s="23"/>
      <c r="B334" s="23"/>
      <c r="C334" s="23"/>
      <c r="D334" s="161">
        <f t="shared" si="54"/>
        <v>0</v>
      </c>
      <c r="E334" s="161">
        <f t="shared" si="54"/>
        <v>0</v>
      </c>
      <c r="F334" s="120">
        <f t="shared" si="59"/>
        <v>0</v>
      </c>
      <c r="G334" s="120">
        <f t="shared" si="60"/>
        <v>0</v>
      </c>
      <c r="H334" s="120">
        <f t="shared" si="61"/>
        <v>0</v>
      </c>
      <c r="I334" s="120">
        <f t="shared" si="62"/>
        <v>0</v>
      </c>
      <c r="J334" s="120">
        <f t="shared" si="63"/>
        <v>0</v>
      </c>
      <c r="K334" s="120">
        <f t="shared" ca="1" si="55"/>
        <v>3.7748882661667676E-2</v>
      </c>
      <c r="L334" s="120">
        <f t="shared" ca="1" si="64"/>
        <v>1.4249781422043546E-3</v>
      </c>
      <c r="M334" s="120">
        <f t="shared" ca="1" si="56"/>
        <v>268974.91949952737</v>
      </c>
      <c r="N334" s="120">
        <f t="shared" ca="1" si="57"/>
        <v>1045939.9232504076</v>
      </c>
      <c r="O334" s="120">
        <f t="shared" ca="1" si="58"/>
        <v>224678.28668361731</v>
      </c>
      <c r="P334" s="23">
        <f t="shared" ca="1" si="65"/>
        <v>-3.7748882661667676E-2</v>
      </c>
      <c r="Q334" s="23"/>
      <c r="R334" s="23"/>
      <c r="S334" s="23"/>
    </row>
    <row r="335" spans="1:19">
      <c r="A335" s="23"/>
      <c r="B335" s="23"/>
      <c r="C335" s="23"/>
      <c r="D335" s="161">
        <f t="shared" si="54"/>
        <v>0</v>
      </c>
      <c r="E335" s="161">
        <f t="shared" si="54"/>
        <v>0</v>
      </c>
      <c r="F335" s="120">
        <f t="shared" si="59"/>
        <v>0</v>
      </c>
      <c r="G335" s="120">
        <f t="shared" si="60"/>
        <v>0</v>
      </c>
      <c r="H335" s="120">
        <f t="shared" si="61"/>
        <v>0</v>
      </c>
      <c r="I335" s="120">
        <f t="shared" si="62"/>
        <v>0</v>
      </c>
      <c r="J335" s="120">
        <f t="shared" si="63"/>
        <v>0</v>
      </c>
      <c r="K335" s="120">
        <f t="shared" ca="1" si="55"/>
        <v>3.7748882661667676E-2</v>
      </c>
      <c r="L335" s="120">
        <f t="shared" ca="1" si="64"/>
        <v>1.4249781422043546E-3</v>
      </c>
      <c r="M335" s="120">
        <f t="shared" ca="1" si="56"/>
        <v>268974.91949952737</v>
      </c>
      <c r="N335" s="120">
        <f t="shared" ca="1" si="57"/>
        <v>1045939.9232504076</v>
      </c>
      <c r="O335" s="120">
        <f t="shared" ca="1" si="58"/>
        <v>224678.28668361731</v>
      </c>
      <c r="P335" s="23">
        <f t="shared" ca="1" si="65"/>
        <v>-3.7748882661667676E-2</v>
      </c>
      <c r="Q335" s="23"/>
      <c r="R335" s="23"/>
      <c r="S335" s="23"/>
    </row>
    <row r="336" spans="1:19">
      <c r="A336" s="23"/>
      <c r="B336" s="23"/>
      <c r="C336" s="23"/>
      <c r="D336" s="161">
        <f t="shared" si="54"/>
        <v>0</v>
      </c>
      <c r="E336" s="161">
        <f t="shared" si="54"/>
        <v>0</v>
      </c>
      <c r="F336" s="120">
        <f t="shared" si="59"/>
        <v>0</v>
      </c>
      <c r="G336" s="120">
        <f t="shared" si="60"/>
        <v>0</v>
      </c>
      <c r="H336" s="120">
        <f t="shared" si="61"/>
        <v>0</v>
      </c>
      <c r="I336" s="120">
        <f t="shared" si="62"/>
        <v>0</v>
      </c>
      <c r="J336" s="120">
        <f t="shared" si="63"/>
        <v>0</v>
      </c>
      <c r="K336" s="120">
        <f t="shared" ca="1" si="55"/>
        <v>3.7748882661667676E-2</v>
      </c>
      <c r="L336" s="120">
        <f t="shared" ca="1" si="64"/>
        <v>1.4249781422043546E-3</v>
      </c>
      <c r="M336" s="120">
        <f t="shared" ca="1" si="56"/>
        <v>268974.91949952737</v>
      </c>
      <c r="N336" s="120">
        <f t="shared" ca="1" si="57"/>
        <v>1045939.9232504076</v>
      </c>
      <c r="O336" s="120">
        <f t="shared" ca="1" si="58"/>
        <v>224678.28668361731</v>
      </c>
      <c r="P336" s="23">
        <f t="shared" ca="1" si="65"/>
        <v>-3.7748882661667676E-2</v>
      </c>
      <c r="Q336" s="23"/>
      <c r="R336" s="23"/>
      <c r="S336" s="23"/>
    </row>
    <row r="337" spans="1:19">
      <c r="A337" s="23"/>
      <c r="B337" s="23"/>
      <c r="C337" s="23"/>
      <c r="D337" s="161">
        <f t="shared" si="54"/>
        <v>0</v>
      </c>
      <c r="E337" s="161">
        <f t="shared" si="54"/>
        <v>0</v>
      </c>
      <c r="F337" s="120">
        <f t="shared" si="59"/>
        <v>0</v>
      </c>
      <c r="G337" s="120">
        <f t="shared" si="60"/>
        <v>0</v>
      </c>
      <c r="H337" s="120">
        <f t="shared" si="61"/>
        <v>0</v>
      </c>
      <c r="I337" s="120">
        <f t="shared" si="62"/>
        <v>0</v>
      </c>
      <c r="J337" s="120">
        <f t="shared" si="63"/>
        <v>0</v>
      </c>
      <c r="K337" s="120">
        <f t="shared" ca="1" si="55"/>
        <v>3.7748882661667676E-2</v>
      </c>
      <c r="L337" s="120">
        <f t="shared" ca="1" si="64"/>
        <v>1.4249781422043546E-3</v>
      </c>
      <c r="M337" s="120">
        <f t="shared" ca="1" si="56"/>
        <v>268974.91949952737</v>
      </c>
      <c r="N337" s="120">
        <f t="shared" ca="1" si="57"/>
        <v>1045939.9232504076</v>
      </c>
      <c r="O337" s="120">
        <f t="shared" ca="1" si="58"/>
        <v>224678.28668361731</v>
      </c>
      <c r="P337" s="23">
        <f t="shared" ca="1" si="65"/>
        <v>-3.7748882661667676E-2</v>
      </c>
      <c r="Q337" s="23"/>
      <c r="R337" s="23"/>
      <c r="S337" s="23"/>
    </row>
    <row r="338" spans="1:19">
      <c r="A338" s="23"/>
      <c r="B338" s="23"/>
      <c r="C338" s="23"/>
      <c r="D338" s="161">
        <f t="shared" si="54"/>
        <v>0</v>
      </c>
      <c r="E338" s="161">
        <f t="shared" si="54"/>
        <v>0</v>
      </c>
      <c r="F338" s="120">
        <f t="shared" si="59"/>
        <v>0</v>
      </c>
      <c r="G338" s="120">
        <f t="shared" si="60"/>
        <v>0</v>
      </c>
      <c r="H338" s="120">
        <f t="shared" si="61"/>
        <v>0</v>
      </c>
      <c r="I338" s="120">
        <f t="shared" si="62"/>
        <v>0</v>
      </c>
      <c r="J338" s="120">
        <f t="shared" si="63"/>
        <v>0</v>
      </c>
      <c r="K338" s="120">
        <f t="shared" ca="1" si="55"/>
        <v>3.7748882661667676E-2</v>
      </c>
      <c r="L338" s="120">
        <f t="shared" ca="1" si="64"/>
        <v>1.4249781422043546E-3</v>
      </c>
      <c r="M338" s="120">
        <f t="shared" ca="1" si="56"/>
        <v>268974.91949952737</v>
      </c>
      <c r="N338" s="120">
        <f t="shared" ca="1" si="57"/>
        <v>1045939.9232504076</v>
      </c>
      <c r="O338" s="120">
        <f t="shared" ca="1" si="58"/>
        <v>224678.28668361731</v>
      </c>
      <c r="P338" s="23">
        <f t="shared" ca="1" si="65"/>
        <v>-3.7748882661667676E-2</v>
      </c>
      <c r="Q338" s="23"/>
      <c r="R338" s="23"/>
      <c r="S338" s="23"/>
    </row>
    <row r="339" spans="1:19">
      <c r="A339" s="23"/>
      <c r="B339" s="23"/>
      <c r="C339" s="23"/>
      <c r="D339" s="161">
        <f>A339/A$18</f>
        <v>0</v>
      </c>
      <c r="E339" s="161">
        <f>B339/B$18</f>
        <v>0</v>
      </c>
      <c r="F339" s="120">
        <f t="shared" si="59"/>
        <v>0</v>
      </c>
      <c r="G339" s="120">
        <f t="shared" si="60"/>
        <v>0</v>
      </c>
      <c r="H339" s="120">
        <f t="shared" si="61"/>
        <v>0</v>
      </c>
      <c r="I339" s="120">
        <f t="shared" si="62"/>
        <v>0</v>
      </c>
      <c r="J339" s="120">
        <f t="shared" si="63"/>
        <v>0</v>
      </c>
      <c r="K339" s="120">
        <f t="shared" ca="1" si="55"/>
        <v>3.7748882661667676E-2</v>
      </c>
      <c r="L339" s="120">
        <f t="shared" ca="1" si="64"/>
        <v>1.4249781422043546E-3</v>
      </c>
      <c r="M339" s="120">
        <f ca="1">(M$1-M$2*D339+M$3*F339)^2</f>
        <v>268974.91949952737</v>
      </c>
      <c r="N339" s="120">
        <f ca="1">(-M$2+M$4*D339-M$5*F339)^2</f>
        <v>1045939.9232504076</v>
      </c>
      <c r="O339" s="120">
        <f ca="1">+(M$3-D339*M$5+F339*M$6)^2</f>
        <v>224678.28668361731</v>
      </c>
      <c r="P339" s="23">
        <f t="shared" ca="1" si="65"/>
        <v>-3.7748882661667676E-2</v>
      </c>
      <c r="Q339" s="23"/>
      <c r="R339" s="23"/>
      <c r="S339" s="23"/>
    </row>
    <row r="340" spans="1:19">
      <c r="A340" s="23"/>
      <c r="B340" s="23"/>
      <c r="C340" s="23"/>
      <c r="D340" s="161">
        <f>A340/A$18</f>
        <v>0</v>
      </c>
      <c r="E340" s="161">
        <f>B340/B$18</f>
        <v>0</v>
      </c>
      <c r="F340" s="120">
        <f>D340*D340</f>
        <v>0</v>
      </c>
      <c r="G340" s="120">
        <f>D340*F340</f>
        <v>0</v>
      </c>
      <c r="H340" s="120">
        <f>F340*F340</f>
        <v>0</v>
      </c>
      <c r="I340" s="120">
        <f>E340*D340</f>
        <v>0</v>
      </c>
      <c r="J340" s="120">
        <f>I340*D340</f>
        <v>0</v>
      </c>
      <c r="K340" s="120">
        <f t="shared" ca="1" si="55"/>
        <v>3.7748882661667676E-2</v>
      </c>
      <c r="L340" s="120">
        <f ca="1">+(K340-E340)^2</f>
        <v>1.4249781422043546E-3</v>
      </c>
      <c r="M340" s="120">
        <f ca="1">(M$1-M$2*D340+M$3*F340)^2</f>
        <v>268974.91949952737</v>
      </c>
      <c r="N340" s="120">
        <f ca="1">(-M$2+M$4*D340-M$5*F340)^2</f>
        <v>1045939.9232504076</v>
      </c>
      <c r="O340" s="120">
        <f ca="1">+(M$3-D340*M$5+F340*M$6)^2</f>
        <v>224678.28668361731</v>
      </c>
      <c r="P340" s="23">
        <f ca="1">+E340-K340</f>
        <v>-3.7748882661667676E-2</v>
      </c>
      <c r="Q340" s="23"/>
      <c r="R340" s="23"/>
      <c r="S340" s="23"/>
    </row>
    <row r="341" spans="1:19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</row>
    <row r="342" spans="1:19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</row>
    <row r="343" spans="1:19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</row>
    <row r="344" spans="1:19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</row>
    <row r="345" spans="1:19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</row>
    <row r="346" spans="1:19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</row>
    <row r="347" spans="1:19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</row>
    <row r="348" spans="1:19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</row>
    <row r="349" spans="1:19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</row>
    <row r="350" spans="1:19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</row>
    <row r="351" spans="1:19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</row>
    <row r="352" spans="1:19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</row>
    <row r="353" spans="1:19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</row>
    <row r="354" spans="1:19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</row>
    <row r="355" spans="1:19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</row>
    <row r="356" spans="1:19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</row>
    <row r="357" spans="1:19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</row>
    <row r="358" spans="1:19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</row>
    <row r="359" spans="1:19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</row>
    <row r="360" spans="1:19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</row>
    <row r="361" spans="1:19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</row>
    <row r="362" spans="1:19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</row>
    <row r="363" spans="1:19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</row>
    <row r="364" spans="1:19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</row>
    <row r="365" spans="1:19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</row>
    <row r="366" spans="1:19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</row>
    <row r="367" spans="1:19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</row>
    <row r="368" spans="1:19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</row>
    <row r="369" spans="1:19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</row>
    <row r="370" spans="1:19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</row>
    <row r="371" spans="1:19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</row>
    <row r="372" spans="1:19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</row>
    <row r="373" spans="1:19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</row>
    <row r="374" spans="1:19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</row>
    <row r="375" spans="1:19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</row>
    <row r="376" spans="1:19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</row>
    <row r="377" spans="1:19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</row>
    <row r="378" spans="1:19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</row>
    <row r="379" spans="1:19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</row>
    <row r="380" spans="1:19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</row>
    <row r="381" spans="1:19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</row>
    <row r="382" spans="1:19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</row>
    <row r="383" spans="1:19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</row>
    <row r="384" spans="1:19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</row>
    <row r="385" spans="1:19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</row>
    <row r="386" spans="1:19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</row>
    <row r="387" spans="1:19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</row>
    <row r="388" spans="1:19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</row>
    <row r="389" spans="1:19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</row>
    <row r="390" spans="1:19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</row>
    <row r="391" spans="1:19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</row>
    <row r="392" spans="1:19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</row>
    <row r="393" spans="1:19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</row>
    <row r="394" spans="1:19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</row>
    <row r="395" spans="1:19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</row>
    <row r="396" spans="1:19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</row>
    <row r="397" spans="1:19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</row>
    <row r="398" spans="1:19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</row>
    <row r="399" spans="1:19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</row>
    <row r="400" spans="1:19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</row>
    <row r="401" spans="1:19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</row>
    <row r="402" spans="1:19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</row>
    <row r="403" spans="1:19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</row>
    <row r="404" spans="1:19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</row>
    <row r="405" spans="1:19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</row>
    <row r="406" spans="1:19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</row>
    <row r="407" spans="1:19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</row>
    <row r="408" spans="1:19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</row>
    <row r="409" spans="1:19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</row>
    <row r="410" spans="1:19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</row>
    <row r="411" spans="1:19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</row>
    <row r="412" spans="1:19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</row>
    <row r="413" spans="1:19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</row>
    <row r="414" spans="1:19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</row>
    <row r="415" spans="1:19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</row>
    <row r="416" spans="1:19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</row>
    <row r="417" spans="1:19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</row>
    <row r="418" spans="1:19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</row>
    <row r="419" spans="1:19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</row>
    <row r="420" spans="1:19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</row>
    <row r="421" spans="1:19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</row>
    <row r="422" spans="1:19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</row>
    <row r="423" spans="1:19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</row>
    <row r="424" spans="1:19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</row>
    <row r="425" spans="1:19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</row>
    <row r="426" spans="1:19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</row>
    <row r="427" spans="1:19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</row>
    <row r="428" spans="1:19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</row>
    <row r="429" spans="1:19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</row>
    <row r="430" spans="1:19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</row>
    <row r="431" spans="1:19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</row>
    <row r="432" spans="1:19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</row>
    <row r="433" spans="1:19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</row>
    <row r="434" spans="1:19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</row>
    <row r="435" spans="1:19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</row>
    <row r="436" spans="1:19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</row>
    <row r="437" spans="1:19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</row>
    <row r="438" spans="1:19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</row>
    <row r="439" spans="1:19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</row>
    <row r="440" spans="1:19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</row>
    <row r="441" spans="1:19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</row>
    <row r="442" spans="1:19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</row>
    <row r="443" spans="1:19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</row>
    <row r="444" spans="1:19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</row>
    <row r="445" spans="1:19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</row>
    <row r="446" spans="1:19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</row>
    <row r="447" spans="1:19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</row>
    <row r="448" spans="1:19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</row>
    <row r="449" spans="1:19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</row>
    <row r="450" spans="1:19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</row>
    <row r="451" spans="1:19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</row>
    <row r="452" spans="1:19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</row>
    <row r="453" spans="1:19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</row>
    <row r="454" spans="1:19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</row>
    <row r="455" spans="1:19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</row>
    <row r="456" spans="1:19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</row>
    <row r="457" spans="1:19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</row>
    <row r="458" spans="1:19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</row>
    <row r="459" spans="1:19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</row>
    <row r="460" spans="1:19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</row>
    <row r="461" spans="1:19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</row>
    <row r="462" spans="1:19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</row>
    <row r="463" spans="1:19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</row>
    <row r="464" spans="1:19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</row>
    <row r="465" spans="1:19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</row>
    <row r="466" spans="1:19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</row>
    <row r="467" spans="1:19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</row>
    <row r="468" spans="1:19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</row>
    <row r="469" spans="1:19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</row>
    <row r="470" spans="1:19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</row>
    <row r="471" spans="1:19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</row>
    <row r="472" spans="1:19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</row>
    <row r="473" spans="1:19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</row>
    <row r="474" spans="1:19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</row>
    <row r="475" spans="1:19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</row>
    <row r="476" spans="1:19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</row>
    <row r="477" spans="1:19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</row>
    <row r="478" spans="1:19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</row>
    <row r="479" spans="1:19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</row>
    <row r="480" spans="1:19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</row>
    <row r="481" spans="1:19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</row>
    <row r="482" spans="1:19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</row>
    <row r="483" spans="1:19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</row>
    <row r="484" spans="1:19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</row>
    <row r="485" spans="1:19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</row>
    <row r="486" spans="1:19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</row>
    <row r="487" spans="1:19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</row>
    <row r="488" spans="1:19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</row>
    <row r="489" spans="1:19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</row>
    <row r="490" spans="1:19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</row>
    <row r="491" spans="1:19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</row>
    <row r="492" spans="1:19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</row>
    <row r="493" spans="1:19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</row>
    <row r="494" spans="1:19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</row>
    <row r="495" spans="1:19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</row>
    <row r="496" spans="1:19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</row>
    <row r="497" spans="1:19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</row>
    <row r="498" spans="1:19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</row>
    <row r="499" spans="1:19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</row>
  </sheetData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Active</vt:lpstr>
      <vt:lpstr>A</vt:lpstr>
      <vt:lpstr>B</vt:lpstr>
      <vt:lpstr>BAV</vt:lpstr>
      <vt:lpstr>C</vt:lpstr>
      <vt:lpstr>D</vt:lpstr>
      <vt:lpstr>E</vt:lpstr>
      <vt:lpstr>F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2002-08-01T05:44:03Z</dcterms:created>
  <dcterms:modified xsi:type="dcterms:W3CDTF">2023-01-25T05:56:22Z</dcterms:modified>
</cp:coreProperties>
</file>