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46D8AAB-57AC-426C-9ABA-2974653472F0}" xr6:coauthVersionLast="47" xr6:coauthVersionMax="47" xr10:uidLastSave="{00000000-0000-0000-0000-000000000000}"/>
  <bookViews>
    <workbookView xWindow="12840" yWindow="720" windowWidth="12150" windowHeight="14295"/>
  </bookViews>
  <sheets>
    <sheet name="Active 1" sheetId="1" r:id="rId1"/>
    <sheet name="Active 2" sheetId="2" r:id="rId2"/>
    <sheet name="BAV" sheetId="3" r:id="rId3"/>
    <sheet name="B" sheetId="4" r:id="rId4"/>
  </sheets>
  <definedNames>
    <definedName name="solver_adj" localSheetId="3">B!$E$11:$E$13</definedName>
    <definedName name="solver_cvg" localSheetId="3">0.0001</definedName>
    <definedName name="solver_drv" localSheetId="3">1</definedName>
    <definedName name="solver_est" localSheetId="3">1</definedName>
    <definedName name="solver_itr" localSheetId="3">100</definedName>
    <definedName name="solver_lin" localSheetId="3">2</definedName>
    <definedName name="solver_neg" localSheetId="3">2</definedName>
    <definedName name="solver_num" localSheetId="3">0</definedName>
    <definedName name="solver_nwt" localSheetId="3">1</definedName>
    <definedName name="solver_opt" localSheetId="3">B!$E$14</definedName>
    <definedName name="solver_pre" localSheetId="3">0.000001</definedName>
    <definedName name="solver_scl" localSheetId="3">2</definedName>
    <definedName name="solver_sho" localSheetId="3">2</definedName>
    <definedName name="solver_tim" localSheetId="3">100</definedName>
    <definedName name="solver_tol" localSheetId="3">0.05</definedName>
    <definedName name="solver_typ" localSheetId="3">2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R470" i="2" l="1"/>
  <c r="R471" i="2"/>
  <c r="R474" i="2"/>
  <c r="P470" i="1"/>
  <c r="P471" i="1"/>
  <c r="P474" i="1"/>
  <c r="E447" i="2"/>
  <c r="F447" i="2" s="1"/>
  <c r="G447" i="2" s="1"/>
  <c r="L447" i="2" s="1"/>
  <c r="R447" i="2"/>
  <c r="R448" i="2"/>
  <c r="E449" i="2"/>
  <c r="F449" i="2" s="1"/>
  <c r="G449" i="2" s="1"/>
  <c r="L449" i="2" s="1"/>
  <c r="R449" i="2"/>
  <c r="E450" i="2"/>
  <c r="F450" i="2" s="1"/>
  <c r="G450" i="2" s="1"/>
  <c r="L450" i="2" s="1"/>
  <c r="R450" i="2"/>
  <c r="R451" i="2"/>
  <c r="R452" i="2"/>
  <c r="R453" i="2"/>
  <c r="R457" i="2"/>
  <c r="R458" i="2"/>
  <c r="R454" i="2"/>
  <c r="R455" i="2"/>
  <c r="R456" i="2"/>
  <c r="E459" i="2"/>
  <c r="F459" i="2" s="1"/>
  <c r="G459" i="2" s="1"/>
  <c r="L459" i="2" s="1"/>
  <c r="R459" i="2"/>
  <c r="E461" i="2"/>
  <c r="F461" i="2" s="1"/>
  <c r="G461" i="2" s="1"/>
  <c r="L461" i="2" s="1"/>
  <c r="R461" i="2"/>
  <c r="R462" i="2"/>
  <c r="R463" i="2"/>
  <c r="R464" i="2"/>
  <c r="R465" i="2"/>
  <c r="E466" i="2"/>
  <c r="F466" i="2" s="1"/>
  <c r="G466" i="2" s="1"/>
  <c r="L466" i="2" s="1"/>
  <c r="R466" i="2"/>
  <c r="E467" i="2"/>
  <c r="F467" i="2" s="1"/>
  <c r="G467" i="2" s="1"/>
  <c r="L467" i="2" s="1"/>
  <c r="R467" i="2"/>
  <c r="R460" i="2"/>
  <c r="R468" i="2"/>
  <c r="E469" i="2"/>
  <c r="F469" i="2" s="1"/>
  <c r="G469" i="2" s="1"/>
  <c r="L469" i="2" s="1"/>
  <c r="R469" i="2"/>
  <c r="R472" i="2"/>
  <c r="R473" i="2"/>
  <c r="P468" i="1"/>
  <c r="P469" i="1"/>
  <c r="P472" i="1"/>
  <c r="P473" i="1"/>
  <c r="C7" i="1"/>
  <c r="E470" i="1" s="1"/>
  <c r="F470" i="1" s="1"/>
  <c r="G470" i="1" s="1"/>
  <c r="K470" i="1" s="1"/>
  <c r="C8" i="1"/>
  <c r="C9" i="1"/>
  <c r="D9" i="1"/>
  <c r="F16" i="1"/>
  <c r="C17" i="1"/>
  <c r="P21" i="1"/>
  <c r="P22" i="1"/>
  <c r="P23" i="1"/>
  <c r="P24" i="1"/>
  <c r="E25" i="1"/>
  <c r="F25" i="1" s="1"/>
  <c r="P25" i="1"/>
  <c r="P26" i="1"/>
  <c r="P27" i="1"/>
  <c r="P28" i="1"/>
  <c r="P29" i="1"/>
  <c r="P30" i="1"/>
  <c r="P31" i="1"/>
  <c r="P32" i="1"/>
  <c r="P33" i="1"/>
  <c r="P34" i="1"/>
  <c r="E35" i="1"/>
  <c r="F35" i="1" s="1"/>
  <c r="G35" i="1" s="1"/>
  <c r="H35" i="1" s="1"/>
  <c r="P35" i="1"/>
  <c r="P36" i="1"/>
  <c r="P37" i="1"/>
  <c r="P38" i="1"/>
  <c r="P39" i="1"/>
  <c r="P40" i="1"/>
  <c r="E41" i="1"/>
  <c r="F41" i="1" s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E127" i="1"/>
  <c r="F127" i="1" s="1"/>
  <c r="G127" i="1" s="1"/>
  <c r="I127" i="1" s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E148" i="1"/>
  <c r="F148" i="1" s="1"/>
  <c r="G148" i="1" s="1"/>
  <c r="H148" i="1" s="1"/>
  <c r="P148" i="1"/>
  <c r="P149" i="1"/>
  <c r="P150" i="1"/>
  <c r="E151" i="1"/>
  <c r="F151" i="1" s="1"/>
  <c r="G151" i="1" s="1"/>
  <c r="H151" i="1" s="1"/>
  <c r="P151" i="1"/>
  <c r="P152" i="1"/>
  <c r="P153" i="1"/>
  <c r="E154" i="1"/>
  <c r="F154" i="1" s="1"/>
  <c r="G154" i="1" s="1"/>
  <c r="I154" i="1" s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E169" i="1"/>
  <c r="F169" i="1" s="1"/>
  <c r="G169" i="1" s="1"/>
  <c r="I169" i="1" s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E186" i="1"/>
  <c r="F186" i="1" s="1"/>
  <c r="G186" i="1" s="1"/>
  <c r="I186" i="1" s="1"/>
  <c r="P186" i="1"/>
  <c r="P187" i="1"/>
  <c r="P188" i="1"/>
  <c r="P189" i="1"/>
  <c r="P190" i="1"/>
  <c r="P191" i="1"/>
  <c r="P192" i="1"/>
  <c r="E193" i="1"/>
  <c r="F193" i="1" s="1"/>
  <c r="G193" i="1" s="1"/>
  <c r="H193" i="1" s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E211" i="1"/>
  <c r="F211" i="1" s="1"/>
  <c r="G211" i="1" s="1"/>
  <c r="H211" i="1" s="1"/>
  <c r="P211" i="1"/>
  <c r="P212" i="1"/>
  <c r="P213" i="1"/>
  <c r="P214" i="1"/>
  <c r="P215" i="1"/>
  <c r="P216" i="1"/>
  <c r="P217" i="1"/>
  <c r="P218" i="1"/>
  <c r="E219" i="1"/>
  <c r="F219" i="1" s="1"/>
  <c r="G219" i="1" s="1"/>
  <c r="H219" i="1" s="1"/>
  <c r="P219" i="1"/>
  <c r="P220" i="1"/>
  <c r="P221" i="1"/>
  <c r="P222" i="1"/>
  <c r="P223" i="1"/>
  <c r="E224" i="1"/>
  <c r="F224" i="1" s="1"/>
  <c r="G224" i="1" s="1"/>
  <c r="H224" i="1" s="1"/>
  <c r="P224" i="1"/>
  <c r="P225" i="1"/>
  <c r="P226" i="1"/>
  <c r="P227" i="1"/>
  <c r="P228" i="1"/>
  <c r="P229" i="1"/>
  <c r="P230" i="1"/>
  <c r="P231" i="1"/>
  <c r="E232" i="1"/>
  <c r="F232" i="1" s="1"/>
  <c r="G232" i="1" s="1"/>
  <c r="I232" i="1" s="1"/>
  <c r="P232" i="1"/>
  <c r="P233" i="1"/>
  <c r="P234" i="1"/>
  <c r="E235" i="1"/>
  <c r="F235" i="1" s="1"/>
  <c r="G235" i="1" s="1"/>
  <c r="H235" i="1" s="1"/>
  <c r="P235" i="1"/>
  <c r="P236" i="1"/>
  <c r="P237" i="1"/>
  <c r="P238" i="1"/>
  <c r="E239" i="1"/>
  <c r="F239" i="1" s="1"/>
  <c r="G239" i="1" s="1"/>
  <c r="H239" i="1" s="1"/>
  <c r="P239" i="1"/>
  <c r="P240" i="1"/>
  <c r="P241" i="1"/>
  <c r="P242" i="1"/>
  <c r="E243" i="1"/>
  <c r="F243" i="1" s="1"/>
  <c r="G243" i="1" s="1"/>
  <c r="H243" i="1" s="1"/>
  <c r="P243" i="1"/>
  <c r="P244" i="1"/>
  <c r="P245" i="1"/>
  <c r="P246" i="1"/>
  <c r="P247" i="1"/>
  <c r="P248" i="1"/>
  <c r="P249" i="1"/>
  <c r="E250" i="1"/>
  <c r="F250" i="1" s="1"/>
  <c r="G250" i="1" s="1"/>
  <c r="I250" i="1" s="1"/>
  <c r="P250" i="1"/>
  <c r="P251" i="1"/>
  <c r="P252" i="1"/>
  <c r="E253" i="1"/>
  <c r="F253" i="1" s="1"/>
  <c r="G253" i="1" s="1"/>
  <c r="H253" i="1" s="1"/>
  <c r="P253" i="1"/>
  <c r="P254" i="1"/>
  <c r="P255" i="1"/>
  <c r="P256" i="1"/>
  <c r="P257" i="1"/>
  <c r="P258" i="1"/>
  <c r="P259" i="1"/>
  <c r="P260" i="1"/>
  <c r="E261" i="1"/>
  <c r="F261" i="1" s="1"/>
  <c r="G261" i="1" s="1"/>
  <c r="H261" i="1" s="1"/>
  <c r="P261" i="1"/>
  <c r="P262" i="1"/>
  <c r="P263" i="1"/>
  <c r="P264" i="1"/>
  <c r="P265" i="1"/>
  <c r="P266" i="1"/>
  <c r="P267" i="1"/>
  <c r="E268" i="1"/>
  <c r="F268" i="1" s="1"/>
  <c r="G268" i="1" s="1"/>
  <c r="H268" i="1" s="1"/>
  <c r="P268" i="1"/>
  <c r="E269" i="1"/>
  <c r="F269" i="1" s="1"/>
  <c r="G269" i="1" s="1"/>
  <c r="H269" i="1" s="1"/>
  <c r="P269" i="1"/>
  <c r="P270" i="1"/>
  <c r="P271" i="1"/>
  <c r="P272" i="1"/>
  <c r="P273" i="1"/>
  <c r="P274" i="1"/>
  <c r="P275" i="1"/>
  <c r="P276" i="1"/>
  <c r="E277" i="1"/>
  <c r="F277" i="1" s="1"/>
  <c r="G277" i="1" s="1"/>
  <c r="I277" i="1" s="1"/>
  <c r="P277" i="1"/>
  <c r="E278" i="1"/>
  <c r="F278" i="1" s="1"/>
  <c r="G278" i="1" s="1"/>
  <c r="I278" i="1" s="1"/>
  <c r="P278" i="1"/>
  <c r="P279" i="1"/>
  <c r="P280" i="1"/>
  <c r="E281" i="1"/>
  <c r="F281" i="1"/>
  <c r="G281" i="1" s="1"/>
  <c r="H281" i="1" s="1"/>
  <c r="P281" i="1"/>
  <c r="P282" i="1"/>
  <c r="P283" i="1"/>
  <c r="E284" i="1"/>
  <c r="F284" i="1" s="1"/>
  <c r="G284" i="1" s="1"/>
  <c r="H284" i="1" s="1"/>
  <c r="P284" i="1"/>
  <c r="E285" i="1"/>
  <c r="F285" i="1" s="1"/>
  <c r="G285" i="1" s="1"/>
  <c r="H285" i="1" s="1"/>
  <c r="P285" i="1"/>
  <c r="E286" i="1"/>
  <c r="F286" i="1" s="1"/>
  <c r="G286" i="1" s="1"/>
  <c r="H286" i="1" s="1"/>
  <c r="P286" i="1"/>
  <c r="E287" i="1"/>
  <c r="F287" i="1" s="1"/>
  <c r="G287" i="1" s="1"/>
  <c r="H287" i="1" s="1"/>
  <c r="P287" i="1"/>
  <c r="P288" i="1"/>
  <c r="E289" i="1"/>
  <c r="F289" i="1" s="1"/>
  <c r="G289" i="1" s="1"/>
  <c r="H289" i="1" s="1"/>
  <c r="P289" i="1"/>
  <c r="P290" i="1"/>
  <c r="P291" i="1"/>
  <c r="E292" i="1"/>
  <c r="F292" i="1" s="1"/>
  <c r="G292" i="1" s="1"/>
  <c r="H292" i="1" s="1"/>
  <c r="P292" i="1"/>
  <c r="E293" i="1"/>
  <c r="F293" i="1" s="1"/>
  <c r="G293" i="1" s="1"/>
  <c r="H293" i="1" s="1"/>
  <c r="P293" i="1"/>
  <c r="E294" i="1"/>
  <c r="F294" i="1" s="1"/>
  <c r="G294" i="1" s="1"/>
  <c r="H294" i="1" s="1"/>
  <c r="P294" i="1"/>
  <c r="E295" i="1"/>
  <c r="F295" i="1" s="1"/>
  <c r="G295" i="1" s="1"/>
  <c r="H295" i="1" s="1"/>
  <c r="P295" i="1"/>
  <c r="P296" i="1"/>
  <c r="E297" i="1"/>
  <c r="F297" i="1" s="1"/>
  <c r="G297" i="1" s="1"/>
  <c r="H297" i="1" s="1"/>
  <c r="P297" i="1"/>
  <c r="E298" i="1"/>
  <c r="F298" i="1" s="1"/>
  <c r="G298" i="1" s="1"/>
  <c r="H298" i="1" s="1"/>
  <c r="P298" i="1"/>
  <c r="P299" i="1"/>
  <c r="E300" i="1"/>
  <c r="F300" i="1" s="1"/>
  <c r="G300" i="1" s="1"/>
  <c r="H300" i="1" s="1"/>
  <c r="P300" i="1"/>
  <c r="E301" i="1"/>
  <c r="F301" i="1" s="1"/>
  <c r="G301" i="1" s="1"/>
  <c r="K301" i="1" s="1"/>
  <c r="P301" i="1"/>
  <c r="E302" i="1"/>
  <c r="F302" i="1"/>
  <c r="G302" i="1" s="1"/>
  <c r="H302" i="1" s="1"/>
  <c r="P302" i="1"/>
  <c r="E303" i="1"/>
  <c r="F303" i="1" s="1"/>
  <c r="G303" i="1" s="1"/>
  <c r="H303" i="1" s="1"/>
  <c r="P303" i="1"/>
  <c r="E304" i="1"/>
  <c r="F304" i="1" s="1"/>
  <c r="G304" i="1" s="1"/>
  <c r="I304" i="1" s="1"/>
  <c r="P304" i="1"/>
  <c r="E305" i="1"/>
  <c r="F305" i="1" s="1"/>
  <c r="G305" i="1" s="1"/>
  <c r="H305" i="1" s="1"/>
  <c r="P305" i="1"/>
  <c r="P306" i="1"/>
  <c r="E307" i="1"/>
  <c r="F307" i="1" s="1"/>
  <c r="G307" i="1" s="1"/>
  <c r="K307" i="1" s="1"/>
  <c r="P307" i="1"/>
  <c r="E308" i="1"/>
  <c r="F308" i="1" s="1"/>
  <c r="G308" i="1" s="1"/>
  <c r="H308" i="1" s="1"/>
  <c r="P308" i="1"/>
  <c r="P309" i="1"/>
  <c r="E310" i="1"/>
  <c r="F310" i="1" s="1"/>
  <c r="G310" i="1" s="1"/>
  <c r="J310" i="1" s="1"/>
  <c r="P310" i="1"/>
  <c r="E311" i="1"/>
  <c r="F311" i="1"/>
  <c r="G311" i="1" s="1"/>
  <c r="K311" i="1" s="1"/>
  <c r="P311" i="1"/>
  <c r="E312" i="1"/>
  <c r="F312" i="1"/>
  <c r="G312" i="1" s="1"/>
  <c r="H312" i="1" s="1"/>
  <c r="P312" i="1"/>
  <c r="E313" i="1"/>
  <c r="F313" i="1" s="1"/>
  <c r="G313" i="1" s="1"/>
  <c r="I313" i="1" s="1"/>
  <c r="P313" i="1"/>
  <c r="E314" i="1"/>
  <c r="F314" i="1" s="1"/>
  <c r="G314" i="1" s="1"/>
  <c r="I314" i="1" s="1"/>
  <c r="P314" i="1"/>
  <c r="E315" i="1"/>
  <c r="F315" i="1"/>
  <c r="G315" i="1" s="1"/>
  <c r="H315" i="1" s="1"/>
  <c r="P315" i="1"/>
  <c r="P316" i="1"/>
  <c r="E317" i="1"/>
  <c r="F317" i="1" s="1"/>
  <c r="G317" i="1" s="1"/>
  <c r="I317" i="1" s="1"/>
  <c r="P317" i="1"/>
  <c r="E318" i="1"/>
  <c r="F318" i="1"/>
  <c r="G318" i="1" s="1"/>
  <c r="H318" i="1" s="1"/>
  <c r="P318" i="1"/>
  <c r="P319" i="1"/>
  <c r="E320" i="1"/>
  <c r="F320" i="1" s="1"/>
  <c r="G320" i="1" s="1"/>
  <c r="I320" i="1" s="1"/>
  <c r="P320" i="1"/>
  <c r="E321" i="1"/>
  <c r="F321" i="1" s="1"/>
  <c r="G321" i="1" s="1"/>
  <c r="H321" i="1"/>
  <c r="P321" i="1"/>
  <c r="E322" i="1"/>
  <c r="F322" i="1" s="1"/>
  <c r="G322" i="1" s="1"/>
  <c r="H322" i="1" s="1"/>
  <c r="P322" i="1"/>
  <c r="E323" i="1"/>
  <c r="F323" i="1" s="1"/>
  <c r="G323" i="1" s="1"/>
  <c r="H323" i="1" s="1"/>
  <c r="P323" i="1"/>
  <c r="E324" i="1"/>
  <c r="F324" i="1" s="1"/>
  <c r="G324" i="1"/>
  <c r="N324" i="1" s="1"/>
  <c r="P324" i="1"/>
  <c r="E325" i="1"/>
  <c r="F325" i="1" s="1"/>
  <c r="G325" i="1" s="1"/>
  <c r="K325" i="1"/>
  <c r="P325" i="1"/>
  <c r="P326" i="1"/>
  <c r="E327" i="1"/>
  <c r="F327" i="1"/>
  <c r="G327" i="1" s="1"/>
  <c r="I327" i="1" s="1"/>
  <c r="P327" i="1"/>
  <c r="P328" i="1"/>
  <c r="E329" i="1"/>
  <c r="F329" i="1" s="1"/>
  <c r="G329" i="1" s="1"/>
  <c r="J329" i="1" s="1"/>
  <c r="P329" i="1"/>
  <c r="E330" i="1"/>
  <c r="F330" i="1" s="1"/>
  <c r="G330" i="1" s="1"/>
  <c r="H330" i="1" s="1"/>
  <c r="P330" i="1"/>
  <c r="E331" i="1"/>
  <c r="F331" i="1" s="1"/>
  <c r="G331" i="1" s="1"/>
  <c r="I331" i="1" s="1"/>
  <c r="P331" i="1"/>
  <c r="E332" i="1"/>
  <c r="F332" i="1" s="1"/>
  <c r="G332" i="1"/>
  <c r="H332" i="1" s="1"/>
  <c r="P332" i="1"/>
  <c r="P333" i="1"/>
  <c r="E334" i="1"/>
  <c r="F334" i="1"/>
  <c r="G334" i="1" s="1"/>
  <c r="I334" i="1" s="1"/>
  <c r="P334" i="1"/>
  <c r="E335" i="1"/>
  <c r="F335" i="1"/>
  <c r="G335" i="1" s="1"/>
  <c r="H335" i="1" s="1"/>
  <c r="P335" i="1"/>
  <c r="E336" i="1"/>
  <c r="F336" i="1" s="1"/>
  <c r="G336" i="1" s="1"/>
  <c r="J336" i="1" s="1"/>
  <c r="P336" i="1"/>
  <c r="E337" i="1"/>
  <c r="F337" i="1" s="1"/>
  <c r="G337" i="1" s="1"/>
  <c r="H337" i="1" s="1"/>
  <c r="P337" i="1"/>
  <c r="E338" i="1"/>
  <c r="F338" i="1" s="1"/>
  <c r="G338" i="1" s="1"/>
  <c r="I338" i="1" s="1"/>
  <c r="P338" i="1"/>
  <c r="E339" i="1"/>
  <c r="F339" i="1" s="1"/>
  <c r="G339" i="1" s="1"/>
  <c r="I339" i="1" s="1"/>
  <c r="P339" i="1"/>
  <c r="E340" i="1"/>
  <c r="F340" i="1" s="1"/>
  <c r="G340" i="1"/>
  <c r="K340" i="1" s="1"/>
  <c r="P340" i="1"/>
  <c r="E341" i="1"/>
  <c r="F341" i="1" s="1"/>
  <c r="G341" i="1" s="1"/>
  <c r="J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F345" i="1"/>
  <c r="G345" i="1" s="1"/>
  <c r="I345" i="1" s="1"/>
  <c r="P345" i="1"/>
  <c r="E346" i="1"/>
  <c r="F346" i="1" s="1"/>
  <c r="G346" i="1"/>
  <c r="I346" i="1" s="1"/>
  <c r="P346" i="1"/>
  <c r="E347" i="1"/>
  <c r="F347" i="1" s="1"/>
  <c r="G347" i="1" s="1"/>
  <c r="J347" i="1" s="1"/>
  <c r="P347" i="1"/>
  <c r="E348" i="1"/>
  <c r="F348" i="1" s="1"/>
  <c r="G348" i="1" s="1"/>
  <c r="J348" i="1" s="1"/>
  <c r="P348" i="1"/>
  <c r="E349" i="1"/>
  <c r="F349" i="1" s="1"/>
  <c r="G349" i="1" s="1"/>
  <c r="J349" i="1" s="1"/>
  <c r="P349" i="1"/>
  <c r="E350" i="1"/>
  <c r="F350" i="1" s="1"/>
  <c r="G350" i="1" s="1"/>
  <c r="J350" i="1" s="1"/>
  <c r="P350" i="1"/>
  <c r="E351" i="1"/>
  <c r="F351" i="1"/>
  <c r="G351" i="1" s="1"/>
  <c r="I351" i="1" s="1"/>
  <c r="P351" i="1"/>
  <c r="E352" i="1"/>
  <c r="F352" i="1" s="1"/>
  <c r="G352" i="1" s="1"/>
  <c r="K352" i="1" s="1"/>
  <c r="P352" i="1"/>
  <c r="E353" i="1"/>
  <c r="F353" i="1" s="1"/>
  <c r="G353" i="1" s="1"/>
  <c r="K353" i="1" s="1"/>
  <c r="P353" i="1"/>
  <c r="E354" i="1"/>
  <c r="F354" i="1" s="1"/>
  <c r="G354" i="1" s="1"/>
  <c r="I354" i="1" s="1"/>
  <c r="P354" i="1"/>
  <c r="E355" i="1"/>
  <c r="F355" i="1" s="1"/>
  <c r="G355" i="1" s="1"/>
  <c r="I355" i="1" s="1"/>
  <c r="P355" i="1"/>
  <c r="E356" i="1"/>
  <c r="F356" i="1" s="1"/>
  <c r="G356" i="1" s="1"/>
  <c r="K356" i="1" s="1"/>
  <c r="P356" i="1"/>
  <c r="E357" i="1"/>
  <c r="F357" i="1"/>
  <c r="G357" i="1" s="1"/>
  <c r="I357" i="1" s="1"/>
  <c r="P357" i="1"/>
  <c r="E358" i="1"/>
  <c r="F358" i="1" s="1"/>
  <c r="G358" i="1" s="1"/>
  <c r="K358" i="1" s="1"/>
  <c r="P358" i="1"/>
  <c r="E359" i="1"/>
  <c r="F359" i="1" s="1"/>
  <c r="G359" i="1" s="1"/>
  <c r="I359" i="1" s="1"/>
  <c r="P359" i="1"/>
  <c r="E360" i="1"/>
  <c r="F360" i="1" s="1"/>
  <c r="G360" i="1" s="1"/>
  <c r="I360" i="1" s="1"/>
  <c r="P360" i="1"/>
  <c r="E361" i="1"/>
  <c r="F361" i="1"/>
  <c r="G361" i="1" s="1"/>
  <c r="I361" i="1" s="1"/>
  <c r="P361" i="1"/>
  <c r="E362" i="1"/>
  <c r="F362" i="1" s="1"/>
  <c r="G362" i="1" s="1"/>
  <c r="K362" i="1" s="1"/>
  <c r="P362" i="1"/>
  <c r="E363" i="1"/>
  <c r="F363" i="1" s="1"/>
  <c r="G363" i="1" s="1"/>
  <c r="I363" i="1" s="1"/>
  <c r="P363" i="1"/>
  <c r="E364" i="1"/>
  <c r="F364" i="1" s="1"/>
  <c r="G364" i="1" s="1"/>
  <c r="I364" i="1" s="1"/>
  <c r="P364" i="1"/>
  <c r="E365" i="1"/>
  <c r="F365" i="1"/>
  <c r="G365" i="1" s="1"/>
  <c r="I365" i="1" s="1"/>
  <c r="P365" i="1"/>
  <c r="E366" i="1"/>
  <c r="F366" i="1" s="1"/>
  <c r="G366" i="1" s="1"/>
  <c r="K366" i="1" s="1"/>
  <c r="P366" i="1"/>
  <c r="E367" i="1"/>
  <c r="F367" i="1" s="1"/>
  <c r="P367" i="1"/>
  <c r="E368" i="1"/>
  <c r="F368" i="1" s="1"/>
  <c r="G368" i="1" s="1"/>
  <c r="I368" i="1" s="1"/>
  <c r="P368" i="1"/>
  <c r="E369" i="1"/>
  <c r="F369" i="1" s="1"/>
  <c r="G369" i="1" s="1"/>
  <c r="I369" i="1" s="1"/>
  <c r="P369" i="1"/>
  <c r="E370" i="1"/>
  <c r="F370" i="1" s="1"/>
  <c r="G370" i="1" s="1"/>
  <c r="K370" i="1" s="1"/>
  <c r="P370" i="1"/>
  <c r="E371" i="1"/>
  <c r="F371" i="1"/>
  <c r="G371" i="1" s="1"/>
  <c r="K371" i="1" s="1"/>
  <c r="P371" i="1"/>
  <c r="E372" i="1"/>
  <c r="F372" i="1" s="1"/>
  <c r="G372" i="1"/>
  <c r="K372" i="1" s="1"/>
  <c r="P372" i="1"/>
  <c r="E373" i="1"/>
  <c r="F373" i="1"/>
  <c r="G373" i="1" s="1"/>
  <c r="K373" i="1" s="1"/>
  <c r="P373" i="1"/>
  <c r="E374" i="1"/>
  <c r="F374" i="1" s="1"/>
  <c r="G374" i="1" s="1"/>
  <c r="J374" i="1" s="1"/>
  <c r="P374" i="1"/>
  <c r="E375" i="1"/>
  <c r="F375" i="1" s="1"/>
  <c r="G375" i="1" s="1"/>
  <c r="K375" i="1" s="1"/>
  <c r="P375" i="1"/>
  <c r="E376" i="1"/>
  <c r="F376" i="1" s="1"/>
  <c r="G376" i="1" s="1"/>
  <c r="K376" i="1" s="1"/>
  <c r="P376" i="1"/>
  <c r="E377" i="1"/>
  <c r="F377" i="1" s="1"/>
  <c r="G377" i="1" s="1"/>
  <c r="K377" i="1" s="1"/>
  <c r="P377" i="1"/>
  <c r="E378" i="1"/>
  <c r="F378" i="1" s="1"/>
  <c r="G378" i="1" s="1"/>
  <c r="K378" i="1" s="1"/>
  <c r="P378" i="1"/>
  <c r="E379" i="1"/>
  <c r="F379" i="1"/>
  <c r="G379" i="1" s="1"/>
  <c r="K379" i="1" s="1"/>
  <c r="P379" i="1"/>
  <c r="E380" i="1"/>
  <c r="F380" i="1" s="1"/>
  <c r="G380" i="1"/>
  <c r="K380" i="1" s="1"/>
  <c r="P380" i="1"/>
  <c r="E381" i="1"/>
  <c r="F381" i="1" s="1"/>
  <c r="G381" i="1" s="1"/>
  <c r="K381" i="1" s="1"/>
  <c r="P381" i="1"/>
  <c r="E382" i="1"/>
  <c r="F382" i="1" s="1"/>
  <c r="G382" i="1" s="1"/>
  <c r="K382" i="1" s="1"/>
  <c r="P382" i="1"/>
  <c r="E383" i="1"/>
  <c r="F383" i="1"/>
  <c r="G383" i="1" s="1"/>
  <c r="I383" i="1" s="1"/>
  <c r="P383" i="1"/>
  <c r="E384" i="1"/>
  <c r="F384" i="1" s="1"/>
  <c r="G384" i="1" s="1"/>
  <c r="K384" i="1" s="1"/>
  <c r="P384" i="1"/>
  <c r="E385" i="1"/>
  <c r="F385" i="1" s="1"/>
  <c r="G385" i="1" s="1"/>
  <c r="K385" i="1" s="1"/>
  <c r="P385" i="1"/>
  <c r="E386" i="1"/>
  <c r="F386" i="1" s="1"/>
  <c r="G386" i="1" s="1"/>
  <c r="K386" i="1" s="1"/>
  <c r="P386" i="1"/>
  <c r="E387" i="1"/>
  <c r="F387" i="1"/>
  <c r="G387" i="1" s="1"/>
  <c r="K387" i="1" s="1"/>
  <c r="P387" i="1"/>
  <c r="E388" i="1"/>
  <c r="F388" i="1" s="1"/>
  <c r="G388" i="1" s="1"/>
  <c r="K388" i="1" s="1"/>
  <c r="P388" i="1"/>
  <c r="E389" i="1"/>
  <c r="F389" i="1"/>
  <c r="G389" i="1" s="1"/>
  <c r="K389" i="1" s="1"/>
  <c r="P389" i="1"/>
  <c r="E390" i="1"/>
  <c r="F390" i="1" s="1"/>
  <c r="G390" i="1" s="1"/>
  <c r="K390" i="1" s="1"/>
  <c r="P390" i="1"/>
  <c r="E391" i="1"/>
  <c r="F391" i="1" s="1"/>
  <c r="G391" i="1" s="1"/>
  <c r="K391" i="1" s="1"/>
  <c r="P391" i="1"/>
  <c r="E392" i="1"/>
  <c r="F392" i="1" s="1"/>
  <c r="G392" i="1" s="1"/>
  <c r="K392" i="1" s="1"/>
  <c r="P392" i="1"/>
  <c r="E393" i="1"/>
  <c r="F393" i="1" s="1"/>
  <c r="G393" i="1" s="1"/>
  <c r="K393" i="1" s="1"/>
  <c r="P393" i="1"/>
  <c r="E394" i="1"/>
  <c r="F394" i="1" s="1"/>
  <c r="G394" i="1" s="1"/>
  <c r="K394" i="1" s="1"/>
  <c r="P394" i="1"/>
  <c r="E395" i="1"/>
  <c r="F395" i="1"/>
  <c r="G395" i="1" s="1"/>
  <c r="K395" i="1" s="1"/>
  <c r="P395" i="1"/>
  <c r="E396" i="1"/>
  <c r="F396" i="1"/>
  <c r="G396" i="1" s="1"/>
  <c r="K396" i="1" s="1"/>
  <c r="P396" i="1"/>
  <c r="E397" i="1"/>
  <c r="F397" i="1"/>
  <c r="G397" i="1" s="1"/>
  <c r="K397" i="1" s="1"/>
  <c r="P397" i="1"/>
  <c r="E398" i="1"/>
  <c r="F398" i="1"/>
  <c r="G398" i="1" s="1"/>
  <c r="K398" i="1" s="1"/>
  <c r="P398" i="1"/>
  <c r="E399" i="1"/>
  <c r="F399" i="1" s="1"/>
  <c r="G399" i="1" s="1"/>
  <c r="K399" i="1" s="1"/>
  <c r="P399" i="1"/>
  <c r="E400" i="1"/>
  <c r="F400" i="1" s="1"/>
  <c r="G400" i="1" s="1"/>
  <c r="K400" i="1" s="1"/>
  <c r="P400" i="1"/>
  <c r="E401" i="1"/>
  <c r="F401" i="1" s="1"/>
  <c r="G401" i="1" s="1"/>
  <c r="J401" i="1" s="1"/>
  <c r="P401" i="1"/>
  <c r="E402" i="1"/>
  <c r="F402" i="1" s="1"/>
  <c r="G402" i="1" s="1"/>
  <c r="K402" i="1" s="1"/>
  <c r="P402" i="1"/>
  <c r="E403" i="1"/>
  <c r="F403" i="1"/>
  <c r="G403" i="1" s="1"/>
  <c r="K403" i="1" s="1"/>
  <c r="P403" i="1"/>
  <c r="E404" i="1"/>
  <c r="F404" i="1"/>
  <c r="G404" i="1" s="1"/>
  <c r="K404" i="1" s="1"/>
  <c r="P404" i="1"/>
  <c r="E405" i="1"/>
  <c r="F405" i="1"/>
  <c r="G405" i="1" s="1"/>
  <c r="K405" i="1" s="1"/>
  <c r="P405" i="1"/>
  <c r="E406" i="1"/>
  <c r="F406" i="1"/>
  <c r="G406" i="1" s="1"/>
  <c r="K406" i="1" s="1"/>
  <c r="P406" i="1"/>
  <c r="E407" i="1"/>
  <c r="F407" i="1" s="1"/>
  <c r="G407" i="1" s="1"/>
  <c r="K407" i="1" s="1"/>
  <c r="P407" i="1"/>
  <c r="E408" i="1"/>
  <c r="F408" i="1" s="1"/>
  <c r="G408" i="1" s="1"/>
  <c r="J408" i="1" s="1"/>
  <c r="P408" i="1"/>
  <c r="E409" i="1"/>
  <c r="F409" i="1"/>
  <c r="G409" i="1" s="1"/>
  <c r="K409" i="1" s="1"/>
  <c r="P409" i="1"/>
  <c r="E410" i="1"/>
  <c r="F410" i="1" s="1"/>
  <c r="G410" i="1" s="1"/>
  <c r="P410" i="1"/>
  <c r="E411" i="1"/>
  <c r="F411" i="1" s="1"/>
  <c r="G411" i="1" s="1"/>
  <c r="J411" i="1" s="1"/>
  <c r="P411" i="1"/>
  <c r="E412" i="1"/>
  <c r="F412" i="1" s="1"/>
  <c r="G412" i="1" s="1"/>
  <c r="K412" i="1" s="1"/>
  <c r="P412" i="1"/>
  <c r="E413" i="1"/>
  <c r="F413" i="1" s="1"/>
  <c r="G413" i="1" s="1"/>
  <c r="P413" i="1"/>
  <c r="E414" i="1"/>
  <c r="F414" i="1"/>
  <c r="G414" i="1" s="1"/>
  <c r="K414" i="1" s="1"/>
  <c r="P414" i="1"/>
  <c r="E415" i="1"/>
  <c r="F415" i="1" s="1"/>
  <c r="G415" i="1" s="1"/>
  <c r="P415" i="1"/>
  <c r="E416" i="1"/>
  <c r="F416" i="1"/>
  <c r="G416" i="1" s="1"/>
  <c r="P416" i="1"/>
  <c r="E417" i="1"/>
  <c r="F417" i="1" s="1"/>
  <c r="G417" i="1" s="1"/>
  <c r="K417" i="1" s="1"/>
  <c r="P417" i="1"/>
  <c r="E418" i="1"/>
  <c r="F418" i="1" s="1"/>
  <c r="G418" i="1" s="1"/>
  <c r="K418" i="1" s="1"/>
  <c r="P418" i="1"/>
  <c r="E419" i="1"/>
  <c r="F419" i="1"/>
  <c r="G419" i="1" s="1"/>
  <c r="K419" i="1" s="1"/>
  <c r="P419" i="1"/>
  <c r="E420" i="1"/>
  <c r="F420" i="1" s="1"/>
  <c r="G420" i="1" s="1"/>
  <c r="P420" i="1"/>
  <c r="E421" i="1"/>
  <c r="F421" i="1" s="1"/>
  <c r="G421" i="1" s="1"/>
  <c r="K421" i="1" s="1"/>
  <c r="P421" i="1"/>
  <c r="E422" i="1"/>
  <c r="F422" i="1" s="1"/>
  <c r="G422" i="1" s="1"/>
  <c r="K422" i="1" s="1"/>
  <c r="P422" i="1"/>
  <c r="E423" i="1"/>
  <c r="F423" i="1" s="1"/>
  <c r="G423" i="1" s="1"/>
  <c r="K423" i="1" s="1"/>
  <c r="P423" i="1"/>
  <c r="E424" i="1"/>
  <c r="F424" i="1"/>
  <c r="G424" i="1" s="1"/>
  <c r="K424" i="1" s="1"/>
  <c r="P424" i="1"/>
  <c r="E425" i="1"/>
  <c r="F425" i="1" s="1"/>
  <c r="G425" i="1" s="1"/>
  <c r="K425" i="1" s="1"/>
  <c r="P425" i="1"/>
  <c r="E426" i="1"/>
  <c r="F426" i="1" s="1"/>
  <c r="G426" i="1" s="1"/>
  <c r="K426" i="1" s="1"/>
  <c r="P426" i="1"/>
  <c r="E427" i="1"/>
  <c r="F427" i="1" s="1"/>
  <c r="G427" i="1" s="1"/>
  <c r="K427" i="1" s="1"/>
  <c r="P427" i="1"/>
  <c r="E428" i="1"/>
  <c r="F428" i="1" s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/>
  <c r="G432" i="1" s="1"/>
  <c r="K432" i="1" s="1"/>
  <c r="P432" i="1"/>
  <c r="E433" i="1"/>
  <c r="F433" i="1" s="1"/>
  <c r="G433" i="1" s="1"/>
  <c r="K433" i="1" s="1"/>
  <c r="P433" i="1"/>
  <c r="E434" i="1"/>
  <c r="F434" i="1" s="1"/>
  <c r="G434" i="1" s="1"/>
  <c r="K434" i="1" s="1"/>
  <c r="P434" i="1"/>
  <c r="E435" i="1"/>
  <c r="F435" i="1" s="1"/>
  <c r="G435" i="1" s="1"/>
  <c r="J435" i="1" s="1"/>
  <c r="P435" i="1"/>
  <c r="E436" i="1"/>
  <c r="F436" i="1" s="1"/>
  <c r="G436" i="1" s="1"/>
  <c r="K436" i="1" s="1"/>
  <c r="P436" i="1"/>
  <c r="E437" i="1"/>
  <c r="F437" i="1" s="1"/>
  <c r="G437" i="1" s="1"/>
  <c r="J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/>
  <c r="G440" i="1" s="1"/>
  <c r="K440" i="1" s="1"/>
  <c r="P440" i="1"/>
  <c r="E441" i="1"/>
  <c r="F441" i="1" s="1"/>
  <c r="G441" i="1" s="1"/>
  <c r="K441" i="1" s="1"/>
  <c r="P441" i="1"/>
  <c r="E442" i="1"/>
  <c r="F442" i="1" s="1"/>
  <c r="G442" i="1" s="1"/>
  <c r="K442" i="1" s="1"/>
  <c r="P442" i="1"/>
  <c r="E443" i="1"/>
  <c r="F443" i="1" s="1"/>
  <c r="G443" i="1" s="1"/>
  <c r="K443" i="1" s="1"/>
  <c r="P443" i="1"/>
  <c r="E444" i="1"/>
  <c r="F444" i="1"/>
  <c r="G444" i="1" s="1"/>
  <c r="J444" i="1" s="1"/>
  <c r="P444" i="1"/>
  <c r="E445" i="1"/>
  <c r="F445" i="1" s="1"/>
  <c r="G445" i="1" s="1"/>
  <c r="J445" i="1" s="1"/>
  <c r="P445" i="1"/>
  <c r="E446" i="1"/>
  <c r="F446" i="1"/>
  <c r="G446" i="1" s="1"/>
  <c r="J446" i="1" s="1"/>
  <c r="P446" i="1"/>
  <c r="E447" i="1"/>
  <c r="F447" i="1" s="1"/>
  <c r="G447" i="1" s="1"/>
  <c r="K447" i="1" s="1"/>
  <c r="P447" i="1"/>
  <c r="E448" i="1"/>
  <c r="F448" i="1" s="1"/>
  <c r="G448" i="1" s="1"/>
  <c r="K448" i="1" s="1"/>
  <c r="P448" i="1"/>
  <c r="E449" i="1"/>
  <c r="F449" i="1" s="1"/>
  <c r="G449" i="1" s="1"/>
  <c r="K449" i="1" s="1"/>
  <c r="P449" i="1"/>
  <c r="E450" i="1"/>
  <c r="F450" i="1" s="1"/>
  <c r="G450" i="1" s="1"/>
  <c r="K450" i="1" s="1"/>
  <c r="P450" i="1"/>
  <c r="E451" i="1"/>
  <c r="F451" i="1" s="1"/>
  <c r="G451" i="1" s="1"/>
  <c r="K451" i="1" s="1"/>
  <c r="P451" i="1"/>
  <c r="E452" i="1"/>
  <c r="F452" i="1"/>
  <c r="G452" i="1" s="1"/>
  <c r="K452" i="1" s="1"/>
  <c r="P452" i="1"/>
  <c r="E453" i="1"/>
  <c r="F453" i="1"/>
  <c r="G453" i="1" s="1"/>
  <c r="K453" i="1" s="1"/>
  <c r="P453" i="1"/>
  <c r="E457" i="1"/>
  <c r="F457" i="1"/>
  <c r="G457" i="1" s="1"/>
  <c r="K457" i="1" s="1"/>
  <c r="P457" i="1"/>
  <c r="E458" i="1"/>
  <c r="F458" i="1"/>
  <c r="G458" i="1" s="1"/>
  <c r="K458" i="1" s="1"/>
  <c r="P458" i="1"/>
  <c r="E454" i="1"/>
  <c r="F454" i="1" s="1"/>
  <c r="G454" i="1" s="1"/>
  <c r="K454" i="1" s="1"/>
  <c r="P454" i="1"/>
  <c r="E455" i="1"/>
  <c r="F455" i="1" s="1"/>
  <c r="G455" i="1" s="1"/>
  <c r="K455" i="1" s="1"/>
  <c r="P455" i="1"/>
  <c r="E456" i="1"/>
  <c r="F456" i="1" s="1"/>
  <c r="G456" i="1" s="1"/>
  <c r="K456" i="1" s="1"/>
  <c r="P456" i="1"/>
  <c r="E459" i="1"/>
  <c r="F459" i="1" s="1"/>
  <c r="G459" i="1" s="1"/>
  <c r="K459" i="1" s="1"/>
  <c r="P459" i="1"/>
  <c r="E461" i="1"/>
  <c r="F461" i="1"/>
  <c r="G461" i="1" s="1"/>
  <c r="K461" i="1" s="1"/>
  <c r="P461" i="1"/>
  <c r="E462" i="1"/>
  <c r="F462" i="1"/>
  <c r="G462" i="1" s="1"/>
  <c r="K462" i="1" s="1"/>
  <c r="P462" i="1"/>
  <c r="E463" i="1"/>
  <c r="F463" i="1"/>
  <c r="G463" i="1" s="1"/>
  <c r="K463" i="1" s="1"/>
  <c r="P463" i="1"/>
  <c r="E464" i="1"/>
  <c r="F464" i="1"/>
  <c r="G464" i="1" s="1"/>
  <c r="K464" i="1" s="1"/>
  <c r="P464" i="1"/>
  <c r="E465" i="1"/>
  <c r="F465" i="1" s="1"/>
  <c r="G465" i="1" s="1"/>
  <c r="K465" i="1" s="1"/>
  <c r="P465" i="1"/>
  <c r="E466" i="1"/>
  <c r="F466" i="1" s="1"/>
  <c r="G466" i="1" s="1"/>
  <c r="K466" i="1" s="1"/>
  <c r="P466" i="1"/>
  <c r="E467" i="1"/>
  <c r="F467" i="1"/>
  <c r="G467" i="1" s="1"/>
  <c r="K467" i="1" s="1"/>
  <c r="P467" i="1"/>
  <c r="E460" i="1"/>
  <c r="F460" i="1" s="1"/>
  <c r="G460" i="1" s="1"/>
  <c r="K460" i="1" s="1"/>
  <c r="P460" i="1"/>
  <c r="C7" i="2"/>
  <c r="E470" i="2" s="1"/>
  <c r="F470" i="2" s="1"/>
  <c r="G470" i="2" s="1"/>
  <c r="L470" i="2" s="1"/>
  <c r="C8" i="2"/>
  <c r="C17" i="2"/>
  <c r="R21" i="2"/>
  <c r="R22" i="2"/>
  <c r="R23" i="2"/>
  <c r="R24" i="2"/>
  <c r="E25" i="2"/>
  <c r="F25" i="2" s="1"/>
  <c r="G25" i="2" s="1"/>
  <c r="N25" i="2" s="1"/>
  <c r="R25" i="2"/>
  <c r="E26" i="2"/>
  <c r="F26" i="2" s="1"/>
  <c r="G26" i="2" s="1"/>
  <c r="N26" i="2" s="1"/>
  <c r="R26" i="2"/>
  <c r="R27" i="2"/>
  <c r="R28" i="2"/>
  <c r="E29" i="2"/>
  <c r="F29" i="2" s="1"/>
  <c r="R29" i="2"/>
  <c r="R30" i="2"/>
  <c r="E31" i="2"/>
  <c r="F31" i="2" s="1"/>
  <c r="G31" i="2" s="1"/>
  <c r="N31" i="2" s="1"/>
  <c r="R31" i="2"/>
  <c r="R32" i="2"/>
  <c r="E33" i="2"/>
  <c r="F33" i="2" s="1"/>
  <c r="G33" i="2" s="1"/>
  <c r="N33" i="2" s="1"/>
  <c r="R33" i="2"/>
  <c r="E34" i="2"/>
  <c r="F34" i="2" s="1"/>
  <c r="G34" i="2" s="1"/>
  <c r="N34" i="2"/>
  <c r="R34" i="2"/>
  <c r="E35" i="2"/>
  <c r="F35" i="2" s="1"/>
  <c r="G35" i="2" s="1"/>
  <c r="N35" i="2" s="1"/>
  <c r="R35" i="2"/>
  <c r="E36" i="2"/>
  <c r="F36" i="2"/>
  <c r="G36" i="2" s="1"/>
  <c r="N36" i="2" s="1"/>
  <c r="R36" i="2"/>
  <c r="E37" i="2"/>
  <c r="F37" i="2" s="1"/>
  <c r="G37" i="2" s="1"/>
  <c r="N37" i="2" s="1"/>
  <c r="R37" i="2"/>
  <c r="E38" i="2"/>
  <c r="F38" i="2" s="1"/>
  <c r="G38" i="2" s="1"/>
  <c r="N38" i="2" s="1"/>
  <c r="R38" i="2"/>
  <c r="E39" i="2"/>
  <c r="F39" i="2" s="1"/>
  <c r="G39" i="2" s="1"/>
  <c r="N39" i="2" s="1"/>
  <c r="R39" i="2"/>
  <c r="E40" i="2"/>
  <c r="F40" i="2" s="1"/>
  <c r="G40" i="2" s="1"/>
  <c r="N40" i="2" s="1"/>
  <c r="R40" i="2"/>
  <c r="E41" i="2"/>
  <c r="F41" i="2" s="1"/>
  <c r="G41" i="2" s="1"/>
  <c r="N41" i="2" s="1"/>
  <c r="R41" i="2"/>
  <c r="E42" i="2"/>
  <c r="F42" i="2" s="1"/>
  <c r="G42" i="2" s="1"/>
  <c r="N42" i="2" s="1"/>
  <c r="R42" i="2"/>
  <c r="E43" i="2"/>
  <c r="F43" i="2" s="1"/>
  <c r="G43" i="2" s="1"/>
  <c r="N43" i="2" s="1"/>
  <c r="R43" i="2"/>
  <c r="E44" i="2"/>
  <c r="F44" i="2" s="1"/>
  <c r="G44" i="2" s="1"/>
  <c r="N44" i="2" s="1"/>
  <c r="R44" i="2"/>
  <c r="E45" i="2"/>
  <c r="F45" i="2" s="1"/>
  <c r="G45" i="2" s="1"/>
  <c r="N45" i="2" s="1"/>
  <c r="R45" i="2"/>
  <c r="E46" i="2"/>
  <c r="F46" i="2" s="1"/>
  <c r="G46" i="2" s="1"/>
  <c r="N46" i="2" s="1"/>
  <c r="R46" i="2"/>
  <c r="E47" i="2"/>
  <c r="F47" i="2" s="1"/>
  <c r="G47" i="2" s="1"/>
  <c r="N47" i="2" s="1"/>
  <c r="R47" i="2"/>
  <c r="E48" i="2"/>
  <c r="F48" i="2" s="1"/>
  <c r="G48" i="2" s="1"/>
  <c r="N48" i="2" s="1"/>
  <c r="R48" i="2"/>
  <c r="E49" i="2"/>
  <c r="F49" i="2" s="1"/>
  <c r="G49" i="2" s="1"/>
  <c r="N49" i="2" s="1"/>
  <c r="R49" i="2"/>
  <c r="E50" i="2"/>
  <c r="F50" i="2" s="1"/>
  <c r="G50" i="2" s="1"/>
  <c r="N50" i="2" s="1"/>
  <c r="R50" i="2"/>
  <c r="E51" i="2"/>
  <c r="F51" i="2" s="1"/>
  <c r="G51" i="2" s="1"/>
  <c r="N51" i="2" s="1"/>
  <c r="E52" i="2"/>
  <c r="F52" i="2" s="1"/>
  <c r="G52" i="2"/>
  <c r="N52" i="2" s="1"/>
  <c r="R52" i="2"/>
  <c r="E53" i="2"/>
  <c r="F53" i="2" s="1"/>
  <c r="G53" i="2" s="1"/>
  <c r="N53" i="2" s="1"/>
  <c r="R53" i="2"/>
  <c r="E54" i="2"/>
  <c r="F54" i="2" s="1"/>
  <c r="G54" i="2" s="1"/>
  <c r="N54" i="2" s="1"/>
  <c r="R54" i="2"/>
  <c r="E55" i="2"/>
  <c r="F55" i="2" s="1"/>
  <c r="G55" i="2" s="1"/>
  <c r="N55" i="2" s="1"/>
  <c r="R55" i="2"/>
  <c r="E56" i="2"/>
  <c r="F56" i="2" s="1"/>
  <c r="G56" i="2" s="1"/>
  <c r="N56" i="2" s="1"/>
  <c r="R56" i="2"/>
  <c r="E57" i="2"/>
  <c r="F57" i="2"/>
  <c r="G57" i="2" s="1"/>
  <c r="N57" i="2" s="1"/>
  <c r="R57" i="2"/>
  <c r="E58" i="2"/>
  <c r="F58" i="2"/>
  <c r="G58" i="2" s="1"/>
  <c r="N58" i="2" s="1"/>
  <c r="R58" i="2"/>
  <c r="E59" i="2"/>
  <c r="F59" i="2" s="1"/>
  <c r="G59" i="2" s="1"/>
  <c r="N59" i="2" s="1"/>
  <c r="R59" i="2"/>
  <c r="E60" i="2"/>
  <c r="F60" i="2" s="1"/>
  <c r="G60" i="2"/>
  <c r="N60" i="2" s="1"/>
  <c r="R60" i="2"/>
  <c r="E61" i="2"/>
  <c r="F61" i="2" s="1"/>
  <c r="G61" i="2" s="1"/>
  <c r="N61" i="2" s="1"/>
  <c r="R61" i="2"/>
  <c r="E62" i="2"/>
  <c r="F62" i="2" s="1"/>
  <c r="G62" i="2" s="1"/>
  <c r="N62" i="2" s="1"/>
  <c r="R62" i="2"/>
  <c r="E63" i="2"/>
  <c r="F63" i="2"/>
  <c r="G63" i="2" s="1"/>
  <c r="N63" i="2"/>
  <c r="R63" i="2"/>
  <c r="E64" i="2"/>
  <c r="F64" i="2" s="1"/>
  <c r="G64" i="2" s="1"/>
  <c r="N64" i="2" s="1"/>
  <c r="R64" i="2"/>
  <c r="E65" i="2"/>
  <c r="F65" i="2" s="1"/>
  <c r="G65" i="2" s="1"/>
  <c r="N65" i="2" s="1"/>
  <c r="R65" i="2"/>
  <c r="E66" i="2"/>
  <c r="F66" i="2" s="1"/>
  <c r="G66" i="2" s="1"/>
  <c r="N66" i="2" s="1"/>
  <c r="R66" i="2"/>
  <c r="E67" i="2"/>
  <c r="F67" i="2" s="1"/>
  <c r="G67" i="2" s="1"/>
  <c r="N67" i="2" s="1"/>
  <c r="R67" i="2"/>
  <c r="E68" i="2"/>
  <c r="F68" i="2" s="1"/>
  <c r="G68" i="2" s="1"/>
  <c r="N68" i="2" s="1"/>
  <c r="R68" i="2"/>
  <c r="E69" i="2"/>
  <c r="F69" i="2" s="1"/>
  <c r="G69" i="2" s="1"/>
  <c r="N69" i="2" s="1"/>
  <c r="R69" i="2"/>
  <c r="E70" i="2"/>
  <c r="F70" i="2" s="1"/>
  <c r="G70" i="2" s="1"/>
  <c r="N70" i="2" s="1"/>
  <c r="R70" i="2"/>
  <c r="E71" i="2"/>
  <c r="F71" i="2" s="1"/>
  <c r="G71" i="2" s="1"/>
  <c r="N71" i="2" s="1"/>
  <c r="R71" i="2"/>
  <c r="E72" i="2"/>
  <c r="F72" i="2"/>
  <c r="G72" i="2" s="1"/>
  <c r="N72" i="2" s="1"/>
  <c r="R72" i="2"/>
  <c r="E73" i="2"/>
  <c r="F73" i="2" s="1"/>
  <c r="G73" i="2" s="1"/>
  <c r="N73" i="2" s="1"/>
  <c r="R73" i="2"/>
  <c r="E74" i="2"/>
  <c r="F74" i="2" s="1"/>
  <c r="G74" i="2" s="1"/>
  <c r="N74" i="2" s="1"/>
  <c r="R74" i="2"/>
  <c r="E75" i="2"/>
  <c r="F75" i="2" s="1"/>
  <c r="G75" i="2" s="1"/>
  <c r="L75" i="2" s="1"/>
  <c r="R75" i="2"/>
  <c r="E76" i="2"/>
  <c r="F76" i="2" s="1"/>
  <c r="G76" i="2" s="1"/>
  <c r="N76" i="2" s="1"/>
  <c r="R76" i="2"/>
  <c r="E77" i="2"/>
  <c r="F77" i="2" s="1"/>
  <c r="G77" i="2" s="1"/>
  <c r="N77" i="2" s="1"/>
  <c r="R77" i="2"/>
  <c r="E78" i="2"/>
  <c r="F78" i="2" s="1"/>
  <c r="G78" i="2" s="1"/>
  <c r="N78" i="2" s="1"/>
  <c r="R78" i="2"/>
  <c r="E79" i="2"/>
  <c r="F79" i="2"/>
  <c r="G79" i="2" s="1"/>
  <c r="N79" i="2" s="1"/>
  <c r="R79" i="2"/>
  <c r="E80" i="2"/>
  <c r="F80" i="2" s="1"/>
  <c r="G80" i="2" s="1"/>
  <c r="J80" i="2" s="1"/>
  <c r="R80" i="2"/>
  <c r="E81" i="2"/>
  <c r="F81" i="2"/>
  <c r="G81" i="2" s="1"/>
  <c r="J81" i="2" s="1"/>
  <c r="R81" i="2"/>
  <c r="E82" i="2"/>
  <c r="F82" i="2" s="1"/>
  <c r="G82" i="2" s="1"/>
  <c r="J82" i="2" s="1"/>
  <c r="R82" i="2"/>
  <c r="E83" i="2"/>
  <c r="F83" i="2" s="1"/>
  <c r="G83" i="2" s="1"/>
  <c r="J83" i="2" s="1"/>
  <c r="R83" i="2"/>
  <c r="E84" i="2"/>
  <c r="F84" i="2" s="1"/>
  <c r="G84" i="2" s="1"/>
  <c r="N84" i="2" s="1"/>
  <c r="R84" i="2"/>
  <c r="E85" i="2"/>
  <c r="F85" i="2" s="1"/>
  <c r="G85" i="2" s="1"/>
  <c r="J85" i="2" s="1"/>
  <c r="R85" i="2"/>
  <c r="E86" i="2"/>
  <c r="F86" i="2" s="1"/>
  <c r="G86" i="2" s="1"/>
  <c r="R86" i="2"/>
  <c r="E87" i="2"/>
  <c r="F87" i="2"/>
  <c r="G87" i="2" s="1"/>
  <c r="L87" i="2" s="1"/>
  <c r="R87" i="2"/>
  <c r="E88" i="2"/>
  <c r="F88" i="2" s="1"/>
  <c r="G88" i="2" s="1"/>
  <c r="J88" i="2" s="1"/>
  <c r="R88" i="2"/>
  <c r="E89" i="2"/>
  <c r="F89" i="2" s="1"/>
  <c r="G89" i="2" s="1"/>
  <c r="J89" i="2" s="1"/>
  <c r="R89" i="2"/>
  <c r="E90" i="2"/>
  <c r="F90" i="2" s="1"/>
  <c r="G90" i="2" s="1"/>
  <c r="L90" i="2" s="1"/>
  <c r="R90" i="2"/>
  <c r="E91" i="2"/>
  <c r="F91" i="2" s="1"/>
  <c r="G91" i="2" s="1"/>
  <c r="J91" i="2" s="1"/>
  <c r="R91" i="2"/>
  <c r="E92" i="2"/>
  <c r="F92" i="2"/>
  <c r="G92" i="2" s="1"/>
  <c r="J92" i="2" s="1"/>
  <c r="R92" i="2"/>
  <c r="E93" i="2"/>
  <c r="F93" i="2" s="1"/>
  <c r="G93" i="2" s="1"/>
  <c r="J93" i="2" s="1"/>
  <c r="R93" i="2"/>
  <c r="E94" i="2"/>
  <c r="F94" i="2" s="1"/>
  <c r="G94" i="2" s="1"/>
  <c r="N94" i="2" s="1"/>
  <c r="R94" i="2"/>
  <c r="E95" i="2"/>
  <c r="F95" i="2"/>
  <c r="G95" i="2"/>
  <c r="J95" i="2" s="1"/>
  <c r="R95" i="2"/>
  <c r="E96" i="2"/>
  <c r="F96" i="2" s="1"/>
  <c r="G96" i="2" s="1"/>
  <c r="J96" i="2" s="1"/>
  <c r="R96" i="2"/>
  <c r="E97" i="2"/>
  <c r="F97" i="2" s="1"/>
  <c r="G97" i="2" s="1"/>
  <c r="N97" i="2" s="1"/>
  <c r="R97" i="2"/>
  <c r="E98" i="2"/>
  <c r="F98" i="2" s="1"/>
  <c r="G98" i="2" s="1"/>
  <c r="J98" i="2" s="1"/>
  <c r="R98" i="2"/>
  <c r="E99" i="2"/>
  <c r="F99" i="2" s="1"/>
  <c r="G99" i="2" s="1"/>
  <c r="J99" i="2" s="1"/>
  <c r="R99" i="2"/>
  <c r="E100" i="2"/>
  <c r="F100" i="2" s="1"/>
  <c r="G100" i="2" s="1"/>
  <c r="N100" i="2" s="1"/>
  <c r="R100" i="2"/>
  <c r="E101" i="2"/>
  <c r="F101" i="2" s="1"/>
  <c r="G101" i="2" s="1"/>
  <c r="J101" i="2" s="1"/>
  <c r="R101" i="2"/>
  <c r="E102" i="2"/>
  <c r="F102" i="2" s="1"/>
  <c r="G102" i="2" s="1"/>
  <c r="J102" i="2" s="1"/>
  <c r="R102" i="2"/>
  <c r="E103" i="2"/>
  <c r="F103" i="2"/>
  <c r="G103" i="2" s="1"/>
  <c r="J103" i="2" s="1"/>
  <c r="R103" i="2"/>
  <c r="E104" i="2"/>
  <c r="F104" i="2" s="1"/>
  <c r="G104" i="2" s="1"/>
  <c r="J104" i="2" s="1"/>
  <c r="R104" i="2"/>
  <c r="E105" i="2"/>
  <c r="F105" i="2" s="1"/>
  <c r="G105" i="2"/>
  <c r="J105" i="2" s="1"/>
  <c r="R105" i="2"/>
  <c r="E106" i="2"/>
  <c r="F106" i="2" s="1"/>
  <c r="G106" i="2" s="1"/>
  <c r="N106" i="2" s="1"/>
  <c r="R106" i="2"/>
  <c r="E107" i="2"/>
  <c r="F107" i="2" s="1"/>
  <c r="G107" i="2" s="1"/>
  <c r="N107" i="2" s="1"/>
  <c r="R107" i="2"/>
  <c r="E108" i="2"/>
  <c r="F108" i="2" s="1"/>
  <c r="G108" i="2" s="1"/>
  <c r="N108" i="2" s="1"/>
  <c r="R108" i="2"/>
  <c r="E109" i="2"/>
  <c r="F109" i="2" s="1"/>
  <c r="G109" i="2" s="1"/>
  <c r="N109" i="2" s="1"/>
  <c r="R109" i="2"/>
  <c r="E110" i="2"/>
  <c r="F110" i="2"/>
  <c r="G110" i="2" s="1"/>
  <c r="N110" i="2" s="1"/>
  <c r="R110" i="2"/>
  <c r="E111" i="2"/>
  <c r="F111" i="2" s="1"/>
  <c r="G111" i="2" s="1"/>
  <c r="N111" i="2" s="1"/>
  <c r="R111" i="2"/>
  <c r="E112" i="2"/>
  <c r="F112" i="2" s="1"/>
  <c r="G112" i="2" s="1"/>
  <c r="N112" i="2" s="1"/>
  <c r="R112" i="2"/>
  <c r="E113" i="2"/>
  <c r="F113" i="2" s="1"/>
  <c r="G113" i="2" s="1"/>
  <c r="N113" i="2" s="1"/>
  <c r="R113" i="2"/>
  <c r="E114" i="2"/>
  <c r="F114" i="2" s="1"/>
  <c r="G114" i="2" s="1"/>
  <c r="N114" i="2" s="1"/>
  <c r="R114" i="2"/>
  <c r="E115" i="2"/>
  <c r="F115" i="2" s="1"/>
  <c r="G115" i="2" s="1"/>
  <c r="N115" i="2" s="1"/>
  <c r="R115" i="2"/>
  <c r="E116" i="2"/>
  <c r="F116" i="2" s="1"/>
  <c r="G116" i="2" s="1"/>
  <c r="N116" i="2" s="1"/>
  <c r="R116" i="2"/>
  <c r="E117" i="2"/>
  <c r="F117" i="2"/>
  <c r="G117" i="2" s="1"/>
  <c r="N117" i="2" s="1"/>
  <c r="R117" i="2"/>
  <c r="E118" i="2"/>
  <c r="F118" i="2" s="1"/>
  <c r="G118" i="2" s="1"/>
  <c r="N118" i="2" s="1"/>
  <c r="R118" i="2"/>
  <c r="E119" i="2"/>
  <c r="F119" i="2"/>
  <c r="G119" i="2" s="1"/>
  <c r="N119" i="2" s="1"/>
  <c r="R119" i="2"/>
  <c r="E120" i="2"/>
  <c r="F120" i="2" s="1"/>
  <c r="G120" i="2" s="1"/>
  <c r="N120" i="2" s="1"/>
  <c r="R120" i="2"/>
  <c r="E121" i="2"/>
  <c r="F121" i="2" s="1"/>
  <c r="G121" i="2" s="1"/>
  <c r="J121" i="2" s="1"/>
  <c r="R121" i="2"/>
  <c r="E122" i="2"/>
  <c r="F122" i="2" s="1"/>
  <c r="G122" i="2" s="1"/>
  <c r="J122" i="2" s="1"/>
  <c r="R122" i="2"/>
  <c r="E123" i="2"/>
  <c r="F123" i="2" s="1"/>
  <c r="G123" i="2" s="1"/>
  <c r="J123" i="2" s="1"/>
  <c r="R123" i="2"/>
  <c r="E124" i="2"/>
  <c r="F124" i="2"/>
  <c r="G124" i="2" s="1"/>
  <c r="I124" i="2" s="1"/>
  <c r="R124" i="2"/>
  <c r="E125" i="2"/>
  <c r="F125" i="2" s="1"/>
  <c r="G125" i="2" s="1"/>
  <c r="J125" i="2" s="1"/>
  <c r="R125" i="2"/>
  <c r="E126" i="2"/>
  <c r="F126" i="2"/>
  <c r="G126" i="2" s="1"/>
  <c r="N126" i="2" s="1"/>
  <c r="R126" i="2"/>
  <c r="E127" i="2"/>
  <c r="F127" i="2" s="1"/>
  <c r="G127" i="2" s="1"/>
  <c r="I127" i="2" s="1"/>
  <c r="R127" i="2"/>
  <c r="E128" i="2"/>
  <c r="F128" i="2" s="1"/>
  <c r="G128" i="2" s="1"/>
  <c r="I128" i="2" s="1"/>
  <c r="R128" i="2"/>
  <c r="E129" i="2"/>
  <c r="F129" i="2" s="1"/>
  <c r="G129" i="2" s="1"/>
  <c r="J129" i="2" s="1"/>
  <c r="R129" i="2"/>
  <c r="E130" i="2"/>
  <c r="F130" i="2" s="1"/>
  <c r="G130" i="2" s="1"/>
  <c r="I130" i="2" s="1"/>
  <c r="R130" i="2"/>
  <c r="E131" i="2"/>
  <c r="F131" i="2" s="1"/>
  <c r="G131" i="2" s="1"/>
  <c r="J131" i="2" s="1"/>
  <c r="R131" i="2"/>
  <c r="E132" i="2"/>
  <c r="F132" i="2"/>
  <c r="G132" i="2" s="1"/>
  <c r="N132" i="2" s="1"/>
  <c r="R132" i="2"/>
  <c r="E133" i="2"/>
  <c r="F133" i="2"/>
  <c r="G133" i="2" s="1"/>
  <c r="J133" i="2" s="1"/>
  <c r="R133" i="2"/>
  <c r="E134" i="2"/>
  <c r="F134" i="2" s="1"/>
  <c r="G134" i="2" s="1"/>
  <c r="J134" i="2" s="1"/>
  <c r="R134" i="2"/>
  <c r="E135" i="2"/>
  <c r="F135" i="2"/>
  <c r="G135" i="2" s="1"/>
  <c r="J135" i="2" s="1"/>
  <c r="R135" i="2"/>
  <c r="E136" i="2"/>
  <c r="F136" i="2" s="1"/>
  <c r="G136" i="2" s="1"/>
  <c r="I136" i="2" s="1"/>
  <c r="R136" i="2"/>
  <c r="E137" i="2"/>
  <c r="F137" i="2" s="1"/>
  <c r="G137" i="2"/>
  <c r="I137" i="2" s="1"/>
  <c r="R137" i="2"/>
  <c r="E138" i="2"/>
  <c r="F138" i="2" s="1"/>
  <c r="G138" i="2" s="1"/>
  <c r="J138" i="2" s="1"/>
  <c r="R138" i="2"/>
  <c r="E139" i="2"/>
  <c r="F139" i="2" s="1"/>
  <c r="G139" i="2" s="1"/>
  <c r="I139" i="2" s="1"/>
  <c r="R139" i="2"/>
  <c r="E140" i="2"/>
  <c r="F140" i="2" s="1"/>
  <c r="G140" i="2" s="1"/>
  <c r="J140" i="2" s="1"/>
  <c r="R140" i="2"/>
  <c r="E141" i="2"/>
  <c r="F141" i="2" s="1"/>
  <c r="G141" i="2" s="1"/>
  <c r="J141" i="2" s="1"/>
  <c r="R141" i="2"/>
  <c r="E142" i="2"/>
  <c r="F142" i="2"/>
  <c r="G142" i="2" s="1"/>
  <c r="N142" i="2" s="1"/>
  <c r="R142" i="2"/>
  <c r="E143" i="2"/>
  <c r="F143" i="2" s="1"/>
  <c r="G143" i="2" s="1"/>
  <c r="I143" i="2" s="1"/>
  <c r="R143" i="2"/>
  <c r="E144" i="2"/>
  <c r="F144" i="2" s="1"/>
  <c r="G144" i="2" s="1"/>
  <c r="I144" i="2" s="1"/>
  <c r="R144" i="2"/>
  <c r="E145" i="2"/>
  <c r="F145" i="2" s="1"/>
  <c r="G145" i="2" s="1"/>
  <c r="J145" i="2" s="1"/>
  <c r="R145" i="2"/>
  <c r="E146" i="2"/>
  <c r="F146" i="2" s="1"/>
  <c r="G146" i="2" s="1"/>
  <c r="I146" i="2" s="1"/>
  <c r="R146" i="2"/>
  <c r="E147" i="2"/>
  <c r="F147" i="2" s="1"/>
  <c r="G147" i="2" s="1"/>
  <c r="I147" i="2" s="1"/>
  <c r="R147" i="2"/>
  <c r="E148" i="2"/>
  <c r="F148" i="2" s="1"/>
  <c r="G148" i="2" s="1"/>
  <c r="J148" i="2" s="1"/>
  <c r="R148" i="2"/>
  <c r="E149" i="2"/>
  <c r="F149" i="2"/>
  <c r="G149" i="2" s="1"/>
  <c r="J149" i="2" s="1"/>
  <c r="R149" i="2"/>
  <c r="E150" i="2"/>
  <c r="F150" i="2" s="1"/>
  <c r="G150" i="2" s="1"/>
  <c r="J150" i="2" s="1"/>
  <c r="R150" i="2"/>
  <c r="E151" i="2"/>
  <c r="F151" i="2"/>
  <c r="G151" i="2" s="1"/>
  <c r="J151" i="2" s="1"/>
  <c r="R151" i="2"/>
  <c r="E152" i="2"/>
  <c r="F152" i="2" s="1"/>
  <c r="G152" i="2" s="1"/>
  <c r="I152" i="2" s="1"/>
  <c r="R152" i="2"/>
  <c r="E153" i="2"/>
  <c r="F153" i="2" s="1"/>
  <c r="G153" i="2"/>
  <c r="N153" i="2" s="1"/>
  <c r="R153" i="2"/>
  <c r="E154" i="2"/>
  <c r="F154" i="2" s="1"/>
  <c r="G154" i="2" s="1"/>
  <c r="I154" i="2" s="1"/>
  <c r="R154" i="2"/>
  <c r="E155" i="2"/>
  <c r="F155" i="2" s="1"/>
  <c r="G155" i="2" s="1"/>
  <c r="I155" i="2" s="1"/>
  <c r="R155" i="2"/>
  <c r="E156" i="2"/>
  <c r="F156" i="2"/>
  <c r="G156" i="2" s="1"/>
  <c r="J156" i="2" s="1"/>
  <c r="R156" i="2"/>
  <c r="E157" i="2"/>
  <c r="F157" i="2" s="1"/>
  <c r="G157" i="2" s="1"/>
  <c r="J157" i="2" s="1"/>
  <c r="R157" i="2"/>
  <c r="E158" i="2"/>
  <c r="F158" i="2"/>
  <c r="G158" i="2" s="1"/>
  <c r="J158" i="2" s="1"/>
  <c r="R158" i="2"/>
  <c r="E159" i="2"/>
  <c r="F159" i="2"/>
  <c r="G159" i="2" s="1"/>
  <c r="I159" i="2" s="1"/>
  <c r="R159" i="2"/>
  <c r="E160" i="2"/>
  <c r="F160" i="2" s="1"/>
  <c r="G160" i="2" s="1"/>
  <c r="J160" i="2" s="1"/>
  <c r="R160" i="2"/>
  <c r="E161" i="2"/>
  <c r="F161" i="2" s="1"/>
  <c r="G161" i="2" s="1"/>
  <c r="N161" i="2" s="1"/>
  <c r="R161" i="2"/>
  <c r="E162" i="2"/>
  <c r="F162" i="2" s="1"/>
  <c r="G162" i="2" s="1"/>
  <c r="J162" i="2" s="1"/>
  <c r="R162" i="2"/>
  <c r="E163" i="2"/>
  <c r="F163" i="2"/>
  <c r="G163" i="2" s="1"/>
  <c r="I163" i="2" s="1"/>
  <c r="R163" i="2"/>
  <c r="E164" i="2"/>
  <c r="F164" i="2" s="1"/>
  <c r="G164" i="2" s="1"/>
  <c r="I164" i="2" s="1"/>
  <c r="R164" i="2"/>
  <c r="E165" i="2"/>
  <c r="F165" i="2"/>
  <c r="G165" i="2" s="1"/>
  <c r="J165" i="2" s="1"/>
  <c r="R165" i="2"/>
  <c r="E166" i="2"/>
  <c r="F166" i="2" s="1"/>
  <c r="G166" i="2" s="1"/>
  <c r="N166" i="2" s="1"/>
  <c r="R166" i="2"/>
  <c r="E167" i="2"/>
  <c r="F167" i="2" s="1"/>
  <c r="G167" i="2" s="1"/>
  <c r="N167" i="2" s="1"/>
  <c r="R167" i="2"/>
  <c r="E168" i="2"/>
  <c r="F168" i="2" s="1"/>
  <c r="G168" i="2" s="1"/>
  <c r="N168" i="2" s="1"/>
  <c r="R168" i="2"/>
  <c r="E169" i="2"/>
  <c r="F169" i="2" s="1"/>
  <c r="G169" i="2" s="1"/>
  <c r="N169" i="2" s="1"/>
  <c r="R169" i="2"/>
  <c r="E170" i="2"/>
  <c r="F170" i="2" s="1"/>
  <c r="G170" i="2" s="1"/>
  <c r="J170" i="2" s="1"/>
  <c r="R170" i="2"/>
  <c r="E171" i="2"/>
  <c r="F171" i="2"/>
  <c r="G171" i="2" s="1"/>
  <c r="I171" i="2" s="1"/>
  <c r="R171" i="2"/>
  <c r="E172" i="2"/>
  <c r="F172" i="2" s="1"/>
  <c r="G172" i="2" s="1"/>
  <c r="J172" i="2" s="1"/>
  <c r="R172" i="2"/>
  <c r="E173" i="2"/>
  <c r="F173" i="2" s="1"/>
  <c r="G173" i="2" s="1"/>
  <c r="J173" i="2" s="1"/>
  <c r="R173" i="2"/>
  <c r="E174" i="2"/>
  <c r="F174" i="2"/>
  <c r="G174" i="2" s="1"/>
  <c r="N174" i="2" s="1"/>
  <c r="R174" i="2"/>
  <c r="E175" i="2"/>
  <c r="F175" i="2"/>
  <c r="G175" i="2" s="1"/>
  <c r="J175" i="2" s="1"/>
  <c r="R175" i="2"/>
  <c r="E176" i="2"/>
  <c r="F176" i="2" s="1"/>
  <c r="G176" i="2" s="1"/>
  <c r="J176" i="2" s="1"/>
  <c r="R176" i="2"/>
  <c r="E177" i="2"/>
  <c r="F177" i="2" s="1"/>
  <c r="G177" i="2"/>
  <c r="J177" i="2" s="1"/>
  <c r="R177" i="2"/>
  <c r="E178" i="2"/>
  <c r="F178" i="2" s="1"/>
  <c r="G178" i="2" s="1"/>
  <c r="J178" i="2"/>
  <c r="R178" i="2"/>
  <c r="E179" i="2"/>
  <c r="F179" i="2" s="1"/>
  <c r="G179" i="2" s="1"/>
  <c r="J179" i="2" s="1"/>
  <c r="R179" i="2"/>
  <c r="E180" i="2"/>
  <c r="F180" i="2"/>
  <c r="G180" i="2" s="1"/>
  <c r="N180" i="2" s="1"/>
  <c r="R180" i="2"/>
  <c r="E181" i="2"/>
  <c r="F181" i="2"/>
  <c r="G181" i="2" s="1"/>
  <c r="J181" i="2" s="1"/>
  <c r="R181" i="2"/>
  <c r="E182" i="2"/>
  <c r="F182" i="2" s="1"/>
  <c r="G182" i="2" s="1"/>
  <c r="J182" i="2" s="1"/>
  <c r="R182" i="2"/>
  <c r="E183" i="2"/>
  <c r="F183" i="2"/>
  <c r="G183" i="2" s="1"/>
  <c r="I183" i="2" s="1"/>
  <c r="R183" i="2"/>
  <c r="E184" i="2"/>
  <c r="F184" i="2" s="1"/>
  <c r="G184" i="2" s="1"/>
  <c r="I184" i="2" s="1"/>
  <c r="R184" i="2"/>
  <c r="E185" i="2"/>
  <c r="F185" i="2" s="1"/>
  <c r="G185" i="2"/>
  <c r="I185" i="2" s="1"/>
  <c r="R185" i="2"/>
  <c r="E186" i="2"/>
  <c r="F186" i="2" s="1"/>
  <c r="G186" i="2" s="1"/>
  <c r="I186" i="2"/>
  <c r="R186" i="2"/>
  <c r="E187" i="2"/>
  <c r="F187" i="2" s="1"/>
  <c r="G187" i="2" s="1"/>
  <c r="J187" i="2" s="1"/>
  <c r="R187" i="2"/>
  <c r="E188" i="2"/>
  <c r="F188" i="2" s="1"/>
  <c r="G188" i="2" s="1"/>
  <c r="J188" i="2" s="1"/>
  <c r="R188" i="2"/>
  <c r="E189" i="2"/>
  <c r="F189" i="2"/>
  <c r="G189" i="2" s="1"/>
  <c r="J189" i="2" s="1"/>
  <c r="R189" i="2"/>
  <c r="E190" i="2"/>
  <c r="F190" i="2" s="1"/>
  <c r="G190" i="2" s="1"/>
  <c r="J190" i="2" s="1"/>
  <c r="R190" i="2"/>
  <c r="E191" i="2"/>
  <c r="F191" i="2"/>
  <c r="G191" i="2" s="1"/>
  <c r="J191" i="2" s="1"/>
  <c r="R191" i="2"/>
  <c r="E192" i="2"/>
  <c r="F192" i="2" s="1"/>
  <c r="G192" i="2" s="1"/>
  <c r="J192" i="2" s="1"/>
  <c r="R192" i="2"/>
  <c r="E193" i="2"/>
  <c r="F193" i="2" s="1"/>
  <c r="G193" i="2" s="1"/>
  <c r="J193" i="2" s="1"/>
  <c r="R193" i="2"/>
  <c r="E194" i="2"/>
  <c r="F194" i="2" s="1"/>
  <c r="G194" i="2" s="1"/>
  <c r="J194" i="2" s="1"/>
  <c r="R194" i="2"/>
  <c r="E195" i="2"/>
  <c r="F195" i="2" s="1"/>
  <c r="G195" i="2" s="1"/>
  <c r="J195" i="2" s="1"/>
  <c r="R195" i="2"/>
  <c r="E196" i="2"/>
  <c r="F196" i="2"/>
  <c r="G196" i="2" s="1"/>
  <c r="J196" i="2" s="1"/>
  <c r="R196" i="2"/>
  <c r="E197" i="2"/>
  <c r="F197" i="2" s="1"/>
  <c r="G197" i="2" s="1"/>
  <c r="J197" i="2" s="1"/>
  <c r="R197" i="2"/>
  <c r="E198" i="2"/>
  <c r="F198" i="2"/>
  <c r="G198" i="2" s="1"/>
  <c r="J198" i="2" s="1"/>
  <c r="R198" i="2"/>
  <c r="E199" i="2"/>
  <c r="F199" i="2" s="1"/>
  <c r="G199" i="2" s="1"/>
  <c r="J199" i="2" s="1"/>
  <c r="R199" i="2"/>
  <c r="E200" i="2"/>
  <c r="F200" i="2" s="1"/>
  <c r="G200" i="2"/>
  <c r="R200" i="2"/>
  <c r="E201" i="2"/>
  <c r="F201" i="2" s="1"/>
  <c r="G201" i="2" s="1"/>
  <c r="I201" i="2" s="1"/>
  <c r="R201" i="2"/>
  <c r="E202" i="2"/>
  <c r="F202" i="2"/>
  <c r="G202" i="2" s="1"/>
  <c r="J202" i="2" s="1"/>
  <c r="R202" i="2"/>
  <c r="E203" i="2"/>
  <c r="F203" i="2"/>
  <c r="G203" i="2" s="1"/>
  <c r="J203" i="2" s="1"/>
  <c r="R203" i="2"/>
  <c r="E204" i="2"/>
  <c r="F204" i="2" s="1"/>
  <c r="G204" i="2" s="1"/>
  <c r="J204" i="2" s="1"/>
  <c r="R204" i="2"/>
  <c r="E205" i="2"/>
  <c r="F205" i="2" s="1"/>
  <c r="G205" i="2" s="1"/>
  <c r="J205" i="2" s="1"/>
  <c r="R205" i="2"/>
  <c r="E206" i="2"/>
  <c r="F206" i="2" s="1"/>
  <c r="G206" i="2"/>
  <c r="J206" i="2" s="1"/>
  <c r="R206" i="2"/>
  <c r="E207" i="2"/>
  <c r="F207" i="2" s="1"/>
  <c r="G207" i="2"/>
  <c r="J207" i="2" s="1"/>
  <c r="R207" i="2"/>
  <c r="E208" i="2"/>
  <c r="F208" i="2"/>
  <c r="G208" i="2" s="1"/>
  <c r="J208" i="2" s="1"/>
  <c r="R208" i="2"/>
  <c r="E209" i="2"/>
  <c r="F209" i="2"/>
  <c r="R209" i="2"/>
  <c r="E210" i="2"/>
  <c r="F210" i="2" s="1"/>
  <c r="G210" i="2" s="1"/>
  <c r="I210" i="2" s="1"/>
  <c r="R210" i="2"/>
  <c r="E211" i="2"/>
  <c r="F211" i="2" s="1"/>
  <c r="G211" i="2" s="1"/>
  <c r="J211" i="2" s="1"/>
  <c r="R211" i="2"/>
  <c r="E212" i="2"/>
  <c r="F212" i="2" s="1"/>
  <c r="G212" i="2" s="1"/>
  <c r="J212" i="2" s="1"/>
  <c r="R212" i="2"/>
  <c r="E213" i="2"/>
  <c r="F213" i="2" s="1"/>
  <c r="G213" i="2" s="1"/>
  <c r="I213" i="2" s="1"/>
  <c r="R213" i="2"/>
  <c r="E214" i="2"/>
  <c r="F214" i="2" s="1"/>
  <c r="G214" i="2" s="1"/>
  <c r="J214" i="2" s="1"/>
  <c r="R214" i="2"/>
  <c r="E215" i="2"/>
  <c r="F215" i="2" s="1"/>
  <c r="G215" i="2" s="1"/>
  <c r="J215" i="2" s="1"/>
  <c r="R215" i="2"/>
  <c r="E216" i="2"/>
  <c r="F216" i="2" s="1"/>
  <c r="G216" i="2" s="1"/>
  <c r="J216" i="2" s="1"/>
  <c r="R216" i="2"/>
  <c r="E217" i="2"/>
  <c r="F217" i="2" s="1"/>
  <c r="G217" i="2" s="1"/>
  <c r="I217" i="2" s="1"/>
  <c r="R217" i="2"/>
  <c r="E218" i="2"/>
  <c r="F218" i="2" s="1"/>
  <c r="G218" i="2" s="1"/>
  <c r="J218" i="2" s="1"/>
  <c r="R218" i="2"/>
  <c r="E219" i="2"/>
  <c r="F219" i="2"/>
  <c r="G219" i="2" s="1"/>
  <c r="J219" i="2" s="1"/>
  <c r="R219" i="2"/>
  <c r="E220" i="2"/>
  <c r="F220" i="2" s="1"/>
  <c r="G220" i="2" s="1"/>
  <c r="J220" i="2" s="1"/>
  <c r="R220" i="2"/>
  <c r="E221" i="2"/>
  <c r="F221" i="2"/>
  <c r="G221" i="2" s="1"/>
  <c r="I221" i="2" s="1"/>
  <c r="R221" i="2"/>
  <c r="E222" i="2"/>
  <c r="F222" i="2" s="1"/>
  <c r="G222" i="2" s="1"/>
  <c r="I222" i="2" s="1"/>
  <c r="R222" i="2"/>
  <c r="E223" i="2"/>
  <c r="F223" i="2" s="1"/>
  <c r="G223" i="2"/>
  <c r="J223" i="2" s="1"/>
  <c r="R223" i="2"/>
  <c r="E224" i="2"/>
  <c r="F224" i="2" s="1"/>
  <c r="G224" i="2" s="1"/>
  <c r="J224" i="2" s="1"/>
  <c r="R224" i="2"/>
  <c r="E225" i="2"/>
  <c r="F225" i="2" s="1"/>
  <c r="G225" i="2"/>
  <c r="J225" i="2" s="1"/>
  <c r="R225" i="2"/>
  <c r="E226" i="2"/>
  <c r="F226" i="2"/>
  <c r="G226" i="2" s="1"/>
  <c r="J226" i="2" s="1"/>
  <c r="R226" i="2"/>
  <c r="E227" i="2"/>
  <c r="F227" i="2" s="1"/>
  <c r="G227" i="2" s="1"/>
  <c r="J227" i="2" s="1"/>
  <c r="R227" i="2"/>
  <c r="E228" i="2"/>
  <c r="F228" i="2" s="1"/>
  <c r="G228" i="2" s="1"/>
  <c r="J228" i="2" s="1"/>
  <c r="R228" i="2"/>
  <c r="E229" i="2"/>
  <c r="F229" i="2"/>
  <c r="G229" i="2" s="1"/>
  <c r="J229" i="2" s="1"/>
  <c r="R229" i="2"/>
  <c r="E230" i="2"/>
  <c r="F230" i="2"/>
  <c r="G230" i="2" s="1"/>
  <c r="I230" i="2" s="1"/>
  <c r="R230" i="2"/>
  <c r="E231" i="2"/>
  <c r="F231" i="2" s="1"/>
  <c r="G231" i="2" s="1"/>
  <c r="J231" i="2" s="1"/>
  <c r="R231" i="2"/>
  <c r="E232" i="2"/>
  <c r="F232" i="2" s="1"/>
  <c r="G232" i="2" s="1"/>
  <c r="I232" i="2" s="1"/>
  <c r="R232" i="2"/>
  <c r="E233" i="2"/>
  <c r="F233" i="2" s="1"/>
  <c r="G233" i="2" s="1"/>
  <c r="J233" i="2" s="1"/>
  <c r="R233" i="2"/>
  <c r="E234" i="2"/>
  <c r="F234" i="2" s="1"/>
  <c r="G234" i="2" s="1"/>
  <c r="J234" i="2" s="1"/>
  <c r="R234" i="2"/>
  <c r="E235" i="2"/>
  <c r="F235" i="2" s="1"/>
  <c r="G235" i="2" s="1"/>
  <c r="N235" i="2" s="1"/>
  <c r="R235" i="2"/>
  <c r="E236" i="2"/>
  <c r="F236" i="2"/>
  <c r="G236" i="2" s="1"/>
  <c r="J236" i="2" s="1"/>
  <c r="R236" i="2"/>
  <c r="E237" i="2"/>
  <c r="F237" i="2"/>
  <c r="G237" i="2" s="1"/>
  <c r="I237" i="2" s="1"/>
  <c r="R237" i="2"/>
  <c r="E238" i="2"/>
  <c r="F238" i="2" s="1"/>
  <c r="G238" i="2" s="1"/>
  <c r="I238" i="2" s="1"/>
  <c r="R238" i="2"/>
  <c r="E239" i="2"/>
  <c r="F239" i="2" s="1"/>
  <c r="G239" i="2" s="1"/>
  <c r="H239" i="2" s="1"/>
  <c r="R239" i="2"/>
  <c r="E240" i="2"/>
  <c r="F240" i="2" s="1"/>
  <c r="G240" i="2" s="1"/>
  <c r="J240" i="2" s="1"/>
  <c r="R240" i="2"/>
  <c r="E241" i="2"/>
  <c r="F241" i="2"/>
  <c r="G241" i="2" s="1"/>
  <c r="J241" i="2" s="1"/>
  <c r="R241" i="2"/>
  <c r="E242" i="2"/>
  <c r="F242" i="2" s="1"/>
  <c r="G242" i="2" s="1"/>
  <c r="I242" i="2" s="1"/>
  <c r="R242" i="2"/>
  <c r="E243" i="2"/>
  <c r="F243" i="2" s="1"/>
  <c r="G243" i="2" s="1"/>
  <c r="N243" i="2" s="1"/>
  <c r="R243" i="2"/>
  <c r="E244" i="2"/>
  <c r="F244" i="2"/>
  <c r="G244" i="2" s="1"/>
  <c r="N244" i="2" s="1"/>
  <c r="R244" i="2"/>
  <c r="E245" i="2"/>
  <c r="F245" i="2" s="1"/>
  <c r="G245" i="2" s="1"/>
  <c r="N245" i="2" s="1"/>
  <c r="R245" i="2"/>
  <c r="E246" i="2"/>
  <c r="F246" i="2" s="1"/>
  <c r="G246" i="2" s="1"/>
  <c r="N246" i="2" s="1"/>
  <c r="R246" i="2"/>
  <c r="E247" i="2"/>
  <c r="F247" i="2" s="1"/>
  <c r="G247" i="2" s="1"/>
  <c r="I247" i="2"/>
  <c r="R247" i="2"/>
  <c r="E248" i="2"/>
  <c r="F248" i="2" s="1"/>
  <c r="G248" i="2" s="1"/>
  <c r="J248" i="2" s="1"/>
  <c r="R248" i="2"/>
  <c r="E249" i="2"/>
  <c r="F249" i="2" s="1"/>
  <c r="G249" i="2" s="1"/>
  <c r="I249" i="2" s="1"/>
  <c r="R249" i="2"/>
  <c r="E250" i="2"/>
  <c r="F250" i="2" s="1"/>
  <c r="G250" i="2" s="1"/>
  <c r="I250" i="2" s="1"/>
  <c r="R250" i="2"/>
  <c r="E251" i="2"/>
  <c r="F251" i="2" s="1"/>
  <c r="G251" i="2" s="1"/>
  <c r="I251" i="2" s="1"/>
  <c r="R251" i="2"/>
  <c r="E252" i="2"/>
  <c r="F252" i="2" s="1"/>
  <c r="G252" i="2" s="1"/>
  <c r="N252" i="2" s="1"/>
  <c r="R252" i="2"/>
  <c r="E253" i="2"/>
  <c r="F253" i="2" s="1"/>
  <c r="G253" i="2" s="1"/>
  <c r="N253" i="2" s="1"/>
  <c r="R253" i="2"/>
  <c r="E254" i="2"/>
  <c r="F254" i="2" s="1"/>
  <c r="G254" i="2" s="1"/>
  <c r="I254" i="2" s="1"/>
  <c r="R254" i="2"/>
  <c r="E255" i="2"/>
  <c r="F255" i="2" s="1"/>
  <c r="G255" i="2" s="1"/>
  <c r="N255" i="2" s="1"/>
  <c r="R255" i="2"/>
  <c r="E256" i="2"/>
  <c r="F256" i="2"/>
  <c r="G256" i="2" s="1"/>
  <c r="J256" i="2" s="1"/>
  <c r="R256" i="2"/>
  <c r="E257" i="2"/>
  <c r="F257" i="2" s="1"/>
  <c r="G257" i="2" s="1"/>
  <c r="I257" i="2" s="1"/>
  <c r="R257" i="2"/>
  <c r="E258" i="2"/>
  <c r="F258" i="2" s="1"/>
  <c r="G258" i="2" s="1"/>
  <c r="I258" i="2" s="1"/>
  <c r="R258" i="2"/>
  <c r="E259" i="2"/>
  <c r="F259" i="2" s="1"/>
  <c r="G259" i="2"/>
  <c r="I259" i="2" s="1"/>
  <c r="R259" i="2"/>
  <c r="E260" i="2"/>
  <c r="F260" i="2" s="1"/>
  <c r="G260" i="2" s="1"/>
  <c r="I260" i="2" s="1"/>
  <c r="R260" i="2"/>
  <c r="E261" i="2"/>
  <c r="F261" i="2" s="1"/>
  <c r="G261" i="2" s="1"/>
  <c r="J261" i="2" s="1"/>
  <c r="R261" i="2"/>
  <c r="E262" i="2"/>
  <c r="F262" i="2"/>
  <c r="G262" i="2" s="1"/>
  <c r="J262" i="2" s="1"/>
  <c r="R262" i="2"/>
  <c r="E263" i="2"/>
  <c r="F263" i="2" s="1"/>
  <c r="G263" i="2" s="1"/>
  <c r="J263" i="2" s="1"/>
  <c r="R263" i="2"/>
  <c r="E264" i="2"/>
  <c r="F264" i="2"/>
  <c r="G264" i="2" s="1"/>
  <c r="N264" i="2" s="1"/>
  <c r="R264" i="2"/>
  <c r="E265" i="2"/>
  <c r="F265" i="2" s="1"/>
  <c r="G265" i="2" s="1"/>
  <c r="J265" i="2" s="1"/>
  <c r="R265" i="2"/>
  <c r="E266" i="2"/>
  <c r="F266" i="2" s="1"/>
  <c r="G266" i="2" s="1"/>
  <c r="J266" i="2"/>
  <c r="R266" i="2"/>
  <c r="E267" i="2"/>
  <c r="F267" i="2" s="1"/>
  <c r="G267" i="2" s="1"/>
  <c r="J267" i="2" s="1"/>
  <c r="R267" i="2"/>
  <c r="E268" i="2"/>
  <c r="F268" i="2" s="1"/>
  <c r="G268" i="2" s="1"/>
  <c r="J268" i="2" s="1"/>
  <c r="R268" i="2"/>
  <c r="E269" i="2"/>
  <c r="F269" i="2" s="1"/>
  <c r="G269" i="2" s="1"/>
  <c r="J269" i="2" s="1"/>
  <c r="R269" i="2"/>
  <c r="E270" i="2"/>
  <c r="F270" i="2" s="1"/>
  <c r="G270" i="2" s="1"/>
  <c r="I270" i="2" s="1"/>
  <c r="R270" i="2"/>
  <c r="E271" i="2"/>
  <c r="F271" i="2" s="1"/>
  <c r="G271" i="2" s="1"/>
  <c r="J271" i="2" s="1"/>
  <c r="R271" i="2"/>
  <c r="E272" i="2"/>
  <c r="F272" i="2"/>
  <c r="G272" i="2" s="1"/>
  <c r="J272" i="2" s="1"/>
  <c r="R272" i="2"/>
  <c r="E273" i="2"/>
  <c r="F273" i="2"/>
  <c r="G273" i="2" s="1"/>
  <c r="N273" i="2" s="1"/>
  <c r="R273" i="2"/>
  <c r="E274" i="2"/>
  <c r="F274" i="2" s="1"/>
  <c r="G274" i="2" s="1"/>
  <c r="N274" i="2" s="1"/>
  <c r="R274" i="2"/>
  <c r="E275" i="2"/>
  <c r="F275" i="2" s="1"/>
  <c r="G275" i="2"/>
  <c r="J275" i="2" s="1"/>
  <c r="R275" i="2"/>
  <c r="E276" i="2"/>
  <c r="F276" i="2" s="1"/>
  <c r="G276" i="2" s="1"/>
  <c r="J276" i="2" s="1"/>
  <c r="R276" i="2"/>
  <c r="E277" i="2"/>
  <c r="F277" i="2" s="1"/>
  <c r="G277" i="2" s="1"/>
  <c r="I277" i="2" s="1"/>
  <c r="R277" i="2"/>
  <c r="E278" i="2"/>
  <c r="F278" i="2" s="1"/>
  <c r="G278" i="2" s="1"/>
  <c r="I278" i="2" s="1"/>
  <c r="R278" i="2"/>
  <c r="E279" i="2"/>
  <c r="F279" i="2" s="1"/>
  <c r="G279" i="2" s="1"/>
  <c r="J279" i="2" s="1"/>
  <c r="R279" i="2"/>
  <c r="E280" i="2"/>
  <c r="F280" i="2"/>
  <c r="G280" i="2" s="1"/>
  <c r="J280" i="2" s="1"/>
  <c r="R280" i="2"/>
  <c r="E281" i="2"/>
  <c r="F281" i="2"/>
  <c r="G281" i="2" s="1"/>
  <c r="J281" i="2" s="1"/>
  <c r="R281" i="2"/>
  <c r="E282" i="2"/>
  <c r="F282" i="2" s="1"/>
  <c r="G282" i="2" s="1"/>
  <c r="J282" i="2" s="1"/>
  <c r="R282" i="2"/>
  <c r="E283" i="2"/>
  <c r="F283" i="2" s="1"/>
  <c r="G283" i="2"/>
  <c r="J283" i="2" s="1"/>
  <c r="R283" i="2"/>
  <c r="E284" i="2"/>
  <c r="F284" i="2" s="1"/>
  <c r="G284" i="2" s="1"/>
  <c r="J284" i="2" s="1"/>
  <c r="R284" i="2"/>
  <c r="E285" i="2"/>
  <c r="F285" i="2" s="1"/>
  <c r="G285" i="2" s="1"/>
  <c r="J285" i="2" s="1"/>
  <c r="R285" i="2"/>
  <c r="E286" i="2"/>
  <c r="F286" i="2" s="1"/>
  <c r="G286" i="2" s="1"/>
  <c r="J286" i="2" s="1"/>
  <c r="R286" i="2"/>
  <c r="E287" i="2"/>
  <c r="F287" i="2" s="1"/>
  <c r="G287" i="2" s="1"/>
  <c r="J287" i="2" s="1"/>
  <c r="R287" i="2"/>
  <c r="E288" i="2"/>
  <c r="F288" i="2"/>
  <c r="G288" i="2" s="1"/>
  <c r="J288" i="2" s="1"/>
  <c r="R288" i="2"/>
  <c r="E289" i="2"/>
  <c r="F289" i="2"/>
  <c r="G289" i="2" s="1"/>
  <c r="J289" i="2" s="1"/>
  <c r="R289" i="2"/>
  <c r="E290" i="2"/>
  <c r="F290" i="2" s="1"/>
  <c r="G290" i="2" s="1"/>
  <c r="J290" i="2" s="1"/>
  <c r="R290" i="2"/>
  <c r="E291" i="2"/>
  <c r="F291" i="2" s="1"/>
  <c r="G291" i="2"/>
  <c r="N291" i="2" s="1"/>
  <c r="R291" i="2"/>
  <c r="E292" i="2"/>
  <c r="F292" i="2" s="1"/>
  <c r="G292" i="2" s="1"/>
  <c r="J292" i="2" s="1"/>
  <c r="R292" i="2"/>
  <c r="E293" i="2"/>
  <c r="F293" i="2" s="1"/>
  <c r="G293" i="2" s="1"/>
  <c r="J293" i="2" s="1"/>
  <c r="R293" i="2"/>
  <c r="E294" i="2"/>
  <c r="F294" i="2" s="1"/>
  <c r="G294" i="2" s="1"/>
  <c r="N294" i="2" s="1"/>
  <c r="R294" i="2"/>
  <c r="E295" i="2"/>
  <c r="F295" i="2" s="1"/>
  <c r="G295" i="2" s="1"/>
  <c r="N295" i="2" s="1"/>
  <c r="R295" i="2"/>
  <c r="E296" i="2"/>
  <c r="F296" i="2"/>
  <c r="G296" i="2" s="1"/>
  <c r="N296" i="2" s="1"/>
  <c r="R296" i="2"/>
  <c r="E297" i="2"/>
  <c r="F297" i="2"/>
  <c r="G297" i="2" s="1"/>
  <c r="J297" i="2" s="1"/>
  <c r="R297" i="2"/>
  <c r="E298" i="2"/>
  <c r="F298" i="2" s="1"/>
  <c r="G298" i="2" s="1"/>
  <c r="J298" i="2" s="1"/>
  <c r="R298" i="2"/>
  <c r="E299" i="2"/>
  <c r="F299" i="2" s="1"/>
  <c r="G299" i="2"/>
  <c r="N299" i="2" s="1"/>
  <c r="R299" i="2"/>
  <c r="E300" i="2"/>
  <c r="F300" i="2" s="1"/>
  <c r="G300" i="2" s="1"/>
  <c r="J300" i="2" s="1"/>
  <c r="R300" i="2"/>
  <c r="E301" i="2"/>
  <c r="F301" i="2" s="1"/>
  <c r="G301" i="2" s="1"/>
  <c r="N301" i="2" s="1"/>
  <c r="R301" i="2"/>
  <c r="E302" i="2"/>
  <c r="F302" i="2" s="1"/>
  <c r="G302" i="2" s="1"/>
  <c r="J302" i="2" s="1"/>
  <c r="R302" i="2"/>
  <c r="E303" i="2"/>
  <c r="F303" i="2" s="1"/>
  <c r="G303" i="2" s="1"/>
  <c r="J303" i="2" s="1"/>
  <c r="R303" i="2"/>
  <c r="E304" i="2"/>
  <c r="F304" i="2"/>
  <c r="G304" i="2" s="1"/>
  <c r="N304" i="2" s="1"/>
  <c r="R304" i="2"/>
  <c r="E305" i="2"/>
  <c r="F305" i="2"/>
  <c r="G305" i="2" s="1"/>
  <c r="J305" i="2" s="1"/>
  <c r="R305" i="2"/>
  <c r="E306" i="2"/>
  <c r="F306" i="2" s="1"/>
  <c r="G306" i="2" s="1"/>
  <c r="J306" i="2" s="1"/>
  <c r="R306" i="2"/>
  <c r="E307" i="2"/>
  <c r="F307" i="2" s="1"/>
  <c r="G307" i="2"/>
  <c r="N307" i="2" s="1"/>
  <c r="R307" i="2"/>
  <c r="E308" i="2"/>
  <c r="F308" i="2" s="1"/>
  <c r="G308" i="2" s="1"/>
  <c r="J308" i="2" s="1"/>
  <c r="R308" i="2"/>
  <c r="E309" i="2"/>
  <c r="F309" i="2" s="1"/>
  <c r="G309" i="2" s="1"/>
  <c r="N309" i="2" s="1"/>
  <c r="R309" i="2"/>
  <c r="E310" i="2"/>
  <c r="F310" i="2" s="1"/>
  <c r="G310" i="2" s="1"/>
  <c r="N310" i="2" s="1"/>
  <c r="R310" i="2"/>
  <c r="E311" i="2"/>
  <c r="F311" i="2" s="1"/>
  <c r="G311" i="2" s="1"/>
  <c r="N311" i="2" s="1"/>
  <c r="R311" i="2"/>
  <c r="E312" i="2"/>
  <c r="F312" i="2"/>
  <c r="G312" i="2" s="1"/>
  <c r="J312" i="2" s="1"/>
  <c r="R312" i="2"/>
  <c r="E313" i="2"/>
  <c r="F313" i="2"/>
  <c r="G313" i="2" s="1"/>
  <c r="N313" i="2" s="1"/>
  <c r="R313" i="2"/>
  <c r="E314" i="2"/>
  <c r="F314" i="2" s="1"/>
  <c r="G314" i="2" s="1"/>
  <c r="N314" i="2" s="1"/>
  <c r="R314" i="2"/>
  <c r="E315" i="2"/>
  <c r="F315" i="2" s="1"/>
  <c r="G315" i="2"/>
  <c r="J315" i="2" s="1"/>
  <c r="R315" i="2"/>
  <c r="E316" i="2"/>
  <c r="F316" i="2" s="1"/>
  <c r="G316" i="2" s="1"/>
  <c r="N316" i="2" s="1"/>
  <c r="R316" i="2"/>
  <c r="E317" i="2"/>
  <c r="F317" i="2" s="1"/>
  <c r="G317" i="2" s="1"/>
  <c r="N317" i="2" s="1"/>
  <c r="R317" i="2"/>
  <c r="E318" i="2"/>
  <c r="F318" i="2" s="1"/>
  <c r="G318" i="2" s="1"/>
  <c r="J318" i="2" s="1"/>
  <c r="R318" i="2"/>
  <c r="E319" i="2"/>
  <c r="F319" i="2" s="1"/>
  <c r="G319" i="2" s="1"/>
  <c r="N319" i="2" s="1"/>
  <c r="R319" i="2"/>
  <c r="E320" i="2"/>
  <c r="F320" i="2"/>
  <c r="G320" i="2" s="1"/>
  <c r="N320" i="2" s="1"/>
  <c r="R320" i="2"/>
  <c r="E321" i="2"/>
  <c r="F321" i="2"/>
  <c r="G321" i="2" s="1"/>
  <c r="J321" i="2" s="1"/>
  <c r="R321" i="2"/>
  <c r="E322" i="2"/>
  <c r="F322" i="2" s="1"/>
  <c r="G322" i="2" s="1"/>
  <c r="J322" i="2" s="1"/>
  <c r="R322" i="2"/>
  <c r="E323" i="2"/>
  <c r="F323" i="2" s="1"/>
  <c r="G323" i="2"/>
  <c r="J323" i="2" s="1"/>
  <c r="R323" i="2"/>
  <c r="E324" i="2"/>
  <c r="F324" i="2" s="1"/>
  <c r="G324" i="2" s="1"/>
  <c r="N324" i="2" s="1"/>
  <c r="R324" i="2"/>
  <c r="E325" i="2"/>
  <c r="F325" i="2" s="1"/>
  <c r="G325" i="2" s="1"/>
  <c r="N325" i="2" s="1"/>
  <c r="R325" i="2"/>
  <c r="E326" i="2"/>
  <c r="F326" i="2" s="1"/>
  <c r="G326" i="2" s="1"/>
  <c r="N326" i="2" s="1"/>
  <c r="R326" i="2"/>
  <c r="E327" i="2"/>
  <c r="F327" i="2" s="1"/>
  <c r="G327" i="2" s="1"/>
  <c r="N327" i="2" s="1"/>
  <c r="R327" i="2"/>
  <c r="E328" i="2"/>
  <c r="F328" i="2"/>
  <c r="G328" i="2" s="1"/>
  <c r="N328" i="2" s="1"/>
  <c r="R328" i="2"/>
  <c r="E329" i="2"/>
  <c r="F329" i="2"/>
  <c r="G329" i="2" s="1"/>
  <c r="N329" i="2" s="1"/>
  <c r="R329" i="2"/>
  <c r="E330" i="2"/>
  <c r="F330" i="2" s="1"/>
  <c r="G330" i="2" s="1"/>
  <c r="J330" i="2" s="1"/>
  <c r="R330" i="2"/>
  <c r="E331" i="2"/>
  <c r="F331" i="2" s="1"/>
  <c r="G331" i="2"/>
  <c r="N331" i="2" s="1"/>
  <c r="R331" i="2"/>
  <c r="E332" i="2"/>
  <c r="F332" i="2" s="1"/>
  <c r="G332" i="2" s="1"/>
  <c r="J332" i="2" s="1"/>
  <c r="R332" i="2"/>
  <c r="E333" i="2"/>
  <c r="F333" i="2" s="1"/>
  <c r="G333" i="2" s="1"/>
  <c r="J333" i="2" s="1"/>
  <c r="R333" i="2"/>
  <c r="E334" i="2"/>
  <c r="F334" i="2" s="1"/>
  <c r="G334" i="2" s="1"/>
  <c r="N334" i="2" s="1"/>
  <c r="R334" i="2"/>
  <c r="E335" i="2"/>
  <c r="F335" i="2" s="1"/>
  <c r="G335" i="2" s="1"/>
  <c r="J335" i="2" s="1"/>
  <c r="R335" i="2"/>
  <c r="E336" i="2"/>
  <c r="F336" i="2"/>
  <c r="G336" i="2" s="1"/>
  <c r="N336" i="2" s="1"/>
  <c r="R336" i="2"/>
  <c r="E337" i="2"/>
  <c r="F337" i="2"/>
  <c r="G337" i="2" s="1"/>
  <c r="J337" i="2" s="1"/>
  <c r="R337" i="2"/>
  <c r="E338" i="2"/>
  <c r="F338" i="2" s="1"/>
  <c r="G338" i="2" s="1"/>
  <c r="N338" i="2" s="1"/>
  <c r="R338" i="2"/>
  <c r="E339" i="2"/>
  <c r="F339" i="2" s="1"/>
  <c r="G339" i="2"/>
  <c r="N339" i="2" s="1"/>
  <c r="R339" i="2"/>
  <c r="E340" i="2"/>
  <c r="F340" i="2" s="1"/>
  <c r="G340" i="2" s="1"/>
  <c r="L340" i="2" s="1"/>
  <c r="R340" i="2"/>
  <c r="E341" i="2"/>
  <c r="F341" i="2" s="1"/>
  <c r="G341" i="2" s="1"/>
  <c r="N341" i="2" s="1"/>
  <c r="R341" i="2"/>
  <c r="E342" i="2"/>
  <c r="F342" i="2" s="1"/>
  <c r="G342" i="2" s="1"/>
  <c r="N342" i="2" s="1"/>
  <c r="R342" i="2"/>
  <c r="E343" i="2"/>
  <c r="F343" i="2" s="1"/>
  <c r="G343" i="2" s="1"/>
  <c r="N343" i="2" s="1"/>
  <c r="R343" i="2"/>
  <c r="E344" i="2"/>
  <c r="F344" i="2"/>
  <c r="G344" i="2" s="1"/>
  <c r="N344" i="2" s="1"/>
  <c r="R344" i="2"/>
  <c r="E345" i="2"/>
  <c r="F345" i="2"/>
  <c r="G345" i="2" s="1"/>
  <c r="N345" i="2" s="1"/>
  <c r="R345" i="2"/>
  <c r="E346" i="2"/>
  <c r="F346" i="2" s="1"/>
  <c r="G346" i="2" s="1"/>
  <c r="N346" i="2" s="1"/>
  <c r="R346" i="2"/>
  <c r="E347" i="2"/>
  <c r="F347" i="2" s="1"/>
  <c r="G347" i="2"/>
  <c r="N347" i="2" s="1"/>
  <c r="R347" i="2"/>
  <c r="E348" i="2"/>
  <c r="F348" i="2" s="1"/>
  <c r="R348" i="2"/>
  <c r="E349" i="2"/>
  <c r="F349" i="2" s="1"/>
  <c r="G349" i="2" s="1"/>
  <c r="N349" i="2" s="1"/>
  <c r="R349" i="2"/>
  <c r="E350" i="2"/>
  <c r="F350" i="2"/>
  <c r="G350" i="2" s="1"/>
  <c r="N350" i="2" s="1"/>
  <c r="R350" i="2"/>
  <c r="E351" i="2"/>
  <c r="F351" i="2"/>
  <c r="G351" i="2" s="1"/>
  <c r="N351" i="2" s="1"/>
  <c r="R351" i="2"/>
  <c r="E352" i="2"/>
  <c r="F352" i="2" s="1"/>
  <c r="G352" i="2" s="1"/>
  <c r="N352" i="2" s="1"/>
  <c r="R352" i="2"/>
  <c r="E353" i="2"/>
  <c r="F353" i="2" s="1"/>
  <c r="G353" i="2"/>
  <c r="N353" i="2" s="1"/>
  <c r="R353" i="2"/>
  <c r="E354" i="2"/>
  <c r="F354" i="2" s="1"/>
  <c r="G354" i="2" s="1"/>
  <c r="N354" i="2" s="1"/>
  <c r="R354" i="2"/>
  <c r="E355" i="2"/>
  <c r="F355" i="2" s="1"/>
  <c r="G355" i="2" s="1"/>
  <c r="N355" i="2" s="1"/>
  <c r="R355" i="2"/>
  <c r="E356" i="2"/>
  <c r="F356" i="2" s="1"/>
  <c r="G356" i="2" s="1"/>
  <c r="N356" i="2" s="1"/>
  <c r="R356" i="2"/>
  <c r="E357" i="2"/>
  <c r="F357" i="2" s="1"/>
  <c r="G357" i="2" s="1"/>
  <c r="N357" i="2" s="1"/>
  <c r="R357" i="2"/>
  <c r="E358" i="2"/>
  <c r="F358" i="2"/>
  <c r="R358" i="2"/>
  <c r="E359" i="2"/>
  <c r="F359" i="2" s="1"/>
  <c r="G359" i="2" s="1"/>
  <c r="N359" i="2" s="1"/>
  <c r="R359" i="2"/>
  <c r="E360" i="2"/>
  <c r="F360" i="2"/>
  <c r="G360" i="2" s="1"/>
  <c r="N360" i="2" s="1"/>
  <c r="R360" i="2"/>
  <c r="E361" i="2"/>
  <c r="F361" i="2" s="1"/>
  <c r="G361" i="2" s="1"/>
  <c r="N361" i="2" s="1"/>
  <c r="R361" i="2"/>
  <c r="E362" i="2"/>
  <c r="F362" i="2" s="1"/>
  <c r="G362" i="2" s="1"/>
  <c r="N362" i="2" s="1"/>
  <c r="R362" i="2"/>
  <c r="E363" i="2"/>
  <c r="F363" i="2" s="1"/>
  <c r="G363" i="2" s="1"/>
  <c r="N363" i="2" s="1"/>
  <c r="R363" i="2"/>
  <c r="E364" i="2"/>
  <c r="F364" i="2" s="1"/>
  <c r="G364" i="2" s="1"/>
  <c r="N364" i="2" s="1"/>
  <c r="R364" i="2"/>
  <c r="E365" i="2"/>
  <c r="F365" i="2" s="1"/>
  <c r="G365" i="2" s="1"/>
  <c r="N365" i="2" s="1"/>
  <c r="R365" i="2"/>
  <c r="E366" i="2"/>
  <c r="F366" i="2"/>
  <c r="G366" i="2" s="1"/>
  <c r="N366" i="2" s="1"/>
  <c r="R366" i="2"/>
  <c r="E367" i="2"/>
  <c r="F367" i="2" s="1"/>
  <c r="G367" i="2" s="1"/>
  <c r="N367" i="2" s="1"/>
  <c r="R367" i="2"/>
  <c r="E368" i="2"/>
  <c r="F368" i="2"/>
  <c r="G368" i="2" s="1"/>
  <c r="N368" i="2" s="1"/>
  <c r="R368" i="2"/>
  <c r="E369" i="2"/>
  <c r="F369" i="2" s="1"/>
  <c r="R369" i="2"/>
  <c r="E370" i="2"/>
  <c r="F370" i="2" s="1"/>
  <c r="G370" i="2" s="1"/>
  <c r="L370" i="2" s="1"/>
  <c r="R370" i="2"/>
  <c r="E371" i="2"/>
  <c r="F371" i="2" s="1"/>
  <c r="G371" i="2" s="1"/>
  <c r="N371" i="2" s="1"/>
  <c r="R371" i="2"/>
  <c r="E372" i="2"/>
  <c r="F372" i="2" s="1"/>
  <c r="G372" i="2" s="1"/>
  <c r="K372" i="2" s="1"/>
  <c r="R372" i="2"/>
  <c r="E373" i="2"/>
  <c r="F373" i="2" s="1"/>
  <c r="G373" i="2" s="1"/>
  <c r="L373" i="2" s="1"/>
  <c r="R373" i="2"/>
  <c r="E374" i="2"/>
  <c r="F374" i="2"/>
  <c r="G374" i="2" s="1"/>
  <c r="N374" i="2" s="1"/>
  <c r="R374" i="2"/>
  <c r="E375" i="2"/>
  <c r="F375" i="2"/>
  <c r="G375" i="2" s="1"/>
  <c r="L375" i="2" s="1"/>
  <c r="R375" i="2"/>
  <c r="E376" i="2"/>
  <c r="F376" i="2" s="1"/>
  <c r="G376" i="2" s="1"/>
  <c r="N376" i="2" s="1"/>
  <c r="R376" i="2"/>
  <c r="E377" i="2"/>
  <c r="F377" i="2" s="1"/>
  <c r="G377" i="2"/>
  <c r="K377" i="2" s="1"/>
  <c r="R377" i="2"/>
  <c r="E378" i="2"/>
  <c r="F378" i="2" s="1"/>
  <c r="G378" i="2" s="1"/>
  <c r="N378" i="2" s="1"/>
  <c r="R378" i="2"/>
  <c r="E379" i="2"/>
  <c r="F379" i="2" s="1"/>
  <c r="G379" i="2" s="1"/>
  <c r="N379" i="2" s="1"/>
  <c r="R379" i="2"/>
  <c r="E380" i="2"/>
  <c r="F380" i="2" s="1"/>
  <c r="G380" i="2" s="1"/>
  <c r="N380" i="2" s="1"/>
  <c r="R380" i="2"/>
  <c r="E381" i="2"/>
  <c r="F381" i="2" s="1"/>
  <c r="G381" i="2" s="1"/>
  <c r="N381" i="2" s="1"/>
  <c r="R381" i="2"/>
  <c r="E382" i="2"/>
  <c r="F382" i="2"/>
  <c r="G382" i="2" s="1"/>
  <c r="L382" i="2" s="1"/>
  <c r="R382" i="2"/>
  <c r="E383" i="2"/>
  <c r="F383" i="2"/>
  <c r="G383" i="2" s="1"/>
  <c r="K383" i="2" s="1"/>
  <c r="R383" i="2"/>
  <c r="E384" i="2"/>
  <c r="F384" i="2" s="1"/>
  <c r="G384" i="2" s="1"/>
  <c r="N384" i="2" s="1"/>
  <c r="R384" i="2"/>
  <c r="E385" i="2"/>
  <c r="F385" i="2" s="1"/>
  <c r="G385" i="2"/>
  <c r="L385" i="2" s="1"/>
  <c r="R385" i="2"/>
  <c r="E386" i="2"/>
  <c r="F386" i="2" s="1"/>
  <c r="G386" i="2" s="1"/>
  <c r="N386" i="2" s="1"/>
  <c r="R386" i="2"/>
  <c r="E387" i="2"/>
  <c r="F387" i="2" s="1"/>
  <c r="G387" i="2" s="1"/>
  <c r="N387" i="2" s="1"/>
  <c r="R387" i="2"/>
  <c r="E388" i="2"/>
  <c r="F388" i="2" s="1"/>
  <c r="G388" i="2" s="1"/>
  <c r="N388" i="2" s="1"/>
  <c r="R388" i="2"/>
  <c r="E389" i="2"/>
  <c r="F389" i="2" s="1"/>
  <c r="G389" i="2" s="1"/>
  <c r="N389" i="2" s="1"/>
  <c r="R389" i="2"/>
  <c r="E390" i="2"/>
  <c r="F390" i="2"/>
  <c r="G390" i="2" s="1"/>
  <c r="N390" i="2" s="1"/>
  <c r="R390" i="2"/>
  <c r="E391" i="2"/>
  <c r="F391" i="2"/>
  <c r="G391" i="2" s="1"/>
  <c r="N391" i="2" s="1"/>
  <c r="R391" i="2"/>
  <c r="E392" i="2"/>
  <c r="F392" i="2" s="1"/>
  <c r="G392" i="2" s="1"/>
  <c r="N392" i="2" s="1"/>
  <c r="R392" i="2"/>
  <c r="E393" i="2"/>
  <c r="F393" i="2" s="1"/>
  <c r="G393" i="2"/>
  <c r="N393" i="2" s="1"/>
  <c r="R393" i="2"/>
  <c r="E394" i="2"/>
  <c r="F394" i="2" s="1"/>
  <c r="G394" i="2" s="1"/>
  <c r="M394" i="2" s="1"/>
  <c r="R394" i="2"/>
  <c r="E395" i="2"/>
  <c r="F395" i="2" s="1"/>
  <c r="G395" i="2" s="1"/>
  <c r="M395" i="2" s="1"/>
  <c r="R395" i="2"/>
  <c r="E396" i="2"/>
  <c r="F396" i="2" s="1"/>
  <c r="G396" i="2" s="1"/>
  <c r="M396" i="2" s="1"/>
  <c r="R396" i="2"/>
  <c r="E397" i="2"/>
  <c r="F397" i="2" s="1"/>
  <c r="G397" i="2" s="1"/>
  <c r="M397" i="2" s="1"/>
  <c r="R397" i="2"/>
  <c r="E398" i="2"/>
  <c r="F398" i="2"/>
  <c r="G398" i="2" s="1"/>
  <c r="N398" i="2" s="1"/>
  <c r="R398" i="2"/>
  <c r="E399" i="2"/>
  <c r="F399" i="2" s="1"/>
  <c r="G399" i="2" s="1"/>
  <c r="N399" i="2" s="1"/>
  <c r="R399" i="2"/>
  <c r="E400" i="2"/>
  <c r="F400" i="2" s="1"/>
  <c r="G400" i="2" s="1"/>
  <c r="N400" i="2" s="1"/>
  <c r="R400" i="2"/>
  <c r="E401" i="2"/>
  <c r="F401" i="2" s="1"/>
  <c r="G401" i="2"/>
  <c r="L401" i="2" s="1"/>
  <c r="R401" i="2"/>
  <c r="E402" i="2"/>
  <c r="F402" i="2"/>
  <c r="G402" i="2" s="1"/>
  <c r="N402" i="2" s="1"/>
  <c r="R402" i="2"/>
  <c r="E403" i="2"/>
  <c r="F403" i="2" s="1"/>
  <c r="G403" i="2" s="1"/>
  <c r="N403" i="2" s="1"/>
  <c r="R403" i="2"/>
  <c r="E404" i="2"/>
  <c r="F404" i="2" s="1"/>
  <c r="G404" i="2" s="1"/>
  <c r="L404" i="2" s="1"/>
  <c r="R404" i="2"/>
  <c r="E405" i="2"/>
  <c r="F405" i="2" s="1"/>
  <c r="G405" i="2" s="1"/>
  <c r="N405" i="2" s="1"/>
  <c r="R405" i="2"/>
  <c r="E406" i="2"/>
  <c r="F406" i="2"/>
  <c r="G406" i="2" s="1"/>
  <c r="L406" i="2" s="1"/>
  <c r="R406" i="2"/>
  <c r="E407" i="2"/>
  <c r="F407" i="2"/>
  <c r="G407" i="2" s="1"/>
  <c r="N407" i="2" s="1"/>
  <c r="R407" i="2"/>
  <c r="E408" i="2"/>
  <c r="F408" i="2"/>
  <c r="G408" i="2" s="1"/>
  <c r="N408" i="2" s="1"/>
  <c r="R408" i="2"/>
  <c r="E409" i="2"/>
  <c r="F409" i="2" s="1"/>
  <c r="G409" i="2"/>
  <c r="N409" i="2" s="1"/>
  <c r="R409" i="2"/>
  <c r="E410" i="2"/>
  <c r="F410" i="2" s="1"/>
  <c r="G410" i="2" s="1"/>
  <c r="L410" i="2" s="1"/>
  <c r="R410" i="2"/>
  <c r="E411" i="2"/>
  <c r="F411" i="2" s="1"/>
  <c r="G411" i="2" s="1"/>
  <c r="L411" i="2" s="1"/>
  <c r="R411" i="2"/>
  <c r="E412" i="2"/>
  <c r="F412" i="2" s="1"/>
  <c r="G412" i="2" s="1"/>
  <c r="P412" i="2" s="1"/>
  <c r="R412" i="2"/>
  <c r="E413" i="2"/>
  <c r="F413" i="2" s="1"/>
  <c r="G413" i="2" s="1"/>
  <c r="L413" i="2" s="1"/>
  <c r="R413" i="2"/>
  <c r="E414" i="2"/>
  <c r="F414" i="2" s="1"/>
  <c r="G414" i="2" s="1"/>
  <c r="K414" i="2" s="1"/>
  <c r="R414" i="2"/>
  <c r="E415" i="2"/>
  <c r="F415" i="2"/>
  <c r="G415" i="2" s="1"/>
  <c r="P415" i="2" s="1"/>
  <c r="R415" i="2"/>
  <c r="E416" i="2"/>
  <c r="F416" i="2" s="1"/>
  <c r="G416" i="2" s="1"/>
  <c r="N416" i="2" s="1"/>
  <c r="R416" i="2"/>
  <c r="E417" i="2"/>
  <c r="F417" i="2" s="1"/>
  <c r="G417" i="2"/>
  <c r="P417" i="2" s="1"/>
  <c r="R417" i="2"/>
  <c r="E418" i="2"/>
  <c r="F418" i="2" s="1"/>
  <c r="G418" i="2" s="1"/>
  <c r="P418" i="2" s="1"/>
  <c r="R418" i="2"/>
  <c r="E419" i="2"/>
  <c r="F419" i="2" s="1"/>
  <c r="G419" i="2" s="1"/>
  <c r="L419" i="2" s="1"/>
  <c r="R419" i="2"/>
  <c r="E420" i="2"/>
  <c r="F420" i="2"/>
  <c r="G420" i="2" s="1"/>
  <c r="L420" i="2" s="1"/>
  <c r="R420" i="2"/>
  <c r="E421" i="2"/>
  <c r="F421" i="2" s="1"/>
  <c r="G421" i="2" s="1"/>
  <c r="L421" i="2" s="1"/>
  <c r="R421" i="2"/>
  <c r="E422" i="2"/>
  <c r="F422" i="2" s="1"/>
  <c r="G422" i="2" s="1"/>
  <c r="P422" i="2" s="1"/>
  <c r="R422" i="2"/>
  <c r="E423" i="2"/>
  <c r="F423" i="2" s="1"/>
  <c r="G423" i="2" s="1"/>
  <c r="L423" i="2" s="1"/>
  <c r="R423" i="2"/>
  <c r="E424" i="2"/>
  <c r="F424" i="2"/>
  <c r="G424" i="2" s="1"/>
  <c r="L424" i="2" s="1"/>
  <c r="R424" i="2"/>
  <c r="E425" i="2"/>
  <c r="F425" i="2" s="1"/>
  <c r="G425" i="2" s="1"/>
  <c r="M425" i="2" s="1"/>
  <c r="R425" i="2"/>
  <c r="E426" i="2"/>
  <c r="F426" i="2"/>
  <c r="G426" i="2" s="1"/>
  <c r="L426" i="2" s="1"/>
  <c r="R426" i="2"/>
  <c r="E427" i="2"/>
  <c r="F427" i="2" s="1"/>
  <c r="G427" i="2" s="1"/>
  <c r="N427" i="2" s="1"/>
  <c r="R427" i="2"/>
  <c r="E428" i="2"/>
  <c r="F428" i="2"/>
  <c r="G428" i="2" s="1"/>
  <c r="P428" i="2" s="1"/>
  <c r="R428" i="2"/>
  <c r="E429" i="2"/>
  <c r="F429" i="2" s="1"/>
  <c r="G429" i="2" s="1"/>
  <c r="N429" i="2" s="1"/>
  <c r="R429" i="2"/>
  <c r="E430" i="2"/>
  <c r="F430" i="2" s="1"/>
  <c r="G430" i="2" s="1"/>
  <c r="P430" i="2" s="1"/>
  <c r="R430" i="2"/>
  <c r="E431" i="2"/>
  <c r="F431" i="2" s="1"/>
  <c r="G431" i="2" s="1"/>
  <c r="N431" i="2" s="1"/>
  <c r="R431" i="2"/>
  <c r="E432" i="2"/>
  <c r="F432" i="2" s="1"/>
  <c r="G432" i="2" s="1"/>
  <c r="P432" i="2" s="1"/>
  <c r="R432" i="2"/>
  <c r="E433" i="2"/>
  <c r="F433" i="2" s="1"/>
  <c r="G433" i="2" s="1"/>
  <c r="P433" i="2" s="1"/>
  <c r="R433" i="2"/>
  <c r="E434" i="2"/>
  <c r="F434" i="2" s="1"/>
  <c r="G434" i="2" s="1"/>
  <c r="N434" i="2" s="1"/>
  <c r="R434" i="2"/>
  <c r="E435" i="2"/>
  <c r="F435" i="2" s="1"/>
  <c r="G435" i="2" s="1"/>
  <c r="N435" i="2" s="1"/>
  <c r="R435" i="2"/>
  <c r="E436" i="2"/>
  <c r="F436" i="2"/>
  <c r="G436" i="2" s="1"/>
  <c r="L436" i="2" s="1"/>
  <c r="R436" i="2"/>
  <c r="E437" i="2"/>
  <c r="F437" i="2" s="1"/>
  <c r="G437" i="2" s="1"/>
  <c r="P437" i="2" s="1"/>
  <c r="R437" i="2"/>
  <c r="E438" i="2"/>
  <c r="F438" i="2" s="1"/>
  <c r="G438" i="2" s="1"/>
  <c r="L438" i="2" s="1"/>
  <c r="R438" i="2"/>
  <c r="E439" i="2"/>
  <c r="F439" i="2" s="1"/>
  <c r="G439" i="2" s="1"/>
  <c r="P439" i="2" s="1"/>
  <c r="R439" i="2"/>
  <c r="E440" i="2"/>
  <c r="F440" i="2"/>
  <c r="G440" i="2" s="1"/>
  <c r="L440" i="2" s="1"/>
  <c r="R440" i="2"/>
  <c r="E441" i="2"/>
  <c r="F441" i="2" s="1"/>
  <c r="G441" i="2" s="1"/>
  <c r="L441" i="2" s="1"/>
  <c r="R441" i="2"/>
  <c r="E442" i="2"/>
  <c r="F442" i="2"/>
  <c r="G442" i="2" s="1"/>
  <c r="N442" i="2" s="1"/>
  <c r="R442" i="2"/>
  <c r="E443" i="2"/>
  <c r="F443" i="2" s="1"/>
  <c r="G443" i="2" s="1"/>
  <c r="N443" i="2" s="1"/>
  <c r="R443" i="2"/>
  <c r="E444" i="2"/>
  <c r="F444" i="2"/>
  <c r="G444" i="2" s="1"/>
  <c r="L444" i="2" s="1"/>
  <c r="R444" i="2"/>
  <c r="E445" i="2"/>
  <c r="F445" i="2" s="1"/>
  <c r="G445" i="2" s="1"/>
  <c r="L445" i="2" s="1"/>
  <c r="R445" i="2"/>
  <c r="E446" i="2"/>
  <c r="F446" i="2" s="1"/>
  <c r="G446" i="2" s="1"/>
  <c r="L446" i="2" s="1"/>
  <c r="R446" i="2"/>
  <c r="C7" i="4"/>
  <c r="E27" i="4"/>
  <c r="F27" i="4"/>
  <c r="P27" i="4"/>
  <c r="R27" i="4"/>
  <c r="G13" i="4"/>
  <c r="C18" i="4"/>
  <c r="C19" i="4"/>
  <c r="E21" i="4"/>
  <c r="F21" i="4"/>
  <c r="E22" i="4"/>
  <c r="F22" i="4"/>
  <c r="G22" i="4"/>
  <c r="L22" i="4"/>
  <c r="Q22" i="4"/>
  <c r="Q23" i="4"/>
  <c r="E24" i="4"/>
  <c r="F24" i="4"/>
  <c r="P24" i="4"/>
  <c r="Q24" i="4"/>
  <c r="E25" i="4"/>
  <c r="F25" i="4"/>
  <c r="P25" i="4"/>
  <c r="Q25" i="4"/>
  <c r="E26" i="4"/>
  <c r="F26" i="4"/>
  <c r="P26" i="4"/>
  <c r="Q26" i="4"/>
  <c r="G27" i="4"/>
  <c r="J27" i="4"/>
  <c r="Q27" i="4"/>
  <c r="E28" i="4"/>
  <c r="F28" i="4"/>
  <c r="G28" i="4"/>
  <c r="J28" i="4"/>
  <c r="Q28" i="4"/>
  <c r="E29" i="4"/>
  <c r="F29" i="4"/>
  <c r="P29" i="4"/>
  <c r="Q29" i="4"/>
  <c r="Q30" i="4"/>
  <c r="Q31" i="4"/>
  <c r="E32" i="4"/>
  <c r="F32" i="4"/>
  <c r="P32" i="4"/>
  <c r="Q32" i="4"/>
  <c r="E33" i="4"/>
  <c r="F33" i="4"/>
  <c r="P33" i="4"/>
  <c r="Q33" i="4"/>
  <c r="E34" i="4"/>
  <c r="F34" i="4"/>
  <c r="P34" i="4"/>
  <c r="Q34" i="4"/>
  <c r="Q35" i="4"/>
  <c r="E36" i="4"/>
  <c r="F36" i="4"/>
  <c r="G36" i="4"/>
  <c r="J36" i="4"/>
  <c r="Q36" i="4"/>
  <c r="E37" i="4"/>
  <c r="F37" i="4"/>
  <c r="P37" i="4"/>
  <c r="Q37" i="4"/>
  <c r="Q38" i="4"/>
  <c r="Q39" i="4"/>
  <c r="E40" i="4"/>
  <c r="F40" i="4"/>
  <c r="P40" i="4"/>
  <c r="Q40" i="4"/>
  <c r="E41" i="4"/>
  <c r="F41" i="4"/>
  <c r="P41" i="4"/>
  <c r="Q41" i="4"/>
  <c r="E42" i="4"/>
  <c r="F42" i="4"/>
  <c r="Q42" i="4"/>
  <c r="Q43" i="4"/>
  <c r="E44" i="4"/>
  <c r="F44" i="4"/>
  <c r="P44" i="4"/>
  <c r="G44" i="4"/>
  <c r="J44" i="4"/>
  <c r="Q44" i="4"/>
  <c r="E45" i="4"/>
  <c r="F45" i="4"/>
  <c r="P45" i="4"/>
  <c r="Q45" i="4"/>
  <c r="Q46" i="4"/>
  <c r="Q47" i="4"/>
  <c r="E48" i="4"/>
  <c r="F48" i="4"/>
  <c r="P48" i="4"/>
  <c r="Q48" i="4"/>
  <c r="E49" i="4"/>
  <c r="F49" i="4"/>
  <c r="P49" i="4"/>
  <c r="Q49" i="4"/>
  <c r="E50" i="4"/>
  <c r="F50" i="4"/>
  <c r="Q50" i="4"/>
  <c r="Q51" i="4"/>
  <c r="E52" i="4"/>
  <c r="F52" i="4"/>
  <c r="G52" i="4"/>
  <c r="J52" i="4"/>
  <c r="P52" i="4"/>
  <c r="R52" i="4"/>
  <c r="Q52" i="4"/>
  <c r="E53" i="4"/>
  <c r="F53" i="4"/>
  <c r="P53" i="4"/>
  <c r="Q53" i="4"/>
  <c r="Q54" i="4"/>
  <c r="Q55" i="4"/>
  <c r="E56" i="4"/>
  <c r="F56" i="4"/>
  <c r="Q56" i="4"/>
  <c r="E57" i="4"/>
  <c r="F57" i="4"/>
  <c r="P57" i="4"/>
  <c r="Q57" i="4"/>
  <c r="E58" i="4"/>
  <c r="F58" i="4"/>
  <c r="P58" i="4"/>
  <c r="G58" i="4"/>
  <c r="I58" i="4"/>
  <c r="Q58" i="4"/>
  <c r="Q59" i="4"/>
  <c r="E60" i="4"/>
  <c r="F60" i="4"/>
  <c r="P60" i="4"/>
  <c r="G60" i="4"/>
  <c r="J60" i="4"/>
  <c r="Q60" i="4"/>
  <c r="E61" i="4"/>
  <c r="F61" i="4"/>
  <c r="P61" i="4"/>
  <c r="Q61" i="4"/>
  <c r="E62" i="4"/>
  <c r="F62" i="4"/>
  <c r="G62" i="4"/>
  <c r="J62" i="4"/>
  <c r="P62" i="4"/>
  <c r="R62" i="4"/>
  <c r="Q62" i="4"/>
  <c r="Q63" i="4"/>
  <c r="E64" i="4"/>
  <c r="F64" i="4"/>
  <c r="G64" i="4"/>
  <c r="I64" i="4"/>
  <c r="P64" i="4"/>
  <c r="R64" i="4"/>
  <c r="Q64" i="4"/>
  <c r="E65" i="4"/>
  <c r="F65" i="4"/>
  <c r="P65" i="4"/>
  <c r="Q65" i="4"/>
  <c r="E66" i="4"/>
  <c r="F66" i="4"/>
  <c r="Q66" i="4"/>
  <c r="Q67" i="4"/>
  <c r="E68" i="4"/>
  <c r="F68" i="4"/>
  <c r="G68" i="4"/>
  <c r="I68" i="4"/>
  <c r="P68" i="4"/>
  <c r="Q68" i="4"/>
  <c r="E69" i="4"/>
  <c r="F69" i="4"/>
  <c r="P69" i="4"/>
  <c r="Q69" i="4"/>
  <c r="E70" i="4"/>
  <c r="F70" i="4"/>
  <c r="G70" i="4"/>
  <c r="P70" i="4"/>
  <c r="Q70" i="4"/>
  <c r="Q71" i="4"/>
  <c r="E72" i="4"/>
  <c r="F72" i="4"/>
  <c r="G72" i="4"/>
  <c r="R72" i="4"/>
  <c r="P72" i="4"/>
  <c r="Q72" i="4"/>
  <c r="E73" i="4"/>
  <c r="F73" i="4"/>
  <c r="P73" i="4"/>
  <c r="Q73" i="4"/>
  <c r="E74" i="4"/>
  <c r="F74" i="4"/>
  <c r="P74" i="4"/>
  <c r="G74" i="4"/>
  <c r="I74" i="4"/>
  <c r="Q74" i="4"/>
  <c r="Q75" i="4"/>
  <c r="E76" i="4"/>
  <c r="F76" i="4"/>
  <c r="Q76" i="4"/>
  <c r="E77" i="4"/>
  <c r="F77" i="4"/>
  <c r="P77" i="4"/>
  <c r="Q77" i="4"/>
  <c r="E78" i="4"/>
  <c r="F78" i="4"/>
  <c r="Q78" i="4"/>
  <c r="Q79" i="4"/>
  <c r="E80" i="4"/>
  <c r="F80" i="4"/>
  <c r="G80" i="4"/>
  <c r="J80" i="4"/>
  <c r="P80" i="4"/>
  <c r="Q80" i="4"/>
  <c r="R80" i="4"/>
  <c r="E81" i="4"/>
  <c r="F81" i="4"/>
  <c r="P81" i="4"/>
  <c r="Q81" i="4"/>
  <c r="E82" i="4"/>
  <c r="F82" i="4"/>
  <c r="G82" i="4"/>
  <c r="J82" i="4"/>
  <c r="P82" i="4"/>
  <c r="Q82" i="4"/>
  <c r="Q83" i="4"/>
  <c r="E84" i="4"/>
  <c r="F84" i="4"/>
  <c r="G84" i="4"/>
  <c r="I84" i="4"/>
  <c r="P84" i="4"/>
  <c r="Q84" i="4"/>
  <c r="E85" i="4"/>
  <c r="F85" i="4"/>
  <c r="P85" i="4"/>
  <c r="Q85" i="4"/>
  <c r="E86" i="4"/>
  <c r="F86" i="4"/>
  <c r="Q86" i="4"/>
  <c r="E87" i="4"/>
  <c r="F87" i="4"/>
  <c r="P87" i="4"/>
  <c r="R87" i="4"/>
  <c r="G87" i="4"/>
  <c r="I87" i="4"/>
  <c r="Q87" i="4"/>
  <c r="E88" i="4"/>
  <c r="F88" i="4"/>
  <c r="P88" i="4"/>
  <c r="G88" i="4"/>
  <c r="J88" i="4"/>
  <c r="Q88" i="4"/>
  <c r="R88" i="4"/>
  <c r="E89" i="4"/>
  <c r="F89" i="4"/>
  <c r="G89" i="4"/>
  <c r="J89" i="4"/>
  <c r="P89" i="4"/>
  <c r="R89" i="4"/>
  <c r="Q89" i="4"/>
  <c r="E90" i="4"/>
  <c r="F90" i="4"/>
  <c r="P90" i="4"/>
  <c r="G90" i="4"/>
  <c r="J90" i="4"/>
  <c r="Q90" i="4"/>
  <c r="Q91" i="4"/>
  <c r="E92" i="4"/>
  <c r="F92" i="4"/>
  <c r="G92" i="4"/>
  <c r="J92" i="4"/>
  <c r="P92" i="4"/>
  <c r="R92" i="4"/>
  <c r="Q92" i="4"/>
  <c r="E93" i="4"/>
  <c r="F93" i="4"/>
  <c r="P93" i="4"/>
  <c r="Q93" i="4"/>
  <c r="E94" i="4"/>
  <c r="F94" i="4"/>
  <c r="G94" i="4"/>
  <c r="J94" i="4"/>
  <c r="Q94" i="4"/>
  <c r="E95" i="4"/>
  <c r="F95" i="4"/>
  <c r="P95" i="4"/>
  <c r="G95" i="4"/>
  <c r="J95" i="4"/>
  <c r="Q95" i="4"/>
  <c r="R95" i="4"/>
  <c r="E96" i="4"/>
  <c r="F96" i="4"/>
  <c r="G96" i="4"/>
  <c r="J96" i="4"/>
  <c r="P96" i="4"/>
  <c r="R96" i="4"/>
  <c r="Q96" i="4"/>
  <c r="E97" i="4"/>
  <c r="F97" i="4"/>
  <c r="Q97" i="4"/>
  <c r="E98" i="4"/>
  <c r="F98" i="4"/>
  <c r="Q98" i="4"/>
  <c r="Q99" i="4"/>
  <c r="E100" i="4"/>
  <c r="F100" i="4"/>
  <c r="G100" i="4"/>
  <c r="I100" i="4"/>
  <c r="P100" i="4"/>
  <c r="R100" i="4"/>
  <c r="Q100" i="4"/>
  <c r="E101" i="4"/>
  <c r="F101" i="4"/>
  <c r="P101" i="4"/>
  <c r="Q101" i="4"/>
  <c r="E102" i="4"/>
  <c r="F102" i="4"/>
  <c r="G102" i="4"/>
  <c r="J102" i="4"/>
  <c r="P102" i="4"/>
  <c r="R102" i="4"/>
  <c r="Q102" i="4"/>
  <c r="E103" i="4"/>
  <c r="F103" i="4"/>
  <c r="P103" i="4"/>
  <c r="Q103" i="4"/>
  <c r="E104" i="4"/>
  <c r="F104" i="4"/>
  <c r="Q104" i="4"/>
  <c r="E105" i="4"/>
  <c r="F105" i="4"/>
  <c r="Q105" i="4"/>
  <c r="E106" i="4"/>
  <c r="F106" i="4"/>
  <c r="Q106" i="4"/>
  <c r="Q107" i="4"/>
  <c r="E108" i="4"/>
  <c r="F108" i="4"/>
  <c r="G108" i="4"/>
  <c r="J108" i="4"/>
  <c r="P108" i="4"/>
  <c r="Q108" i="4"/>
  <c r="R108" i="4"/>
  <c r="E109" i="4"/>
  <c r="F109" i="4"/>
  <c r="P109" i="4"/>
  <c r="Q109" i="4"/>
  <c r="E110" i="4"/>
  <c r="F110" i="4"/>
  <c r="P110" i="4"/>
  <c r="G110" i="4"/>
  <c r="J110" i="4"/>
  <c r="Q110" i="4"/>
  <c r="E111" i="4"/>
  <c r="F111" i="4"/>
  <c r="Q111" i="4"/>
  <c r="E112" i="4"/>
  <c r="F112" i="4"/>
  <c r="P112" i="4"/>
  <c r="G112" i="4"/>
  <c r="J112" i="4"/>
  <c r="Q112" i="4"/>
  <c r="E113" i="4"/>
  <c r="F113" i="4"/>
  <c r="P113" i="4"/>
  <c r="Q113" i="4"/>
  <c r="E114" i="4"/>
  <c r="F114" i="4"/>
  <c r="G114" i="4"/>
  <c r="I114" i="4"/>
  <c r="P114" i="4"/>
  <c r="R114" i="4"/>
  <c r="Q114" i="4"/>
  <c r="Q115" i="4"/>
  <c r="E116" i="4"/>
  <c r="F116" i="4"/>
  <c r="P116" i="4"/>
  <c r="G116" i="4"/>
  <c r="J116" i="4"/>
  <c r="Q116" i="4"/>
  <c r="E117" i="4"/>
  <c r="F117" i="4"/>
  <c r="P117" i="4"/>
  <c r="Q117" i="4"/>
  <c r="E118" i="4"/>
  <c r="F118" i="4"/>
  <c r="G118" i="4"/>
  <c r="J118" i="4"/>
  <c r="Q118" i="4"/>
  <c r="E119" i="4"/>
  <c r="F119" i="4"/>
  <c r="Q119" i="4"/>
  <c r="E120" i="4"/>
  <c r="F120" i="4"/>
  <c r="G120" i="4"/>
  <c r="J120" i="4"/>
  <c r="P120" i="4"/>
  <c r="R120" i="4"/>
  <c r="Q120" i="4"/>
  <c r="E121" i="4"/>
  <c r="F121" i="4"/>
  <c r="G121" i="4"/>
  <c r="J121" i="4"/>
  <c r="Q121" i="4"/>
  <c r="E122" i="4"/>
  <c r="F122" i="4"/>
  <c r="P122" i="4"/>
  <c r="Q122" i="4"/>
  <c r="E123" i="4"/>
  <c r="F123" i="4"/>
  <c r="P123" i="4"/>
  <c r="Q123" i="4"/>
  <c r="R123" i="4"/>
  <c r="E124" i="4"/>
  <c r="F124" i="4"/>
  <c r="G124" i="4"/>
  <c r="I124" i="4"/>
  <c r="P124" i="4"/>
  <c r="Q124" i="4"/>
  <c r="E125" i="4"/>
  <c r="F125" i="4"/>
  <c r="P125" i="4"/>
  <c r="G125" i="4"/>
  <c r="J125" i="4"/>
  <c r="Q125" i="4"/>
  <c r="E126" i="4"/>
  <c r="F126" i="4"/>
  <c r="G126" i="4"/>
  <c r="J126" i="4"/>
  <c r="P126" i="4"/>
  <c r="Q126" i="4"/>
  <c r="R126" i="4"/>
  <c r="E127" i="4"/>
  <c r="F127" i="4"/>
  <c r="Q127" i="4"/>
  <c r="E128" i="4"/>
  <c r="F128" i="4"/>
  <c r="P128" i="4"/>
  <c r="G128" i="4"/>
  <c r="J128" i="4"/>
  <c r="Q128" i="4"/>
  <c r="E129" i="4"/>
  <c r="F129" i="4"/>
  <c r="G129" i="4"/>
  <c r="J129" i="4"/>
  <c r="P129" i="4"/>
  <c r="R129" i="4"/>
  <c r="Q129" i="4"/>
  <c r="E130" i="4"/>
  <c r="F130" i="4"/>
  <c r="G130" i="4"/>
  <c r="J130" i="4"/>
  <c r="P130" i="4"/>
  <c r="Q130" i="4"/>
  <c r="E131" i="4"/>
  <c r="F131" i="4"/>
  <c r="Q131" i="4"/>
  <c r="E132" i="4"/>
  <c r="F132" i="4"/>
  <c r="G132" i="4"/>
  <c r="J132" i="4"/>
  <c r="P132" i="4"/>
  <c r="R132" i="4"/>
  <c r="Q132" i="4"/>
  <c r="E133" i="4"/>
  <c r="F133" i="4"/>
  <c r="P133" i="4"/>
  <c r="Q133" i="4"/>
  <c r="E134" i="4"/>
  <c r="F134" i="4"/>
  <c r="Q134" i="4"/>
  <c r="E135" i="4"/>
  <c r="F135" i="4"/>
  <c r="G135" i="4"/>
  <c r="I135" i="4"/>
  <c r="P135" i="4"/>
  <c r="R135" i="4"/>
  <c r="Q135" i="4"/>
  <c r="E136" i="4"/>
  <c r="F136" i="4"/>
  <c r="G136" i="4"/>
  <c r="I136" i="4"/>
  <c r="P136" i="4"/>
  <c r="Q136" i="4"/>
  <c r="R136" i="4"/>
  <c r="E137" i="4"/>
  <c r="F137" i="4"/>
  <c r="G137" i="4"/>
  <c r="J137" i="4"/>
  <c r="P137" i="4"/>
  <c r="R137" i="4"/>
  <c r="Q137" i="4"/>
  <c r="E138" i="4"/>
  <c r="F138" i="4"/>
  <c r="P138" i="4"/>
  <c r="R138" i="4"/>
  <c r="G138" i="4"/>
  <c r="J138" i="4"/>
  <c r="Q138" i="4"/>
  <c r="E139" i="4"/>
  <c r="F139" i="4"/>
  <c r="G139" i="4"/>
  <c r="J139" i="4"/>
  <c r="P139" i="4"/>
  <c r="Q139" i="4"/>
  <c r="R139" i="4"/>
  <c r="E140" i="4"/>
  <c r="F140" i="4"/>
  <c r="Q140" i="4"/>
  <c r="E141" i="4"/>
  <c r="F141" i="4"/>
  <c r="G141" i="4"/>
  <c r="J141" i="4"/>
  <c r="P141" i="4"/>
  <c r="Q141" i="4"/>
  <c r="E142" i="4"/>
  <c r="F142" i="4"/>
  <c r="P142" i="4"/>
  <c r="G142" i="4"/>
  <c r="J142" i="4"/>
  <c r="Q142" i="4"/>
  <c r="R142" i="4"/>
  <c r="E143" i="4"/>
  <c r="F143" i="4"/>
  <c r="G143" i="4"/>
  <c r="J143" i="4"/>
  <c r="P143" i="4"/>
  <c r="Q143" i="4"/>
  <c r="R143" i="4"/>
  <c r="E144" i="4"/>
  <c r="F144" i="4"/>
  <c r="Q144" i="4"/>
  <c r="E145" i="4"/>
  <c r="F145" i="4"/>
  <c r="G145" i="4"/>
  <c r="J145" i="4"/>
  <c r="P145" i="4"/>
  <c r="R145" i="4"/>
  <c r="Q145" i="4"/>
  <c r="E146" i="4"/>
  <c r="F146" i="4"/>
  <c r="P146" i="4"/>
  <c r="Q146" i="4"/>
  <c r="E147" i="4"/>
  <c r="F147" i="4"/>
  <c r="Q147" i="4"/>
  <c r="E148" i="4"/>
  <c r="F148" i="4"/>
  <c r="Q148" i="4"/>
  <c r="E149" i="4"/>
  <c r="F149" i="4"/>
  <c r="Q149" i="4"/>
  <c r="E150" i="4"/>
  <c r="F150" i="4"/>
  <c r="P150" i="4"/>
  <c r="G150" i="4"/>
  <c r="J150" i="4"/>
  <c r="Q150" i="4"/>
  <c r="E151" i="4"/>
  <c r="F151" i="4"/>
  <c r="P151" i="4"/>
  <c r="Q151" i="4"/>
  <c r="E152" i="4"/>
  <c r="F152" i="4"/>
  <c r="G152" i="4"/>
  <c r="I152" i="4"/>
  <c r="P152" i="4"/>
  <c r="R152" i="4"/>
  <c r="Q152" i="4"/>
  <c r="E153" i="4"/>
  <c r="F153" i="4"/>
  <c r="G153" i="4"/>
  <c r="H153" i="4"/>
  <c r="Q153" i="4"/>
  <c r="E154" i="4"/>
  <c r="F154" i="4"/>
  <c r="G154" i="4"/>
  <c r="J154" i="4"/>
  <c r="P154" i="4"/>
  <c r="Q154" i="4"/>
  <c r="R154" i="4"/>
  <c r="E155" i="4"/>
  <c r="F155" i="4"/>
  <c r="Q155" i="4"/>
  <c r="E156" i="4"/>
  <c r="F156" i="4"/>
  <c r="Q156" i="4"/>
  <c r="E157" i="4"/>
  <c r="F157" i="4"/>
  <c r="G157" i="4"/>
  <c r="N157" i="4"/>
  <c r="P157" i="4"/>
  <c r="R157" i="4"/>
  <c r="Q157" i="4"/>
  <c r="E158" i="4"/>
  <c r="F158" i="4"/>
  <c r="P158" i="4"/>
  <c r="Q158" i="4"/>
  <c r="E159" i="4"/>
  <c r="F159" i="4"/>
  <c r="Q159" i="4"/>
  <c r="E160" i="4"/>
  <c r="F160" i="4"/>
  <c r="Q160" i="4"/>
  <c r="E161" i="4"/>
  <c r="F161" i="4"/>
  <c r="P161" i="4"/>
  <c r="G161" i="4"/>
  <c r="I161" i="4"/>
  <c r="Q161" i="4"/>
  <c r="E162" i="4"/>
  <c r="F162" i="4"/>
  <c r="G162" i="4"/>
  <c r="J162" i="4"/>
  <c r="P162" i="4"/>
  <c r="R162" i="4"/>
  <c r="Q162" i="4"/>
  <c r="E163" i="4"/>
  <c r="F163" i="4"/>
  <c r="G163" i="4"/>
  <c r="I163" i="4"/>
  <c r="Q163" i="4"/>
  <c r="E164" i="4"/>
  <c r="F164" i="4"/>
  <c r="G164" i="4"/>
  <c r="I164" i="4"/>
  <c r="P164" i="4"/>
  <c r="Q164" i="4"/>
  <c r="R164" i="4"/>
  <c r="E165" i="4"/>
  <c r="F165" i="4"/>
  <c r="Q165" i="4"/>
  <c r="E166" i="4"/>
  <c r="F166" i="4"/>
  <c r="P166" i="4"/>
  <c r="G166" i="4"/>
  <c r="N166" i="4"/>
  <c r="Q166" i="4"/>
  <c r="E167" i="4"/>
  <c r="F167" i="4"/>
  <c r="G167" i="4"/>
  <c r="N167" i="4"/>
  <c r="P167" i="4"/>
  <c r="R167" i="4"/>
  <c r="Q167" i="4"/>
  <c r="E168" i="4"/>
  <c r="F168" i="4"/>
  <c r="G168" i="4"/>
  <c r="I168" i="4"/>
  <c r="Q168" i="4"/>
  <c r="E169" i="4"/>
  <c r="F169" i="4"/>
  <c r="Q169" i="4"/>
  <c r="E170" i="4"/>
  <c r="F170" i="4"/>
  <c r="Q170" i="4"/>
  <c r="E171" i="4"/>
  <c r="F171" i="4"/>
  <c r="P171" i="4"/>
  <c r="R171" i="4"/>
  <c r="G171" i="4"/>
  <c r="I171" i="4"/>
  <c r="Q171" i="4"/>
  <c r="E172" i="4"/>
  <c r="F172" i="4"/>
  <c r="G172" i="4"/>
  <c r="I172" i="4"/>
  <c r="P172" i="4"/>
  <c r="R172" i="4"/>
  <c r="Q172" i="4"/>
  <c r="E173" i="4"/>
  <c r="F173" i="4"/>
  <c r="G173" i="4"/>
  <c r="I173" i="4"/>
  <c r="Q173" i="4"/>
  <c r="E174" i="4"/>
  <c r="F174" i="4"/>
  <c r="Q174" i="4"/>
  <c r="E175" i="4"/>
  <c r="F175" i="4"/>
  <c r="P175" i="4"/>
  <c r="Q175" i="4"/>
  <c r="E176" i="4"/>
  <c r="F176" i="4"/>
  <c r="P176" i="4"/>
  <c r="G176" i="4"/>
  <c r="J176" i="4"/>
  <c r="Q176" i="4"/>
  <c r="E177" i="4"/>
  <c r="F177" i="4"/>
  <c r="G177" i="4"/>
  <c r="J177" i="4"/>
  <c r="Q177" i="4"/>
  <c r="E178" i="4"/>
  <c r="F178" i="4"/>
  <c r="G178" i="4"/>
  <c r="N178" i="4"/>
  <c r="Q178" i="4"/>
  <c r="E179" i="4"/>
  <c r="F179" i="4"/>
  <c r="G179" i="4"/>
  <c r="J179" i="4"/>
  <c r="P179" i="4"/>
  <c r="Q179" i="4"/>
  <c r="R179" i="4"/>
  <c r="E180" i="4"/>
  <c r="F180" i="4"/>
  <c r="Q180" i="4"/>
  <c r="E181" i="4"/>
  <c r="F181" i="4"/>
  <c r="G181" i="4"/>
  <c r="J181" i="4"/>
  <c r="P181" i="4"/>
  <c r="R181" i="4"/>
  <c r="Q181" i="4"/>
  <c r="E182" i="4"/>
  <c r="F182" i="4"/>
  <c r="Q182" i="4"/>
  <c r="E183" i="4"/>
  <c r="F183" i="4"/>
  <c r="G183" i="4"/>
  <c r="J183" i="4"/>
  <c r="P183" i="4"/>
  <c r="Q183" i="4"/>
  <c r="R183" i="4"/>
  <c r="E184" i="4"/>
  <c r="F184" i="4"/>
  <c r="Q184" i="4"/>
  <c r="E185" i="4"/>
  <c r="F185" i="4"/>
  <c r="P185" i="4"/>
  <c r="G185" i="4"/>
  <c r="J185" i="4"/>
  <c r="Q185" i="4"/>
  <c r="E186" i="4"/>
  <c r="F186" i="4"/>
  <c r="P186" i="4"/>
  <c r="G186" i="4"/>
  <c r="J186" i="4"/>
  <c r="Q186" i="4"/>
  <c r="E187" i="4"/>
  <c r="F187" i="4"/>
  <c r="G187" i="4"/>
  <c r="N187" i="4"/>
  <c r="P187" i="4"/>
  <c r="R187" i="4"/>
  <c r="Q187" i="4"/>
  <c r="E188" i="4"/>
  <c r="F188" i="4"/>
  <c r="G188" i="4"/>
  <c r="N188" i="4"/>
  <c r="Q188" i="4"/>
  <c r="E189" i="4"/>
  <c r="F189" i="4"/>
  <c r="Q189" i="4"/>
  <c r="E190" i="4"/>
  <c r="F190" i="4"/>
  <c r="P190" i="4"/>
  <c r="G190" i="4"/>
  <c r="J190" i="4"/>
  <c r="Q190" i="4"/>
  <c r="E191" i="4"/>
  <c r="F191" i="4"/>
  <c r="G191" i="4"/>
  <c r="I191" i="4"/>
  <c r="P191" i="4"/>
  <c r="R191" i="4"/>
  <c r="Q191" i="4"/>
  <c r="E192" i="4"/>
  <c r="F192" i="4"/>
  <c r="G192" i="4"/>
  <c r="I192" i="4"/>
  <c r="Q192" i="4"/>
  <c r="E193" i="4"/>
  <c r="F193" i="4"/>
  <c r="G193" i="4"/>
  <c r="J193" i="4"/>
  <c r="P193" i="4"/>
  <c r="Q193" i="4"/>
  <c r="R193" i="4"/>
  <c r="E194" i="4"/>
  <c r="F194" i="4"/>
  <c r="G194" i="4"/>
  <c r="J194" i="4"/>
  <c r="P194" i="4"/>
  <c r="Q194" i="4"/>
  <c r="R194" i="4"/>
  <c r="E195" i="4"/>
  <c r="F195" i="4"/>
  <c r="P195" i="4"/>
  <c r="Q195" i="4"/>
  <c r="E196" i="4"/>
  <c r="F196" i="4"/>
  <c r="P196" i="4"/>
  <c r="G196" i="4"/>
  <c r="J196" i="4"/>
  <c r="Q196" i="4"/>
  <c r="E197" i="4"/>
  <c r="F197" i="4"/>
  <c r="G197" i="4"/>
  <c r="J197" i="4"/>
  <c r="P197" i="4"/>
  <c r="R197" i="4"/>
  <c r="Q197" i="4"/>
  <c r="E198" i="4"/>
  <c r="F198" i="4"/>
  <c r="G198" i="4"/>
  <c r="J198" i="4"/>
  <c r="P198" i="4"/>
  <c r="R198" i="4"/>
  <c r="Q198" i="4"/>
  <c r="E199" i="4"/>
  <c r="F199" i="4"/>
  <c r="G199" i="4"/>
  <c r="J199" i="4"/>
  <c r="Q199" i="4"/>
  <c r="E200" i="4"/>
  <c r="F200" i="4"/>
  <c r="G200" i="4"/>
  <c r="J200" i="4"/>
  <c r="P200" i="4"/>
  <c r="Q200" i="4"/>
  <c r="R200" i="4"/>
  <c r="E201" i="4"/>
  <c r="F201" i="4"/>
  <c r="Q201" i="4"/>
  <c r="E202" i="4"/>
  <c r="F202" i="4"/>
  <c r="Q202" i="4"/>
  <c r="E203" i="4"/>
  <c r="F203" i="4"/>
  <c r="P203" i="4"/>
  <c r="G203" i="4"/>
  <c r="J203" i="4"/>
  <c r="Q203" i="4"/>
  <c r="E204" i="4"/>
  <c r="F204" i="4"/>
  <c r="P204" i="4"/>
  <c r="R204" i="4"/>
  <c r="G204" i="4"/>
  <c r="J204" i="4"/>
  <c r="Q204" i="4"/>
  <c r="E205" i="4"/>
  <c r="F205" i="4"/>
  <c r="G205" i="4"/>
  <c r="J205" i="4"/>
  <c r="P205" i="4"/>
  <c r="R205" i="4"/>
  <c r="Q205" i="4"/>
  <c r="E206" i="4"/>
  <c r="F206" i="4"/>
  <c r="G206" i="4"/>
  <c r="J206" i="4"/>
  <c r="P206" i="4"/>
  <c r="R206" i="4"/>
  <c r="Q206" i="4"/>
  <c r="E207" i="4"/>
  <c r="F207" i="4"/>
  <c r="Q207" i="4"/>
  <c r="E208" i="4"/>
  <c r="F208" i="4"/>
  <c r="G208" i="4"/>
  <c r="N208" i="4"/>
  <c r="P208" i="4"/>
  <c r="Q208" i="4"/>
  <c r="E209" i="4"/>
  <c r="F209" i="4"/>
  <c r="Q209" i="4"/>
  <c r="E210" i="4"/>
  <c r="F210" i="4"/>
  <c r="G210" i="4"/>
  <c r="J210" i="4"/>
  <c r="Q210" i="4"/>
  <c r="E211" i="4"/>
  <c r="F211" i="4"/>
  <c r="P211" i="4"/>
  <c r="G211" i="4"/>
  <c r="J211" i="4"/>
  <c r="Q211" i="4"/>
  <c r="E212" i="4"/>
  <c r="F212" i="4"/>
  <c r="P212" i="4"/>
  <c r="G212" i="4"/>
  <c r="J212" i="4"/>
  <c r="Q212" i="4"/>
  <c r="R212" i="4"/>
  <c r="E213" i="4"/>
  <c r="F213" i="4"/>
  <c r="G213" i="4"/>
  <c r="J213" i="4"/>
  <c r="P213" i="4"/>
  <c r="R213" i="4"/>
  <c r="Q213" i="4"/>
  <c r="E214" i="4"/>
  <c r="F214" i="4"/>
  <c r="G214" i="4"/>
  <c r="J214" i="4"/>
  <c r="P214" i="4"/>
  <c r="R214" i="4"/>
  <c r="Q214" i="4"/>
  <c r="E215" i="4"/>
  <c r="F215" i="4"/>
  <c r="Q215" i="4"/>
  <c r="E216" i="4"/>
  <c r="F216" i="4"/>
  <c r="G216" i="4"/>
  <c r="J216" i="4"/>
  <c r="P216" i="4"/>
  <c r="Q216" i="4"/>
  <c r="E217" i="4"/>
  <c r="F217" i="4"/>
  <c r="Q217" i="4"/>
  <c r="E218" i="4"/>
  <c r="F218" i="4"/>
  <c r="G218" i="4"/>
  <c r="J218" i="4"/>
  <c r="P218" i="4"/>
  <c r="R218" i="4"/>
  <c r="Q218" i="4"/>
  <c r="E219" i="4"/>
  <c r="F219" i="4"/>
  <c r="P219" i="4"/>
  <c r="Q219" i="4"/>
  <c r="E220" i="4"/>
  <c r="F220" i="4"/>
  <c r="P220" i="4"/>
  <c r="R220" i="4"/>
  <c r="G220" i="4"/>
  <c r="J220" i="4"/>
  <c r="Q220" i="4"/>
  <c r="E221" i="4"/>
  <c r="F221" i="4"/>
  <c r="G221" i="4"/>
  <c r="J221" i="4"/>
  <c r="P221" i="4"/>
  <c r="R221" i="4"/>
  <c r="Q221" i="4"/>
  <c r="E222" i="4"/>
  <c r="F222" i="4"/>
  <c r="G222" i="4"/>
  <c r="J222" i="4"/>
  <c r="P222" i="4"/>
  <c r="R222" i="4"/>
  <c r="Q222" i="4"/>
  <c r="E223" i="4"/>
  <c r="F223" i="4"/>
  <c r="Q223" i="4"/>
  <c r="E224" i="4"/>
  <c r="F224" i="4"/>
  <c r="G224" i="4"/>
  <c r="N224" i="4"/>
  <c r="P224" i="4"/>
  <c r="Q224" i="4"/>
  <c r="E225" i="4"/>
  <c r="F225" i="4"/>
  <c r="Q225" i="4"/>
  <c r="E226" i="4"/>
  <c r="F226" i="4"/>
  <c r="G226" i="4"/>
  <c r="J226" i="4"/>
  <c r="Q226" i="4"/>
  <c r="E227" i="4"/>
  <c r="F227" i="4"/>
  <c r="P227" i="4"/>
  <c r="G227" i="4"/>
  <c r="J227" i="4"/>
  <c r="Q227" i="4"/>
  <c r="E228" i="4"/>
  <c r="F228" i="4"/>
  <c r="P228" i="4"/>
  <c r="G228" i="4"/>
  <c r="J228" i="4"/>
  <c r="Q228" i="4"/>
  <c r="R228" i="4"/>
  <c r="E229" i="4"/>
  <c r="F229" i="4"/>
  <c r="G229" i="4"/>
  <c r="J229" i="4"/>
  <c r="P229" i="4"/>
  <c r="R229" i="4"/>
  <c r="Q229" i="4"/>
  <c r="E230" i="4"/>
  <c r="F230" i="4"/>
  <c r="G230" i="4"/>
  <c r="L230" i="4"/>
  <c r="P230" i="4"/>
  <c r="R230" i="4"/>
  <c r="Q230" i="4"/>
  <c r="P231" i="4"/>
  <c r="P232" i="4"/>
  <c r="P233" i="4"/>
  <c r="P234" i="4"/>
  <c r="P235" i="4"/>
  <c r="E236" i="4"/>
  <c r="F236" i="4"/>
  <c r="Q236" i="4"/>
  <c r="E237" i="4"/>
  <c r="F237" i="4"/>
  <c r="P237" i="4"/>
  <c r="G237" i="4"/>
  <c r="K237" i="4"/>
  <c r="Q237" i="4"/>
  <c r="E238" i="4"/>
  <c r="F238" i="4"/>
  <c r="P238" i="4"/>
  <c r="G238" i="4"/>
  <c r="K238" i="4"/>
  <c r="Q238" i="4"/>
  <c r="P239" i="4"/>
  <c r="E240" i="4"/>
  <c r="F240" i="4"/>
  <c r="Q240" i="4"/>
  <c r="E241" i="4"/>
  <c r="F241" i="4"/>
  <c r="Q241" i="4"/>
  <c r="E242" i="4"/>
  <c r="F242" i="4"/>
  <c r="Q242" i="4"/>
  <c r="A11" i="3"/>
  <c r="B11" i="3"/>
  <c r="D11" i="3"/>
  <c r="G11" i="3"/>
  <c r="C11" i="3"/>
  <c r="H11" i="3"/>
  <c r="A12" i="3"/>
  <c r="B12" i="3"/>
  <c r="C12" i="3"/>
  <c r="D12" i="3"/>
  <c r="G12" i="3"/>
  <c r="H12" i="3"/>
  <c r="A13" i="3"/>
  <c r="C13" i="3"/>
  <c r="D13" i="3"/>
  <c r="G13" i="3"/>
  <c r="H13" i="3"/>
  <c r="B13" i="3"/>
  <c r="A14" i="3"/>
  <c r="B14" i="3"/>
  <c r="C14" i="3"/>
  <c r="D14" i="3"/>
  <c r="G14" i="3"/>
  <c r="H14" i="3"/>
  <c r="A15" i="3"/>
  <c r="B15" i="3"/>
  <c r="D15" i="3"/>
  <c r="G15" i="3"/>
  <c r="C15" i="3"/>
  <c r="H15" i="3"/>
  <c r="A16" i="3"/>
  <c r="B16" i="3"/>
  <c r="D16" i="3"/>
  <c r="G16" i="3"/>
  <c r="C16" i="3"/>
  <c r="H16" i="3"/>
  <c r="A17" i="3"/>
  <c r="D17" i="3"/>
  <c r="G17" i="3"/>
  <c r="C17" i="3"/>
  <c r="H17" i="3"/>
  <c r="B17" i="3"/>
  <c r="A18" i="3"/>
  <c r="D18" i="3"/>
  <c r="G18" i="3"/>
  <c r="C18" i="3"/>
  <c r="H18" i="3"/>
  <c r="B18" i="3"/>
  <c r="A19" i="3"/>
  <c r="B19" i="3"/>
  <c r="D19" i="3"/>
  <c r="G19" i="3"/>
  <c r="C19" i="3"/>
  <c r="H19" i="3"/>
  <c r="A20" i="3"/>
  <c r="B20" i="3"/>
  <c r="C20" i="3"/>
  <c r="F20" i="3"/>
  <c r="D20" i="3"/>
  <c r="G20" i="3"/>
  <c r="H20" i="3"/>
  <c r="A21" i="3"/>
  <c r="C21" i="3"/>
  <c r="F21" i="3"/>
  <c r="D21" i="3"/>
  <c r="G21" i="3"/>
  <c r="H21" i="3"/>
  <c r="B21" i="3"/>
  <c r="A22" i="3"/>
  <c r="C22" i="3"/>
  <c r="F22" i="3"/>
  <c r="D22" i="3"/>
  <c r="G22" i="3"/>
  <c r="H22" i="3"/>
  <c r="B22" i="3"/>
  <c r="A23" i="3"/>
  <c r="B23" i="3"/>
  <c r="C23" i="3"/>
  <c r="F23" i="3"/>
  <c r="D23" i="3"/>
  <c r="G23" i="3"/>
  <c r="H23" i="3"/>
  <c r="A24" i="3"/>
  <c r="B24" i="3"/>
  <c r="D24" i="3"/>
  <c r="G24" i="3"/>
  <c r="C24" i="3"/>
  <c r="H24" i="3"/>
  <c r="A25" i="3"/>
  <c r="C25" i="3"/>
  <c r="D25" i="3"/>
  <c r="G25" i="3"/>
  <c r="H25" i="3"/>
  <c r="B25" i="3"/>
  <c r="A26" i="3"/>
  <c r="B26" i="3"/>
  <c r="C26" i="3"/>
  <c r="D26" i="3"/>
  <c r="G26" i="3"/>
  <c r="H26" i="3"/>
  <c r="A27" i="3"/>
  <c r="B27" i="3"/>
  <c r="D27" i="3"/>
  <c r="G27" i="3"/>
  <c r="C27" i="3"/>
  <c r="H27" i="3"/>
  <c r="A28" i="3"/>
  <c r="B28" i="3"/>
  <c r="D28" i="3"/>
  <c r="G28" i="3"/>
  <c r="C28" i="3"/>
  <c r="H28" i="3"/>
  <c r="A29" i="3"/>
  <c r="D29" i="3"/>
  <c r="G29" i="3"/>
  <c r="C29" i="3"/>
  <c r="H29" i="3"/>
  <c r="B29" i="3"/>
  <c r="A30" i="3"/>
  <c r="D30" i="3"/>
  <c r="G30" i="3"/>
  <c r="C30" i="3"/>
  <c r="H30" i="3"/>
  <c r="B30" i="3"/>
  <c r="A31" i="3"/>
  <c r="B31" i="3"/>
  <c r="D31" i="3"/>
  <c r="G31" i="3"/>
  <c r="C31" i="3"/>
  <c r="H31" i="3"/>
  <c r="A32" i="3"/>
  <c r="B32" i="3"/>
  <c r="D32" i="3"/>
  <c r="G32" i="3"/>
  <c r="C32" i="3"/>
  <c r="H32" i="3"/>
  <c r="A33" i="3"/>
  <c r="C33" i="3"/>
  <c r="D33" i="3"/>
  <c r="G33" i="3"/>
  <c r="H33" i="3"/>
  <c r="B33" i="3"/>
  <c r="A34" i="3"/>
  <c r="B34" i="3"/>
  <c r="C34" i="3"/>
  <c r="D34" i="3"/>
  <c r="G34" i="3"/>
  <c r="H34" i="3"/>
  <c r="A35" i="3"/>
  <c r="B35" i="3"/>
  <c r="D35" i="3"/>
  <c r="G35" i="3"/>
  <c r="C35" i="3"/>
  <c r="H35" i="3"/>
  <c r="A36" i="3"/>
  <c r="B36" i="3"/>
  <c r="C36" i="3"/>
  <c r="D36" i="3"/>
  <c r="G36" i="3"/>
  <c r="H36" i="3"/>
  <c r="A37" i="3"/>
  <c r="D37" i="3"/>
  <c r="G37" i="3"/>
  <c r="C37" i="3"/>
  <c r="H37" i="3"/>
  <c r="B37" i="3"/>
  <c r="A38" i="3"/>
  <c r="D38" i="3"/>
  <c r="E38" i="3"/>
  <c r="G38" i="3"/>
  <c r="C38" i="3"/>
  <c r="H38" i="3"/>
  <c r="B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C42" i="3"/>
  <c r="D42" i="3"/>
  <c r="G42" i="3"/>
  <c r="H42" i="3"/>
  <c r="A43" i="3"/>
  <c r="B43" i="3"/>
  <c r="C43" i="3"/>
  <c r="D43" i="3"/>
  <c r="G43" i="3"/>
  <c r="H43" i="3"/>
  <c r="A44" i="3"/>
  <c r="D44" i="3"/>
  <c r="G44" i="3"/>
  <c r="C44" i="3"/>
  <c r="H44" i="3"/>
  <c r="B44" i="3"/>
  <c r="A45" i="3"/>
  <c r="C45" i="3"/>
  <c r="D45" i="3"/>
  <c r="G45" i="3"/>
  <c r="H45" i="3"/>
  <c r="B45" i="3"/>
  <c r="A46" i="3"/>
  <c r="D46" i="3"/>
  <c r="G46" i="3"/>
  <c r="C46" i="3"/>
  <c r="H46" i="3"/>
  <c r="B46" i="3"/>
  <c r="A47" i="3"/>
  <c r="D47" i="3"/>
  <c r="G47" i="3"/>
  <c r="C47" i="3"/>
  <c r="H47" i="3"/>
  <c r="B47" i="3"/>
  <c r="A48" i="3"/>
  <c r="D48" i="3"/>
  <c r="G48" i="3"/>
  <c r="C48" i="3"/>
  <c r="H48" i="3"/>
  <c r="B48" i="3"/>
  <c r="A49" i="3"/>
  <c r="B49" i="3"/>
  <c r="C49" i="3"/>
  <c r="D49" i="3"/>
  <c r="G49" i="3"/>
  <c r="H49" i="3"/>
  <c r="A50" i="3"/>
  <c r="B50" i="3"/>
  <c r="C50" i="3"/>
  <c r="D50" i="3"/>
  <c r="G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D53" i="3"/>
  <c r="G53" i="3"/>
  <c r="C53" i="3"/>
  <c r="H53" i="3"/>
  <c r="B53" i="3"/>
  <c r="A54" i="3"/>
  <c r="D54" i="3"/>
  <c r="G54" i="3"/>
  <c r="C54" i="3"/>
  <c r="H54" i="3"/>
  <c r="B54" i="3"/>
  <c r="A55" i="3"/>
  <c r="B55" i="3"/>
  <c r="D55" i="3"/>
  <c r="G55" i="3"/>
  <c r="C55" i="3"/>
  <c r="H55" i="3"/>
  <c r="A56" i="3"/>
  <c r="C56" i="3"/>
  <c r="D56" i="3"/>
  <c r="G56" i="3"/>
  <c r="H56" i="3"/>
  <c r="B56" i="3"/>
  <c r="A57" i="3"/>
  <c r="C57" i="3"/>
  <c r="E57" i="3"/>
  <c r="D57" i="3"/>
  <c r="G57" i="3"/>
  <c r="H57" i="3"/>
  <c r="B57" i="3"/>
  <c r="A58" i="3"/>
  <c r="B58" i="3"/>
  <c r="C58" i="3"/>
  <c r="D58" i="3"/>
  <c r="G58" i="3"/>
  <c r="H58" i="3"/>
  <c r="A59" i="3"/>
  <c r="B59" i="3"/>
  <c r="C59" i="3"/>
  <c r="D59" i="3"/>
  <c r="G59" i="3"/>
  <c r="H59" i="3"/>
  <c r="A60" i="3"/>
  <c r="B60" i="3"/>
  <c r="C60" i="3"/>
  <c r="D60" i="3"/>
  <c r="E60" i="3"/>
  <c r="G60" i="3"/>
  <c r="H60" i="3"/>
  <c r="A61" i="3"/>
  <c r="D61" i="3"/>
  <c r="G61" i="3"/>
  <c r="C61" i="3"/>
  <c r="H61" i="3"/>
  <c r="B61" i="3"/>
  <c r="A62" i="3"/>
  <c r="D62" i="3"/>
  <c r="E62" i="3"/>
  <c r="G62" i="3"/>
  <c r="C62" i="3"/>
  <c r="H62" i="3"/>
  <c r="B62" i="3"/>
  <c r="A63" i="3"/>
  <c r="B63" i="3"/>
  <c r="D63" i="3"/>
  <c r="G63" i="3"/>
  <c r="C63" i="3"/>
  <c r="H63" i="3"/>
  <c r="A64" i="3"/>
  <c r="B64" i="3"/>
  <c r="D64" i="3"/>
  <c r="G64" i="3"/>
  <c r="C64" i="3"/>
  <c r="H64" i="3"/>
  <c r="A65" i="3"/>
  <c r="C65" i="3"/>
  <c r="D65" i="3"/>
  <c r="G65" i="3"/>
  <c r="H65" i="3"/>
  <c r="B65" i="3"/>
  <c r="A66" i="3"/>
  <c r="C66" i="3"/>
  <c r="D66" i="3"/>
  <c r="G66" i="3"/>
  <c r="H66" i="3"/>
  <c r="B66" i="3"/>
  <c r="A67" i="3"/>
  <c r="B67" i="3"/>
  <c r="D67" i="3"/>
  <c r="G67" i="3"/>
  <c r="C67" i="3"/>
  <c r="H67" i="3"/>
  <c r="A68" i="3"/>
  <c r="B68" i="3"/>
  <c r="C68" i="3"/>
  <c r="D68" i="3"/>
  <c r="G68" i="3"/>
  <c r="H68" i="3"/>
  <c r="A69" i="3"/>
  <c r="C69" i="3"/>
  <c r="D69" i="3"/>
  <c r="G69" i="3"/>
  <c r="H69" i="3"/>
  <c r="B69" i="3"/>
  <c r="A70" i="3"/>
  <c r="B70" i="3"/>
  <c r="C70" i="3"/>
  <c r="D70" i="3"/>
  <c r="G70" i="3"/>
  <c r="H70" i="3"/>
  <c r="A71" i="3"/>
  <c r="B71" i="3"/>
  <c r="D71" i="3"/>
  <c r="G71" i="3"/>
  <c r="C71" i="3"/>
  <c r="H71" i="3"/>
  <c r="A72" i="3"/>
  <c r="D72" i="3"/>
  <c r="G72" i="3"/>
  <c r="C72" i="3"/>
  <c r="H72" i="3"/>
  <c r="B72" i="3"/>
  <c r="A73" i="3"/>
  <c r="C73" i="3"/>
  <c r="D73" i="3"/>
  <c r="G73" i="3"/>
  <c r="H73" i="3"/>
  <c r="B73" i="3"/>
  <c r="A74" i="3"/>
  <c r="D74" i="3"/>
  <c r="G74" i="3"/>
  <c r="C74" i="3"/>
  <c r="H74" i="3"/>
  <c r="B74" i="3"/>
  <c r="A75" i="3"/>
  <c r="B75" i="3"/>
  <c r="D75" i="3"/>
  <c r="G75" i="3"/>
  <c r="C75" i="3"/>
  <c r="H75" i="3"/>
  <c r="A76" i="3"/>
  <c r="B76" i="3"/>
  <c r="C76" i="3"/>
  <c r="D76" i="3"/>
  <c r="G76" i="3"/>
  <c r="H76" i="3"/>
  <c r="A77" i="3"/>
  <c r="C77" i="3"/>
  <c r="D77" i="3"/>
  <c r="G77" i="3"/>
  <c r="H77" i="3"/>
  <c r="B77" i="3"/>
  <c r="A78" i="3"/>
  <c r="B78" i="3"/>
  <c r="C78" i="3"/>
  <c r="D78" i="3"/>
  <c r="G78" i="3"/>
  <c r="H78" i="3"/>
  <c r="A79" i="3"/>
  <c r="B79" i="3"/>
  <c r="D79" i="3"/>
  <c r="G79" i="3"/>
  <c r="C79" i="3"/>
  <c r="H79" i="3"/>
  <c r="A80" i="3"/>
  <c r="D80" i="3"/>
  <c r="G80" i="3"/>
  <c r="C80" i="3"/>
  <c r="H80" i="3"/>
  <c r="B80" i="3"/>
  <c r="A81" i="3"/>
  <c r="C81" i="3"/>
  <c r="D81" i="3"/>
  <c r="G81" i="3"/>
  <c r="H81" i="3"/>
  <c r="B81" i="3"/>
  <c r="A82" i="3"/>
  <c r="D82" i="3"/>
  <c r="G82" i="3"/>
  <c r="C82" i="3"/>
  <c r="H82" i="3"/>
  <c r="B82" i="3"/>
  <c r="A83" i="3"/>
  <c r="B83" i="3"/>
  <c r="D83" i="3"/>
  <c r="G83" i="3"/>
  <c r="C83" i="3"/>
  <c r="H83" i="3"/>
  <c r="A84" i="3"/>
  <c r="B84" i="3"/>
  <c r="C84" i="3"/>
  <c r="D84" i="3"/>
  <c r="G84" i="3"/>
  <c r="H84" i="3"/>
  <c r="A85" i="3"/>
  <c r="C85" i="3"/>
  <c r="D85" i="3"/>
  <c r="G85" i="3"/>
  <c r="H85" i="3"/>
  <c r="B85" i="3"/>
  <c r="A86" i="3"/>
  <c r="B86" i="3"/>
  <c r="C86" i="3"/>
  <c r="D86" i="3"/>
  <c r="G86" i="3"/>
  <c r="H86" i="3"/>
  <c r="A87" i="3"/>
  <c r="B87" i="3"/>
  <c r="D87" i="3"/>
  <c r="G87" i="3"/>
  <c r="C87" i="3"/>
  <c r="H87" i="3"/>
  <c r="A88" i="3"/>
  <c r="D88" i="3"/>
  <c r="G88" i="3"/>
  <c r="C88" i="3"/>
  <c r="E88" i="3"/>
  <c r="H88" i="3"/>
  <c r="B88" i="3"/>
  <c r="A89" i="3"/>
  <c r="C89" i="3"/>
  <c r="D89" i="3"/>
  <c r="G89" i="3"/>
  <c r="H89" i="3"/>
  <c r="B89" i="3"/>
  <c r="A90" i="3"/>
  <c r="D90" i="3"/>
  <c r="G90" i="3"/>
  <c r="C90" i="3"/>
  <c r="H90" i="3"/>
  <c r="B90" i="3"/>
  <c r="A91" i="3"/>
  <c r="B91" i="3"/>
  <c r="D91" i="3"/>
  <c r="G91" i="3"/>
  <c r="C91" i="3"/>
  <c r="H91" i="3"/>
  <c r="A92" i="3"/>
  <c r="B92" i="3"/>
  <c r="C92" i="3"/>
  <c r="D92" i="3"/>
  <c r="G92" i="3"/>
  <c r="H92" i="3"/>
  <c r="A93" i="3"/>
  <c r="C93" i="3"/>
  <c r="D93" i="3"/>
  <c r="G93" i="3"/>
  <c r="H93" i="3"/>
  <c r="B93" i="3"/>
  <c r="A94" i="3"/>
  <c r="B94" i="3"/>
  <c r="C94" i="3"/>
  <c r="D94" i="3"/>
  <c r="G94" i="3"/>
  <c r="H94" i="3"/>
  <c r="A95" i="3"/>
  <c r="B95" i="3"/>
  <c r="D95" i="3"/>
  <c r="G95" i="3"/>
  <c r="C95" i="3"/>
  <c r="E95" i="3"/>
  <c r="H95" i="3"/>
  <c r="A96" i="3"/>
  <c r="D96" i="3"/>
  <c r="G96" i="3"/>
  <c r="C96" i="3"/>
  <c r="H96" i="3"/>
  <c r="B96" i="3"/>
  <c r="A97" i="3"/>
  <c r="C97" i="3"/>
  <c r="D97" i="3"/>
  <c r="G97" i="3"/>
  <c r="H97" i="3"/>
  <c r="B97" i="3"/>
  <c r="A98" i="3"/>
  <c r="D98" i="3"/>
  <c r="G98" i="3"/>
  <c r="C98" i="3"/>
  <c r="H98" i="3"/>
  <c r="B98" i="3"/>
  <c r="A99" i="3"/>
  <c r="B99" i="3"/>
  <c r="D99" i="3"/>
  <c r="G99" i="3"/>
  <c r="C99" i="3"/>
  <c r="H99" i="3"/>
  <c r="A100" i="3"/>
  <c r="B100" i="3"/>
  <c r="C100" i="3"/>
  <c r="D100" i="3"/>
  <c r="G100" i="3"/>
  <c r="H100" i="3"/>
  <c r="A101" i="3"/>
  <c r="C101" i="3"/>
  <c r="D101" i="3"/>
  <c r="G101" i="3"/>
  <c r="H101" i="3"/>
  <c r="B101" i="3"/>
  <c r="A102" i="3"/>
  <c r="B102" i="3"/>
  <c r="C102" i="3"/>
  <c r="D102" i="3"/>
  <c r="G102" i="3"/>
  <c r="H102" i="3"/>
  <c r="A103" i="3"/>
  <c r="B103" i="3"/>
  <c r="D103" i="3"/>
  <c r="G103" i="3"/>
  <c r="C103" i="3"/>
  <c r="H103" i="3"/>
  <c r="A104" i="3"/>
  <c r="D104" i="3"/>
  <c r="G104" i="3"/>
  <c r="C104" i="3"/>
  <c r="H104" i="3"/>
  <c r="B104" i="3"/>
  <c r="A105" i="3"/>
  <c r="C105" i="3"/>
  <c r="D105" i="3"/>
  <c r="G105" i="3"/>
  <c r="H105" i="3"/>
  <c r="B105" i="3"/>
  <c r="A106" i="3"/>
  <c r="D106" i="3"/>
  <c r="G106" i="3"/>
  <c r="C106" i="3"/>
  <c r="H106" i="3"/>
  <c r="B106" i="3"/>
  <c r="A107" i="3"/>
  <c r="B107" i="3"/>
  <c r="D107" i="3"/>
  <c r="G107" i="3"/>
  <c r="C107" i="3"/>
  <c r="H107" i="3"/>
  <c r="A108" i="3"/>
  <c r="B108" i="3"/>
  <c r="C108" i="3"/>
  <c r="D108" i="3"/>
  <c r="G108" i="3"/>
  <c r="H108" i="3"/>
  <c r="A109" i="3"/>
  <c r="C109" i="3"/>
  <c r="D109" i="3"/>
  <c r="G109" i="3"/>
  <c r="H109" i="3"/>
  <c r="B109" i="3"/>
  <c r="A110" i="3"/>
  <c r="B110" i="3"/>
  <c r="C110" i="3"/>
  <c r="D110" i="3"/>
  <c r="G110" i="3"/>
  <c r="H110" i="3"/>
  <c r="A111" i="3"/>
  <c r="B111" i="3"/>
  <c r="D111" i="3"/>
  <c r="G111" i="3"/>
  <c r="C111" i="3"/>
  <c r="H111" i="3"/>
  <c r="A112" i="3"/>
  <c r="D112" i="3"/>
  <c r="G112" i="3"/>
  <c r="C112" i="3"/>
  <c r="H112" i="3"/>
  <c r="B112" i="3"/>
  <c r="A113" i="3"/>
  <c r="C113" i="3"/>
  <c r="D113" i="3"/>
  <c r="G113" i="3"/>
  <c r="H113" i="3"/>
  <c r="B113" i="3"/>
  <c r="A114" i="3"/>
  <c r="D114" i="3"/>
  <c r="G114" i="3"/>
  <c r="C114" i="3"/>
  <c r="E114" i="3"/>
  <c r="H114" i="3"/>
  <c r="B114" i="3"/>
  <c r="A115" i="3"/>
  <c r="B115" i="3"/>
  <c r="D115" i="3"/>
  <c r="G115" i="3"/>
  <c r="C115" i="3"/>
  <c r="H115" i="3"/>
  <c r="A116" i="3"/>
  <c r="B116" i="3"/>
  <c r="C116" i="3"/>
  <c r="D116" i="3"/>
  <c r="G116" i="3"/>
  <c r="H116" i="3"/>
  <c r="A117" i="3"/>
  <c r="C117" i="3"/>
  <c r="D117" i="3"/>
  <c r="G117" i="3"/>
  <c r="H117" i="3"/>
  <c r="B117" i="3"/>
  <c r="A118" i="3"/>
  <c r="B118" i="3"/>
  <c r="C118" i="3"/>
  <c r="D118" i="3"/>
  <c r="G118" i="3"/>
  <c r="H118" i="3"/>
  <c r="A119" i="3"/>
  <c r="B119" i="3"/>
  <c r="D119" i="3"/>
  <c r="G119" i="3"/>
  <c r="C119" i="3"/>
  <c r="H119" i="3"/>
  <c r="A120" i="3"/>
  <c r="D120" i="3"/>
  <c r="G120" i="3"/>
  <c r="C120" i="3"/>
  <c r="H120" i="3"/>
  <c r="B120" i="3"/>
  <c r="A121" i="3"/>
  <c r="C121" i="3"/>
  <c r="D121" i="3"/>
  <c r="G121" i="3"/>
  <c r="H121" i="3"/>
  <c r="B121" i="3"/>
  <c r="A122" i="3"/>
  <c r="D122" i="3"/>
  <c r="G122" i="3"/>
  <c r="C122" i="3"/>
  <c r="E122" i="3"/>
  <c r="H122" i="3"/>
  <c r="B122" i="3"/>
  <c r="A123" i="3"/>
  <c r="B123" i="3"/>
  <c r="D123" i="3"/>
  <c r="G123" i="3"/>
  <c r="C123" i="3"/>
  <c r="H123" i="3"/>
  <c r="A124" i="3"/>
  <c r="B124" i="3"/>
  <c r="C124" i="3"/>
  <c r="D124" i="3"/>
  <c r="G124" i="3"/>
  <c r="H124" i="3"/>
  <c r="A125" i="3"/>
  <c r="C125" i="3"/>
  <c r="D125" i="3"/>
  <c r="G125" i="3"/>
  <c r="H125" i="3"/>
  <c r="B125" i="3"/>
  <c r="A126" i="3"/>
  <c r="B126" i="3"/>
  <c r="C126" i="3"/>
  <c r="D126" i="3"/>
  <c r="G126" i="3"/>
  <c r="H126" i="3"/>
  <c r="A127" i="3"/>
  <c r="B127" i="3"/>
  <c r="D127" i="3"/>
  <c r="G127" i="3"/>
  <c r="C127" i="3"/>
  <c r="E127" i="3"/>
  <c r="H127" i="3"/>
  <c r="A128" i="3"/>
  <c r="D128" i="3"/>
  <c r="G128" i="3"/>
  <c r="C128" i="3"/>
  <c r="H128" i="3"/>
  <c r="B128" i="3"/>
  <c r="A129" i="3"/>
  <c r="C129" i="3"/>
  <c r="D129" i="3"/>
  <c r="G129" i="3"/>
  <c r="H129" i="3"/>
  <c r="B129" i="3"/>
  <c r="A130" i="3"/>
  <c r="D130" i="3"/>
  <c r="G130" i="3"/>
  <c r="C130" i="3"/>
  <c r="H130" i="3"/>
  <c r="B130" i="3"/>
  <c r="A131" i="3"/>
  <c r="B131" i="3"/>
  <c r="D131" i="3"/>
  <c r="G131" i="3"/>
  <c r="C131" i="3"/>
  <c r="H131" i="3"/>
  <c r="A132" i="3"/>
  <c r="B132" i="3"/>
  <c r="C132" i="3"/>
  <c r="D132" i="3"/>
  <c r="G132" i="3"/>
  <c r="H132" i="3"/>
  <c r="A133" i="3"/>
  <c r="C133" i="3"/>
  <c r="D133" i="3"/>
  <c r="G133" i="3"/>
  <c r="H133" i="3"/>
  <c r="B133" i="3"/>
  <c r="A134" i="3"/>
  <c r="B134" i="3"/>
  <c r="C134" i="3"/>
  <c r="D134" i="3"/>
  <c r="G134" i="3"/>
  <c r="H134" i="3"/>
  <c r="A135" i="3"/>
  <c r="B135" i="3"/>
  <c r="D135" i="3"/>
  <c r="G135" i="3"/>
  <c r="C135" i="3"/>
  <c r="E135" i="3"/>
  <c r="H135" i="3"/>
  <c r="A136" i="3"/>
  <c r="D136" i="3"/>
  <c r="G136" i="3"/>
  <c r="C136" i="3"/>
  <c r="H136" i="3"/>
  <c r="B136" i="3"/>
  <c r="A137" i="3"/>
  <c r="C137" i="3"/>
  <c r="D137" i="3"/>
  <c r="G137" i="3"/>
  <c r="H137" i="3"/>
  <c r="B137" i="3"/>
  <c r="A138" i="3"/>
  <c r="D138" i="3"/>
  <c r="G138" i="3"/>
  <c r="C138" i="3"/>
  <c r="H138" i="3"/>
  <c r="B138" i="3"/>
  <c r="A139" i="3"/>
  <c r="B139" i="3"/>
  <c r="D139" i="3"/>
  <c r="G139" i="3"/>
  <c r="C139" i="3"/>
  <c r="H139" i="3"/>
  <c r="A140" i="3"/>
  <c r="B140" i="3"/>
  <c r="C140" i="3"/>
  <c r="D140" i="3"/>
  <c r="G140" i="3"/>
  <c r="H140" i="3"/>
  <c r="A141" i="3"/>
  <c r="C141" i="3"/>
  <c r="D141" i="3"/>
  <c r="G141" i="3"/>
  <c r="H141" i="3"/>
  <c r="B141" i="3"/>
  <c r="A142" i="3"/>
  <c r="B142" i="3"/>
  <c r="C142" i="3"/>
  <c r="D142" i="3"/>
  <c r="G142" i="3"/>
  <c r="H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C145" i="3"/>
  <c r="E145" i="3"/>
  <c r="D145" i="3"/>
  <c r="G145" i="3"/>
  <c r="H145" i="3"/>
  <c r="B145" i="3"/>
  <c r="A146" i="3"/>
  <c r="D146" i="3"/>
  <c r="G146" i="3"/>
  <c r="C146" i="3"/>
  <c r="H146" i="3"/>
  <c r="B146" i="3"/>
  <c r="A147" i="3"/>
  <c r="B147" i="3"/>
  <c r="D147" i="3"/>
  <c r="G147" i="3"/>
  <c r="C147" i="3"/>
  <c r="H147" i="3"/>
  <c r="A148" i="3"/>
  <c r="B148" i="3"/>
  <c r="C148" i="3"/>
  <c r="D148" i="3"/>
  <c r="G148" i="3"/>
  <c r="H148" i="3"/>
  <c r="A149" i="3"/>
  <c r="C149" i="3"/>
  <c r="D149" i="3"/>
  <c r="G149" i="3"/>
  <c r="H149" i="3"/>
  <c r="B149" i="3"/>
  <c r="A150" i="3"/>
  <c r="B150" i="3"/>
  <c r="C150" i="3"/>
  <c r="D150" i="3"/>
  <c r="G150" i="3"/>
  <c r="H150" i="3"/>
  <c r="A151" i="3"/>
  <c r="B151" i="3"/>
  <c r="D151" i="3"/>
  <c r="G151" i="3"/>
  <c r="C151" i="3"/>
  <c r="H151" i="3"/>
  <c r="A152" i="3"/>
  <c r="D152" i="3"/>
  <c r="G152" i="3"/>
  <c r="C152" i="3"/>
  <c r="E152" i="3"/>
  <c r="H152" i="3"/>
  <c r="B152" i="3"/>
  <c r="A153" i="3"/>
  <c r="C153" i="3"/>
  <c r="D153" i="3"/>
  <c r="G153" i="3"/>
  <c r="H153" i="3"/>
  <c r="B153" i="3"/>
  <c r="A154" i="3"/>
  <c r="D154" i="3"/>
  <c r="G154" i="3"/>
  <c r="C154" i="3"/>
  <c r="H154" i="3"/>
  <c r="B154" i="3"/>
  <c r="A155" i="3"/>
  <c r="B155" i="3"/>
  <c r="D155" i="3"/>
  <c r="G155" i="3"/>
  <c r="C155" i="3"/>
  <c r="E155" i="3"/>
  <c r="H155" i="3"/>
  <c r="A156" i="3"/>
  <c r="B156" i="3"/>
  <c r="C156" i="3"/>
  <c r="D156" i="3"/>
  <c r="G156" i="3"/>
  <c r="H156" i="3"/>
  <c r="A157" i="3"/>
  <c r="C157" i="3"/>
  <c r="D157" i="3"/>
  <c r="G157" i="3"/>
  <c r="H157" i="3"/>
  <c r="B157" i="3"/>
  <c r="A158" i="3"/>
  <c r="B158" i="3"/>
  <c r="C158" i="3"/>
  <c r="D158" i="3"/>
  <c r="G158" i="3"/>
  <c r="H158" i="3"/>
  <c r="A159" i="3"/>
  <c r="B159" i="3"/>
  <c r="D159" i="3"/>
  <c r="G159" i="3"/>
  <c r="C159" i="3"/>
  <c r="H159" i="3"/>
  <c r="A160" i="3"/>
  <c r="D160" i="3"/>
  <c r="G160" i="3"/>
  <c r="C160" i="3"/>
  <c r="H160" i="3"/>
  <c r="B160" i="3"/>
  <c r="A161" i="3"/>
  <c r="C161" i="3"/>
  <c r="D161" i="3"/>
  <c r="G161" i="3"/>
  <c r="H161" i="3"/>
  <c r="B161" i="3"/>
  <c r="A162" i="3"/>
  <c r="D162" i="3"/>
  <c r="G162" i="3"/>
  <c r="C162" i="3"/>
  <c r="H162" i="3"/>
  <c r="B162" i="3"/>
  <c r="A163" i="3"/>
  <c r="B163" i="3"/>
  <c r="D163" i="3"/>
  <c r="G163" i="3"/>
  <c r="C163" i="3"/>
  <c r="E163" i="3"/>
  <c r="H163" i="3"/>
  <c r="A164" i="3"/>
  <c r="B164" i="3"/>
  <c r="C164" i="3"/>
  <c r="D164" i="3"/>
  <c r="G164" i="3"/>
  <c r="H164" i="3"/>
  <c r="A165" i="3"/>
  <c r="C165" i="3"/>
  <c r="D165" i="3"/>
  <c r="G165" i="3"/>
  <c r="H165" i="3"/>
  <c r="B165" i="3"/>
  <c r="A166" i="3"/>
  <c r="B166" i="3"/>
  <c r="C166" i="3"/>
  <c r="D166" i="3"/>
  <c r="G166" i="3"/>
  <c r="H166" i="3"/>
  <c r="A167" i="3"/>
  <c r="B167" i="3"/>
  <c r="D167" i="3"/>
  <c r="G167" i="3"/>
  <c r="C167" i="3"/>
  <c r="H167" i="3"/>
  <c r="A168" i="3"/>
  <c r="D168" i="3"/>
  <c r="G168" i="3"/>
  <c r="C168" i="3"/>
  <c r="H168" i="3"/>
  <c r="B168" i="3"/>
  <c r="A169" i="3"/>
  <c r="C169" i="3"/>
  <c r="D169" i="3"/>
  <c r="G169" i="3"/>
  <c r="H169" i="3"/>
  <c r="B169" i="3"/>
  <c r="A170" i="3"/>
  <c r="D170" i="3"/>
  <c r="G170" i="3"/>
  <c r="C170" i="3"/>
  <c r="E170" i="3"/>
  <c r="H170" i="3"/>
  <c r="B170" i="3"/>
  <c r="A171" i="3"/>
  <c r="B171" i="3"/>
  <c r="D171" i="3"/>
  <c r="G171" i="3"/>
  <c r="C171" i="3"/>
  <c r="E171" i="3"/>
  <c r="H171" i="3"/>
  <c r="A172" i="3"/>
  <c r="B172" i="3"/>
  <c r="C172" i="3"/>
  <c r="E172" i="3"/>
  <c r="D172" i="3"/>
  <c r="G172" i="3"/>
  <c r="H172" i="3"/>
  <c r="A173" i="3"/>
  <c r="C173" i="3"/>
  <c r="D173" i="3"/>
  <c r="G173" i="3"/>
  <c r="H173" i="3"/>
  <c r="B173" i="3"/>
  <c r="A174" i="3"/>
  <c r="B174" i="3"/>
  <c r="C174" i="3"/>
  <c r="D174" i="3"/>
  <c r="G174" i="3"/>
  <c r="H174" i="3"/>
  <c r="A175" i="3"/>
  <c r="B175" i="3"/>
  <c r="D175" i="3"/>
  <c r="G175" i="3"/>
  <c r="C175" i="3"/>
  <c r="H175" i="3"/>
  <c r="A176" i="3"/>
  <c r="D176" i="3"/>
  <c r="G176" i="3"/>
  <c r="C176" i="3"/>
  <c r="H176" i="3"/>
  <c r="B176" i="3"/>
  <c r="A177" i="3"/>
  <c r="C177" i="3"/>
  <c r="D177" i="3"/>
  <c r="G177" i="3"/>
  <c r="H177" i="3"/>
  <c r="B177" i="3"/>
  <c r="A178" i="3"/>
  <c r="D178" i="3"/>
  <c r="G178" i="3"/>
  <c r="C178" i="3"/>
  <c r="H178" i="3"/>
  <c r="B178" i="3"/>
  <c r="A179" i="3"/>
  <c r="B179" i="3"/>
  <c r="D179" i="3"/>
  <c r="G179" i="3"/>
  <c r="C179" i="3"/>
  <c r="H179" i="3"/>
  <c r="A180" i="3"/>
  <c r="B180" i="3"/>
  <c r="C180" i="3"/>
  <c r="E180" i="3"/>
  <c r="D180" i="3"/>
  <c r="G180" i="3"/>
  <c r="H180" i="3"/>
  <c r="A181" i="3"/>
  <c r="C181" i="3"/>
  <c r="D181" i="3"/>
  <c r="G181" i="3"/>
  <c r="H181" i="3"/>
  <c r="B181" i="3"/>
  <c r="A182" i="3"/>
  <c r="B182" i="3"/>
  <c r="C182" i="3"/>
  <c r="D182" i="3"/>
  <c r="G182" i="3"/>
  <c r="H182" i="3"/>
  <c r="A183" i="3"/>
  <c r="B183" i="3"/>
  <c r="D183" i="3"/>
  <c r="G183" i="3"/>
  <c r="C183" i="3"/>
  <c r="H183" i="3"/>
  <c r="A184" i="3"/>
  <c r="D184" i="3"/>
  <c r="G184" i="3"/>
  <c r="C184" i="3"/>
  <c r="E184" i="3"/>
  <c r="H184" i="3"/>
  <c r="B184" i="3"/>
  <c r="A185" i="3"/>
  <c r="C185" i="3"/>
  <c r="D185" i="3"/>
  <c r="G185" i="3"/>
  <c r="H185" i="3"/>
  <c r="B185" i="3"/>
  <c r="A186" i="3"/>
  <c r="D186" i="3"/>
  <c r="G186" i="3"/>
  <c r="C186" i="3"/>
  <c r="H186" i="3"/>
  <c r="B186" i="3"/>
  <c r="A187" i="3"/>
  <c r="B187" i="3"/>
  <c r="D187" i="3"/>
  <c r="G187" i="3"/>
  <c r="C187" i="3"/>
  <c r="E187" i="3"/>
  <c r="H187" i="3"/>
  <c r="A188" i="3"/>
  <c r="B188" i="3"/>
  <c r="C188" i="3"/>
  <c r="E188" i="3"/>
  <c r="D188" i="3"/>
  <c r="G188" i="3"/>
  <c r="H188" i="3"/>
  <c r="A189" i="3"/>
  <c r="C189" i="3"/>
  <c r="E189" i="3"/>
  <c r="D189" i="3"/>
  <c r="G189" i="3"/>
  <c r="H189" i="3"/>
  <c r="B189" i="3"/>
  <c r="A190" i="3"/>
  <c r="B190" i="3"/>
  <c r="C190" i="3"/>
  <c r="D190" i="3"/>
  <c r="E190" i="3"/>
  <c r="G190" i="3"/>
  <c r="H190" i="3"/>
  <c r="A191" i="3"/>
  <c r="B191" i="3"/>
  <c r="D191" i="3"/>
  <c r="G191" i="3"/>
  <c r="C191" i="3"/>
  <c r="H191" i="3"/>
  <c r="A192" i="3"/>
  <c r="D192" i="3"/>
  <c r="G192" i="3"/>
  <c r="C192" i="3"/>
  <c r="E192" i="3"/>
  <c r="H192" i="3"/>
  <c r="B192" i="3"/>
  <c r="A193" i="3"/>
  <c r="C193" i="3"/>
  <c r="D193" i="3"/>
  <c r="G193" i="3"/>
  <c r="H193" i="3"/>
  <c r="B193" i="3"/>
  <c r="A194" i="3"/>
  <c r="D194" i="3"/>
  <c r="G194" i="3"/>
  <c r="C194" i="3"/>
  <c r="E194" i="3"/>
  <c r="H194" i="3"/>
  <c r="B194" i="3"/>
  <c r="A195" i="3"/>
  <c r="B195" i="3"/>
  <c r="D195" i="3"/>
  <c r="G195" i="3"/>
  <c r="C195" i="3"/>
  <c r="E195" i="3"/>
  <c r="H195" i="3"/>
  <c r="A196" i="3"/>
  <c r="B196" i="3"/>
  <c r="C196" i="3"/>
  <c r="D196" i="3"/>
  <c r="G196" i="3"/>
  <c r="H196" i="3"/>
  <c r="A197" i="3"/>
  <c r="C197" i="3"/>
  <c r="E197" i="3"/>
  <c r="D197" i="3"/>
  <c r="G197" i="3"/>
  <c r="H197" i="3"/>
  <c r="B197" i="3"/>
  <c r="A198" i="3"/>
  <c r="B198" i="3"/>
  <c r="C198" i="3"/>
  <c r="D198" i="3"/>
  <c r="G198" i="3"/>
  <c r="H198" i="3"/>
  <c r="A199" i="3"/>
  <c r="B199" i="3"/>
  <c r="D199" i="3"/>
  <c r="G199" i="3"/>
  <c r="C199" i="3"/>
  <c r="E199" i="3"/>
  <c r="H199" i="3"/>
  <c r="A200" i="3"/>
  <c r="D200" i="3"/>
  <c r="G200" i="3"/>
  <c r="C200" i="3"/>
  <c r="E200" i="3"/>
  <c r="H200" i="3"/>
  <c r="B200" i="3"/>
  <c r="A201" i="3"/>
  <c r="C201" i="3"/>
  <c r="E201" i="3"/>
  <c r="D201" i="3"/>
  <c r="G201" i="3"/>
  <c r="H201" i="3"/>
  <c r="B201" i="3"/>
  <c r="A202" i="3"/>
  <c r="D202" i="3"/>
  <c r="G202" i="3"/>
  <c r="C202" i="3"/>
  <c r="E202" i="3"/>
  <c r="H202" i="3"/>
  <c r="B202" i="3"/>
  <c r="A203" i="3"/>
  <c r="B203" i="3"/>
  <c r="D203" i="3"/>
  <c r="G203" i="3"/>
  <c r="C203" i="3"/>
  <c r="E203" i="3"/>
  <c r="H203" i="3"/>
  <c r="A204" i="3"/>
  <c r="B204" i="3"/>
  <c r="C204" i="3"/>
  <c r="E204" i="3"/>
  <c r="D204" i="3"/>
  <c r="G204" i="3"/>
  <c r="H204" i="3"/>
  <c r="A205" i="3"/>
  <c r="C205" i="3"/>
  <c r="D205" i="3"/>
  <c r="G205" i="3"/>
  <c r="H205" i="3"/>
  <c r="B205" i="3"/>
  <c r="A206" i="3"/>
  <c r="B206" i="3"/>
  <c r="C206" i="3"/>
  <c r="D206" i="3"/>
  <c r="E206" i="3"/>
  <c r="G206" i="3"/>
  <c r="H206" i="3"/>
  <c r="A207" i="3"/>
  <c r="B207" i="3"/>
  <c r="D207" i="3"/>
  <c r="G207" i="3"/>
  <c r="C207" i="3"/>
  <c r="E207" i="3"/>
  <c r="H207" i="3"/>
  <c r="A208" i="3"/>
  <c r="D208" i="3"/>
  <c r="G208" i="3"/>
  <c r="C208" i="3"/>
  <c r="E208" i="3"/>
  <c r="H208" i="3"/>
  <c r="B208" i="3"/>
  <c r="A209" i="3"/>
  <c r="C209" i="3"/>
  <c r="E209" i="3"/>
  <c r="D209" i="3"/>
  <c r="G209" i="3"/>
  <c r="H209" i="3"/>
  <c r="B209" i="3"/>
  <c r="A210" i="3"/>
  <c r="D210" i="3"/>
  <c r="G210" i="3"/>
  <c r="C210" i="3"/>
  <c r="E210" i="3"/>
  <c r="H210" i="3"/>
  <c r="B210" i="3"/>
  <c r="A211" i="3"/>
  <c r="B211" i="3"/>
  <c r="D211" i="3"/>
  <c r="G211" i="3"/>
  <c r="C211" i="3"/>
  <c r="E211" i="3"/>
  <c r="H211" i="3"/>
  <c r="A212" i="3"/>
  <c r="B212" i="3"/>
  <c r="C212" i="3"/>
  <c r="E212" i="3"/>
  <c r="D212" i="3"/>
  <c r="G212" i="3"/>
  <c r="H212" i="3"/>
  <c r="A213" i="3"/>
  <c r="C213" i="3"/>
  <c r="E213" i="3"/>
  <c r="D213" i="3"/>
  <c r="G213" i="3"/>
  <c r="H213" i="3"/>
  <c r="B213" i="3"/>
  <c r="A214" i="3"/>
  <c r="B214" i="3"/>
  <c r="C214" i="3"/>
  <c r="D214" i="3"/>
  <c r="E214" i="3"/>
  <c r="G214" i="3"/>
  <c r="H214" i="3"/>
  <c r="A215" i="3"/>
  <c r="B215" i="3"/>
  <c r="D215" i="3"/>
  <c r="G215" i="3"/>
  <c r="C215" i="3"/>
  <c r="E215" i="3"/>
  <c r="H215" i="3"/>
  <c r="A216" i="3"/>
  <c r="D216" i="3"/>
  <c r="G216" i="3"/>
  <c r="C216" i="3"/>
  <c r="H216" i="3"/>
  <c r="B216" i="3"/>
  <c r="A217" i="3"/>
  <c r="C217" i="3"/>
  <c r="E217" i="3"/>
  <c r="D217" i="3"/>
  <c r="G217" i="3"/>
  <c r="H217" i="3"/>
  <c r="B217" i="3"/>
  <c r="A218" i="3"/>
  <c r="D218" i="3"/>
  <c r="G218" i="3"/>
  <c r="C218" i="3"/>
  <c r="E218" i="3"/>
  <c r="H218" i="3"/>
  <c r="B218" i="3"/>
  <c r="A219" i="3"/>
  <c r="B219" i="3"/>
  <c r="D219" i="3"/>
  <c r="G219" i="3"/>
  <c r="C219" i="3"/>
  <c r="E219" i="3"/>
  <c r="H219" i="3"/>
  <c r="A220" i="3"/>
  <c r="B220" i="3"/>
  <c r="C220" i="3"/>
  <c r="E220" i="3"/>
  <c r="D220" i="3"/>
  <c r="G220" i="3"/>
  <c r="H220" i="3"/>
  <c r="A221" i="3"/>
  <c r="C221" i="3"/>
  <c r="E221" i="3"/>
  <c r="D221" i="3"/>
  <c r="G221" i="3"/>
  <c r="H221" i="3"/>
  <c r="B221" i="3"/>
  <c r="A222" i="3"/>
  <c r="B222" i="3"/>
  <c r="C222" i="3"/>
  <c r="D222" i="3"/>
  <c r="E222" i="3"/>
  <c r="G222" i="3"/>
  <c r="H222" i="3"/>
  <c r="A223" i="3"/>
  <c r="B223" i="3"/>
  <c r="D223" i="3"/>
  <c r="G223" i="3"/>
  <c r="C223" i="3"/>
  <c r="E223" i="3"/>
  <c r="H223" i="3"/>
  <c r="A224" i="3"/>
  <c r="D224" i="3"/>
  <c r="G224" i="3"/>
  <c r="C224" i="3"/>
  <c r="E224" i="3"/>
  <c r="H224" i="3"/>
  <c r="B224" i="3"/>
  <c r="A225" i="3"/>
  <c r="C225" i="3"/>
  <c r="E225" i="3"/>
  <c r="D225" i="3"/>
  <c r="G225" i="3"/>
  <c r="H225" i="3"/>
  <c r="B225" i="3"/>
  <c r="A226" i="3"/>
  <c r="D226" i="3"/>
  <c r="G226" i="3"/>
  <c r="C226" i="3"/>
  <c r="E226" i="3"/>
  <c r="H226" i="3"/>
  <c r="B226" i="3"/>
  <c r="A227" i="3"/>
  <c r="B227" i="3"/>
  <c r="D227" i="3"/>
  <c r="G227" i="3"/>
  <c r="C227" i="3"/>
  <c r="E227" i="3"/>
  <c r="H227" i="3"/>
  <c r="A228" i="3"/>
  <c r="B228" i="3"/>
  <c r="C228" i="3"/>
  <c r="E228" i="3"/>
  <c r="D228" i="3"/>
  <c r="G228" i="3"/>
  <c r="H228" i="3"/>
  <c r="A229" i="3"/>
  <c r="C229" i="3"/>
  <c r="E229" i="3"/>
  <c r="D229" i="3"/>
  <c r="G229" i="3"/>
  <c r="H229" i="3"/>
  <c r="B229" i="3"/>
  <c r="A230" i="3"/>
  <c r="B230" i="3"/>
  <c r="C230" i="3"/>
  <c r="D230" i="3"/>
  <c r="E230" i="3"/>
  <c r="G230" i="3"/>
  <c r="H230" i="3"/>
  <c r="A231" i="3"/>
  <c r="B231" i="3"/>
  <c r="D231" i="3"/>
  <c r="G231" i="3"/>
  <c r="C231" i="3"/>
  <c r="E231" i="3"/>
  <c r="H231" i="3"/>
  <c r="A232" i="3"/>
  <c r="D232" i="3"/>
  <c r="G232" i="3"/>
  <c r="C232" i="3"/>
  <c r="E232" i="3"/>
  <c r="H232" i="3"/>
  <c r="B232" i="3"/>
  <c r="A233" i="3"/>
  <c r="C233" i="3"/>
  <c r="E233" i="3"/>
  <c r="D233" i="3"/>
  <c r="G233" i="3"/>
  <c r="H233" i="3"/>
  <c r="B233" i="3"/>
  <c r="A234" i="3"/>
  <c r="D234" i="3"/>
  <c r="G234" i="3"/>
  <c r="C234" i="3"/>
  <c r="E234" i="3"/>
  <c r="H234" i="3"/>
  <c r="B234" i="3"/>
  <c r="A235" i="3"/>
  <c r="B235" i="3"/>
  <c r="D235" i="3"/>
  <c r="G235" i="3"/>
  <c r="C235" i="3"/>
  <c r="H235" i="3"/>
  <c r="A236" i="3"/>
  <c r="B236" i="3"/>
  <c r="C236" i="3"/>
  <c r="E236" i="3"/>
  <c r="D236" i="3"/>
  <c r="G236" i="3"/>
  <c r="H236" i="3"/>
  <c r="A237" i="3"/>
  <c r="C237" i="3"/>
  <c r="E237" i="3"/>
  <c r="D237" i="3"/>
  <c r="G237" i="3"/>
  <c r="H237" i="3"/>
  <c r="B237" i="3"/>
  <c r="A238" i="3"/>
  <c r="B238" i="3"/>
  <c r="C238" i="3"/>
  <c r="D238" i="3"/>
  <c r="E238" i="3"/>
  <c r="G238" i="3"/>
  <c r="H238" i="3"/>
  <c r="A239" i="3"/>
  <c r="B239" i="3"/>
  <c r="D239" i="3"/>
  <c r="G239" i="3"/>
  <c r="C239" i="3"/>
  <c r="E239" i="3"/>
  <c r="H239" i="3"/>
  <c r="A240" i="3"/>
  <c r="D240" i="3"/>
  <c r="G240" i="3"/>
  <c r="C240" i="3"/>
  <c r="H240" i="3"/>
  <c r="B240" i="3"/>
  <c r="A241" i="3"/>
  <c r="C241" i="3"/>
  <c r="E241" i="3"/>
  <c r="D241" i="3"/>
  <c r="G241" i="3"/>
  <c r="H241" i="3"/>
  <c r="B241" i="3"/>
  <c r="A242" i="3"/>
  <c r="D242" i="3"/>
  <c r="G242" i="3"/>
  <c r="C242" i="3"/>
  <c r="E242" i="3"/>
  <c r="H242" i="3"/>
  <c r="B242" i="3"/>
  <c r="A243" i="3"/>
  <c r="B243" i="3"/>
  <c r="D243" i="3"/>
  <c r="G243" i="3"/>
  <c r="C243" i="3"/>
  <c r="E243" i="3"/>
  <c r="H243" i="3"/>
  <c r="A244" i="3"/>
  <c r="B244" i="3"/>
  <c r="C244" i="3"/>
  <c r="E244" i="3"/>
  <c r="D244" i="3"/>
  <c r="G244" i="3"/>
  <c r="H244" i="3"/>
  <c r="A245" i="3"/>
  <c r="C245" i="3"/>
  <c r="E245" i="3"/>
  <c r="D245" i="3"/>
  <c r="G245" i="3"/>
  <c r="H245" i="3"/>
  <c r="B245" i="3"/>
  <c r="A246" i="3"/>
  <c r="B246" i="3"/>
  <c r="C246" i="3"/>
  <c r="D246" i="3"/>
  <c r="E246" i="3"/>
  <c r="G246" i="3"/>
  <c r="H246" i="3"/>
  <c r="A247" i="3"/>
  <c r="B247" i="3"/>
  <c r="D247" i="3"/>
  <c r="G247" i="3"/>
  <c r="C247" i="3"/>
  <c r="E247" i="3"/>
  <c r="H247" i="3"/>
  <c r="A248" i="3"/>
  <c r="D248" i="3"/>
  <c r="G248" i="3"/>
  <c r="C248" i="3"/>
  <c r="E248" i="3"/>
  <c r="H248" i="3"/>
  <c r="B248" i="3"/>
  <c r="A249" i="3"/>
  <c r="C249" i="3"/>
  <c r="E249" i="3"/>
  <c r="D249" i="3"/>
  <c r="G249" i="3"/>
  <c r="H249" i="3"/>
  <c r="B249" i="3"/>
  <c r="A250" i="3"/>
  <c r="D250" i="3"/>
  <c r="G250" i="3"/>
  <c r="C250" i="3"/>
  <c r="E250" i="3"/>
  <c r="H250" i="3"/>
  <c r="B250" i="3"/>
  <c r="A251" i="3"/>
  <c r="B251" i="3"/>
  <c r="D251" i="3"/>
  <c r="G251" i="3"/>
  <c r="C251" i="3"/>
  <c r="E251" i="3"/>
  <c r="H251" i="3"/>
  <c r="A252" i="3"/>
  <c r="B252" i="3"/>
  <c r="C252" i="3"/>
  <c r="E252" i="3"/>
  <c r="D252" i="3"/>
  <c r="G252" i="3"/>
  <c r="H252" i="3"/>
  <c r="A253" i="3"/>
  <c r="C253" i="3"/>
  <c r="E253" i="3"/>
  <c r="D253" i="3"/>
  <c r="G253" i="3"/>
  <c r="H253" i="3"/>
  <c r="B253" i="3"/>
  <c r="A254" i="3"/>
  <c r="B254" i="3"/>
  <c r="C254" i="3"/>
  <c r="D254" i="3"/>
  <c r="E254" i="3"/>
  <c r="G254" i="3"/>
  <c r="H254" i="3"/>
  <c r="A255" i="3"/>
  <c r="B255" i="3"/>
  <c r="D255" i="3"/>
  <c r="G255" i="3"/>
  <c r="C255" i="3"/>
  <c r="E255" i="3"/>
  <c r="H255" i="3"/>
  <c r="A256" i="3"/>
  <c r="D256" i="3"/>
  <c r="G256" i="3"/>
  <c r="C256" i="3"/>
  <c r="E256" i="3"/>
  <c r="H256" i="3"/>
  <c r="B256" i="3"/>
  <c r="A257" i="3"/>
  <c r="C257" i="3"/>
  <c r="E257" i="3"/>
  <c r="D257" i="3"/>
  <c r="G257" i="3"/>
  <c r="H257" i="3"/>
  <c r="B257" i="3"/>
  <c r="A258" i="3"/>
  <c r="D258" i="3"/>
  <c r="G258" i="3"/>
  <c r="C258" i="3"/>
  <c r="E258" i="3"/>
  <c r="H258" i="3"/>
  <c r="B258" i="3"/>
  <c r="A259" i="3"/>
  <c r="B259" i="3"/>
  <c r="D259" i="3"/>
  <c r="G259" i="3"/>
  <c r="C259" i="3"/>
  <c r="E259" i="3"/>
  <c r="H259" i="3"/>
  <c r="A260" i="3"/>
  <c r="B260" i="3"/>
  <c r="C260" i="3"/>
  <c r="E260" i="3"/>
  <c r="D260" i="3"/>
  <c r="G260" i="3"/>
  <c r="H260" i="3"/>
  <c r="A261" i="3"/>
  <c r="C261" i="3"/>
  <c r="E261" i="3"/>
  <c r="D261" i="3"/>
  <c r="G261" i="3"/>
  <c r="H261" i="3"/>
  <c r="B261" i="3"/>
  <c r="A262" i="3"/>
  <c r="B262" i="3"/>
  <c r="C262" i="3"/>
  <c r="D262" i="3"/>
  <c r="E262" i="3"/>
  <c r="G262" i="3"/>
  <c r="H262" i="3"/>
  <c r="A263" i="3"/>
  <c r="B263" i="3"/>
  <c r="D263" i="3"/>
  <c r="G263" i="3"/>
  <c r="C263" i="3"/>
  <c r="H263" i="3"/>
  <c r="A264" i="3"/>
  <c r="D264" i="3"/>
  <c r="G264" i="3"/>
  <c r="C264" i="3"/>
  <c r="H264" i="3"/>
  <c r="B264" i="3"/>
  <c r="A265" i="3"/>
  <c r="C265" i="3"/>
  <c r="D265" i="3"/>
  <c r="G265" i="3"/>
  <c r="H265" i="3"/>
  <c r="B265" i="3"/>
  <c r="A266" i="3"/>
  <c r="D266" i="3"/>
  <c r="G266" i="3"/>
  <c r="C266" i="3"/>
  <c r="H266" i="3"/>
  <c r="B266" i="3"/>
  <c r="A267" i="3"/>
  <c r="B267" i="3"/>
  <c r="D267" i="3"/>
  <c r="G267" i="3"/>
  <c r="C267" i="3"/>
  <c r="E267" i="3"/>
  <c r="H267" i="3"/>
  <c r="A268" i="3"/>
  <c r="B268" i="3"/>
  <c r="C268" i="3"/>
  <c r="D268" i="3"/>
  <c r="G268" i="3"/>
  <c r="H268" i="3"/>
  <c r="A269" i="3"/>
  <c r="C269" i="3"/>
  <c r="D269" i="3"/>
  <c r="G269" i="3"/>
  <c r="H269" i="3"/>
  <c r="B269" i="3"/>
  <c r="A270" i="3"/>
  <c r="B270" i="3"/>
  <c r="C270" i="3"/>
  <c r="D270" i="3"/>
  <c r="G270" i="3"/>
  <c r="H270" i="3"/>
  <c r="A271" i="3"/>
  <c r="B271" i="3"/>
  <c r="D271" i="3"/>
  <c r="G271" i="3"/>
  <c r="C271" i="3"/>
  <c r="H271" i="3"/>
  <c r="A272" i="3"/>
  <c r="D272" i="3"/>
  <c r="G272" i="3"/>
  <c r="C272" i="3"/>
  <c r="H272" i="3"/>
  <c r="B272" i="3"/>
  <c r="A273" i="3"/>
  <c r="C273" i="3"/>
  <c r="D273" i="3"/>
  <c r="G273" i="3"/>
  <c r="H273" i="3"/>
  <c r="B273" i="3"/>
  <c r="A274" i="3"/>
  <c r="D274" i="3"/>
  <c r="G274" i="3"/>
  <c r="C274" i="3"/>
  <c r="H274" i="3"/>
  <c r="B274" i="3"/>
  <c r="A275" i="3"/>
  <c r="B275" i="3"/>
  <c r="D275" i="3"/>
  <c r="G275" i="3"/>
  <c r="C275" i="3"/>
  <c r="H275" i="3"/>
  <c r="A276" i="3"/>
  <c r="B276" i="3"/>
  <c r="C276" i="3"/>
  <c r="D276" i="3"/>
  <c r="G276" i="3"/>
  <c r="H276" i="3"/>
  <c r="A277" i="3"/>
  <c r="C277" i="3"/>
  <c r="E277" i="3"/>
  <c r="D277" i="3"/>
  <c r="G277" i="3"/>
  <c r="H277" i="3"/>
  <c r="B277" i="3"/>
  <c r="A278" i="3"/>
  <c r="B278" i="3"/>
  <c r="C278" i="3"/>
  <c r="D278" i="3"/>
  <c r="G278" i="3"/>
  <c r="H278" i="3"/>
  <c r="A279" i="3"/>
  <c r="B279" i="3"/>
  <c r="D279" i="3"/>
  <c r="G279" i="3"/>
  <c r="C279" i="3"/>
  <c r="H279" i="3"/>
  <c r="A280" i="3"/>
  <c r="D280" i="3"/>
  <c r="G280" i="3"/>
  <c r="C280" i="3"/>
  <c r="H280" i="3"/>
  <c r="B280" i="3"/>
  <c r="A281" i="3"/>
  <c r="C281" i="3"/>
  <c r="D281" i="3"/>
  <c r="G281" i="3"/>
  <c r="H281" i="3"/>
  <c r="B281" i="3"/>
  <c r="A282" i="3"/>
  <c r="D282" i="3"/>
  <c r="G282" i="3"/>
  <c r="C282" i="3"/>
  <c r="H282" i="3"/>
  <c r="B282" i="3"/>
  <c r="A283" i="3"/>
  <c r="B283" i="3"/>
  <c r="D283" i="3"/>
  <c r="G283" i="3"/>
  <c r="C283" i="3"/>
  <c r="E283" i="3"/>
  <c r="H283" i="3"/>
  <c r="A284" i="3"/>
  <c r="B284" i="3"/>
  <c r="C284" i="3"/>
  <c r="D284" i="3"/>
  <c r="G284" i="3"/>
  <c r="H284" i="3"/>
  <c r="A285" i="3"/>
  <c r="C285" i="3"/>
  <c r="D285" i="3"/>
  <c r="G285" i="3"/>
  <c r="H285" i="3"/>
  <c r="B285" i="3"/>
  <c r="A286" i="3"/>
  <c r="B286" i="3"/>
  <c r="C286" i="3"/>
  <c r="D286" i="3"/>
  <c r="G286" i="3"/>
  <c r="H286" i="3"/>
  <c r="A287" i="3"/>
  <c r="B287" i="3"/>
  <c r="D287" i="3"/>
  <c r="G287" i="3"/>
  <c r="C287" i="3"/>
  <c r="H287" i="3"/>
  <c r="A288" i="3"/>
  <c r="D288" i="3"/>
  <c r="G288" i="3"/>
  <c r="C288" i="3"/>
  <c r="H288" i="3"/>
  <c r="B288" i="3"/>
  <c r="A289" i="3"/>
  <c r="C289" i="3"/>
  <c r="D289" i="3"/>
  <c r="G289" i="3"/>
  <c r="H289" i="3"/>
  <c r="B289" i="3"/>
  <c r="A290" i="3"/>
  <c r="D290" i="3"/>
  <c r="G290" i="3"/>
  <c r="C290" i="3"/>
  <c r="H290" i="3"/>
  <c r="B290" i="3"/>
  <c r="A291" i="3"/>
  <c r="B291" i="3"/>
  <c r="D291" i="3"/>
  <c r="G291" i="3"/>
  <c r="C291" i="3"/>
  <c r="H291" i="3"/>
  <c r="A292" i="3"/>
  <c r="B292" i="3"/>
  <c r="C292" i="3"/>
  <c r="D292" i="3"/>
  <c r="G292" i="3"/>
  <c r="H292" i="3"/>
  <c r="A293" i="3"/>
  <c r="C293" i="3"/>
  <c r="D293" i="3"/>
  <c r="G293" i="3"/>
  <c r="H293" i="3"/>
  <c r="B293" i="3"/>
  <c r="A294" i="3"/>
  <c r="B294" i="3"/>
  <c r="C294" i="3"/>
  <c r="D294" i="3"/>
  <c r="G294" i="3"/>
  <c r="H294" i="3"/>
  <c r="A295" i="3"/>
  <c r="B295" i="3"/>
  <c r="D295" i="3"/>
  <c r="G295" i="3"/>
  <c r="C295" i="3"/>
  <c r="H295" i="3"/>
  <c r="A296" i="3"/>
  <c r="D296" i="3"/>
  <c r="G296" i="3"/>
  <c r="C296" i="3"/>
  <c r="H296" i="3"/>
  <c r="B296" i="3"/>
  <c r="A297" i="3"/>
  <c r="C297" i="3"/>
  <c r="D297" i="3"/>
  <c r="G297" i="3"/>
  <c r="H297" i="3"/>
  <c r="B297" i="3"/>
  <c r="A298" i="3"/>
  <c r="D298" i="3"/>
  <c r="G298" i="3"/>
  <c r="C298" i="3"/>
  <c r="H298" i="3"/>
  <c r="B298" i="3"/>
  <c r="A299" i="3"/>
  <c r="B299" i="3"/>
  <c r="D299" i="3"/>
  <c r="G299" i="3"/>
  <c r="C299" i="3"/>
  <c r="H299" i="3"/>
  <c r="A300" i="3"/>
  <c r="B300" i="3"/>
  <c r="C300" i="3"/>
  <c r="D300" i="3"/>
  <c r="G300" i="3"/>
  <c r="H300" i="3"/>
  <c r="A301" i="3"/>
  <c r="C301" i="3"/>
  <c r="D301" i="3"/>
  <c r="G301" i="3"/>
  <c r="H301" i="3"/>
  <c r="B301" i="3"/>
  <c r="A302" i="3"/>
  <c r="B302" i="3"/>
  <c r="C302" i="3"/>
  <c r="D302" i="3"/>
  <c r="G302" i="3"/>
  <c r="H302" i="3"/>
  <c r="A303" i="3"/>
  <c r="B303" i="3"/>
  <c r="D303" i="3"/>
  <c r="G303" i="3"/>
  <c r="C303" i="3"/>
  <c r="H303" i="3"/>
  <c r="A304" i="3"/>
  <c r="D304" i="3"/>
  <c r="G304" i="3"/>
  <c r="C304" i="3"/>
  <c r="H304" i="3"/>
  <c r="B304" i="3"/>
  <c r="A305" i="3"/>
  <c r="C305" i="3"/>
  <c r="D305" i="3"/>
  <c r="G305" i="3"/>
  <c r="H305" i="3"/>
  <c r="B305" i="3"/>
  <c r="A306" i="3"/>
  <c r="D306" i="3"/>
  <c r="G306" i="3"/>
  <c r="C306" i="3"/>
  <c r="H306" i="3"/>
  <c r="B306" i="3"/>
  <c r="A307" i="3"/>
  <c r="B307" i="3"/>
  <c r="D307" i="3"/>
  <c r="G307" i="3"/>
  <c r="C307" i="3"/>
  <c r="H307" i="3"/>
  <c r="A308" i="3"/>
  <c r="B308" i="3"/>
  <c r="C308" i="3"/>
  <c r="D308" i="3"/>
  <c r="G308" i="3"/>
  <c r="H308" i="3"/>
  <c r="A309" i="3"/>
  <c r="C309" i="3"/>
  <c r="D309" i="3"/>
  <c r="G309" i="3"/>
  <c r="H309" i="3"/>
  <c r="B309" i="3"/>
  <c r="A310" i="3"/>
  <c r="B310" i="3"/>
  <c r="C310" i="3"/>
  <c r="D310" i="3"/>
  <c r="G310" i="3"/>
  <c r="H310" i="3"/>
  <c r="A311" i="3"/>
  <c r="B311" i="3"/>
  <c r="D311" i="3"/>
  <c r="G311" i="3"/>
  <c r="C311" i="3"/>
  <c r="H311" i="3"/>
  <c r="A312" i="3"/>
  <c r="D312" i="3"/>
  <c r="G312" i="3"/>
  <c r="C312" i="3"/>
  <c r="H312" i="3"/>
  <c r="B312" i="3"/>
  <c r="A313" i="3"/>
  <c r="C313" i="3"/>
  <c r="D313" i="3"/>
  <c r="G313" i="3"/>
  <c r="H313" i="3"/>
  <c r="B313" i="3"/>
  <c r="A314" i="3"/>
  <c r="D314" i="3"/>
  <c r="G314" i="3"/>
  <c r="C314" i="3"/>
  <c r="H314" i="3"/>
  <c r="B314" i="3"/>
  <c r="A315" i="3"/>
  <c r="B315" i="3"/>
  <c r="D315" i="3"/>
  <c r="G315" i="3"/>
  <c r="C315" i="3"/>
  <c r="H315" i="3"/>
  <c r="A316" i="3"/>
  <c r="B316" i="3"/>
  <c r="C316" i="3"/>
  <c r="D316" i="3"/>
  <c r="G316" i="3"/>
  <c r="H316" i="3"/>
  <c r="A317" i="3"/>
  <c r="C317" i="3"/>
  <c r="D317" i="3"/>
  <c r="G317" i="3"/>
  <c r="H317" i="3"/>
  <c r="B317" i="3"/>
  <c r="A318" i="3"/>
  <c r="B318" i="3"/>
  <c r="C318" i="3"/>
  <c r="D318" i="3"/>
  <c r="G318" i="3"/>
  <c r="H318" i="3"/>
  <c r="A319" i="3"/>
  <c r="B319" i="3"/>
  <c r="D319" i="3"/>
  <c r="G319" i="3"/>
  <c r="C319" i="3"/>
  <c r="H319" i="3"/>
  <c r="A320" i="3"/>
  <c r="D320" i="3"/>
  <c r="G320" i="3"/>
  <c r="C320" i="3"/>
  <c r="H320" i="3"/>
  <c r="B320" i="3"/>
  <c r="A321" i="3"/>
  <c r="D321" i="3"/>
  <c r="F321" i="3"/>
  <c r="G321" i="3"/>
  <c r="C321" i="3"/>
  <c r="H321" i="3"/>
  <c r="B321" i="3"/>
  <c r="A322" i="3"/>
  <c r="C322" i="3"/>
  <c r="D322" i="3"/>
  <c r="G322" i="3"/>
  <c r="H322" i="3"/>
  <c r="B322" i="3"/>
  <c r="A323" i="3"/>
  <c r="D323" i="3"/>
  <c r="G323" i="3"/>
  <c r="C323" i="3"/>
  <c r="H323" i="3"/>
  <c r="B323" i="3"/>
  <c r="A324" i="3"/>
  <c r="B324" i="3"/>
  <c r="D324" i="3"/>
  <c r="G324" i="3"/>
  <c r="C324" i="3"/>
  <c r="H324" i="3"/>
  <c r="A325" i="3"/>
  <c r="B325" i="3"/>
  <c r="C325" i="3"/>
  <c r="D325" i="3"/>
  <c r="G325" i="3"/>
  <c r="H325" i="3"/>
  <c r="A326" i="3"/>
  <c r="C326" i="3"/>
  <c r="D326" i="3"/>
  <c r="G326" i="3"/>
  <c r="H326" i="3"/>
  <c r="B326" i="3"/>
  <c r="A327" i="3"/>
  <c r="B327" i="3"/>
  <c r="C327" i="3"/>
  <c r="D327" i="3"/>
  <c r="G327" i="3"/>
  <c r="H327" i="3"/>
  <c r="A328" i="3"/>
  <c r="B328" i="3"/>
  <c r="D328" i="3"/>
  <c r="G328" i="3"/>
  <c r="C328" i="3"/>
  <c r="H328" i="3"/>
  <c r="A329" i="3"/>
  <c r="D329" i="3"/>
  <c r="G329" i="3"/>
  <c r="C329" i="3"/>
  <c r="H329" i="3"/>
  <c r="B329" i="3"/>
  <c r="A330" i="3"/>
  <c r="C330" i="3"/>
  <c r="D330" i="3"/>
  <c r="G330" i="3"/>
  <c r="H330" i="3"/>
  <c r="B330" i="3"/>
  <c r="A331" i="3"/>
  <c r="D331" i="3"/>
  <c r="G331" i="3"/>
  <c r="C331" i="3"/>
  <c r="H331" i="3"/>
  <c r="B331" i="3"/>
  <c r="A332" i="3"/>
  <c r="B332" i="3"/>
  <c r="D332" i="3"/>
  <c r="G332" i="3"/>
  <c r="C332" i="3"/>
  <c r="H332" i="3"/>
  <c r="A333" i="3"/>
  <c r="B333" i="3"/>
  <c r="C333" i="3"/>
  <c r="D333" i="3"/>
  <c r="G333" i="3"/>
  <c r="H333" i="3"/>
  <c r="A334" i="3"/>
  <c r="C334" i="3"/>
  <c r="D334" i="3"/>
  <c r="G334" i="3"/>
  <c r="H334" i="3"/>
  <c r="B334" i="3"/>
  <c r="A335" i="3"/>
  <c r="B335" i="3"/>
  <c r="C335" i="3"/>
  <c r="D335" i="3"/>
  <c r="G335" i="3"/>
  <c r="H335" i="3"/>
  <c r="A336" i="3"/>
  <c r="B336" i="3"/>
  <c r="D336" i="3"/>
  <c r="G336" i="3"/>
  <c r="C336" i="3"/>
  <c r="H336" i="3"/>
  <c r="A337" i="3"/>
  <c r="D337" i="3"/>
  <c r="G337" i="3"/>
  <c r="C337" i="3"/>
  <c r="H337" i="3"/>
  <c r="B337" i="3"/>
  <c r="A338" i="3"/>
  <c r="C338" i="3"/>
  <c r="D338" i="3"/>
  <c r="G338" i="3"/>
  <c r="H338" i="3"/>
  <c r="B338" i="3"/>
  <c r="A339" i="3"/>
  <c r="D339" i="3"/>
  <c r="G339" i="3"/>
  <c r="C339" i="3"/>
  <c r="H339" i="3"/>
  <c r="B339" i="3"/>
  <c r="A340" i="3"/>
  <c r="B340" i="3"/>
  <c r="D340" i="3"/>
  <c r="G340" i="3"/>
  <c r="C340" i="3"/>
  <c r="H340" i="3"/>
  <c r="A341" i="3"/>
  <c r="B341" i="3"/>
  <c r="C341" i="3"/>
  <c r="D341" i="3"/>
  <c r="G341" i="3"/>
  <c r="H341" i="3"/>
  <c r="A342" i="3"/>
  <c r="C342" i="3"/>
  <c r="D342" i="3"/>
  <c r="G342" i="3"/>
  <c r="H342" i="3"/>
  <c r="B342" i="3"/>
  <c r="A343" i="3"/>
  <c r="B343" i="3"/>
  <c r="C343" i="3"/>
  <c r="D343" i="3"/>
  <c r="G343" i="3"/>
  <c r="H343" i="3"/>
  <c r="A344" i="3"/>
  <c r="B344" i="3"/>
  <c r="D344" i="3"/>
  <c r="G344" i="3"/>
  <c r="C344" i="3"/>
  <c r="H344" i="3"/>
  <c r="A345" i="3"/>
  <c r="D345" i="3"/>
  <c r="G345" i="3"/>
  <c r="C345" i="3"/>
  <c r="H345" i="3"/>
  <c r="B345" i="3"/>
  <c r="A346" i="3"/>
  <c r="C346" i="3"/>
  <c r="E346" i="3"/>
  <c r="D346" i="3"/>
  <c r="G346" i="3"/>
  <c r="H346" i="3"/>
  <c r="B346" i="3"/>
  <c r="A347" i="3"/>
  <c r="D347" i="3"/>
  <c r="G347" i="3"/>
  <c r="C347" i="3"/>
  <c r="H347" i="3"/>
  <c r="B347" i="3"/>
  <c r="A348" i="3"/>
  <c r="B348" i="3"/>
  <c r="D348" i="3"/>
  <c r="G348" i="3"/>
  <c r="C348" i="3"/>
  <c r="H348" i="3"/>
  <c r="A349" i="3"/>
  <c r="B349" i="3"/>
  <c r="C349" i="3"/>
  <c r="D349" i="3"/>
  <c r="G349" i="3"/>
  <c r="H349" i="3"/>
  <c r="A350" i="3"/>
  <c r="C350" i="3"/>
  <c r="D350" i="3"/>
  <c r="G350" i="3"/>
  <c r="H350" i="3"/>
  <c r="B350" i="3"/>
  <c r="A351" i="3"/>
  <c r="B351" i="3"/>
  <c r="C351" i="3"/>
  <c r="D351" i="3"/>
  <c r="E351" i="3"/>
  <c r="G351" i="3"/>
  <c r="H351" i="3"/>
  <c r="A352" i="3"/>
  <c r="B352" i="3"/>
  <c r="D352" i="3"/>
  <c r="G352" i="3"/>
  <c r="C352" i="3"/>
  <c r="E352" i="3"/>
  <c r="H352" i="3"/>
  <c r="A353" i="3"/>
  <c r="D353" i="3"/>
  <c r="G353" i="3"/>
  <c r="C353" i="3"/>
  <c r="E353" i="3"/>
  <c r="H353" i="3"/>
  <c r="B353" i="3"/>
  <c r="A354" i="3"/>
  <c r="C354" i="3"/>
  <c r="D354" i="3"/>
  <c r="G354" i="3"/>
  <c r="H354" i="3"/>
  <c r="B354" i="3"/>
  <c r="A355" i="3"/>
  <c r="D355" i="3"/>
  <c r="G355" i="3"/>
  <c r="C355" i="3"/>
  <c r="H355" i="3"/>
  <c r="B355" i="3"/>
  <c r="A356" i="3"/>
  <c r="B356" i="3"/>
  <c r="D356" i="3"/>
  <c r="G356" i="3"/>
  <c r="C356" i="3"/>
  <c r="E356" i="3"/>
  <c r="H356" i="3"/>
  <c r="A357" i="3"/>
  <c r="B357" i="3"/>
  <c r="C357" i="3"/>
  <c r="E357" i="3"/>
  <c r="D357" i="3"/>
  <c r="G357" i="3"/>
  <c r="H357" i="3"/>
  <c r="A358" i="3"/>
  <c r="C358" i="3"/>
  <c r="E358" i="3"/>
  <c r="D358" i="3"/>
  <c r="G358" i="3"/>
  <c r="H358" i="3"/>
  <c r="B358" i="3"/>
  <c r="A359" i="3"/>
  <c r="B359" i="3"/>
  <c r="C359" i="3"/>
  <c r="D359" i="3"/>
  <c r="G359" i="3"/>
  <c r="H359" i="3"/>
  <c r="A360" i="3"/>
  <c r="B360" i="3"/>
  <c r="D360" i="3"/>
  <c r="G360" i="3"/>
  <c r="C360" i="3"/>
  <c r="E360" i="3"/>
  <c r="H360" i="3"/>
  <c r="A361" i="3"/>
  <c r="D361" i="3"/>
  <c r="G361" i="3"/>
  <c r="C361" i="3"/>
  <c r="H361" i="3"/>
  <c r="B361" i="3"/>
  <c r="A362" i="3"/>
  <c r="C362" i="3"/>
  <c r="D362" i="3"/>
  <c r="G362" i="3"/>
  <c r="H362" i="3"/>
  <c r="B362" i="3"/>
  <c r="A363" i="3"/>
  <c r="D363" i="3"/>
  <c r="G363" i="3"/>
  <c r="C363" i="3"/>
  <c r="E363" i="3"/>
  <c r="H363" i="3"/>
  <c r="B363" i="3"/>
  <c r="A364" i="3"/>
  <c r="B364" i="3"/>
  <c r="D364" i="3"/>
  <c r="G364" i="3"/>
  <c r="C364" i="3"/>
  <c r="H364" i="3"/>
  <c r="A365" i="3"/>
  <c r="B365" i="3"/>
  <c r="C365" i="3"/>
  <c r="E365" i="3"/>
  <c r="D365" i="3"/>
  <c r="G365" i="3"/>
  <c r="H365" i="3"/>
  <c r="A366" i="3"/>
  <c r="C366" i="3"/>
  <c r="D366" i="3"/>
  <c r="G366" i="3"/>
  <c r="H366" i="3"/>
  <c r="B366" i="3"/>
  <c r="A367" i="3"/>
  <c r="B367" i="3"/>
  <c r="C367" i="3"/>
  <c r="D367" i="3"/>
  <c r="E367" i="3"/>
  <c r="G367" i="3"/>
  <c r="H367" i="3"/>
  <c r="A368" i="3"/>
  <c r="B368" i="3"/>
  <c r="D368" i="3"/>
  <c r="G368" i="3"/>
  <c r="C368" i="3"/>
  <c r="E368" i="3"/>
  <c r="H368" i="3"/>
  <c r="A369" i="3"/>
  <c r="D369" i="3"/>
  <c r="G369" i="3"/>
  <c r="C369" i="3"/>
  <c r="E369" i="3"/>
  <c r="H369" i="3"/>
  <c r="B369" i="3"/>
  <c r="A370" i="3"/>
  <c r="C370" i="3"/>
  <c r="E370" i="3"/>
  <c r="D370" i="3"/>
  <c r="G370" i="3"/>
  <c r="H370" i="3"/>
  <c r="B370" i="3"/>
  <c r="A371" i="3"/>
  <c r="D371" i="3"/>
  <c r="G371" i="3"/>
  <c r="C371" i="3"/>
  <c r="E371" i="3"/>
  <c r="H371" i="3"/>
  <c r="B371" i="3"/>
  <c r="A372" i="3"/>
  <c r="B372" i="3"/>
  <c r="D372" i="3"/>
  <c r="G372" i="3"/>
  <c r="C372" i="3"/>
  <c r="E372" i="3"/>
  <c r="H372" i="3"/>
  <c r="A373" i="3"/>
  <c r="B373" i="3"/>
  <c r="C373" i="3"/>
  <c r="E373" i="3"/>
  <c r="D373" i="3"/>
  <c r="G373" i="3"/>
  <c r="H373" i="3"/>
  <c r="A374" i="3"/>
  <c r="C374" i="3"/>
  <c r="E374" i="3"/>
  <c r="D374" i="3"/>
  <c r="G374" i="3"/>
  <c r="H374" i="3"/>
  <c r="B374" i="3"/>
  <c r="A375" i="3"/>
  <c r="B375" i="3"/>
  <c r="C375" i="3"/>
  <c r="D375" i="3"/>
  <c r="E375" i="3"/>
  <c r="G375" i="3"/>
  <c r="H375" i="3"/>
  <c r="A376" i="3"/>
  <c r="B376" i="3"/>
  <c r="D376" i="3"/>
  <c r="G376" i="3"/>
  <c r="C376" i="3"/>
  <c r="E376" i="3"/>
  <c r="H376" i="3"/>
  <c r="A377" i="3"/>
  <c r="D377" i="3"/>
  <c r="G377" i="3"/>
  <c r="C377" i="3"/>
  <c r="E377" i="3"/>
  <c r="H377" i="3"/>
  <c r="B377" i="3"/>
  <c r="A378" i="3"/>
  <c r="C378" i="3"/>
  <c r="E378" i="3"/>
  <c r="D378" i="3"/>
  <c r="G378" i="3"/>
  <c r="H378" i="3"/>
  <c r="B378" i="3"/>
  <c r="A379" i="3"/>
  <c r="D379" i="3"/>
  <c r="G379" i="3"/>
  <c r="C379" i="3"/>
  <c r="E379" i="3"/>
  <c r="H379" i="3"/>
  <c r="B379" i="3"/>
  <c r="A380" i="3"/>
  <c r="B380" i="3"/>
  <c r="D380" i="3"/>
  <c r="G380" i="3"/>
  <c r="C380" i="3"/>
  <c r="E380" i="3"/>
  <c r="H380" i="3"/>
  <c r="A381" i="3"/>
  <c r="B381" i="3"/>
  <c r="C381" i="3"/>
  <c r="E381" i="3"/>
  <c r="D381" i="3"/>
  <c r="G381" i="3"/>
  <c r="H381" i="3"/>
  <c r="A382" i="3"/>
  <c r="C382" i="3"/>
  <c r="E382" i="3"/>
  <c r="D382" i="3"/>
  <c r="G382" i="3"/>
  <c r="H382" i="3"/>
  <c r="B382" i="3"/>
  <c r="A383" i="3"/>
  <c r="B383" i="3"/>
  <c r="C383" i="3"/>
  <c r="D383" i="3"/>
  <c r="E383" i="3"/>
  <c r="G383" i="3"/>
  <c r="H383" i="3"/>
  <c r="A384" i="3"/>
  <c r="B384" i="3"/>
  <c r="D384" i="3"/>
  <c r="G384" i="3"/>
  <c r="C384" i="3"/>
  <c r="E384" i="3"/>
  <c r="H384" i="3"/>
  <c r="A385" i="3"/>
  <c r="D385" i="3"/>
  <c r="G385" i="3"/>
  <c r="C385" i="3"/>
  <c r="E385" i="3"/>
  <c r="H385" i="3"/>
  <c r="B385" i="3"/>
  <c r="A386" i="3"/>
  <c r="C386" i="3"/>
  <c r="D386" i="3"/>
  <c r="G386" i="3"/>
  <c r="H386" i="3"/>
  <c r="B386" i="3"/>
  <c r="A387" i="3"/>
  <c r="D387" i="3"/>
  <c r="G387" i="3"/>
  <c r="C387" i="3"/>
  <c r="E387" i="3"/>
  <c r="H387" i="3"/>
  <c r="B387" i="3"/>
  <c r="A388" i="3"/>
  <c r="B388" i="3"/>
  <c r="D388" i="3"/>
  <c r="G388" i="3"/>
  <c r="C388" i="3"/>
  <c r="E388" i="3"/>
  <c r="H388" i="3"/>
  <c r="A389" i="3"/>
  <c r="B389" i="3"/>
  <c r="C389" i="3"/>
  <c r="E389" i="3"/>
  <c r="D389" i="3"/>
  <c r="G389" i="3"/>
  <c r="H389" i="3"/>
  <c r="A390" i="3"/>
  <c r="C390" i="3"/>
  <c r="D390" i="3"/>
  <c r="G390" i="3"/>
  <c r="H390" i="3"/>
  <c r="B390" i="3"/>
  <c r="A391" i="3"/>
  <c r="B391" i="3"/>
  <c r="C391" i="3"/>
  <c r="D391" i="3"/>
  <c r="E391" i="3"/>
  <c r="G391" i="3"/>
  <c r="H391" i="3"/>
  <c r="A392" i="3"/>
  <c r="B392" i="3"/>
  <c r="D392" i="3"/>
  <c r="G392" i="3"/>
  <c r="C392" i="3"/>
  <c r="E392" i="3"/>
  <c r="H392" i="3"/>
  <c r="A393" i="3"/>
  <c r="D393" i="3"/>
  <c r="G393" i="3"/>
  <c r="C393" i="3"/>
  <c r="E393" i="3"/>
  <c r="H393" i="3"/>
  <c r="B393" i="3"/>
  <c r="A394" i="3"/>
  <c r="C394" i="3"/>
  <c r="E394" i="3"/>
  <c r="D394" i="3"/>
  <c r="G394" i="3"/>
  <c r="H394" i="3"/>
  <c r="B394" i="3"/>
  <c r="A395" i="3"/>
  <c r="D395" i="3"/>
  <c r="G395" i="3"/>
  <c r="C395" i="3"/>
  <c r="E395" i="3"/>
  <c r="H395" i="3"/>
  <c r="B395" i="3"/>
  <c r="A396" i="3"/>
  <c r="B396" i="3"/>
  <c r="D396" i="3"/>
  <c r="G396" i="3"/>
  <c r="C396" i="3"/>
  <c r="E396" i="3"/>
  <c r="H396" i="3"/>
  <c r="A397" i="3"/>
  <c r="B397" i="3"/>
  <c r="C397" i="3"/>
  <c r="E397" i="3"/>
  <c r="D397" i="3"/>
  <c r="G397" i="3"/>
  <c r="H397" i="3"/>
  <c r="A398" i="3"/>
  <c r="C398" i="3"/>
  <c r="E398" i="3"/>
  <c r="D398" i="3"/>
  <c r="G398" i="3"/>
  <c r="H398" i="3"/>
  <c r="B398" i="3"/>
  <c r="A399" i="3"/>
  <c r="B399" i="3"/>
  <c r="C399" i="3"/>
  <c r="D399" i="3"/>
  <c r="E399" i="3"/>
  <c r="G399" i="3"/>
  <c r="H399" i="3"/>
  <c r="A400" i="3"/>
  <c r="B400" i="3"/>
  <c r="D400" i="3"/>
  <c r="G400" i="3"/>
  <c r="C400" i="3"/>
  <c r="E400" i="3"/>
  <c r="H400" i="3"/>
  <c r="A401" i="3"/>
  <c r="D401" i="3"/>
  <c r="G401" i="3"/>
  <c r="C401" i="3"/>
  <c r="E401" i="3"/>
  <c r="H401" i="3"/>
  <c r="B401" i="3"/>
  <c r="A402" i="3"/>
  <c r="C402" i="3"/>
  <c r="D402" i="3"/>
  <c r="G402" i="3"/>
  <c r="H402" i="3"/>
  <c r="B402" i="3"/>
  <c r="A403" i="3"/>
  <c r="D403" i="3"/>
  <c r="G403" i="3"/>
  <c r="C403" i="3"/>
  <c r="E403" i="3"/>
  <c r="H403" i="3"/>
  <c r="B403" i="3"/>
  <c r="A404" i="3"/>
  <c r="B404" i="3"/>
  <c r="D404" i="3"/>
  <c r="G404" i="3"/>
  <c r="C404" i="3"/>
  <c r="E404" i="3"/>
  <c r="H404" i="3"/>
  <c r="A405" i="3"/>
  <c r="B405" i="3"/>
  <c r="C405" i="3"/>
  <c r="E405" i="3"/>
  <c r="D405" i="3"/>
  <c r="G405" i="3"/>
  <c r="H405" i="3"/>
  <c r="A406" i="3"/>
  <c r="C406" i="3"/>
  <c r="E406" i="3"/>
  <c r="D406" i="3"/>
  <c r="G406" i="3"/>
  <c r="H406" i="3"/>
  <c r="B406" i="3"/>
  <c r="A407" i="3"/>
  <c r="B407" i="3"/>
  <c r="C407" i="3"/>
  <c r="D407" i="3"/>
  <c r="E407" i="3"/>
  <c r="G407" i="3"/>
  <c r="H407" i="3"/>
  <c r="A408" i="3"/>
  <c r="B408" i="3"/>
  <c r="D408" i="3"/>
  <c r="G408" i="3"/>
  <c r="C408" i="3"/>
  <c r="E408" i="3"/>
  <c r="H408" i="3"/>
  <c r="A409" i="3"/>
  <c r="D409" i="3"/>
  <c r="G409" i="3"/>
  <c r="C409" i="3"/>
  <c r="E409" i="3"/>
  <c r="H409" i="3"/>
  <c r="B409" i="3"/>
  <c r="A410" i="3"/>
  <c r="C410" i="3"/>
  <c r="E410" i="3"/>
  <c r="D410" i="3"/>
  <c r="G410" i="3"/>
  <c r="H410" i="3"/>
  <c r="B410" i="3"/>
  <c r="A411" i="3"/>
  <c r="D411" i="3"/>
  <c r="G411" i="3"/>
  <c r="C411" i="3"/>
  <c r="E411" i="3"/>
  <c r="H411" i="3"/>
  <c r="B411" i="3"/>
  <c r="A412" i="3"/>
  <c r="B412" i="3"/>
  <c r="D412" i="3"/>
  <c r="G412" i="3"/>
  <c r="C412" i="3"/>
  <c r="E412" i="3"/>
  <c r="H412" i="3"/>
  <c r="A413" i="3"/>
  <c r="B413" i="3"/>
  <c r="C413" i="3"/>
  <c r="E413" i="3"/>
  <c r="D413" i="3"/>
  <c r="G413" i="3"/>
  <c r="H413" i="3"/>
  <c r="A414" i="3"/>
  <c r="C414" i="3"/>
  <c r="E414" i="3"/>
  <c r="D414" i="3"/>
  <c r="G414" i="3"/>
  <c r="H414" i="3"/>
  <c r="B414" i="3"/>
  <c r="A415" i="3"/>
  <c r="B415" i="3"/>
  <c r="C415" i="3"/>
  <c r="D415" i="3"/>
  <c r="E415" i="3"/>
  <c r="G415" i="3"/>
  <c r="H415" i="3"/>
  <c r="A416" i="3"/>
  <c r="B416" i="3"/>
  <c r="D416" i="3"/>
  <c r="G416" i="3"/>
  <c r="C416" i="3"/>
  <c r="E416" i="3"/>
  <c r="H416" i="3"/>
  <c r="A417" i="3"/>
  <c r="D417" i="3"/>
  <c r="G417" i="3"/>
  <c r="C417" i="3"/>
  <c r="E417" i="3"/>
  <c r="H417" i="3"/>
  <c r="B417" i="3"/>
  <c r="A418" i="3"/>
  <c r="C418" i="3"/>
  <c r="E418" i="3"/>
  <c r="D418" i="3"/>
  <c r="G418" i="3"/>
  <c r="H418" i="3"/>
  <c r="B418" i="3"/>
  <c r="A419" i="3"/>
  <c r="D419" i="3"/>
  <c r="G419" i="3"/>
  <c r="C419" i="3"/>
  <c r="E419" i="3"/>
  <c r="H419" i="3"/>
  <c r="B419" i="3"/>
  <c r="A420" i="3"/>
  <c r="B420" i="3"/>
  <c r="D420" i="3"/>
  <c r="G420" i="3"/>
  <c r="C420" i="3"/>
  <c r="E420" i="3"/>
  <c r="H420" i="3"/>
  <c r="A421" i="3"/>
  <c r="B421" i="3"/>
  <c r="C421" i="3"/>
  <c r="E421" i="3"/>
  <c r="D421" i="3"/>
  <c r="G421" i="3"/>
  <c r="H421" i="3"/>
  <c r="A422" i="3"/>
  <c r="C422" i="3"/>
  <c r="E422" i="3"/>
  <c r="D422" i="3"/>
  <c r="G422" i="3"/>
  <c r="H422" i="3"/>
  <c r="B422" i="3"/>
  <c r="A423" i="3"/>
  <c r="B423" i="3"/>
  <c r="C423" i="3"/>
  <c r="D423" i="3"/>
  <c r="E423" i="3"/>
  <c r="G423" i="3"/>
  <c r="H423" i="3"/>
  <c r="A424" i="3"/>
  <c r="B424" i="3"/>
  <c r="D424" i="3"/>
  <c r="G424" i="3"/>
  <c r="C424" i="3"/>
  <c r="E424" i="3"/>
  <c r="H424" i="3"/>
  <c r="A425" i="3"/>
  <c r="D425" i="3"/>
  <c r="G425" i="3"/>
  <c r="C425" i="3"/>
  <c r="E425" i="3"/>
  <c r="H425" i="3"/>
  <c r="B425" i="3"/>
  <c r="A426" i="3"/>
  <c r="C426" i="3"/>
  <c r="D426" i="3"/>
  <c r="G426" i="3"/>
  <c r="H426" i="3"/>
  <c r="B426" i="3"/>
  <c r="A427" i="3"/>
  <c r="D427" i="3"/>
  <c r="G427" i="3"/>
  <c r="C427" i="3"/>
  <c r="E427" i="3"/>
  <c r="H427" i="3"/>
  <c r="B427" i="3"/>
  <c r="A428" i="3"/>
  <c r="B428" i="3"/>
  <c r="D428" i="3"/>
  <c r="G428" i="3"/>
  <c r="C428" i="3"/>
  <c r="E428" i="3"/>
  <c r="H428" i="3"/>
  <c r="A429" i="3"/>
  <c r="B429" i="3"/>
  <c r="C429" i="3"/>
  <c r="D429" i="3"/>
  <c r="G429" i="3"/>
  <c r="H429" i="3"/>
  <c r="A430" i="3"/>
  <c r="C430" i="3"/>
  <c r="E430" i="3"/>
  <c r="D430" i="3"/>
  <c r="G430" i="3"/>
  <c r="H430" i="3"/>
  <c r="B430" i="3"/>
  <c r="A431" i="3"/>
  <c r="B431" i="3"/>
  <c r="C431" i="3"/>
  <c r="D431" i="3"/>
  <c r="E431" i="3"/>
  <c r="G431" i="3"/>
  <c r="H431" i="3"/>
  <c r="A432" i="3"/>
  <c r="B432" i="3"/>
  <c r="D432" i="3"/>
  <c r="G432" i="3"/>
  <c r="C432" i="3"/>
  <c r="E432" i="3"/>
  <c r="H432" i="3"/>
  <c r="P160" i="4"/>
  <c r="G160" i="4"/>
  <c r="N160" i="4"/>
  <c r="P202" i="4"/>
  <c r="R202" i="4"/>
  <c r="G202" i="4"/>
  <c r="J202" i="4"/>
  <c r="P241" i="4"/>
  <c r="G241" i="4"/>
  <c r="K241" i="4"/>
  <c r="R176" i="4"/>
  <c r="G159" i="4"/>
  <c r="N159" i="4"/>
  <c r="P159" i="4"/>
  <c r="G151" i="4"/>
  <c r="I151" i="4"/>
  <c r="G149" i="4"/>
  <c r="N149" i="4"/>
  <c r="P149" i="4"/>
  <c r="R141" i="4"/>
  <c r="R128" i="4"/>
  <c r="P119" i="4"/>
  <c r="R119" i="4"/>
  <c r="G119" i="4"/>
  <c r="J119" i="4"/>
  <c r="G169" i="4"/>
  <c r="N169" i="4"/>
  <c r="P169" i="4"/>
  <c r="R169" i="4"/>
  <c r="R151" i="4"/>
  <c r="G144" i="4"/>
  <c r="I144" i="4"/>
  <c r="P144" i="4"/>
  <c r="R144" i="4"/>
  <c r="G131" i="4"/>
  <c r="I131" i="4"/>
  <c r="P131" i="4"/>
  <c r="G97" i="4"/>
  <c r="I97" i="4"/>
  <c r="P97" i="4"/>
  <c r="R238" i="4"/>
  <c r="C11" i="4"/>
  <c r="P236" i="4"/>
  <c r="R236" i="4"/>
  <c r="R227" i="4"/>
  <c r="G225" i="4"/>
  <c r="J225" i="4"/>
  <c r="P225" i="4"/>
  <c r="R211" i="4"/>
  <c r="G209" i="4"/>
  <c r="N209" i="4"/>
  <c r="P209" i="4"/>
  <c r="R209" i="4"/>
  <c r="R196" i="4"/>
  <c r="G189" i="4"/>
  <c r="J189" i="4"/>
  <c r="P189" i="4"/>
  <c r="R189" i="4"/>
  <c r="R161" i="4"/>
  <c r="G104" i="4"/>
  <c r="J104" i="4"/>
  <c r="P104" i="4"/>
  <c r="R104" i="4"/>
  <c r="R90" i="4"/>
  <c r="G86" i="4"/>
  <c r="J86" i="4"/>
  <c r="P86" i="4"/>
  <c r="R81" i="4"/>
  <c r="G76" i="4"/>
  <c r="J76" i="4"/>
  <c r="P76" i="4"/>
  <c r="P50" i="4"/>
  <c r="G50" i="4"/>
  <c r="I50" i="4"/>
  <c r="R224" i="4"/>
  <c r="G223" i="4"/>
  <c r="J223" i="4"/>
  <c r="P223" i="4"/>
  <c r="R208" i="4"/>
  <c r="G207" i="4"/>
  <c r="N207" i="4"/>
  <c r="P207" i="4"/>
  <c r="R207" i="4"/>
  <c r="G201" i="4"/>
  <c r="J201" i="4"/>
  <c r="P201" i="4"/>
  <c r="R201" i="4"/>
  <c r="R185" i="4"/>
  <c r="P177" i="4"/>
  <c r="R177" i="4"/>
  <c r="G175" i="4"/>
  <c r="J175" i="4"/>
  <c r="R166" i="4"/>
  <c r="G148" i="4"/>
  <c r="J148" i="4"/>
  <c r="P148" i="4"/>
  <c r="R148" i="4"/>
  <c r="G127" i="4"/>
  <c r="I127" i="4"/>
  <c r="P127" i="4"/>
  <c r="R127" i="4"/>
  <c r="R125" i="4"/>
  <c r="R116" i="4"/>
  <c r="G113" i="4"/>
  <c r="J113" i="4"/>
  <c r="J70" i="4"/>
  <c r="R70" i="4"/>
  <c r="P242" i="4"/>
  <c r="G242" i="4"/>
  <c r="K242" i="4"/>
  <c r="P240" i="4"/>
  <c r="R240" i="4"/>
  <c r="G240" i="4"/>
  <c r="L240" i="4"/>
  <c r="R175" i="4"/>
  <c r="G156" i="4"/>
  <c r="I156" i="4"/>
  <c r="P156" i="4"/>
  <c r="P226" i="4"/>
  <c r="R226" i="4"/>
  <c r="G219" i="4"/>
  <c r="J219" i="4"/>
  <c r="P210" i="4"/>
  <c r="R210" i="4"/>
  <c r="R203" i="4"/>
  <c r="G195" i="4"/>
  <c r="J195" i="4"/>
  <c r="P192" i="4"/>
  <c r="R192" i="4"/>
  <c r="G140" i="4"/>
  <c r="J140" i="4"/>
  <c r="P140" i="4"/>
  <c r="R140" i="4"/>
  <c r="G122" i="4"/>
  <c r="J122" i="4"/>
  <c r="P106" i="4"/>
  <c r="R106" i="4"/>
  <c r="G106" i="4"/>
  <c r="J106" i="4"/>
  <c r="P94" i="4"/>
  <c r="R94" i="4"/>
  <c r="P78" i="4"/>
  <c r="R78" i="4"/>
  <c r="G78" i="4"/>
  <c r="J78" i="4"/>
  <c r="J72" i="4"/>
  <c r="G56" i="4"/>
  <c r="J56" i="4"/>
  <c r="P56" i="4"/>
  <c r="G217" i="4"/>
  <c r="J217" i="4"/>
  <c r="P217" i="4"/>
  <c r="R195" i="4"/>
  <c r="G184" i="4"/>
  <c r="I184" i="4"/>
  <c r="P184" i="4"/>
  <c r="R184" i="4"/>
  <c r="G180" i="4"/>
  <c r="J180" i="4"/>
  <c r="P180" i="4"/>
  <c r="P170" i="4"/>
  <c r="G170" i="4"/>
  <c r="J170" i="4"/>
  <c r="P165" i="4"/>
  <c r="R165" i="4"/>
  <c r="G165" i="4"/>
  <c r="I165" i="4"/>
  <c r="P147" i="4"/>
  <c r="G147" i="4"/>
  <c r="J147" i="4"/>
  <c r="R122" i="4"/>
  <c r="P98" i="4"/>
  <c r="G98" i="4"/>
  <c r="I98" i="4"/>
  <c r="R237" i="4"/>
  <c r="R216" i="4"/>
  <c r="G215" i="4"/>
  <c r="J215" i="4"/>
  <c r="P215" i="4"/>
  <c r="R190" i="4"/>
  <c r="R186" i="4"/>
  <c r="P182" i="4"/>
  <c r="R182" i="4"/>
  <c r="G182" i="4"/>
  <c r="J182" i="4"/>
  <c r="P174" i="4"/>
  <c r="G174" i="4"/>
  <c r="I174" i="4"/>
  <c r="P155" i="4"/>
  <c r="R155" i="4"/>
  <c r="G155" i="4"/>
  <c r="J155" i="4"/>
  <c r="G134" i="4"/>
  <c r="J134" i="4"/>
  <c r="P134" i="4"/>
  <c r="R110" i="4"/>
  <c r="G105" i="4"/>
  <c r="J105" i="4"/>
  <c r="P105" i="4"/>
  <c r="R105" i="4"/>
  <c r="R74" i="4"/>
  <c r="P66" i="4"/>
  <c r="R66" i="4"/>
  <c r="G66" i="4"/>
  <c r="J66" i="4"/>
  <c r="P199" i="4"/>
  <c r="R199" i="4"/>
  <c r="P178" i="4"/>
  <c r="R178" i="4"/>
  <c r="P168" i="4"/>
  <c r="R168" i="4"/>
  <c r="P163" i="4"/>
  <c r="R163" i="4"/>
  <c r="P153" i="4"/>
  <c r="R153" i="4"/>
  <c r="R150" i="4"/>
  <c r="R130" i="4"/>
  <c r="R112" i="4"/>
  <c r="P42" i="4"/>
  <c r="G42" i="4"/>
  <c r="J42" i="4"/>
  <c r="P188" i="4"/>
  <c r="R188" i="4"/>
  <c r="P173" i="4"/>
  <c r="R173" i="4"/>
  <c r="P121" i="4"/>
  <c r="R121" i="4"/>
  <c r="P111" i="4"/>
  <c r="R111" i="4"/>
  <c r="G111" i="4"/>
  <c r="J111" i="4"/>
  <c r="R73" i="4"/>
  <c r="R58" i="4"/>
  <c r="R48" i="4"/>
  <c r="G158" i="4"/>
  <c r="G146" i="4"/>
  <c r="G133" i="4"/>
  <c r="P118" i="4"/>
  <c r="R118" i="4"/>
  <c r="G103" i="4"/>
  <c r="J103" i="4"/>
  <c r="R84" i="4"/>
  <c r="R82" i="4"/>
  <c r="R41" i="4"/>
  <c r="R124" i="4"/>
  <c r="R37" i="4"/>
  <c r="R34" i="4"/>
  <c r="R60" i="4"/>
  <c r="R44" i="4"/>
  <c r="P36" i="4"/>
  <c r="R36" i="4"/>
  <c r="R68" i="4"/>
  <c r="G34" i="4"/>
  <c r="J34" i="4"/>
  <c r="P28" i="4"/>
  <c r="R28" i="4"/>
  <c r="G26" i="4"/>
  <c r="J26" i="4"/>
  <c r="E54" i="4"/>
  <c r="F54" i="4"/>
  <c r="G48" i="4"/>
  <c r="I48" i="4"/>
  <c r="E46" i="4"/>
  <c r="F46" i="4"/>
  <c r="G40" i="4"/>
  <c r="E38" i="4"/>
  <c r="F38" i="4"/>
  <c r="G32" i="4"/>
  <c r="L32" i="4"/>
  <c r="E30" i="4"/>
  <c r="F30" i="4"/>
  <c r="G24" i="4"/>
  <c r="J24" i="4"/>
  <c r="G21" i="4"/>
  <c r="N21" i="4"/>
  <c r="G81" i="4"/>
  <c r="N81" i="4"/>
  <c r="E79" i="4"/>
  <c r="F79" i="4"/>
  <c r="G73" i="4"/>
  <c r="I73" i="4"/>
  <c r="E71" i="4"/>
  <c r="F71" i="4"/>
  <c r="G65" i="4"/>
  <c r="I65" i="4"/>
  <c r="E63" i="4"/>
  <c r="F63" i="4"/>
  <c r="G57" i="4"/>
  <c r="J57" i="4"/>
  <c r="E55" i="4"/>
  <c r="F55" i="4"/>
  <c r="G49" i="4"/>
  <c r="J49" i="4"/>
  <c r="E47" i="4"/>
  <c r="F47" i="4"/>
  <c r="G41" i="4"/>
  <c r="J41" i="4"/>
  <c r="E39" i="4"/>
  <c r="F39" i="4"/>
  <c r="G33" i="4"/>
  <c r="J33" i="4"/>
  <c r="E31" i="4"/>
  <c r="F31" i="4"/>
  <c r="G25" i="4"/>
  <c r="J25" i="4"/>
  <c r="E23" i="4"/>
  <c r="F23" i="4"/>
  <c r="I200" i="2"/>
  <c r="G117" i="4"/>
  <c r="J117" i="4"/>
  <c r="E115" i="4"/>
  <c r="F115" i="4"/>
  <c r="G109" i="4"/>
  <c r="J109" i="4"/>
  <c r="E107" i="4"/>
  <c r="F107" i="4"/>
  <c r="G101" i="4"/>
  <c r="J101" i="4"/>
  <c r="E99" i="4"/>
  <c r="F99" i="4"/>
  <c r="G93" i="4"/>
  <c r="J93" i="4"/>
  <c r="E91" i="4"/>
  <c r="F91" i="4"/>
  <c r="G85" i="4"/>
  <c r="J85" i="4"/>
  <c r="E83" i="4"/>
  <c r="F83" i="4"/>
  <c r="G77" i="4"/>
  <c r="J77" i="4"/>
  <c r="E75" i="4"/>
  <c r="F75" i="4"/>
  <c r="G69" i="4"/>
  <c r="J69" i="4"/>
  <c r="E67" i="4"/>
  <c r="F67" i="4"/>
  <c r="G61" i="4"/>
  <c r="I61" i="4"/>
  <c r="E59" i="4"/>
  <c r="F59" i="4"/>
  <c r="G53" i="4"/>
  <c r="I53" i="4"/>
  <c r="E51" i="4"/>
  <c r="F51" i="4"/>
  <c r="G45" i="4"/>
  <c r="J45" i="4"/>
  <c r="E43" i="4"/>
  <c r="F43" i="4"/>
  <c r="G37" i="4"/>
  <c r="J37" i="4"/>
  <c r="E35" i="4"/>
  <c r="F35" i="4"/>
  <c r="G29" i="4"/>
  <c r="L29" i="4"/>
  <c r="J86" i="2"/>
  <c r="E24" i="2"/>
  <c r="F24" i="2"/>
  <c r="G24" i="2" s="1"/>
  <c r="N24" i="2" s="1"/>
  <c r="E28" i="2"/>
  <c r="F28" i="2"/>
  <c r="G28" i="2" s="1"/>
  <c r="N28" i="2" s="1"/>
  <c r="G29" i="2"/>
  <c r="N29" i="2"/>
  <c r="E32" i="2"/>
  <c r="F32" i="2"/>
  <c r="G32" i="2" s="1"/>
  <c r="N32" i="2" s="1"/>
  <c r="E30" i="2"/>
  <c r="F30" i="2"/>
  <c r="G30" i="2" s="1"/>
  <c r="N30" i="2" s="1"/>
  <c r="E27" i="2"/>
  <c r="F27" i="2"/>
  <c r="G27" i="2" s="1"/>
  <c r="N27" i="2" s="1"/>
  <c r="E22" i="2"/>
  <c r="F22" i="2"/>
  <c r="G22" i="2" s="1"/>
  <c r="P59" i="4"/>
  <c r="R59" i="4"/>
  <c r="G59" i="4"/>
  <c r="I59" i="4"/>
  <c r="P91" i="4"/>
  <c r="R91" i="4"/>
  <c r="G91" i="4"/>
  <c r="J91" i="4"/>
  <c r="J40" i="4"/>
  <c r="R40" i="4"/>
  <c r="R93" i="4"/>
  <c r="R45" i="4"/>
  <c r="R29" i="4"/>
  <c r="R147" i="4"/>
  <c r="R103" i="4"/>
  <c r="R242" i="4"/>
  <c r="R50" i="4"/>
  <c r="R97" i="4"/>
  <c r="R159" i="4"/>
  <c r="R160" i="4"/>
  <c r="P47" i="4"/>
  <c r="G47" i="4"/>
  <c r="J47" i="4"/>
  <c r="P79" i="4"/>
  <c r="R79" i="4"/>
  <c r="G79" i="4"/>
  <c r="I79" i="4"/>
  <c r="P46" i="4"/>
  <c r="R46" i="4"/>
  <c r="G46" i="4"/>
  <c r="J46" i="4"/>
  <c r="J133" i="4"/>
  <c r="R133" i="4"/>
  <c r="R53" i="4"/>
  <c r="R33" i="4"/>
  <c r="R113" i="4"/>
  <c r="R76" i="4"/>
  <c r="R109" i="4"/>
  <c r="R225" i="4"/>
  <c r="P35" i="4"/>
  <c r="R35" i="4"/>
  <c r="G35" i="4"/>
  <c r="J35" i="4"/>
  <c r="P67" i="4"/>
  <c r="G67" i="4"/>
  <c r="I67" i="4"/>
  <c r="P99" i="4"/>
  <c r="R99" i="4"/>
  <c r="G99" i="4"/>
  <c r="I99" i="4"/>
  <c r="R32" i="4"/>
  <c r="I146" i="4"/>
  <c r="R146" i="4"/>
  <c r="R65" i="4"/>
  <c r="R134" i="4"/>
  <c r="R61" i="4"/>
  <c r="R217" i="4"/>
  <c r="R85" i="4"/>
  <c r="R156" i="4"/>
  <c r="R131" i="4"/>
  <c r="P23" i="4"/>
  <c r="R23" i="4"/>
  <c r="G23" i="4"/>
  <c r="J23" i="4"/>
  <c r="P55" i="4"/>
  <c r="G55" i="4"/>
  <c r="J55" i="4"/>
  <c r="P54" i="4"/>
  <c r="R54" i="4"/>
  <c r="G54" i="4"/>
  <c r="J54" i="4"/>
  <c r="N158" i="4"/>
  <c r="R158" i="4"/>
  <c r="E16" i="4"/>
  <c r="C16" i="4"/>
  <c r="D18" i="4"/>
  <c r="R101" i="4"/>
  <c r="P43" i="4"/>
  <c r="G43" i="4"/>
  <c r="J43" i="4"/>
  <c r="P75" i="4"/>
  <c r="R75" i="4"/>
  <c r="G75" i="4"/>
  <c r="I75" i="4"/>
  <c r="G107" i="4"/>
  <c r="J107" i="4"/>
  <c r="P107" i="4"/>
  <c r="R24" i="4"/>
  <c r="R25" i="4"/>
  <c r="R69" i="4"/>
  <c r="R215" i="4"/>
  <c r="R98" i="4"/>
  <c r="R170" i="4"/>
  <c r="R219" i="4"/>
  <c r="R223" i="4"/>
  <c r="R86" i="4"/>
  <c r="R241" i="4"/>
  <c r="P31" i="4"/>
  <c r="G31" i="4"/>
  <c r="J31" i="4"/>
  <c r="P63" i="4"/>
  <c r="G63" i="4"/>
  <c r="J63" i="4"/>
  <c r="P30" i="4"/>
  <c r="G30" i="4"/>
  <c r="J30" i="4"/>
  <c r="R26" i="4"/>
  <c r="R117" i="4"/>
  <c r="R180" i="4"/>
  <c r="R56" i="4"/>
  <c r="C12" i="4"/>
  <c r="O237" i="4"/>
  <c r="R149" i="4"/>
  <c r="P51" i="4"/>
  <c r="G51" i="4"/>
  <c r="I51" i="4"/>
  <c r="P83" i="4"/>
  <c r="R83" i="4"/>
  <c r="G83" i="4"/>
  <c r="I83" i="4"/>
  <c r="G115" i="4"/>
  <c r="I115" i="4"/>
  <c r="P115" i="4"/>
  <c r="R115" i="4"/>
  <c r="O239" i="4"/>
  <c r="O236" i="4"/>
  <c r="P39" i="4"/>
  <c r="G39" i="4"/>
  <c r="J39" i="4"/>
  <c r="P71" i="4"/>
  <c r="R71" i="4"/>
  <c r="G71" i="4"/>
  <c r="J71" i="4"/>
  <c r="P38" i="4"/>
  <c r="G38" i="4"/>
  <c r="J38" i="4"/>
  <c r="R57" i="4"/>
  <c r="R77" i="4"/>
  <c r="R42" i="4"/>
  <c r="R174" i="4"/>
  <c r="R49" i="4"/>
  <c r="R63" i="4"/>
  <c r="R107" i="4"/>
  <c r="O242" i="4"/>
  <c r="R31" i="4"/>
  <c r="O240" i="4"/>
  <c r="R38" i="4"/>
  <c r="O241" i="4"/>
  <c r="O238" i="4"/>
  <c r="R43" i="4"/>
  <c r="R47" i="4"/>
  <c r="R39" i="4"/>
  <c r="R55" i="4"/>
  <c r="R67" i="4"/>
  <c r="R51" i="4"/>
  <c r="R30" i="4"/>
  <c r="E14" i="4"/>
  <c r="E468" i="2" l="1"/>
  <c r="F468" i="2" s="1"/>
  <c r="G468" i="2" s="1"/>
  <c r="L468" i="2" s="1"/>
  <c r="E463" i="2"/>
  <c r="F463" i="2" s="1"/>
  <c r="G463" i="2" s="1"/>
  <c r="L463" i="2" s="1"/>
  <c r="E473" i="2"/>
  <c r="F473" i="2" s="1"/>
  <c r="G473" i="2" s="1"/>
  <c r="L473" i="2" s="1"/>
  <c r="E456" i="2"/>
  <c r="F456" i="2" s="1"/>
  <c r="G456" i="2" s="1"/>
  <c r="L456" i="2" s="1"/>
  <c r="E452" i="2"/>
  <c r="F452" i="2" s="1"/>
  <c r="G452" i="2" s="1"/>
  <c r="L452" i="2" s="1"/>
  <c r="G23" i="2"/>
  <c r="N23" i="2" s="1"/>
  <c r="E460" i="2"/>
  <c r="F460" i="2" s="1"/>
  <c r="G460" i="2" s="1"/>
  <c r="L460" i="2" s="1"/>
  <c r="E465" i="2"/>
  <c r="F465" i="2" s="1"/>
  <c r="G465" i="2" s="1"/>
  <c r="L465" i="2" s="1"/>
  <c r="E462" i="2"/>
  <c r="F462" i="2" s="1"/>
  <c r="G462" i="2" s="1"/>
  <c r="L462" i="2" s="1"/>
  <c r="E458" i="2"/>
  <c r="F458" i="2" s="1"/>
  <c r="G458" i="2" s="1"/>
  <c r="E448" i="2"/>
  <c r="F448" i="2" s="1"/>
  <c r="G448" i="2" s="1"/>
  <c r="L448" i="2" s="1"/>
  <c r="E474" i="2"/>
  <c r="F474" i="2" s="1"/>
  <c r="G474" i="2" s="1"/>
  <c r="L474" i="2" s="1"/>
  <c r="E23" i="2"/>
  <c r="F23" i="2" s="1"/>
  <c r="E472" i="2"/>
  <c r="F472" i="2" s="1"/>
  <c r="G472" i="2" s="1"/>
  <c r="L472" i="2" s="1"/>
  <c r="E455" i="2"/>
  <c r="F455" i="2" s="1"/>
  <c r="G455" i="2" s="1"/>
  <c r="L455" i="2" s="1"/>
  <c r="E451" i="2"/>
  <c r="F451" i="2" s="1"/>
  <c r="G451" i="2" s="1"/>
  <c r="L451" i="2" s="1"/>
  <c r="E457" i="2"/>
  <c r="F457" i="2" s="1"/>
  <c r="G457" i="2" s="1"/>
  <c r="L457" i="2" s="1"/>
  <c r="E471" i="2"/>
  <c r="F471" i="2" s="1"/>
  <c r="G471" i="2" s="1"/>
  <c r="L471" i="2" s="1"/>
  <c r="E21" i="2"/>
  <c r="F21" i="2" s="1"/>
  <c r="G21" i="2" s="1"/>
  <c r="N21" i="2" s="1"/>
  <c r="E464" i="2"/>
  <c r="F464" i="2" s="1"/>
  <c r="G464" i="2" s="1"/>
  <c r="L464" i="2" s="1"/>
  <c r="E454" i="2"/>
  <c r="F454" i="2" s="1"/>
  <c r="G454" i="2" s="1"/>
  <c r="L454" i="2" s="1"/>
  <c r="E453" i="2"/>
  <c r="F453" i="2" s="1"/>
  <c r="G453" i="2" s="1"/>
  <c r="L453" i="2" s="1"/>
  <c r="N22" i="2"/>
  <c r="D12" i="2"/>
  <c r="D16" i="2" s="1"/>
  <c r="D11" i="2"/>
  <c r="E73" i="1"/>
  <c r="E78" i="1"/>
  <c r="E102" i="1"/>
  <c r="E115" i="1"/>
  <c r="E117" i="1"/>
  <c r="E123" i="1"/>
  <c r="E125" i="1"/>
  <c r="E128" i="1"/>
  <c r="E131" i="1"/>
  <c r="E139" i="1"/>
  <c r="E141" i="1"/>
  <c r="E144" i="1"/>
  <c r="E146" i="1"/>
  <c r="E152" i="1"/>
  <c r="E167" i="1"/>
  <c r="E175" i="1"/>
  <c r="E187" i="1"/>
  <c r="E191" i="1"/>
  <c r="E201" i="1"/>
  <c r="E209" i="1"/>
  <c r="E220" i="1"/>
  <c r="E225" i="1"/>
  <c r="E236" i="1"/>
  <c r="E244" i="1"/>
  <c r="E247" i="1"/>
  <c r="E255" i="1"/>
  <c r="E70" i="1"/>
  <c r="E84" i="1"/>
  <c r="E87" i="1"/>
  <c r="F87" i="1" s="1"/>
  <c r="G87" i="1" s="1"/>
  <c r="I87" i="1" s="1"/>
  <c r="E92" i="1"/>
  <c r="E100" i="1"/>
  <c r="E105" i="1"/>
  <c r="E110" i="1"/>
  <c r="E113" i="1"/>
  <c r="E137" i="1"/>
  <c r="E155" i="1"/>
  <c r="E157" i="1"/>
  <c r="E160" i="1"/>
  <c r="E165" i="1"/>
  <c r="E170" i="1"/>
  <c r="E178" i="1"/>
  <c r="E180" i="1"/>
  <c r="E182" i="1"/>
  <c r="E189" i="1"/>
  <c r="E196" i="1"/>
  <c r="E207" i="1"/>
  <c r="E212" i="1"/>
  <c r="E214" i="1"/>
  <c r="E217" i="1"/>
  <c r="E230" i="1"/>
  <c r="E233" i="1"/>
  <c r="E258" i="1"/>
  <c r="E266" i="1"/>
  <c r="E274" i="1"/>
  <c r="E282" i="1"/>
  <c r="E290" i="1"/>
  <c r="E26" i="1"/>
  <c r="E34" i="1"/>
  <c r="E42" i="1"/>
  <c r="E51" i="1"/>
  <c r="F51" i="1" s="1"/>
  <c r="U51" i="1" s="1"/>
  <c r="E57" i="1"/>
  <c r="E62" i="1"/>
  <c r="E76" i="1"/>
  <c r="E79" i="1"/>
  <c r="E82" i="1"/>
  <c r="E90" i="1"/>
  <c r="E95" i="1"/>
  <c r="E98" i="1"/>
  <c r="E103" i="1"/>
  <c r="E121" i="1"/>
  <c r="E126" i="1"/>
  <c r="E129" i="1"/>
  <c r="E134" i="1"/>
  <c r="E142" i="1"/>
  <c r="E149" i="1"/>
  <c r="E163" i="1"/>
  <c r="E168" i="1"/>
  <c r="E185" i="1"/>
  <c r="E194" i="1"/>
  <c r="E199" i="1"/>
  <c r="E202" i="1"/>
  <c r="E210" i="1"/>
  <c r="E221" i="1"/>
  <c r="E223" i="1"/>
  <c r="E108" i="1"/>
  <c r="E118" i="1"/>
  <c r="E132" i="1"/>
  <c r="E147" i="1"/>
  <c r="E153" i="1"/>
  <c r="E161" i="1"/>
  <c r="E173" i="1"/>
  <c r="E176" i="1"/>
  <c r="E192" i="1"/>
  <c r="E205" i="1"/>
  <c r="E208" i="1"/>
  <c r="E228" i="1"/>
  <c r="E234" i="1"/>
  <c r="E242" i="1"/>
  <c r="E245" i="1"/>
  <c r="E248" i="1"/>
  <c r="E256" i="1"/>
  <c r="E264" i="1"/>
  <c r="E272" i="1"/>
  <c r="E280" i="1"/>
  <c r="E288" i="1"/>
  <c r="E296" i="1"/>
  <c r="E306" i="1"/>
  <c r="E326" i="1"/>
  <c r="E328" i="1"/>
  <c r="E124" i="1"/>
  <c r="E135" i="1"/>
  <c r="E140" i="1"/>
  <c r="E145" i="1"/>
  <c r="E150" i="1"/>
  <c r="E158" i="1"/>
  <c r="E166" i="1"/>
  <c r="E171" i="1"/>
  <c r="E179" i="1"/>
  <c r="E183" i="1"/>
  <c r="E197" i="1"/>
  <c r="E203" i="1"/>
  <c r="E215" i="1"/>
  <c r="E218" i="1"/>
  <c r="E226" i="1"/>
  <c r="E231" i="1"/>
  <c r="E237" i="1"/>
  <c r="E254" i="1"/>
  <c r="E259" i="1"/>
  <c r="E267" i="1"/>
  <c r="E275" i="1"/>
  <c r="E283" i="1"/>
  <c r="E291" i="1"/>
  <c r="E299" i="1"/>
  <c r="E309" i="1"/>
  <c r="E316" i="1"/>
  <c r="E319" i="1"/>
  <c r="E333" i="1"/>
  <c r="E22" i="1"/>
  <c r="E30" i="1"/>
  <c r="E38" i="1"/>
  <c r="E46" i="1"/>
  <c r="E52" i="1"/>
  <c r="E55" i="1"/>
  <c r="E58" i="1"/>
  <c r="E72" i="1"/>
  <c r="E83" i="1"/>
  <c r="E85" i="1"/>
  <c r="E91" i="1"/>
  <c r="E93" i="1"/>
  <c r="E99" i="1"/>
  <c r="E101" i="1"/>
  <c r="E104" i="1"/>
  <c r="E114" i="1"/>
  <c r="E119" i="1"/>
  <c r="E122" i="1"/>
  <c r="E130" i="1"/>
  <c r="E138" i="1"/>
  <c r="E143" i="1"/>
  <c r="E156" i="1"/>
  <c r="E164" i="1"/>
  <c r="E174" i="1"/>
  <c r="E177" i="1"/>
  <c r="E181" i="1"/>
  <c r="E188" i="1"/>
  <c r="E190" i="1"/>
  <c r="E195" i="1"/>
  <c r="E200" i="1"/>
  <c r="E206" i="1"/>
  <c r="E213" i="1"/>
  <c r="E229" i="1"/>
  <c r="E240" i="1"/>
  <c r="E246" i="1"/>
  <c r="E249" i="1"/>
  <c r="E251" i="1"/>
  <c r="E257" i="1"/>
  <c r="E262" i="1"/>
  <c r="F262" i="1" s="1"/>
  <c r="G262" i="1" s="1"/>
  <c r="H262" i="1" s="1"/>
  <c r="E265" i="1"/>
  <c r="E270" i="1"/>
  <c r="E273" i="1"/>
  <c r="E67" i="1"/>
  <c r="E69" i="1"/>
  <c r="E81" i="1"/>
  <c r="E86" i="1"/>
  <c r="E89" i="1"/>
  <c r="E94" i="1"/>
  <c r="E97" i="1"/>
  <c r="E107" i="1"/>
  <c r="E109" i="1"/>
  <c r="E112" i="1"/>
  <c r="E120" i="1"/>
  <c r="E133" i="1"/>
  <c r="E136" i="1"/>
  <c r="E162" i="1"/>
  <c r="E172" i="1"/>
  <c r="E184" i="1"/>
  <c r="E198" i="1"/>
  <c r="E204" i="1"/>
  <c r="E216" i="1"/>
  <c r="E222" i="1"/>
  <c r="E227" i="1"/>
  <c r="E238" i="1"/>
  <c r="E241" i="1"/>
  <c r="E252" i="1"/>
  <c r="E260" i="1"/>
  <c r="E263" i="1"/>
  <c r="E271" i="1"/>
  <c r="E276" i="1"/>
  <c r="E279" i="1"/>
  <c r="E77" i="1"/>
  <c r="E64" i="1"/>
  <c r="E33" i="1"/>
  <c r="E27" i="1"/>
  <c r="E159" i="1"/>
  <c r="E75" i="1"/>
  <c r="E49" i="1"/>
  <c r="E43" i="1"/>
  <c r="E56" i="1"/>
  <c r="E469" i="1"/>
  <c r="F469" i="1" s="1"/>
  <c r="G469" i="1" s="1"/>
  <c r="K469" i="1" s="1"/>
  <c r="E474" i="1"/>
  <c r="F474" i="1" s="1"/>
  <c r="G474" i="1" s="1"/>
  <c r="K474" i="1" s="1"/>
  <c r="E116" i="1"/>
  <c r="E111" i="1"/>
  <c r="E106" i="1"/>
  <c r="E96" i="1"/>
  <c r="E88" i="1"/>
  <c r="E80" i="1"/>
  <c r="E66" i="1"/>
  <c r="E63" i="1"/>
  <c r="E60" i="1"/>
  <c r="E74" i="1"/>
  <c r="E71" i="1"/>
  <c r="E68" i="1"/>
  <c r="E54" i="1"/>
  <c r="E48" i="1"/>
  <c r="E45" i="1"/>
  <c r="E40" i="1"/>
  <c r="E37" i="1"/>
  <c r="E32" i="1"/>
  <c r="E29" i="1"/>
  <c r="E24" i="1"/>
  <c r="E21" i="1"/>
  <c r="E468" i="1"/>
  <c r="F468" i="1" s="1"/>
  <c r="G468" i="1" s="1"/>
  <c r="E473" i="1"/>
  <c r="F473" i="1" s="1"/>
  <c r="G473" i="1" s="1"/>
  <c r="K473" i="1" s="1"/>
  <c r="E471" i="1"/>
  <c r="F471" i="1" s="1"/>
  <c r="G471" i="1" s="1"/>
  <c r="K471" i="1" s="1"/>
  <c r="E65" i="1"/>
  <c r="E53" i="1"/>
  <c r="F17" i="1"/>
  <c r="E61" i="1"/>
  <c r="E59" i="1"/>
  <c r="E50" i="1"/>
  <c r="E47" i="1"/>
  <c r="E44" i="1"/>
  <c r="G41" i="1"/>
  <c r="H41" i="1" s="1"/>
  <c r="E39" i="1"/>
  <c r="E36" i="1"/>
  <c r="E31" i="1"/>
  <c r="E28" i="1"/>
  <c r="G25" i="1"/>
  <c r="H25" i="1" s="1"/>
  <c r="E23" i="1"/>
  <c r="E472" i="1"/>
  <c r="F472" i="1" s="1"/>
  <c r="G472" i="1" s="1"/>
  <c r="K472" i="1" s="1"/>
  <c r="E181" i="3"/>
  <c r="E390" i="3"/>
  <c r="E240" i="3"/>
  <c r="E235" i="3"/>
  <c r="E138" i="3"/>
  <c r="E426" i="3"/>
  <c r="E362" i="3"/>
  <c r="E402" i="3"/>
  <c r="E386" i="3"/>
  <c r="E429" i="3"/>
  <c r="E196" i="3"/>
  <c r="E164" i="3"/>
  <c r="C12" i="1"/>
  <c r="C11" i="1"/>
  <c r="L458" i="2" l="1"/>
  <c r="E11" i="2"/>
  <c r="Q471" i="2" s="1"/>
  <c r="E12" i="2"/>
  <c r="E16" i="2" s="1"/>
  <c r="D18" i="2" s="1"/>
  <c r="C12" i="2"/>
  <c r="C16" i="2" s="1"/>
  <c r="C11" i="2"/>
  <c r="P191" i="2"/>
  <c r="P212" i="2"/>
  <c r="P193" i="2"/>
  <c r="P177" i="2"/>
  <c r="P227" i="2"/>
  <c r="P216" i="2"/>
  <c r="P239" i="2"/>
  <c r="P198" i="2"/>
  <c r="P192" i="2"/>
  <c r="P189" i="2"/>
  <c r="P232" i="2"/>
  <c r="P234" i="2"/>
  <c r="P211" i="2"/>
  <c r="P194" i="2"/>
  <c r="P222" i="2"/>
  <c r="P203" i="2"/>
  <c r="P183" i="2"/>
  <c r="P226" i="2"/>
  <c r="P208" i="2"/>
  <c r="P201" i="2"/>
  <c r="P207" i="2"/>
  <c r="P228" i="2"/>
  <c r="P215" i="2"/>
  <c r="P179" i="2"/>
  <c r="P214" i="2"/>
  <c r="P213" i="2"/>
  <c r="P197" i="2"/>
  <c r="P225" i="2"/>
  <c r="P206" i="2"/>
  <c r="P186" i="2"/>
  <c r="P171" i="2"/>
  <c r="P229" i="2"/>
  <c r="P195" i="2"/>
  <c r="P220" i="2"/>
  <c r="P181" i="2"/>
  <c r="P209" i="2"/>
  <c r="P185" i="2"/>
  <c r="P172" i="2"/>
  <c r="P219" i="2"/>
  <c r="P170" i="2"/>
  <c r="P231" i="2"/>
  <c r="P199" i="2"/>
  <c r="P188" i="2"/>
  <c r="P236" i="2"/>
  <c r="P224" i="2"/>
  <c r="P238" i="2"/>
  <c r="P176" i="2"/>
  <c r="P184" i="2"/>
  <c r="P178" i="2"/>
  <c r="P175" i="2"/>
  <c r="P202" i="2"/>
  <c r="P204" i="2"/>
  <c r="P233" i="2"/>
  <c r="P217" i="2"/>
  <c r="P223" i="2"/>
  <c r="P237" i="2"/>
  <c r="P190" i="2"/>
  <c r="P221" i="2"/>
  <c r="P173" i="2"/>
  <c r="P200" i="2"/>
  <c r="P187" i="2"/>
  <c r="P196" i="2"/>
  <c r="P205" i="2"/>
  <c r="P210" i="2"/>
  <c r="P235" i="2"/>
  <c r="P182" i="2"/>
  <c r="P230" i="2"/>
  <c r="P218" i="2"/>
  <c r="O80" i="2"/>
  <c r="O85" i="2"/>
  <c r="O83" i="2"/>
  <c r="O75" i="2"/>
  <c r="O51" i="2"/>
  <c r="O82" i="2"/>
  <c r="O81" i="2"/>
  <c r="Q332" i="2"/>
  <c r="Q46" i="2"/>
  <c r="Q346" i="2"/>
  <c r="Q294" i="2"/>
  <c r="Q48" i="2"/>
  <c r="Q169" i="2"/>
  <c r="Q378" i="2"/>
  <c r="Q340" i="2"/>
  <c r="Q291" i="2"/>
  <c r="Q304" i="2"/>
  <c r="Q404" i="2"/>
  <c r="Q73" i="2"/>
  <c r="Q473" i="2"/>
  <c r="Q392" i="2"/>
  <c r="Q347" i="2"/>
  <c r="Q370" i="2"/>
  <c r="Q374" i="2"/>
  <c r="Q348" i="2"/>
  <c r="Q66" i="2"/>
  <c r="Q323" i="2"/>
  <c r="Q341" i="2"/>
  <c r="Q359" i="2"/>
  <c r="Q405" i="2"/>
  <c r="Q307" i="2"/>
  <c r="Q41" i="2"/>
  <c r="Q28" i="2"/>
  <c r="Q443" i="2"/>
  <c r="Q32" i="2"/>
  <c r="Q22" i="2"/>
  <c r="Q437" i="2"/>
  <c r="Q74" i="2"/>
  <c r="Q394" i="2"/>
  <c r="Q406" i="2"/>
  <c r="Q353" i="2"/>
  <c r="O471" i="1"/>
  <c r="O305" i="1"/>
  <c r="O358" i="1"/>
  <c r="O278" i="1"/>
  <c r="O348" i="1"/>
  <c r="O354" i="1"/>
  <c r="O463" i="1"/>
  <c r="O366" i="1"/>
  <c r="O431" i="1"/>
  <c r="O300" i="1"/>
  <c r="O448" i="1"/>
  <c r="O432" i="1"/>
  <c r="O285" i="1"/>
  <c r="O329" i="1"/>
  <c r="O377" i="1"/>
  <c r="O423" i="1"/>
  <c r="O308" i="1"/>
  <c r="O440" i="1"/>
  <c r="O450" i="1"/>
  <c r="O405" i="1"/>
  <c r="O419" i="1"/>
  <c r="O451" i="1"/>
  <c r="O447" i="1"/>
  <c r="O331" i="1"/>
  <c r="O411" i="1"/>
  <c r="O467" i="1"/>
  <c r="O446" i="1"/>
  <c r="O470" i="1"/>
  <c r="O381" i="1"/>
  <c r="O441" i="1"/>
  <c r="O380" i="1"/>
  <c r="O351" i="1"/>
  <c r="O389" i="1"/>
  <c r="O373" i="1"/>
  <c r="O311" i="1"/>
  <c r="O313" i="1"/>
  <c r="O422" i="1"/>
  <c r="O286" i="1"/>
  <c r="O343" i="1"/>
  <c r="O295" i="1"/>
  <c r="O413" i="1"/>
  <c r="O453" i="1"/>
  <c r="O384" i="1"/>
  <c r="O430" i="1"/>
  <c r="O317" i="1"/>
  <c r="O439" i="1"/>
  <c r="O433" i="1"/>
  <c r="O454" i="1"/>
  <c r="O468" i="1"/>
  <c r="O474" i="1"/>
  <c r="O324" i="1"/>
  <c r="O402" i="1"/>
  <c r="O307" i="1"/>
  <c r="O339" i="1"/>
  <c r="O464" i="1"/>
  <c r="O387" i="1"/>
  <c r="O314" i="1"/>
  <c r="O361" i="1"/>
  <c r="O320" i="1"/>
  <c r="O347" i="1"/>
  <c r="O383" i="1"/>
  <c r="O372" i="1"/>
  <c r="O418" i="1"/>
  <c r="O412" i="1"/>
  <c r="O420" i="1"/>
  <c r="O410" i="1"/>
  <c r="O318" i="1"/>
  <c r="O445" i="1"/>
  <c r="O378" i="1"/>
  <c r="O250" i="1"/>
  <c r="O394" i="1"/>
  <c r="O304" i="1"/>
  <c r="O443" i="1"/>
  <c r="O293" i="1"/>
  <c r="O341" i="1"/>
  <c r="O461" i="1"/>
  <c r="O262" i="1"/>
  <c r="O399" i="1"/>
  <c r="O457" i="1"/>
  <c r="O365" i="1"/>
  <c r="O364" i="1"/>
  <c r="O421" i="1"/>
  <c r="O379" i="1"/>
  <c r="O340" i="1"/>
  <c r="O426" i="1"/>
  <c r="O385" i="1"/>
  <c r="O417" i="1"/>
  <c r="O370" i="1"/>
  <c r="O427" i="1"/>
  <c r="O301" i="1"/>
  <c r="O438" i="1"/>
  <c r="O406" i="1"/>
  <c r="O315" i="1"/>
  <c r="O449" i="1"/>
  <c r="O400" i="1"/>
  <c r="O408" i="1"/>
  <c r="O353" i="1"/>
  <c r="O397" i="1"/>
  <c r="O374" i="1"/>
  <c r="O382" i="1"/>
  <c r="O469" i="1"/>
  <c r="O362" i="1"/>
  <c r="O367" i="1"/>
  <c r="O429" i="1"/>
  <c r="O393" i="1"/>
  <c r="O398" i="1"/>
  <c r="O458" i="1"/>
  <c r="O268" i="1"/>
  <c r="O392" i="1"/>
  <c r="O294" i="1"/>
  <c r="O302" i="1"/>
  <c r="O253" i="1"/>
  <c r="O395" i="1"/>
  <c r="O425" i="1"/>
  <c r="O459" i="1"/>
  <c r="O330" i="1"/>
  <c r="O287" i="1"/>
  <c r="O337" i="1"/>
  <c r="O345" i="1"/>
  <c r="O403" i="1"/>
  <c r="O436" i="1"/>
  <c r="O444" i="1"/>
  <c r="O297" i="1"/>
  <c r="O456" i="1"/>
  <c r="O465" i="1"/>
  <c r="O323" i="1"/>
  <c r="O338" i="1"/>
  <c r="O415" i="1"/>
  <c r="O435" i="1"/>
  <c r="O390" i="1"/>
  <c r="O289" i="1"/>
  <c r="O452" i="1"/>
  <c r="O376" i="1"/>
  <c r="O321" i="1"/>
  <c r="O375" i="1"/>
  <c r="O428" i="1"/>
  <c r="O455" i="1"/>
  <c r="O466" i="1"/>
  <c r="O386" i="1"/>
  <c r="O357" i="1"/>
  <c r="O416" i="1"/>
  <c r="O312" i="1"/>
  <c r="O369" i="1"/>
  <c r="O322" i="1"/>
  <c r="O472" i="1"/>
  <c r="O332" i="1"/>
  <c r="O327" i="1"/>
  <c r="O277" i="1"/>
  <c r="O359" i="1"/>
  <c r="O344" i="1"/>
  <c r="O396" i="1"/>
  <c r="O243" i="1"/>
  <c r="O356" i="1"/>
  <c r="O346" i="1"/>
  <c r="O310" i="1"/>
  <c r="O401" i="1"/>
  <c r="O325" i="1"/>
  <c r="O434" i="1"/>
  <c r="O298" i="1"/>
  <c r="O388" i="1"/>
  <c r="O292" i="1"/>
  <c r="O303" i="1"/>
  <c r="O349" i="1"/>
  <c r="O368" i="1"/>
  <c r="O284" i="1"/>
  <c r="O342" i="1"/>
  <c r="O460" i="1"/>
  <c r="O334" i="1"/>
  <c r="O350" i="1"/>
  <c r="O363" i="1"/>
  <c r="O360" i="1"/>
  <c r="O352" i="1"/>
  <c r="O371" i="1"/>
  <c r="O391" i="1"/>
  <c r="O473" i="1"/>
  <c r="O424" i="1"/>
  <c r="O437" i="1"/>
  <c r="O442" i="1"/>
  <c r="O407" i="1"/>
  <c r="O281" i="1"/>
  <c r="O355" i="1"/>
  <c r="O414" i="1"/>
  <c r="O239" i="1"/>
  <c r="O462" i="1"/>
  <c r="O409" i="1"/>
  <c r="O336" i="1"/>
  <c r="O261" i="1"/>
  <c r="O404" i="1"/>
  <c r="O335" i="1"/>
  <c r="O269" i="1"/>
  <c r="C16" i="1"/>
  <c r="D18" i="1" s="1"/>
  <c r="F31" i="1"/>
  <c r="G31" i="1" s="1"/>
  <c r="H31" i="1" s="1"/>
  <c r="E273" i="3"/>
  <c r="F59" i="1"/>
  <c r="G59" i="1" s="1"/>
  <c r="H59" i="1" s="1"/>
  <c r="E300" i="3"/>
  <c r="F21" i="1"/>
  <c r="G21" i="1" s="1"/>
  <c r="H21" i="1" s="1"/>
  <c r="E263" i="3"/>
  <c r="F54" i="1"/>
  <c r="G54" i="1" s="1"/>
  <c r="H54" i="1" s="1"/>
  <c r="E295" i="3"/>
  <c r="F96" i="1"/>
  <c r="G96" i="1" s="1"/>
  <c r="H96" i="1" s="1"/>
  <c r="E25" i="3"/>
  <c r="F43" i="1"/>
  <c r="G43" i="1" s="1"/>
  <c r="H43" i="1" s="1"/>
  <c r="E285" i="3"/>
  <c r="F279" i="1"/>
  <c r="G279" i="1" s="1"/>
  <c r="H279" i="1" s="1"/>
  <c r="E182" i="3"/>
  <c r="F227" i="1"/>
  <c r="G227" i="1" s="1"/>
  <c r="H227" i="1" s="1"/>
  <c r="E130" i="3"/>
  <c r="F136" i="1"/>
  <c r="G136" i="1" s="1"/>
  <c r="I136" i="1" s="1"/>
  <c r="E46" i="3"/>
  <c r="F89" i="1"/>
  <c r="G89" i="1" s="1"/>
  <c r="H89" i="1" s="1"/>
  <c r="E19" i="3"/>
  <c r="F206" i="1"/>
  <c r="G206" i="1" s="1"/>
  <c r="H206" i="1" s="1"/>
  <c r="E109" i="3"/>
  <c r="F164" i="1"/>
  <c r="G164" i="1" s="1"/>
  <c r="I164" i="1" s="1"/>
  <c r="E72" i="3"/>
  <c r="E31" i="3"/>
  <c r="F104" i="1"/>
  <c r="G104" i="1" s="1"/>
  <c r="H104" i="1" s="1"/>
  <c r="F58" i="1"/>
  <c r="G58" i="1" s="1"/>
  <c r="H58" i="1" s="1"/>
  <c r="E299" i="3"/>
  <c r="E361" i="3"/>
  <c r="F319" i="1"/>
  <c r="G319" i="1" s="1"/>
  <c r="I319" i="1" s="1"/>
  <c r="F259" i="1"/>
  <c r="G259" i="1" s="1"/>
  <c r="I259" i="1" s="1"/>
  <c r="E161" i="3"/>
  <c r="F197" i="1"/>
  <c r="G197" i="1" s="1"/>
  <c r="H197" i="1" s="1"/>
  <c r="E100" i="3"/>
  <c r="F140" i="1"/>
  <c r="G140" i="1" s="1"/>
  <c r="H140" i="1" s="1"/>
  <c r="E50" i="3"/>
  <c r="F280" i="1"/>
  <c r="G280" i="1" s="1"/>
  <c r="H280" i="1" s="1"/>
  <c r="E183" i="3"/>
  <c r="F228" i="1"/>
  <c r="G228" i="1" s="1"/>
  <c r="H228" i="1" s="1"/>
  <c r="E131" i="3"/>
  <c r="F147" i="1"/>
  <c r="G147" i="1" s="1"/>
  <c r="I147" i="1" s="1"/>
  <c r="E56" i="3"/>
  <c r="F199" i="1"/>
  <c r="G199" i="1" s="1"/>
  <c r="H199" i="1" s="1"/>
  <c r="E102" i="3"/>
  <c r="F129" i="1"/>
  <c r="G129" i="1" s="1"/>
  <c r="H129" i="1" s="1"/>
  <c r="E40" i="3"/>
  <c r="F79" i="1"/>
  <c r="G79" i="1" s="1"/>
  <c r="I79" i="1" s="1"/>
  <c r="E319" i="3"/>
  <c r="F290" i="1"/>
  <c r="G290" i="1" s="1"/>
  <c r="H290" i="1" s="1"/>
  <c r="E193" i="3"/>
  <c r="F214" i="1"/>
  <c r="G214" i="1" s="1"/>
  <c r="H214" i="1" s="1"/>
  <c r="E117" i="3"/>
  <c r="F170" i="1"/>
  <c r="G170" i="1" s="1"/>
  <c r="H170" i="1" s="1"/>
  <c r="E74" i="3"/>
  <c r="F105" i="1"/>
  <c r="G105" i="1" s="1"/>
  <c r="H105" i="1" s="1"/>
  <c r="E32" i="3"/>
  <c r="F244" i="1"/>
  <c r="G244" i="1" s="1"/>
  <c r="H244" i="1" s="1"/>
  <c r="E146" i="3"/>
  <c r="F175" i="1"/>
  <c r="G175" i="1" s="1"/>
  <c r="H175" i="1" s="1"/>
  <c r="E78" i="3"/>
  <c r="F128" i="1"/>
  <c r="G128" i="1" s="1"/>
  <c r="I128" i="1" s="1"/>
  <c r="E39" i="3"/>
  <c r="F61" i="1"/>
  <c r="G61" i="1" s="1"/>
  <c r="H61" i="1" s="1"/>
  <c r="E302" i="3"/>
  <c r="F24" i="1"/>
  <c r="G24" i="1" s="1"/>
  <c r="H24" i="1" s="1"/>
  <c r="E266" i="3"/>
  <c r="F68" i="1"/>
  <c r="G68" i="1" s="1"/>
  <c r="H68" i="1" s="1"/>
  <c r="E309" i="3"/>
  <c r="F106" i="1"/>
  <c r="G106" i="1" s="1"/>
  <c r="I106" i="1" s="1"/>
  <c r="E324" i="3"/>
  <c r="F49" i="1"/>
  <c r="G49" i="1" s="1"/>
  <c r="H49" i="1" s="1"/>
  <c r="E291" i="3"/>
  <c r="F276" i="1"/>
  <c r="G276" i="1" s="1"/>
  <c r="H276" i="1" s="1"/>
  <c r="E179" i="3"/>
  <c r="F222" i="1"/>
  <c r="G222" i="1" s="1"/>
  <c r="I222" i="1" s="1"/>
  <c r="E125" i="3"/>
  <c r="F133" i="1"/>
  <c r="G133" i="1" s="1"/>
  <c r="H133" i="1" s="1"/>
  <c r="E43" i="3"/>
  <c r="F86" i="1"/>
  <c r="G86" i="1" s="1"/>
  <c r="H86" i="1" s="1"/>
  <c r="E17" i="3"/>
  <c r="E159" i="3"/>
  <c r="F257" i="1"/>
  <c r="G257" i="1" s="1"/>
  <c r="I257" i="1" s="1"/>
  <c r="E103" i="3"/>
  <c r="F200" i="1"/>
  <c r="G200" i="1" s="1"/>
  <c r="I200" i="1" s="1"/>
  <c r="E64" i="3"/>
  <c r="F156" i="1"/>
  <c r="G156" i="1" s="1"/>
  <c r="H156" i="1" s="1"/>
  <c r="F101" i="1"/>
  <c r="G101" i="1" s="1"/>
  <c r="H101" i="1" s="1"/>
  <c r="E28" i="3"/>
  <c r="F55" i="1"/>
  <c r="G55" i="1" s="1"/>
  <c r="H55" i="1" s="1"/>
  <c r="E296" i="3"/>
  <c r="F316" i="1"/>
  <c r="G316" i="1" s="1"/>
  <c r="I316" i="1" s="1"/>
  <c r="E359" i="3"/>
  <c r="F254" i="1"/>
  <c r="G254" i="1" s="1"/>
  <c r="I254" i="1" s="1"/>
  <c r="E156" i="3"/>
  <c r="F183" i="1"/>
  <c r="G183" i="1" s="1"/>
  <c r="I183" i="1" s="1"/>
  <c r="E85" i="3"/>
  <c r="F135" i="1"/>
  <c r="G135" i="1" s="1"/>
  <c r="H135" i="1" s="1"/>
  <c r="E45" i="3"/>
  <c r="F272" i="1"/>
  <c r="G272" i="1" s="1"/>
  <c r="H272" i="1" s="1"/>
  <c r="E175" i="3"/>
  <c r="F208" i="1"/>
  <c r="G208" i="1" s="1"/>
  <c r="H208" i="1" s="1"/>
  <c r="E111" i="3"/>
  <c r="F132" i="1"/>
  <c r="G132" i="1" s="1"/>
  <c r="I132" i="1" s="1"/>
  <c r="E340" i="3"/>
  <c r="F194" i="1"/>
  <c r="G194" i="1" s="1"/>
  <c r="H194" i="1" s="1"/>
  <c r="E96" i="3"/>
  <c r="F126" i="1"/>
  <c r="G126" i="1" s="1"/>
  <c r="I126" i="1" s="1"/>
  <c r="E339" i="3"/>
  <c r="F76" i="1"/>
  <c r="G76" i="1" s="1"/>
  <c r="I76" i="1" s="1"/>
  <c r="E316" i="3"/>
  <c r="F282" i="1"/>
  <c r="G282" i="1" s="1"/>
  <c r="H282" i="1" s="1"/>
  <c r="E185" i="3"/>
  <c r="F212" i="1"/>
  <c r="G212" i="1" s="1"/>
  <c r="H212" i="1" s="1"/>
  <c r="E115" i="3"/>
  <c r="F165" i="1"/>
  <c r="G165" i="1" s="1"/>
  <c r="H165" i="1" s="1"/>
  <c r="E73" i="3"/>
  <c r="F100" i="1"/>
  <c r="G100" i="1" s="1"/>
  <c r="I100" i="1" s="1"/>
  <c r="E323" i="3"/>
  <c r="F236" i="1"/>
  <c r="G236" i="1" s="1"/>
  <c r="H236" i="1" s="1"/>
  <c r="E139" i="3"/>
  <c r="F167" i="1"/>
  <c r="G167" i="1" s="1"/>
  <c r="I167" i="1" s="1"/>
  <c r="E344" i="3"/>
  <c r="F125" i="1"/>
  <c r="G125" i="1" s="1"/>
  <c r="H125" i="1" s="1"/>
  <c r="E37" i="3"/>
  <c r="F36" i="1"/>
  <c r="G36" i="1" s="1"/>
  <c r="H36" i="1" s="1"/>
  <c r="E278" i="3"/>
  <c r="F29" i="1"/>
  <c r="G29" i="1" s="1"/>
  <c r="H29" i="1" s="1"/>
  <c r="E271" i="3"/>
  <c r="F71" i="1"/>
  <c r="G71" i="1" s="1"/>
  <c r="H71" i="1" s="1"/>
  <c r="E312" i="3"/>
  <c r="F60" i="1"/>
  <c r="G60" i="1" s="1"/>
  <c r="H60" i="1" s="1"/>
  <c r="E301" i="3"/>
  <c r="F111" i="1"/>
  <c r="G111" i="1" s="1"/>
  <c r="I111" i="1" s="1"/>
  <c r="E329" i="3"/>
  <c r="F75" i="1"/>
  <c r="G75" i="1" s="1"/>
  <c r="I75" i="1" s="1"/>
  <c r="E11" i="3"/>
  <c r="F271" i="1"/>
  <c r="G271" i="1" s="1"/>
  <c r="H271" i="1" s="1"/>
  <c r="E174" i="3"/>
  <c r="F216" i="1"/>
  <c r="G216" i="1" s="1"/>
  <c r="H216" i="1" s="1"/>
  <c r="E119" i="3"/>
  <c r="F120" i="1"/>
  <c r="G120" i="1" s="1"/>
  <c r="I120" i="1" s="1"/>
  <c r="E338" i="3"/>
  <c r="F81" i="1"/>
  <c r="G81" i="1" s="1"/>
  <c r="H81" i="1" s="1"/>
  <c r="E13" i="3"/>
  <c r="F251" i="1"/>
  <c r="G251" i="1" s="1"/>
  <c r="I251" i="1" s="1"/>
  <c r="E153" i="3"/>
  <c r="F195" i="1"/>
  <c r="G195" i="1" s="1"/>
  <c r="H195" i="1" s="1"/>
  <c r="E97" i="3"/>
  <c r="E98" i="3"/>
  <c r="F143" i="1"/>
  <c r="G143" i="1" s="1"/>
  <c r="I143" i="1" s="1"/>
  <c r="E52" i="3"/>
  <c r="F99" i="1"/>
  <c r="G99" i="1" s="1"/>
  <c r="H99" i="1" s="1"/>
  <c r="E27" i="3"/>
  <c r="E293" i="3"/>
  <c r="F52" i="1"/>
  <c r="G52" i="1" s="1"/>
  <c r="H52" i="1" s="1"/>
  <c r="F309" i="1"/>
  <c r="G309" i="1" s="1"/>
  <c r="J309" i="1" s="1"/>
  <c r="E354" i="3"/>
  <c r="E355" i="3"/>
  <c r="F237" i="1"/>
  <c r="G237" i="1" s="1"/>
  <c r="I237" i="1" s="1"/>
  <c r="E140" i="3"/>
  <c r="F179" i="1"/>
  <c r="G179" i="1" s="1"/>
  <c r="H179" i="1" s="1"/>
  <c r="E82" i="3"/>
  <c r="F124" i="1"/>
  <c r="G124" i="1" s="1"/>
  <c r="I124" i="1" s="1"/>
  <c r="E36" i="3"/>
  <c r="F264" i="1"/>
  <c r="G264" i="1" s="1"/>
  <c r="H264" i="1" s="1"/>
  <c r="E166" i="3"/>
  <c r="F205" i="1"/>
  <c r="G205" i="1" s="1"/>
  <c r="H205" i="1" s="1"/>
  <c r="E108" i="3"/>
  <c r="F118" i="1"/>
  <c r="G118" i="1" s="1"/>
  <c r="I118" i="1" s="1"/>
  <c r="E336" i="3"/>
  <c r="F185" i="1"/>
  <c r="G185" i="1" s="1"/>
  <c r="I185" i="1" s="1"/>
  <c r="E87" i="3"/>
  <c r="F121" i="1"/>
  <c r="G121" i="1" s="1"/>
  <c r="H121" i="1" s="1"/>
  <c r="E33" i="3"/>
  <c r="F62" i="1"/>
  <c r="G62" i="1" s="1"/>
  <c r="H62" i="1" s="1"/>
  <c r="E303" i="3"/>
  <c r="F274" i="1"/>
  <c r="G274" i="1" s="1"/>
  <c r="H274" i="1" s="1"/>
  <c r="E177" i="3"/>
  <c r="F207" i="1"/>
  <c r="G207" i="1" s="1"/>
  <c r="H207" i="1" s="1"/>
  <c r="E110" i="3"/>
  <c r="F160" i="1"/>
  <c r="G160" i="1" s="1"/>
  <c r="H160" i="1" s="1"/>
  <c r="E68" i="3"/>
  <c r="F92" i="1"/>
  <c r="G92" i="1" s="1"/>
  <c r="H92" i="1" s="1"/>
  <c r="E22" i="3"/>
  <c r="F225" i="1"/>
  <c r="G225" i="1" s="1"/>
  <c r="H225" i="1" s="1"/>
  <c r="E128" i="3"/>
  <c r="F152" i="1"/>
  <c r="G152" i="1" s="1"/>
  <c r="I152" i="1" s="1"/>
  <c r="E61" i="3"/>
  <c r="F123" i="1"/>
  <c r="G123" i="1" s="1"/>
  <c r="H123" i="1" s="1"/>
  <c r="E35" i="3"/>
  <c r="F39" i="1"/>
  <c r="G39" i="1" s="1"/>
  <c r="H39" i="1" s="1"/>
  <c r="E281" i="3"/>
  <c r="F53" i="1"/>
  <c r="G53" i="1" s="1"/>
  <c r="H53" i="1" s="1"/>
  <c r="E294" i="3"/>
  <c r="F32" i="1"/>
  <c r="G32" i="1" s="1"/>
  <c r="H32" i="1" s="1"/>
  <c r="E274" i="3"/>
  <c r="F74" i="1"/>
  <c r="G74" i="1" s="1"/>
  <c r="H74" i="1" s="1"/>
  <c r="E315" i="3"/>
  <c r="F63" i="1"/>
  <c r="G63" i="1" s="1"/>
  <c r="H63" i="1" s="1"/>
  <c r="E304" i="3"/>
  <c r="F116" i="1"/>
  <c r="G116" i="1" s="1"/>
  <c r="I116" i="1" s="1"/>
  <c r="E334" i="3"/>
  <c r="F159" i="1"/>
  <c r="G159" i="1" s="1"/>
  <c r="I159" i="1" s="1"/>
  <c r="E67" i="3"/>
  <c r="F263" i="1"/>
  <c r="G263" i="1" s="1"/>
  <c r="H263" i="1" s="1"/>
  <c r="E165" i="3"/>
  <c r="F204" i="1"/>
  <c r="G204" i="1" s="1"/>
  <c r="H204" i="1" s="1"/>
  <c r="E107" i="3"/>
  <c r="F112" i="1"/>
  <c r="G112" i="1" s="1"/>
  <c r="I112" i="1" s="1"/>
  <c r="E330" i="3"/>
  <c r="F69" i="1"/>
  <c r="G69" i="1" s="1"/>
  <c r="H69" i="1" s="1"/>
  <c r="E310" i="3"/>
  <c r="E151" i="3"/>
  <c r="F249" i="1"/>
  <c r="G249" i="1" s="1"/>
  <c r="I249" i="1" s="1"/>
  <c r="F190" i="1"/>
  <c r="G190" i="1" s="1"/>
  <c r="H190" i="1" s="1"/>
  <c r="E92" i="3"/>
  <c r="F138" i="1"/>
  <c r="G138" i="1" s="1"/>
  <c r="H138" i="1" s="1"/>
  <c r="E48" i="3"/>
  <c r="F93" i="1"/>
  <c r="G93" i="1" s="1"/>
  <c r="H93" i="1" s="1"/>
  <c r="E23" i="3"/>
  <c r="E288" i="3"/>
  <c r="F46" i="1"/>
  <c r="G46" i="1" s="1"/>
  <c r="H46" i="1" s="1"/>
  <c r="F299" i="1"/>
  <c r="G299" i="1" s="1"/>
  <c r="K299" i="1" s="1"/>
  <c r="E350" i="3"/>
  <c r="F231" i="1"/>
  <c r="G231" i="1" s="1"/>
  <c r="H231" i="1" s="1"/>
  <c r="E134" i="3"/>
  <c r="F171" i="1"/>
  <c r="G171" i="1" s="1"/>
  <c r="I171" i="1" s="1"/>
  <c r="E75" i="3"/>
  <c r="F328" i="1"/>
  <c r="G328" i="1" s="1"/>
  <c r="I328" i="1" s="1"/>
  <c r="E366" i="3"/>
  <c r="F256" i="1"/>
  <c r="G256" i="1" s="1"/>
  <c r="H256" i="1" s="1"/>
  <c r="E158" i="3"/>
  <c r="F192" i="1"/>
  <c r="G192" i="1" s="1"/>
  <c r="H192" i="1" s="1"/>
  <c r="E94" i="3"/>
  <c r="F108" i="1"/>
  <c r="G108" i="1" s="1"/>
  <c r="I108" i="1" s="1"/>
  <c r="E326" i="3"/>
  <c r="F168" i="1"/>
  <c r="G168" i="1" s="1"/>
  <c r="I168" i="1" s="1"/>
  <c r="E345" i="3"/>
  <c r="F103" i="1"/>
  <c r="G103" i="1" s="1"/>
  <c r="H103" i="1" s="1"/>
  <c r="E30" i="3"/>
  <c r="F57" i="1"/>
  <c r="G57" i="1" s="1"/>
  <c r="H57" i="1" s="1"/>
  <c r="E298" i="3"/>
  <c r="F266" i="1"/>
  <c r="G266" i="1" s="1"/>
  <c r="H266" i="1" s="1"/>
  <c r="E168" i="3"/>
  <c r="F196" i="1"/>
  <c r="G196" i="1" s="1"/>
  <c r="H196" i="1" s="1"/>
  <c r="E99" i="3"/>
  <c r="F157" i="1"/>
  <c r="G157" i="1" s="1"/>
  <c r="H157" i="1" s="1"/>
  <c r="E65" i="3"/>
  <c r="F220" i="1"/>
  <c r="G220" i="1" s="1"/>
  <c r="H220" i="1" s="1"/>
  <c r="E123" i="3"/>
  <c r="F146" i="1"/>
  <c r="G146" i="1" s="1"/>
  <c r="I146" i="1" s="1"/>
  <c r="E55" i="3"/>
  <c r="F117" i="1"/>
  <c r="G117" i="1" s="1"/>
  <c r="K117" i="1" s="1"/>
  <c r="E335" i="3"/>
  <c r="F65" i="1"/>
  <c r="G65" i="1" s="1"/>
  <c r="H65" i="1" s="1"/>
  <c r="E306" i="3"/>
  <c r="F37" i="1"/>
  <c r="G37" i="1" s="1"/>
  <c r="H37" i="1" s="1"/>
  <c r="E279" i="3"/>
  <c r="F66" i="1"/>
  <c r="G66" i="1" s="1"/>
  <c r="H66" i="1" s="1"/>
  <c r="E307" i="3"/>
  <c r="F27" i="1"/>
  <c r="G27" i="1" s="1"/>
  <c r="H27" i="1" s="1"/>
  <c r="E269" i="3"/>
  <c r="F260" i="1"/>
  <c r="G260" i="1" s="1"/>
  <c r="I260" i="1" s="1"/>
  <c r="E162" i="3"/>
  <c r="F198" i="1"/>
  <c r="G198" i="1" s="1"/>
  <c r="H198" i="1" s="1"/>
  <c r="E101" i="3"/>
  <c r="F109" i="1"/>
  <c r="G109" i="1" s="1"/>
  <c r="I109" i="1" s="1"/>
  <c r="E327" i="3"/>
  <c r="F67" i="1"/>
  <c r="G67" i="1" s="1"/>
  <c r="H67" i="1" s="1"/>
  <c r="E308" i="3"/>
  <c r="E148" i="3"/>
  <c r="F246" i="1"/>
  <c r="G246" i="1" s="1"/>
  <c r="H246" i="1" s="1"/>
  <c r="E90" i="3"/>
  <c r="F188" i="1"/>
  <c r="G188" i="1" s="1"/>
  <c r="H188" i="1" s="1"/>
  <c r="F130" i="1"/>
  <c r="G130" i="1" s="1"/>
  <c r="I130" i="1" s="1"/>
  <c r="E41" i="3"/>
  <c r="F91" i="1"/>
  <c r="G91" i="1" s="1"/>
  <c r="H91" i="1" s="1"/>
  <c r="E21" i="3"/>
  <c r="F38" i="1"/>
  <c r="G38" i="1" s="1"/>
  <c r="H38" i="1" s="1"/>
  <c r="E280" i="3"/>
  <c r="F291" i="1"/>
  <c r="G291" i="1" s="1"/>
  <c r="I291" i="1" s="1"/>
  <c r="E349" i="3"/>
  <c r="F226" i="1"/>
  <c r="G226" i="1" s="1"/>
  <c r="H226" i="1" s="1"/>
  <c r="E129" i="3"/>
  <c r="F166" i="1"/>
  <c r="G166" i="1" s="1"/>
  <c r="I166" i="1" s="1"/>
  <c r="E343" i="3"/>
  <c r="F326" i="1"/>
  <c r="G326" i="1" s="1"/>
  <c r="I326" i="1" s="1"/>
  <c r="E364" i="3"/>
  <c r="F248" i="1"/>
  <c r="G248" i="1" s="1"/>
  <c r="H248" i="1" s="1"/>
  <c r="E150" i="3"/>
  <c r="F176" i="1"/>
  <c r="G176" i="1" s="1"/>
  <c r="H176" i="1" s="1"/>
  <c r="E79" i="3"/>
  <c r="F223" i="1"/>
  <c r="G223" i="1" s="1"/>
  <c r="H223" i="1" s="1"/>
  <c r="E126" i="3"/>
  <c r="F163" i="1"/>
  <c r="G163" i="1" s="1"/>
  <c r="I163" i="1" s="1"/>
  <c r="E71" i="3"/>
  <c r="F98" i="1"/>
  <c r="G98" i="1" s="1"/>
  <c r="H98" i="1" s="1"/>
  <c r="E26" i="3"/>
  <c r="F258" i="1"/>
  <c r="G258" i="1" s="1"/>
  <c r="I258" i="1" s="1"/>
  <c r="E160" i="3"/>
  <c r="F189" i="1"/>
  <c r="G189" i="1" s="1"/>
  <c r="H189" i="1" s="1"/>
  <c r="E91" i="3"/>
  <c r="F155" i="1"/>
  <c r="G155" i="1" s="1"/>
  <c r="I155" i="1" s="1"/>
  <c r="E63" i="3"/>
  <c r="F84" i="1"/>
  <c r="G84" i="1" s="1"/>
  <c r="I84" i="1" s="1"/>
  <c r="E320" i="3"/>
  <c r="F209" i="1"/>
  <c r="E112" i="3"/>
  <c r="F144" i="1"/>
  <c r="G144" i="1" s="1"/>
  <c r="I144" i="1" s="1"/>
  <c r="E53" i="3"/>
  <c r="F115" i="1"/>
  <c r="G115" i="1" s="1"/>
  <c r="I115" i="1" s="1"/>
  <c r="E333" i="3"/>
  <c r="F23" i="1"/>
  <c r="G23" i="1" s="1"/>
  <c r="H23" i="1" s="1"/>
  <c r="E265" i="3"/>
  <c r="F44" i="1"/>
  <c r="G44" i="1" s="1"/>
  <c r="H44" i="1" s="1"/>
  <c r="E286" i="3"/>
  <c r="F40" i="1"/>
  <c r="G40" i="1" s="1"/>
  <c r="H40" i="1" s="1"/>
  <c r="E282" i="3"/>
  <c r="F33" i="1"/>
  <c r="G33" i="1" s="1"/>
  <c r="H33" i="1" s="1"/>
  <c r="E275" i="3"/>
  <c r="F252" i="1"/>
  <c r="G252" i="1" s="1"/>
  <c r="H252" i="1" s="1"/>
  <c r="E154" i="3"/>
  <c r="F184" i="1"/>
  <c r="G184" i="1" s="1"/>
  <c r="I184" i="1" s="1"/>
  <c r="E86" i="3"/>
  <c r="F107" i="1"/>
  <c r="G107" i="1" s="1"/>
  <c r="I107" i="1" s="1"/>
  <c r="E325" i="3"/>
  <c r="F273" i="1"/>
  <c r="G273" i="1" s="1"/>
  <c r="H273" i="1" s="1"/>
  <c r="E176" i="3"/>
  <c r="F240" i="1"/>
  <c r="G240" i="1" s="1"/>
  <c r="H240" i="1" s="1"/>
  <c r="E142" i="3"/>
  <c r="E83" i="3"/>
  <c r="F181" i="1"/>
  <c r="G181" i="1" s="1"/>
  <c r="H181" i="1" s="1"/>
  <c r="F122" i="1"/>
  <c r="G122" i="1" s="1"/>
  <c r="H122" i="1" s="1"/>
  <c r="E34" i="3"/>
  <c r="F85" i="1"/>
  <c r="G85" i="1" s="1"/>
  <c r="H85" i="1" s="1"/>
  <c r="E16" i="3"/>
  <c r="E272" i="3"/>
  <c r="F30" i="1"/>
  <c r="G30" i="1" s="1"/>
  <c r="H30" i="1" s="1"/>
  <c r="F283" i="1"/>
  <c r="G283" i="1" s="1"/>
  <c r="H283" i="1" s="1"/>
  <c r="E186" i="3"/>
  <c r="F218" i="1"/>
  <c r="G218" i="1" s="1"/>
  <c r="H218" i="1" s="1"/>
  <c r="E121" i="3"/>
  <c r="F158" i="1"/>
  <c r="G158" i="1" s="1"/>
  <c r="H158" i="1" s="1"/>
  <c r="E66" i="3"/>
  <c r="F306" i="1"/>
  <c r="G306" i="1" s="1"/>
  <c r="H306" i="1" s="1"/>
  <c r="E205" i="3"/>
  <c r="F245" i="1"/>
  <c r="G245" i="1" s="1"/>
  <c r="H245" i="1" s="1"/>
  <c r="E147" i="3"/>
  <c r="F173" i="1"/>
  <c r="G173" i="1" s="1"/>
  <c r="H173" i="1" s="1"/>
  <c r="E77" i="3"/>
  <c r="F221" i="1"/>
  <c r="G221" i="1" s="1"/>
  <c r="I221" i="1" s="1"/>
  <c r="E124" i="3"/>
  <c r="F149" i="1"/>
  <c r="G149" i="1" s="1"/>
  <c r="H149" i="1" s="1"/>
  <c r="E58" i="3"/>
  <c r="F95" i="1"/>
  <c r="G95" i="1" s="1"/>
  <c r="H95" i="1" s="1"/>
  <c r="E24" i="3"/>
  <c r="F42" i="1"/>
  <c r="G42" i="1" s="1"/>
  <c r="H42" i="1" s="1"/>
  <c r="E284" i="3"/>
  <c r="F233" i="1"/>
  <c r="G233" i="1" s="1"/>
  <c r="H233" i="1" s="1"/>
  <c r="E136" i="3"/>
  <c r="F182" i="1"/>
  <c r="G182" i="1" s="1"/>
  <c r="H182" i="1" s="1"/>
  <c r="E84" i="3"/>
  <c r="F137" i="1"/>
  <c r="G137" i="1" s="1"/>
  <c r="I137" i="1" s="1"/>
  <c r="E47" i="3"/>
  <c r="F70" i="1"/>
  <c r="G70" i="1" s="1"/>
  <c r="H70" i="1" s="1"/>
  <c r="E311" i="3"/>
  <c r="F201" i="1"/>
  <c r="G201" i="1" s="1"/>
  <c r="I201" i="1" s="1"/>
  <c r="E104" i="3"/>
  <c r="F141" i="1"/>
  <c r="G141" i="1" s="1"/>
  <c r="H141" i="1" s="1"/>
  <c r="E51" i="3"/>
  <c r="F102" i="1"/>
  <c r="G102" i="1" s="1"/>
  <c r="H102" i="1" s="1"/>
  <c r="E29" i="3"/>
  <c r="F47" i="1"/>
  <c r="G47" i="1" s="1"/>
  <c r="H47" i="1" s="1"/>
  <c r="E289" i="3"/>
  <c r="F45" i="1"/>
  <c r="G45" i="1" s="1"/>
  <c r="H45" i="1" s="1"/>
  <c r="E287" i="3"/>
  <c r="F80" i="1"/>
  <c r="G80" i="1" s="1"/>
  <c r="H80" i="1" s="1"/>
  <c r="E12" i="3"/>
  <c r="F64" i="1"/>
  <c r="G64" i="1" s="1"/>
  <c r="H64" i="1" s="1"/>
  <c r="E305" i="3"/>
  <c r="F241" i="1"/>
  <c r="G241" i="1" s="1"/>
  <c r="H241" i="1" s="1"/>
  <c r="E143" i="3"/>
  <c r="F172" i="1"/>
  <c r="G172" i="1" s="1"/>
  <c r="H172" i="1" s="1"/>
  <c r="E76" i="3"/>
  <c r="F97" i="1"/>
  <c r="G97" i="1" s="1"/>
  <c r="I97" i="1" s="1"/>
  <c r="E322" i="3"/>
  <c r="F270" i="1"/>
  <c r="G270" i="1" s="1"/>
  <c r="I270" i="1" s="1"/>
  <c r="E173" i="3"/>
  <c r="E132" i="3"/>
  <c r="F229" i="1"/>
  <c r="G229" i="1" s="1"/>
  <c r="H229" i="1" s="1"/>
  <c r="F177" i="1"/>
  <c r="G177" i="1" s="1"/>
  <c r="H177" i="1" s="1"/>
  <c r="E80" i="3"/>
  <c r="F119" i="1"/>
  <c r="G119" i="1" s="1"/>
  <c r="I119" i="1" s="1"/>
  <c r="E337" i="3"/>
  <c r="F83" i="1"/>
  <c r="G83" i="1" s="1"/>
  <c r="H83" i="1" s="1"/>
  <c r="E15" i="3"/>
  <c r="E264" i="3"/>
  <c r="F22" i="1"/>
  <c r="G22" i="1" s="1"/>
  <c r="H22" i="1" s="1"/>
  <c r="F275" i="1"/>
  <c r="G275" i="1" s="1"/>
  <c r="H275" i="1" s="1"/>
  <c r="E178" i="3"/>
  <c r="F215" i="1"/>
  <c r="G215" i="1" s="1"/>
  <c r="H215" i="1" s="1"/>
  <c r="E118" i="3"/>
  <c r="F150" i="1"/>
  <c r="G150" i="1" s="1"/>
  <c r="H150" i="1" s="1"/>
  <c r="E59" i="3"/>
  <c r="F296" i="1"/>
  <c r="G296" i="1" s="1"/>
  <c r="H296" i="1" s="1"/>
  <c r="E198" i="3"/>
  <c r="F242" i="1"/>
  <c r="G242" i="1" s="1"/>
  <c r="I242" i="1" s="1"/>
  <c r="E144" i="3"/>
  <c r="F161" i="1"/>
  <c r="G161" i="1" s="1"/>
  <c r="H161" i="1" s="1"/>
  <c r="E69" i="3"/>
  <c r="F210" i="1"/>
  <c r="G210" i="1" s="1"/>
  <c r="I210" i="1" s="1"/>
  <c r="E113" i="3"/>
  <c r="F142" i="1"/>
  <c r="G142" i="1" s="1"/>
  <c r="J142" i="1" s="1"/>
  <c r="E341" i="3"/>
  <c r="F90" i="1"/>
  <c r="G90" i="1" s="1"/>
  <c r="I90" i="1" s="1"/>
  <c r="E20" i="3"/>
  <c r="F34" i="1"/>
  <c r="G34" i="1" s="1"/>
  <c r="H34" i="1" s="1"/>
  <c r="E276" i="3"/>
  <c r="E133" i="3"/>
  <c r="F230" i="1"/>
  <c r="G230" i="1" s="1"/>
  <c r="I230" i="1" s="1"/>
  <c r="F180" i="1"/>
  <c r="G180" i="1" s="1"/>
  <c r="I180" i="1" s="1"/>
  <c r="E348" i="3"/>
  <c r="F113" i="1"/>
  <c r="G113" i="1" s="1"/>
  <c r="I113" i="1" s="1"/>
  <c r="E331" i="3"/>
  <c r="F255" i="1"/>
  <c r="G255" i="1" s="1"/>
  <c r="H255" i="1" s="1"/>
  <c r="E157" i="3"/>
  <c r="F191" i="1"/>
  <c r="G191" i="1" s="1"/>
  <c r="H191" i="1" s="1"/>
  <c r="E93" i="3"/>
  <c r="F139" i="1"/>
  <c r="G139" i="1" s="1"/>
  <c r="I139" i="1" s="1"/>
  <c r="E49" i="3"/>
  <c r="F78" i="1"/>
  <c r="G78" i="1" s="1"/>
  <c r="I78" i="1" s="1"/>
  <c r="E318" i="3"/>
  <c r="F28" i="1"/>
  <c r="G28" i="1" s="1"/>
  <c r="H28" i="1" s="1"/>
  <c r="E270" i="3"/>
  <c r="F50" i="1"/>
  <c r="G50" i="1" s="1"/>
  <c r="H50" i="1" s="1"/>
  <c r="E292" i="3"/>
  <c r="K468" i="1"/>
  <c r="F48" i="1"/>
  <c r="U48" i="1" s="1"/>
  <c r="E290" i="3"/>
  <c r="F88" i="1"/>
  <c r="G88" i="1" s="1"/>
  <c r="H88" i="1" s="1"/>
  <c r="E18" i="3"/>
  <c r="F56" i="1"/>
  <c r="G56" i="1" s="1"/>
  <c r="H56" i="1" s="1"/>
  <c r="E297" i="3"/>
  <c r="F77" i="1"/>
  <c r="G77" i="1" s="1"/>
  <c r="I77" i="1" s="1"/>
  <c r="E317" i="3"/>
  <c r="F238" i="1"/>
  <c r="G238" i="1" s="1"/>
  <c r="I238" i="1" s="1"/>
  <c r="E141" i="3"/>
  <c r="F162" i="1"/>
  <c r="G162" i="1" s="1"/>
  <c r="H162" i="1" s="1"/>
  <c r="E70" i="3"/>
  <c r="F94" i="1"/>
  <c r="G94" i="1" s="1"/>
  <c r="I94" i="1" s="1"/>
  <c r="E321" i="3"/>
  <c r="F265" i="1"/>
  <c r="G265" i="1" s="1"/>
  <c r="H265" i="1" s="1"/>
  <c r="E167" i="3"/>
  <c r="F213" i="1"/>
  <c r="G213" i="1" s="1"/>
  <c r="I213" i="1" s="1"/>
  <c r="E116" i="3"/>
  <c r="F174" i="1"/>
  <c r="G174" i="1" s="1"/>
  <c r="I174" i="1" s="1"/>
  <c r="E347" i="3"/>
  <c r="F114" i="1"/>
  <c r="G114" i="1" s="1"/>
  <c r="I114" i="1" s="1"/>
  <c r="E332" i="3"/>
  <c r="F72" i="1"/>
  <c r="G72" i="1" s="1"/>
  <c r="H72" i="1" s="1"/>
  <c r="E313" i="3"/>
  <c r="F333" i="1"/>
  <c r="G333" i="1" s="1"/>
  <c r="H333" i="1" s="1"/>
  <c r="E216" i="3"/>
  <c r="F267" i="1"/>
  <c r="G267" i="1" s="1"/>
  <c r="H267" i="1" s="1"/>
  <c r="E169" i="3"/>
  <c r="F203" i="1"/>
  <c r="G203" i="1" s="1"/>
  <c r="H203" i="1" s="1"/>
  <c r="E106" i="3"/>
  <c r="F145" i="1"/>
  <c r="G145" i="1" s="1"/>
  <c r="H145" i="1" s="1"/>
  <c r="E54" i="3"/>
  <c r="F288" i="1"/>
  <c r="G288" i="1" s="1"/>
  <c r="H288" i="1" s="1"/>
  <c r="E191" i="3"/>
  <c r="F234" i="1"/>
  <c r="G234" i="1" s="1"/>
  <c r="H234" i="1" s="1"/>
  <c r="E137" i="3"/>
  <c r="F153" i="1"/>
  <c r="G153" i="1" s="1"/>
  <c r="K153" i="1" s="1"/>
  <c r="E342" i="3"/>
  <c r="F202" i="1"/>
  <c r="G202" i="1" s="1"/>
  <c r="H202" i="1" s="1"/>
  <c r="E105" i="3"/>
  <c r="F134" i="1"/>
  <c r="G134" i="1" s="1"/>
  <c r="H134" i="1" s="1"/>
  <c r="E44" i="3"/>
  <c r="F82" i="1"/>
  <c r="G82" i="1" s="1"/>
  <c r="H82" i="1" s="1"/>
  <c r="E14" i="3"/>
  <c r="F26" i="1"/>
  <c r="G26" i="1" s="1"/>
  <c r="H26" i="1" s="1"/>
  <c r="E268" i="3"/>
  <c r="F217" i="1"/>
  <c r="G217" i="1" s="1"/>
  <c r="I217" i="1" s="1"/>
  <c r="E120" i="3"/>
  <c r="F178" i="1"/>
  <c r="G178" i="1" s="1"/>
  <c r="H178" i="1" s="1"/>
  <c r="E81" i="3"/>
  <c r="F110" i="1"/>
  <c r="G110" i="1" s="1"/>
  <c r="I110" i="1" s="1"/>
  <c r="E328" i="3"/>
  <c r="F247" i="1"/>
  <c r="G247" i="1" s="1"/>
  <c r="I247" i="1" s="1"/>
  <c r="E149" i="3"/>
  <c r="F187" i="1"/>
  <c r="G187" i="1" s="1"/>
  <c r="H187" i="1" s="1"/>
  <c r="E89" i="3"/>
  <c r="F131" i="1"/>
  <c r="G131" i="1" s="1"/>
  <c r="H131" i="1" s="1"/>
  <c r="E42" i="3"/>
  <c r="F73" i="1"/>
  <c r="G73" i="1" s="1"/>
  <c r="H73" i="1" s="1"/>
  <c r="E314" i="3"/>
  <c r="Q289" i="2" l="1"/>
  <c r="Q60" i="2"/>
  <c r="Q39" i="2"/>
  <c r="Q411" i="2"/>
  <c r="Q419" i="2"/>
  <c r="Q422" i="2"/>
  <c r="Q61" i="2"/>
  <c r="Q300" i="2"/>
  <c r="Q342" i="2"/>
  <c r="Q364" i="2"/>
  <c r="Q356" i="2"/>
  <c r="Q352" i="2"/>
  <c r="Q472" i="2"/>
  <c r="Q290" i="2"/>
  <c r="Q335" i="2"/>
  <c r="Q446" i="2"/>
  <c r="Q25" i="2"/>
  <c r="Q71" i="2"/>
  <c r="Q407" i="2"/>
  <c r="Q382" i="2"/>
  <c r="Q330" i="2"/>
  <c r="Q430" i="2"/>
  <c r="Q315" i="2"/>
  <c r="Q465" i="2"/>
  <c r="Q305" i="2"/>
  <c r="Q456" i="2"/>
  <c r="Q109" i="2"/>
  <c r="Q377" i="2"/>
  <c r="Q317" i="2"/>
  <c r="Q467" i="2"/>
  <c r="Q299" i="2"/>
  <c r="Q438" i="2"/>
  <c r="Q77" i="2"/>
  <c r="Q321" i="2"/>
  <c r="Q400" i="2"/>
  <c r="Q366" i="2"/>
  <c r="Q354" i="2"/>
  <c r="Q351" i="2"/>
  <c r="Q395" i="2"/>
  <c r="Q72" i="2"/>
  <c r="Q111" i="2"/>
  <c r="Q293" i="2"/>
  <c r="Q119" i="2"/>
  <c r="Q433" i="2"/>
  <c r="Q142" i="2"/>
  <c r="Q468" i="2"/>
  <c r="Q401" i="2"/>
  <c r="Q365" i="2"/>
  <c r="Q68" i="2"/>
  <c r="Q409" i="2"/>
  <c r="Q367" i="2"/>
  <c r="Q115" i="2"/>
  <c r="Q440" i="2"/>
  <c r="Q390" i="2"/>
  <c r="Q94" i="2"/>
  <c r="Q414" i="2"/>
  <c r="Q454" i="2"/>
  <c r="Q43" i="2"/>
  <c r="Q110" i="2"/>
  <c r="Q417" i="2"/>
  <c r="Q444" i="2"/>
  <c r="Q166" i="2"/>
  <c r="Q350" i="2"/>
  <c r="Q418" i="2"/>
  <c r="Q337" i="2"/>
  <c r="Q325" i="2"/>
  <c r="Q120" i="2"/>
  <c r="Q396" i="2"/>
  <c r="Q447" i="2"/>
  <c r="Q57" i="2"/>
  <c r="Q355" i="2"/>
  <c r="Q380" i="2"/>
  <c r="E15" i="2"/>
  <c r="C18" i="2" s="1"/>
  <c r="Q389" i="2"/>
  <c r="Q26" i="2"/>
  <c r="Q297" i="2"/>
  <c r="Q435" i="2"/>
  <c r="Q308" i="2"/>
  <c r="Q29" i="2"/>
  <c r="Q393" i="2"/>
  <c r="Q463" i="2"/>
  <c r="Q59" i="2"/>
  <c r="Q36" i="2"/>
  <c r="Q436" i="2"/>
  <c r="Q420" i="2"/>
  <c r="Q316" i="2"/>
  <c r="Q319" i="2"/>
  <c r="Q425" i="2"/>
  <c r="Q45" i="2"/>
  <c r="Q331" i="2"/>
  <c r="Q132" i="2"/>
  <c r="Q62" i="2"/>
  <c r="Q368" i="2"/>
  <c r="Q457" i="2"/>
  <c r="Q44" i="2"/>
  <c r="Q327" i="2"/>
  <c r="P286" i="2"/>
  <c r="Q338" i="2"/>
  <c r="Q295" i="2"/>
  <c r="Q385" i="2"/>
  <c r="Q412" i="2"/>
  <c r="Q423" i="2"/>
  <c r="Q112" i="2"/>
  <c r="Q174" i="2"/>
  <c r="Q24" i="2"/>
  <c r="Q451" i="2"/>
  <c r="Q314" i="2"/>
  <c r="Q398" i="2"/>
  <c r="Q322" i="2"/>
  <c r="Q296" i="2"/>
  <c r="Q441" i="2"/>
  <c r="Q363" i="2"/>
  <c r="Q50" i="2"/>
  <c r="Q113" i="2"/>
  <c r="Q391" i="2"/>
  <c r="Q345" i="2"/>
  <c r="Q21" i="2"/>
  <c r="Q402" i="2"/>
  <c r="Q344" i="2"/>
  <c r="Q434" i="2"/>
  <c r="Q466" i="2"/>
  <c r="Q108" i="2"/>
  <c r="Q53" i="2"/>
  <c r="Q358" i="2"/>
  <c r="Q461" i="2"/>
  <c r="Q311" i="2"/>
  <c r="Q78" i="2"/>
  <c r="Q379" i="2"/>
  <c r="Q38" i="2"/>
  <c r="Q387" i="2"/>
  <c r="Q349" i="2"/>
  <c r="Q413" i="2"/>
  <c r="Q343" i="2"/>
  <c r="Q453" i="2"/>
  <c r="Q369" i="2"/>
  <c r="Q292" i="2"/>
  <c r="Q460" i="2"/>
  <c r="Q42" i="2"/>
  <c r="Q372" i="2"/>
  <c r="Q52" i="2"/>
  <c r="Q450" i="2"/>
  <c r="Q126" i="2"/>
  <c r="Q339" i="2"/>
  <c r="Q313" i="2"/>
  <c r="Q361" i="2"/>
  <c r="Q310" i="2"/>
  <c r="Q288" i="2"/>
  <c r="Q459" i="2"/>
  <c r="Q23" i="2"/>
  <c r="Q324" i="2"/>
  <c r="Q458" i="2"/>
  <c r="Q383" i="2"/>
  <c r="Q298" i="2"/>
  <c r="Q56" i="2"/>
  <c r="Q318" i="2"/>
  <c r="Q286" i="2"/>
  <c r="Q116" i="2"/>
  <c r="Q27" i="2"/>
  <c r="Q371" i="2"/>
  <c r="Q306" i="2"/>
  <c r="Q34" i="2"/>
  <c r="Q384" i="2"/>
  <c r="Q439" i="2"/>
  <c r="Q462" i="2"/>
  <c r="Q100" i="2"/>
  <c r="Q47" i="2"/>
  <c r="Q40" i="2"/>
  <c r="Q376" i="2"/>
  <c r="Q474" i="2"/>
  <c r="O286" i="2"/>
  <c r="Q31" i="2"/>
  <c r="Q336" i="2"/>
  <c r="Q452" i="2"/>
  <c r="Q49" i="2"/>
  <c r="Q426" i="2"/>
  <c r="Q421" i="2"/>
  <c r="Q464" i="2"/>
  <c r="Q70" i="2"/>
  <c r="Q167" i="2"/>
  <c r="Q360" i="2"/>
  <c r="Q429" i="2"/>
  <c r="Q328" i="2"/>
  <c r="Q428" i="2"/>
  <c r="Q431" i="2"/>
  <c r="Q357" i="2"/>
  <c r="Q301" i="2"/>
  <c r="Q373" i="2"/>
  <c r="Q312" i="2"/>
  <c r="Q362" i="2"/>
  <c r="Q445" i="2"/>
  <c r="Q320" i="2"/>
  <c r="Q455" i="2"/>
  <c r="Q329" i="2"/>
  <c r="Q403" i="2"/>
  <c r="Q58" i="2"/>
  <c r="Q375" i="2"/>
  <c r="Q442" i="2"/>
  <c r="Q64" i="2"/>
  <c r="Q470" i="2"/>
  <c r="Q410" i="2"/>
  <c r="Q107" i="2"/>
  <c r="Q334" i="2"/>
  <c r="Q180" i="2"/>
  <c r="Q114" i="2"/>
  <c r="Q302" i="2"/>
  <c r="Q63" i="2"/>
  <c r="Q386" i="2"/>
  <c r="Q448" i="2"/>
  <c r="Q79" i="2"/>
  <c r="Q469" i="2"/>
  <c r="Q432" i="2"/>
  <c r="Q106" i="2"/>
  <c r="Q416" i="2"/>
  <c r="Q67" i="2"/>
  <c r="Q30" i="2"/>
  <c r="Q37" i="2"/>
  <c r="Q309" i="2"/>
  <c r="Q388" i="2"/>
  <c r="Q399" i="2"/>
  <c r="Q69" i="2"/>
  <c r="Q333" i="2"/>
  <c r="Q65" i="2"/>
  <c r="Q168" i="2"/>
  <c r="Q84" i="2"/>
  <c r="Q408" i="2"/>
  <c r="Q397" i="2"/>
  <c r="Q35" i="2"/>
  <c r="Q55" i="2"/>
  <c r="Q303" i="2"/>
  <c r="Q33" i="2"/>
  <c r="Q117" i="2"/>
  <c r="Q326" i="2"/>
  <c r="Q118" i="2"/>
  <c r="Q153" i="2"/>
  <c r="Q424" i="2"/>
  <c r="Q287" i="2"/>
  <c r="Q381" i="2"/>
  <c r="Q427" i="2"/>
  <c r="Q449" i="2"/>
  <c r="Q415" i="2"/>
  <c r="Q97" i="2"/>
  <c r="Q76" i="2"/>
  <c r="Q54" i="2"/>
  <c r="O309" i="1"/>
  <c r="O274" i="1"/>
  <c r="O272" i="1"/>
  <c r="O280" i="1"/>
  <c r="O299" i="1"/>
  <c r="O291" i="1"/>
  <c r="O271" i="1"/>
  <c r="O245" i="1"/>
  <c r="O248" i="1"/>
  <c r="O266" i="1"/>
  <c r="O259" i="1"/>
  <c r="O246" i="1"/>
  <c r="O242" i="1"/>
  <c r="O333" i="1"/>
  <c r="O241" i="1"/>
  <c r="O273" i="1"/>
  <c r="O260" i="1"/>
  <c r="O251" i="1"/>
  <c r="O258" i="1"/>
  <c r="O319" i="1"/>
  <c r="O276" i="1"/>
  <c r="O282" i="1"/>
  <c r="O263" i="1"/>
  <c r="O306" i="1"/>
  <c r="O256" i="1"/>
  <c r="C15" i="1"/>
  <c r="O255" i="1"/>
  <c r="O244" i="1"/>
  <c r="O275" i="1"/>
  <c r="O283" i="1"/>
  <c r="O267" i="1"/>
  <c r="O252" i="1"/>
  <c r="O249" i="1"/>
  <c r="O270" i="1"/>
  <c r="O264" i="1"/>
  <c r="O290" i="1"/>
  <c r="O316" i="1"/>
  <c r="O265" i="1"/>
  <c r="O238" i="1"/>
  <c r="O247" i="1"/>
  <c r="O254" i="1"/>
  <c r="O288" i="1"/>
  <c r="O257" i="1"/>
  <c r="O326" i="1"/>
  <c r="O296" i="1"/>
  <c r="O328" i="1"/>
  <c r="O240" i="1"/>
  <c r="O279" i="1"/>
  <c r="C18" i="1" l="1"/>
  <c r="F18" i="1"/>
  <c r="F19" i="1" s="1"/>
</calcChain>
</file>

<file path=xl/sharedStrings.xml><?xml version="1.0" encoding="utf-8"?>
<sst xmlns="http://schemas.openxmlformats.org/spreadsheetml/2006/main" count="6103" uniqueCount="1626">
  <si>
    <t>XZ UMa / GSC 03429-01530</t>
  </si>
  <si>
    <t>IBVS 978</t>
  </si>
  <si>
    <t>X</t>
  </si>
  <si>
    <t>Y</t>
  </si>
  <si>
    <t>System Type:</t>
  </si>
  <si>
    <t>EA/sd</t>
  </si>
  <si>
    <t>See also page B</t>
  </si>
  <si>
    <t>GCVS 4 Eph.</t>
  </si>
  <si>
    <t>My time zone &gt;&gt;&gt;&gt;&gt;</t>
  </si>
  <si>
    <t>(PST=8, PDT=MDT=7, MDT=CST=6, etc.)</t>
  </si>
  <si>
    <t>--- Working ----</t>
  </si>
  <si>
    <t>Epoch =</t>
  </si>
  <si>
    <t>Note that the discordant point near cycle 5202 is for a secondary.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</si>
  <si>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</si>
  <si>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</si>
  <si>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</si>
  <si>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</si>
  <si>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</si>
  <si>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</si>
  <si>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</si>
  <si>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</si>
  <si>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</si>
  <si>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</si>
  <si>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</si>
  <si>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</si>
  <si>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</si>
  <si>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</si>
  <si>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</si>
  <si>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</si>
  <si>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</si>
  <si>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</si>
  <si>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</si>
  <si>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</si>
  <si>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</si>
  <si>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</si>
  <si>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</si>
  <si>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</si>
  <si>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</si>
  <si>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</si>
  <si>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</si>
  <si>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</si>
  <si>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</si>
  <si>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</si>
  <si>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</si>
  <si>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</si>
  <si>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Date</t>
  </si>
  <si>
    <t>BAD?</t>
  </si>
  <si>
    <t> VB 7.72 </t>
  </si>
  <si>
    <t>I</t>
  </si>
  <si>
    <t>Ahnert 1975</t>
  </si>
  <si>
    <t>II</t>
  </si>
  <si>
    <t> KVB 12 </t>
  </si>
  <si>
    <t>IBVS 0221</t>
  </si>
  <si>
    <t> AVSJ 3.69 </t>
  </si>
  <si>
    <t>BBSAG Bull...24</t>
  </si>
  <si>
    <t>BBSAG Bull...28</t>
  </si>
  <si>
    <t>BBSAG Bull...29</t>
  </si>
  <si>
    <t> AVSJ 5.40 </t>
  </si>
  <si>
    <t>BBSAG Bull...32</t>
  </si>
  <si>
    <t>BBSAG Bull.1</t>
  </si>
  <si>
    <t>IBVS 0637</t>
  </si>
  <si>
    <t>BBSAG Bull.2</t>
  </si>
  <si>
    <t>IBVS 0779</t>
  </si>
  <si>
    <t>BBSAG Bull.3</t>
  </si>
  <si>
    <t> AVSJ 5.89 </t>
  </si>
  <si>
    <t>BBSAG Bull.8</t>
  </si>
  <si>
    <t>BBSAG Bull.9</t>
  </si>
  <si>
    <t> AVSJ 6.32 </t>
  </si>
  <si>
    <t>BBSAG Bull.14</t>
  </si>
  <si>
    <t>BBSAG Bull.15</t>
  </si>
  <si>
    <t>BBSAG Bull.19</t>
  </si>
  <si>
    <t> AVSJ 7.41 </t>
  </si>
  <si>
    <t>v</t>
  </si>
  <si>
    <t>BBSAG Bull.22</t>
  </si>
  <si>
    <t>BBSAG Bull.23</t>
  </si>
  <si>
    <t>AAVSO 1</t>
  </si>
  <si>
    <t>BBSAG Bull.26</t>
  </si>
  <si>
    <t> AN 301 </t>
  </si>
  <si>
    <t>BBSAG Bull.27</t>
  </si>
  <si>
    <t>BBSAG Bull.28</t>
  </si>
  <si>
    <t>IBVS 1249</t>
  </si>
  <si>
    <t>BBSAG Bull.31</t>
  </si>
  <si>
    <t>BBSAG Bull.32</t>
  </si>
  <si>
    <t>BBSAG Bull.33</t>
  </si>
  <si>
    <t> AVSJ 7.25 </t>
  </si>
  <si>
    <t>BBSAG Bull.35</t>
  </si>
  <si>
    <t>BBSAG Bull.36</t>
  </si>
  <si>
    <t>Braune 1981</t>
  </si>
  <si>
    <t>BBSAG Bull.37</t>
  </si>
  <si>
    <t>BBSAG Bull.40</t>
  </si>
  <si>
    <t> BRNO 23 </t>
  </si>
  <si>
    <t>BBSAG Bull.42</t>
  </si>
  <si>
    <t>BBSAG Bull.43</t>
  </si>
  <si>
    <t>BBSAG Bull.44</t>
  </si>
  <si>
    <t>BBSAG Bull.47</t>
  </si>
  <si>
    <t>BBSAG Bull.48</t>
  </si>
  <si>
    <t>BBSAG Bull.53</t>
  </si>
  <si>
    <t>BBSAG Bull.54</t>
  </si>
  <si>
    <t>BBSAG Bull.58</t>
  </si>
  <si>
    <t>BBSAG Bull.59</t>
  </si>
  <si>
    <t>BBSAG Bull.61</t>
  </si>
  <si>
    <t>BBSAG Bull.60</t>
  </si>
  <si>
    <t>BBSAG Bull.63</t>
  </si>
  <si>
    <t>BBSAG Bull.64</t>
  </si>
  <si>
    <t>BBSAG Bull.68</t>
  </si>
  <si>
    <t>BBSAG Bull.65</t>
  </si>
  <si>
    <t>BBSAG Bull.66</t>
  </si>
  <si>
    <t>BBSAG Bull.69</t>
  </si>
  <si>
    <t>BBSAG Bull.70</t>
  </si>
  <si>
    <t>BBSAG Bull.71</t>
  </si>
  <si>
    <t>BBSAG Bull.72</t>
  </si>
  <si>
    <t>BBSAG Bull.73</t>
  </si>
  <si>
    <t>BBSAG Bull.76</t>
  </si>
  <si>
    <t>BRNO 27</t>
  </si>
  <si>
    <t>BBSAG Bull.77</t>
  </si>
  <si>
    <t>GCVS 4</t>
  </si>
  <si>
    <t>na</t>
  </si>
  <si>
    <t>BRNO 28</t>
  </si>
  <si>
    <t>BBSAG Bull.82</t>
  </si>
  <si>
    <t>BRNO 30</t>
  </si>
  <si>
    <t>BBSAG Bull.87</t>
  </si>
  <si>
    <t>BBSAG Bull.88</t>
  </si>
  <si>
    <t>BBSAG Bull.90</t>
  </si>
  <si>
    <t>BBSAG Bull.91</t>
  </si>
  <si>
    <t>BBSAG Bull.94</t>
  </si>
  <si>
    <t>BRNO 31</t>
  </si>
  <si>
    <t>BBSAG Bull.95</t>
  </si>
  <si>
    <t>BBSAG Bull.97</t>
  </si>
  <si>
    <t>BBSAG Bull.100</t>
  </si>
  <si>
    <t>BBSAG Bull.99</t>
  </si>
  <si>
    <t>BBSAG Bull.101</t>
  </si>
  <si>
    <t>BBSAG Bull.102</t>
  </si>
  <si>
    <t>BBSAG Bull.103</t>
  </si>
  <si>
    <t> AOEB 6 </t>
  </si>
  <si>
    <t>BBSAG Bull.104</t>
  </si>
  <si>
    <t>VSB 47 </t>
  </si>
  <si>
    <t>BBSAG Bull.106</t>
  </si>
  <si>
    <t>BBSAG Bull.108</t>
  </si>
  <si>
    <t>BBSAG Bull.109</t>
  </si>
  <si>
    <t> BRNO 32 </t>
  </si>
  <si>
    <t>BBSAG Bull.111</t>
  </si>
  <si>
    <t>BBSAG Bull.112</t>
  </si>
  <si>
    <t>BBSAG Bull.114</t>
  </si>
  <si>
    <t>BAV-M 101</t>
  </si>
  <si>
    <t>BBSAG Bull.115</t>
  </si>
  <si>
    <t>BBSAG Bull.117</t>
  </si>
  <si>
    <t>BBSAG Bull.118</t>
  </si>
  <si>
    <t>BBSAG 119</t>
  </si>
  <si>
    <t> BBS 120 </t>
  </si>
  <si>
    <t>IBVS 4872</t>
  </si>
  <si>
    <t> BBS 122 </t>
  </si>
  <si>
    <t>OEJV 0074</t>
  </si>
  <si>
    <t> BBS 124 </t>
  </si>
  <si>
    <t> AOEB 8 </t>
  </si>
  <si>
    <t> BBS 126 </t>
  </si>
  <si>
    <t> BBS 127 </t>
  </si>
  <si>
    <t>IBVS 5484</t>
  </si>
  <si>
    <t>IBVS 5438</t>
  </si>
  <si>
    <t>IBVS 5493</t>
  </si>
  <si>
    <t>IBVS 5676</t>
  </si>
  <si>
    <t> AOEB 11 </t>
  </si>
  <si>
    <t>IBVS 5643</t>
  </si>
  <si>
    <t>VSB 42 </t>
  </si>
  <si>
    <t>IBVS 5543</t>
  </si>
  <si>
    <t>IBVS 5602</t>
  </si>
  <si>
    <t>IBVS 5741</t>
  </si>
  <si>
    <t>OEJV 0003 </t>
  </si>
  <si>
    <t>VSB 44 </t>
  </si>
  <si>
    <t>VSB 45 </t>
  </si>
  <si>
    <t> AOEB 12 </t>
  </si>
  <si>
    <t>IBVS 5707</t>
  </si>
  <si>
    <t>IBVS 5760</t>
  </si>
  <si>
    <t>IBVS 5713</t>
  </si>
  <si>
    <t>JAVSO..44…69</t>
  </si>
  <si>
    <t>IBVS 5893</t>
  </si>
  <si>
    <t>VSB 46 </t>
  </si>
  <si>
    <t>IBVS 5874</t>
  </si>
  <si>
    <t>IBVS 5917</t>
  </si>
  <si>
    <t>JAVSO..36..171</t>
  </si>
  <si>
    <t>IBVS 5875</t>
  </si>
  <si>
    <t>VSB 48 </t>
  </si>
  <si>
    <t>JAVSO..36..186</t>
  </si>
  <si>
    <t>JAVSO..37...44</t>
  </si>
  <si>
    <t>IBVS 5894</t>
  </si>
  <si>
    <t>IBVS 5933</t>
  </si>
  <si>
    <t>JAVSO..38...85</t>
  </si>
  <si>
    <t>OEJV 0107</t>
  </si>
  <si>
    <t>VSB 50 </t>
  </si>
  <si>
    <t>JAVSO..38..183</t>
  </si>
  <si>
    <t>VSB 51 </t>
  </si>
  <si>
    <t>IBVS 6230</t>
  </si>
  <si>
    <t>JAVSO..39...94</t>
  </si>
  <si>
    <t>IBVS 5992</t>
  </si>
  <si>
    <t>IBVS 6070</t>
  </si>
  <si>
    <t>JAVSO..40....1</t>
  </si>
  <si>
    <t>IBVS 6029</t>
  </si>
  <si>
    <t>IBVS 6063</t>
  </si>
  <si>
    <t>VSB 56 </t>
  </si>
  <si>
    <t>VSB 59 </t>
  </si>
  <si>
    <t>VSB-059</t>
  </si>
  <si>
    <t>Rc</t>
  </si>
  <si>
    <t>IBVS 6149</t>
  </si>
  <si>
    <t>IBVS 6196</t>
  </si>
  <si>
    <t>VSB-063</t>
  </si>
  <si>
    <t>V</t>
  </si>
  <si>
    <t>JAVSO..44..164</t>
  </si>
  <si>
    <t>JAVSO..45..215</t>
  </si>
  <si>
    <t>IBVS 6244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</si>
  <si>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</si>
  <si>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</si>
  <si>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</si>
  <si>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</si>
  <si>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</si>
  <si>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</si>
  <si>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VSB 067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</si>
  <si>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</si>
  <si>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</si>
  <si>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</si>
  <si>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</si>
  <si>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</si>
  <si>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</si>
  <si>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</si>
  <si>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Range</t>
  </si>
  <si>
    <t>21-27</t>
  </si>
  <si>
    <t>85-152</t>
  </si>
  <si>
    <t>199-999</t>
  </si>
  <si>
    <t>Linear 1</t>
  </si>
  <si>
    <t>Linear 2</t>
  </si>
  <si>
    <t>Linear 3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</si>
  <si>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</si>
  <si>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</si>
  <si>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</si>
  <si>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</si>
  <si>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</si>
  <si>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</si>
  <si>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</si>
  <si>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</si>
  <si>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</si>
  <si>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</si>
  <si>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</si>
  <si>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</si>
  <si>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</si>
  <si>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</si>
  <si>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</si>
  <si>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</si>
  <si>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</si>
  <si>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</si>
  <si>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AAVSO</t>
  </si>
  <si>
    <t>BBSAG</t>
  </si>
  <si>
    <t>Nelson</t>
  </si>
  <si>
    <t>1975MitVS...7...47A</t>
  </si>
  <si>
    <t>IBVS 1249 </t>
  </si>
  <si>
    <t>1981AN….302…53B</t>
  </si>
  <si>
    <t>OEJV 0074 </t>
  </si>
  <si>
    <t>IBVS 5676 </t>
  </si>
  <si>
    <t>IBVS 5760 </t>
  </si>
  <si>
    <t>IBVS 5992 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</si>
  <si>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</si>
  <si>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</si>
  <si>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</si>
  <si>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</si>
  <si>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</si>
  <si>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2439521.609 </t>
  </si>
  <si>
    <t> 31.01.1967 02:36 </t>
  </si>
  <si>
    <t> 0.159 </t>
  </si>
  <si>
    <t>V </t>
  </si>
  <si>
    <t> L.Hazel </t>
  </si>
  <si>
    <t>IBVS 221 </t>
  </si>
  <si>
    <t>2440725.486 </t>
  </si>
  <si>
    <t> 18.05.1970 23:39 </t>
  </si>
  <si>
    <t> 0.051 </t>
  </si>
  <si>
    <t> R.Diethelm </t>
  </si>
  <si>
    <t> ORI 119 </t>
  </si>
  <si>
    <t>2440988.273 </t>
  </si>
  <si>
    <t> 05.02.1971 18:33 </t>
  </si>
  <si>
    <t> 0.039 </t>
  </si>
  <si>
    <t> K.Locher </t>
  </si>
  <si>
    <t> ORI 123 </t>
  </si>
  <si>
    <t>2441027.393 </t>
  </si>
  <si>
    <t> 16.03.1971 21:25 </t>
  </si>
  <si>
    <t> 0.045 </t>
  </si>
  <si>
    <t> ORI 124 </t>
  </si>
  <si>
    <t>2441028.609 </t>
  </si>
  <si>
    <t> 18.03.1971 02:36 </t>
  </si>
  <si>
    <t>2441215.611 </t>
  </si>
  <si>
    <t> 21.09.1971 02:39 </t>
  </si>
  <si>
    <t> 0.026 </t>
  </si>
  <si>
    <t> ORI 127 </t>
  </si>
  <si>
    <t>2441302.406 </t>
  </si>
  <si>
    <t> 16.12.1971 21:44 </t>
  </si>
  <si>
    <t> 0.036 </t>
  </si>
  <si>
    <t> BBS 1 </t>
  </si>
  <si>
    <t>2441379.411 </t>
  </si>
  <si>
    <t> 02.03.1972 21:51 </t>
  </si>
  <si>
    <t> 0.035 </t>
  </si>
  <si>
    <t> H.Peter </t>
  </si>
  <si>
    <t> BBS 2 </t>
  </si>
  <si>
    <t>2441390.407 </t>
  </si>
  <si>
    <t> 13.03.1972 21:46 </t>
  </si>
  <si>
    <t> 0.030 </t>
  </si>
  <si>
    <t>2441395.293 </t>
  </si>
  <si>
    <t> 18.03.1972 19:01 </t>
  </si>
  <si>
    <t> 0.027 </t>
  </si>
  <si>
    <t> Z.Klimek </t>
  </si>
  <si>
    <t>IBVS 779 </t>
  </si>
  <si>
    <t>2441401.423 </t>
  </si>
  <si>
    <t> 24.03.1972 22:09 </t>
  </si>
  <si>
    <t> BBS 3 </t>
  </si>
  <si>
    <t>2441434.407 </t>
  </si>
  <si>
    <t> 26.04.1972 21:46 </t>
  </si>
  <si>
    <t>2441434.409 </t>
  </si>
  <si>
    <t> 26.04.1972 21:48 </t>
  </si>
  <si>
    <t> 0.028 </t>
  </si>
  <si>
    <t>2441753.438 </t>
  </si>
  <si>
    <t> 11.03.1973 22:30 </t>
  </si>
  <si>
    <t> 0.032 </t>
  </si>
  <si>
    <t> BBS 8 </t>
  </si>
  <si>
    <t>2441764.431 </t>
  </si>
  <si>
    <t> 22.03.1973 22:20 </t>
  </si>
  <si>
    <t> 0.024 </t>
  </si>
  <si>
    <t>2441819.448 </t>
  </si>
  <si>
    <t> 16.05.1973 22:45 </t>
  </si>
  <si>
    <t> 0.037 </t>
  </si>
  <si>
    <t> BBS 9 </t>
  </si>
  <si>
    <t>2441830.448 </t>
  </si>
  <si>
    <t> 27.05.1973 22:45 </t>
  </si>
  <si>
    <t>2442105.462 </t>
  </si>
  <si>
    <t> 26.02.1974 23:05 </t>
  </si>
  <si>
    <t> BBS 14 </t>
  </si>
  <si>
    <t>2442132.359 </t>
  </si>
  <si>
    <t> 25.03.1974 20:36 </t>
  </si>
  <si>
    <t> 0.034 </t>
  </si>
  <si>
    <t>2442132.362 </t>
  </si>
  <si>
    <t> 25.03.1974 20:41 </t>
  </si>
  <si>
    <t>2442149.447 </t>
  </si>
  <si>
    <t> 11.04.1974 22:43 </t>
  </si>
  <si>
    <t> 0.009 </t>
  </si>
  <si>
    <t> BBS 15 </t>
  </si>
  <si>
    <t>2442402.489 </t>
  </si>
  <si>
    <t> 20.12.1974 23:44 </t>
  </si>
  <si>
    <t> 0.031 </t>
  </si>
  <si>
    <t> BBS 19 </t>
  </si>
  <si>
    <t>2442561.384 </t>
  </si>
  <si>
    <t> 28.05.1975 21:12 </t>
  </si>
  <si>
    <t> BBS 22 </t>
  </si>
  <si>
    <t>2442572.374 </t>
  </si>
  <si>
    <t> 08.06.1975 20:58 </t>
  </si>
  <si>
    <t> 0.013 </t>
  </si>
  <si>
    <t> BBS 23 </t>
  </si>
  <si>
    <t>2442572.379 </t>
  </si>
  <si>
    <t> 08.06.1975 21:05 </t>
  </si>
  <si>
    <t> 0.018 </t>
  </si>
  <si>
    <t>2442815.615 </t>
  </si>
  <si>
    <t> 07.02.1976 02:45 </t>
  </si>
  <si>
    <t> G.Samolyk </t>
  </si>
  <si>
    <t> AOEB 1 </t>
  </si>
  <si>
    <t>2442830.281 </t>
  </si>
  <si>
    <t> 21.02.1976 18:44 </t>
  </si>
  <si>
    <t> 0.011 </t>
  </si>
  <si>
    <t> R.Germann </t>
  </si>
  <si>
    <t> BBS 26 </t>
  </si>
  <si>
    <t>2442832.729 </t>
  </si>
  <si>
    <t> 24.02.1976 05:29 </t>
  </si>
  <si>
    <t> 0.014 </t>
  </si>
  <si>
    <t>2442832.735 </t>
  </si>
  <si>
    <t> 24.02.1976 05:38 </t>
  </si>
  <si>
    <t> 0.020 </t>
  </si>
  <si>
    <t> C.Hesseltine </t>
  </si>
  <si>
    <t>2442858.399 </t>
  </si>
  <si>
    <t> 20.03.1976 21:34 </t>
  </si>
  <si>
    <t> 0.016 </t>
  </si>
  <si>
    <t> BBS 27 </t>
  </si>
  <si>
    <t>2442859.613 </t>
  </si>
  <si>
    <t> 22.03.1976 02:42 </t>
  </si>
  <si>
    <t> 0.007 </t>
  </si>
  <si>
    <t> W.Farrar </t>
  </si>
  <si>
    <t>2442869.384 </t>
  </si>
  <si>
    <t> 31.03.1976 21:12 </t>
  </si>
  <si>
    <t> -0.000 </t>
  </si>
  <si>
    <t> BBS 28 </t>
  </si>
  <si>
    <t>2442869.411 </t>
  </si>
  <si>
    <t> 31.03.1976 21:51 </t>
  </si>
  <si>
    <t>2442870.624 </t>
  </si>
  <si>
    <t> 02.04.1976 02:58 </t>
  </si>
  <si>
    <t> 0.017 </t>
  </si>
  <si>
    <t>2442880.403 </t>
  </si>
  <si>
    <t> 11.04.1976 21:40 </t>
  </si>
  <si>
    <t>2442881.626 </t>
  </si>
  <si>
    <t> 13.04.1976 03:01 </t>
  </si>
  <si>
    <t>2442881.627 </t>
  </si>
  <si>
    <t> 13.04.1976 03:02 </t>
  </si>
  <si>
    <t> 0.019 </t>
  </si>
  <si>
    <t>2442908.507 </t>
  </si>
  <si>
    <t> 10.05.1976 00:10 </t>
  </si>
  <si>
    <t> 0.008 </t>
  </si>
  <si>
    <t>2442909.740 </t>
  </si>
  <si>
    <t> 11.05.1976 05:45 </t>
  </si>
  <si>
    <t>2442913.393 </t>
  </si>
  <si>
    <t> 14.05.1976 21:25 </t>
  </si>
  <si>
    <t> 0.005 </t>
  </si>
  <si>
    <t>2442913.394 </t>
  </si>
  <si>
    <t> 14.05.1976 21:27 </t>
  </si>
  <si>
    <t> 0.006 </t>
  </si>
  <si>
    <t>2442931.737 </t>
  </si>
  <si>
    <t> 02.06.1976 05:41 </t>
  </si>
  <si>
    <t>2442931.739 </t>
  </si>
  <si>
    <t> 02.06.1976 05:44 </t>
  </si>
  <si>
    <t> G.Wedemayer </t>
  </si>
  <si>
    <t>2442935.390 </t>
  </si>
  <si>
    <t> 05.06.1976 21:21 </t>
  </si>
  <si>
    <t> 0.000 </t>
  </si>
  <si>
    <t>2443069.855 </t>
  </si>
  <si>
    <t> 18.10.1976 08:31 </t>
  </si>
  <si>
    <t> 0.010 </t>
  </si>
  <si>
    <t>2443069.859 </t>
  </si>
  <si>
    <t> 18.10.1976 08:36 </t>
  </si>
  <si>
    <t>2443101.638 </t>
  </si>
  <si>
    <t> 19.11.1976 03:18 </t>
  </si>
  <si>
    <t> BBS 31 </t>
  </si>
  <si>
    <t>2443182.310 </t>
  </si>
  <si>
    <t> 07.02.1977 19:26 </t>
  </si>
  <si>
    <t> 0.012 </t>
  </si>
  <si>
    <t> BBS 32 </t>
  </si>
  <si>
    <t>2443193.298 </t>
  </si>
  <si>
    <t> 18.02.1977 19:09 </t>
  </si>
  <si>
    <t> -0.001 </t>
  </si>
  <si>
    <t>2443204.303 </t>
  </si>
  <si>
    <t> 01.03.1977 19:16 </t>
  </si>
  <si>
    <t> 0.003 </t>
  </si>
  <si>
    <t> BBS 33 </t>
  </si>
  <si>
    <t>2443211.647 </t>
  </si>
  <si>
    <t> 09.03.1977 03:31 </t>
  </si>
  <si>
    <t> E.Mayer </t>
  </si>
  <si>
    <t>2443228.761 </t>
  </si>
  <si>
    <t> 26.03.1977 06:15 </t>
  </si>
  <si>
    <t> 0.015 </t>
  </si>
  <si>
    <t> M.Baldwin </t>
  </si>
  <si>
    <t>2443244.647 </t>
  </si>
  <si>
    <t> 11.04.1977 03:31 </t>
  </si>
  <si>
    <t>2443254.413 </t>
  </si>
  <si>
    <t> 20.04.1977 21:54 </t>
  </si>
  <si>
    <t> -0.002 </t>
  </si>
  <si>
    <t>2443254.427 </t>
  </si>
  <si>
    <t> 20.04.1977 22:14 </t>
  </si>
  <si>
    <t>2443420.663 </t>
  </si>
  <si>
    <t> 04.10.1977 03:54 </t>
  </si>
  <si>
    <t> BBS 35 </t>
  </si>
  <si>
    <t>2443503.781 </t>
  </si>
  <si>
    <t> 26.12.1977 06:44 </t>
  </si>
  <si>
    <t>2443534.346 </t>
  </si>
  <si>
    <t> 25.01.1978 20:18 </t>
  </si>
  <si>
    <t> BBS 36 </t>
  </si>
  <si>
    <t>2443573.450 </t>
  </si>
  <si>
    <t> 05.03.1978 22:48 </t>
  </si>
  <si>
    <t> D.Lichtenknecker </t>
  </si>
  <si>
    <t>BAVM 31 </t>
  </si>
  <si>
    <t>2443622.342 </t>
  </si>
  <si>
    <t> 23.04.1978 20:12 </t>
  </si>
  <si>
    <t> BBS 37 </t>
  </si>
  <si>
    <t>2443629.674 </t>
  </si>
  <si>
    <t> 01.05.1978 04:10 </t>
  </si>
  <si>
    <t>2443662.679 </t>
  </si>
  <si>
    <t> 03.06.1978 04:17 </t>
  </si>
  <si>
    <t> D.Ruokonen </t>
  </si>
  <si>
    <t>2443827.701 </t>
  </si>
  <si>
    <t> 15.11.1978 04:49 </t>
  </si>
  <si>
    <t> BBS 40 </t>
  </si>
  <si>
    <t>2443941.368 </t>
  </si>
  <si>
    <t> 08.03.1979 20:49 </t>
  </si>
  <si>
    <t> BBS 42 </t>
  </si>
  <si>
    <t>2443948.700 </t>
  </si>
  <si>
    <t> 16.03.1979 04:48 </t>
  </si>
  <si>
    <t>2444007.368 </t>
  </si>
  <si>
    <t> 13.05.1979 20:49 </t>
  </si>
  <si>
    <t> 0.004 </t>
  </si>
  <si>
    <t> BBS 43 </t>
  </si>
  <si>
    <t>2444007.373 </t>
  </si>
  <si>
    <t> 13.05.1979 20:57 </t>
  </si>
  <si>
    <t>2444029.366 </t>
  </si>
  <si>
    <t> 04.06.1979 20:47 </t>
  </si>
  <si>
    <t> A.Parris </t>
  </si>
  <si>
    <t> BBS 44 </t>
  </si>
  <si>
    <t>2444029.385 </t>
  </si>
  <si>
    <t> 04.06.1979 21:14 </t>
  </si>
  <si>
    <t> N.Stoikidis </t>
  </si>
  <si>
    <t>2444337.383 </t>
  </si>
  <si>
    <t> 07.04.1980 21:11 </t>
  </si>
  <si>
    <t> -0.008 </t>
  </si>
  <si>
    <t> BBS 47 </t>
  </si>
  <si>
    <t>2444337.393 </t>
  </si>
  <si>
    <t> 07.04.1980 21:25 </t>
  </si>
  <si>
    <t> 0.002 </t>
  </si>
  <si>
    <t>2444359.401 </t>
  </si>
  <si>
    <t> 29.04.1980 21:37 </t>
  </si>
  <si>
    <t>2444370.397 </t>
  </si>
  <si>
    <t> 10.05.1980 21:31 </t>
  </si>
  <si>
    <t> BBS 48 </t>
  </si>
  <si>
    <t>2444403.397 </t>
  </si>
  <si>
    <t> 12.06.1980 21:31 </t>
  </si>
  <si>
    <t> 0.001 </t>
  </si>
  <si>
    <t>2444410.737 </t>
  </si>
  <si>
    <t> 20.06.1980 05:41 </t>
  </si>
  <si>
    <t> G.Hanson </t>
  </si>
  <si>
    <t>2444608.755 </t>
  </si>
  <si>
    <t> 04.01.1981 06:07 </t>
  </si>
  <si>
    <t>2444635.645 </t>
  </si>
  <si>
    <t> 31.01.1981 03:28 </t>
  </si>
  <si>
    <t>2444679.648 </t>
  </si>
  <si>
    <t> 16.03.1981 03:33 </t>
  </si>
  <si>
    <t> P.Goodwin </t>
  </si>
  <si>
    <t>2444679.653 </t>
  </si>
  <si>
    <t> 16.03.1981 03:40 </t>
  </si>
  <si>
    <t> BBS 53 </t>
  </si>
  <si>
    <t>2444683.307 </t>
  </si>
  <si>
    <t> 19.03.1981 19:22 </t>
  </si>
  <si>
    <t>2444683.319 </t>
  </si>
  <si>
    <t> 19.03.1981 19:39 </t>
  </si>
  <si>
    <t>2444705.313 </t>
  </si>
  <si>
    <t> 10.04.1981 19:30 </t>
  </si>
  <si>
    <t> BBS 54 </t>
  </si>
  <si>
    <t>2444711.420 </t>
  </si>
  <si>
    <t> 16.04.1981 22:04 </t>
  </si>
  <si>
    <t>2444733.429 </t>
  </si>
  <si>
    <t> 08.05.1981 22:17 </t>
  </si>
  <si>
    <t>2444744.418 </t>
  </si>
  <si>
    <t> 19.05.1981 22:01 </t>
  </si>
  <si>
    <t> -0.005 </t>
  </si>
  <si>
    <t>2444755.430 </t>
  </si>
  <si>
    <t> 30.05.1981 22:19 </t>
  </si>
  <si>
    <t>2444986.440 </t>
  </si>
  <si>
    <t> 16.01.1982 22:33 </t>
  </si>
  <si>
    <t> -0.003 </t>
  </si>
  <si>
    <t> M.Andrakakou </t>
  </si>
  <si>
    <t> BBS 58 </t>
  </si>
  <si>
    <t> I.Nikolaou </t>
  </si>
  <si>
    <t>2444986.445 </t>
  </si>
  <si>
    <t> 16.01.1982 22:40 </t>
  </si>
  <si>
    <t> G.Mavrofridis </t>
  </si>
  <si>
    <t>2445002.330 </t>
  </si>
  <si>
    <t> 01.02.1982 19:55 </t>
  </si>
  <si>
    <t> BBS 59 </t>
  </si>
  <si>
    <t>2445013.342 </t>
  </si>
  <si>
    <t> 12.02.1982 20:12 </t>
  </si>
  <si>
    <t> M.Kohl </t>
  </si>
  <si>
    <t>2445013.343 </t>
  </si>
  <si>
    <t> 12.02.1982 20:13 </t>
  </si>
  <si>
    <t>2445086.681 </t>
  </si>
  <si>
    <t> 27.04.1982 04:20 </t>
  </si>
  <si>
    <t> D.Williams </t>
  </si>
  <si>
    <t>2445097.681 </t>
  </si>
  <si>
    <t> 08.05.1982 04:20 </t>
  </si>
  <si>
    <t>2445101.342 </t>
  </si>
  <si>
    <t> 11.05.1982 20:12 </t>
  </si>
  <si>
    <t> D.Elias </t>
  </si>
  <si>
    <t> BBS 61 </t>
  </si>
  <si>
    <t>2445112.349 </t>
  </si>
  <si>
    <t> 22.05.1982 20:22 </t>
  </si>
  <si>
    <t> BBS 60 </t>
  </si>
  <si>
    <t>2445262.690 </t>
  </si>
  <si>
    <t> 20.10.1982 04:33 </t>
  </si>
  <si>
    <t> BBS 63 </t>
  </si>
  <si>
    <t>2445294.466 </t>
  </si>
  <si>
    <t> 20.11.1982 23:11 </t>
  </si>
  <si>
    <t> BBS 64 </t>
  </si>
  <si>
    <t>2445349.469 </t>
  </si>
  <si>
    <t> 14.01.1983 23:15 </t>
  </si>
  <si>
    <t>2445370.261 </t>
  </si>
  <si>
    <t> 04.02.1983 18:15 </t>
  </si>
  <si>
    <t> BBS 68 </t>
  </si>
  <si>
    <t>2445370.262 </t>
  </si>
  <si>
    <t> 04.02.1983 18:17 </t>
  </si>
  <si>
    <t> BBS 65 </t>
  </si>
  <si>
    <t>2445380.296 </t>
  </si>
  <si>
    <t> 14.02.1983 19:06 </t>
  </si>
  <si>
    <t> 0.266 </t>
  </si>
  <si>
    <t>2445399.594 </t>
  </si>
  <si>
    <t> 06.03.1983 02:15 </t>
  </si>
  <si>
    <t> G.Chaple </t>
  </si>
  <si>
    <t>2445403.264 </t>
  </si>
  <si>
    <t> 09.03.1983 18:20 </t>
  </si>
  <si>
    <t>2445404.477 </t>
  </si>
  <si>
    <t> 10.03.1983 23:26 </t>
  </si>
  <si>
    <t>2445405.703 </t>
  </si>
  <si>
    <t> 12.03.1983 04:52 </t>
  </si>
  <si>
    <t>2445409.367 </t>
  </si>
  <si>
    <t> 15.03.1983 20:48 </t>
  </si>
  <si>
    <t>2445409.369 </t>
  </si>
  <si>
    <t> 15.03.1983 20:51 </t>
  </si>
  <si>
    <t>2445409.372 </t>
  </si>
  <si>
    <t> 15.03.1983 20:55 </t>
  </si>
  <si>
    <t> P.Wils </t>
  </si>
  <si>
    <t>2445416.698 </t>
  </si>
  <si>
    <t> 23.03.1983 04:45 </t>
  </si>
  <si>
    <t>2445436.267 </t>
  </si>
  <si>
    <t> 11.04.1983 18:24 </t>
  </si>
  <si>
    <t> BBS 66 </t>
  </si>
  <si>
    <t>2445646.499 </t>
  </si>
  <si>
    <t> 07.11.1983 23:58 </t>
  </si>
  <si>
    <t> BBS 69 </t>
  </si>
  <si>
    <t>2445711.282 </t>
  </si>
  <si>
    <t> 11.01.1984 18:46 </t>
  </si>
  <si>
    <t> BBS 70 </t>
  </si>
  <si>
    <t>2445762.618 </t>
  </si>
  <si>
    <t> 03.03.1984 02:49 </t>
  </si>
  <si>
    <t>2445762.625 </t>
  </si>
  <si>
    <t> 03.03.1984 03:00 </t>
  </si>
  <si>
    <t>2445766.279 </t>
  </si>
  <si>
    <t> 06.03.1984 18:41 </t>
  </si>
  <si>
    <t> -0.004 </t>
  </si>
  <si>
    <t> BBS 71 </t>
  </si>
  <si>
    <t>2445783.401 </t>
  </si>
  <si>
    <t> 23.03.1984 21:37 </t>
  </si>
  <si>
    <t>2445783.403 </t>
  </si>
  <si>
    <t> 23.03.1984 21:40 </t>
  </si>
  <si>
    <t>2445805.403 </t>
  </si>
  <si>
    <t> 14.04.1984 21:40 </t>
  </si>
  <si>
    <t>2445805.407 </t>
  </si>
  <si>
    <t> 14.04.1984 21:46 </t>
  </si>
  <si>
    <t>2445816.399 </t>
  </si>
  <si>
    <t> 25.04.1984 21:34 </t>
  </si>
  <si>
    <t>2445816.402 </t>
  </si>
  <si>
    <t> 25.04.1984 21:38 </t>
  </si>
  <si>
    <t> BBS 72 </t>
  </si>
  <si>
    <t>2445817.618 </t>
  </si>
  <si>
    <t> 27.04.1984 02:49 </t>
  </si>
  <si>
    <t>2445817.637 </t>
  </si>
  <si>
    <t> 27.04.1984 03:17 </t>
  </si>
  <si>
    <t> B.Krobusek </t>
  </si>
  <si>
    <t>2445839.628 </t>
  </si>
  <si>
    <t> 19.05.1984 03:04 </t>
  </si>
  <si>
    <t>2445871.396 </t>
  </si>
  <si>
    <t> 19.06.1984 21:30 </t>
  </si>
  <si>
    <t> -0.006 </t>
  </si>
  <si>
    <t> BBS 73 </t>
  </si>
  <si>
    <t>2446047.416 </t>
  </si>
  <si>
    <t> 12.12.1984 21:59 </t>
  </si>
  <si>
    <t> BBS 76 </t>
  </si>
  <si>
    <t>2446059.636 </t>
  </si>
  <si>
    <t> 25.12.1984 03:15 </t>
  </si>
  <si>
    <t> J.Silhan </t>
  </si>
  <si>
    <t> BRNO 27 </t>
  </si>
  <si>
    <t>2446118.322 </t>
  </si>
  <si>
    <t> 21.02.1985 19:43 </t>
  </si>
  <si>
    <t> A.Paschke </t>
  </si>
  <si>
    <t> BBS 77 </t>
  </si>
  <si>
    <t>2446120.755 </t>
  </si>
  <si>
    <t> 24.02.1985 06:07 </t>
  </si>
  <si>
    <t> P.Atwood </t>
  </si>
  <si>
    <t>2446125.648 </t>
  </si>
  <si>
    <t> 01.03.1985 03:33 </t>
  </si>
  <si>
    <t>2446168.431 </t>
  </si>
  <si>
    <t> 12.04.1985 22:20 </t>
  </si>
  <si>
    <t>2446201.412 </t>
  </si>
  <si>
    <t> 15.05.1985 21:53 </t>
  </si>
  <si>
    <t> -0.017 </t>
  </si>
  <si>
    <t>2446494.788 </t>
  </si>
  <si>
    <t> 05.03.1986 06:54 </t>
  </si>
  <si>
    <t>2446553.452 </t>
  </si>
  <si>
    <t> 02.05.1986 22:50 </t>
  </si>
  <si>
    <t> L.Sedlak </t>
  </si>
  <si>
    <t> BRNO 28 </t>
  </si>
  <si>
    <t>2446553.458 </t>
  </si>
  <si>
    <t> 02.05.1986 22:59 </t>
  </si>
  <si>
    <t> J.Horky </t>
  </si>
  <si>
    <t>2446553.459 </t>
  </si>
  <si>
    <t> 02.05.1986 23:00 </t>
  </si>
  <si>
    <t> R.Polloczek </t>
  </si>
  <si>
    <t>2446553.460 </t>
  </si>
  <si>
    <t> 02.05.1986 23:02 </t>
  </si>
  <si>
    <t>2446560.790 </t>
  </si>
  <si>
    <t> 10.05.1986 06:57 </t>
  </si>
  <si>
    <t>2446807.701 </t>
  </si>
  <si>
    <t> 12.01.1987 04:49 </t>
  </si>
  <si>
    <t> BBS 82 </t>
  </si>
  <si>
    <t>2446868.806 </t>
  </si>
  <si>
    <t> 14.03.1987 07:20 </t>
  </si>
  <si>
    <t> -0.009 </t>
  </si>
  <si>
    <t> R.Hill </t>
  </si>
  <si>
    <t>2446879.818 </t>
  </si>
  <si>
    <t> 25.03.1987 07:37 </t>
  </si>
  <si>
    <t>2446895.706 </t>
  </si>
  <si>
    <t> 10.04.1987 04:56 </t>
  </si>
  <si>
    <t>2446910.374 </t>
  </si>
  <si>
    <t> 24.04.1987 20:58 </t>
  </si>
  <si>
    <t> J.Safar </t>
  </si>
  <si>
    <t> BRNO 30 </t>
  </si>
  <si>
    <t>2446910.384 </t>
  </si>
  <si>
    <t> 24.04.1987 21:12 </t>
  </si>
  <si>
    <t> P.Lutcha </t>
  </si>
  <si>
    <t>2446911.595 </t>
  </si>
  <si>
    <t> 26.04.1987 02:16 </t>
  </si>
  <si>
    <t>2446916.486 </t>
  </si>
  <si>
    <t> 30.04.1987 23:39 </t>
  </si>
  <si>
    <t> O.Rehacek </t>
  </si>
  <si>
    <t>2447169.507 </t>
  </si>
  <si>
    <t> 09.01.1988 00:10 </t>
  </si>
  <si>
    <t> BBS 87 </t>
  </si>
  <si>
    <t>2447170.727 </t>
  </si>
  <si>
    <t> 10.01.1988 05:26 </t>
  </si>
  <si>
    <t>2447197.617 </t>
  </si>
  <si>
    <t> 06.02.1988 02:48 </t>
  </si>
  <si>
    <t>2447197.624 </t>
  </si>
  <si>
    <t> 06.02.1988 02:58 </t>
  </si>
  <si>
    <t>2447203.724 </t>
  </si>
  <si>
    <t> 12.02.1988 05:22 </t>
  </si>
  <si>
    <t> -0.007 </t>
  </si>
  <si>
    <t>2447235.498 </t>
  </si>
  <si>
    <t> 14.03.1988 23:57 </t>
  </si>
  <si>
    <t> -0.013 </t>
  </si>
  <si>
    <t> BBS 88 </t>
  </si>
  <si>
    <t>2447262.411 </t>
  </si>
  <si>
    <t> 10.04.1988 21:51 </t>
  </si>
  <si>
    <t>2447273.402 </t>
  </si>
  <si>
    <t> 21.04.1988 21:38 </t>
  </si>
  <si>
    <t>2447295.411 </t>
  </si>
  <si>
    <t> 13.05.1988 21:51 </t>
  </si>
  <si>
    <t> A.Dedoch </t>
  </si>
  <si>
    <t>2447306.395 </t>
  </si>
  <si>
    <t> 24.05.1988 21:28 </t>
  </si>
  <si>
    <t> -0.011 </t>
  </si>
  <si>
    <t>2447516.650 </t>
  </si>
  <si>
    <t> 21.12.1988 03:36 </t>
  </si>
  <si>
    <t> BBS 90 </t>
  </si>
  <si>
    <t>2447592.423 </t>
  </si>
  <si>
    <t> 06.03.1989 22:09 </t>
  </si>
  <si>
    <t> BBS 91 </t>
  </si>
  <si>
    <t>2447597.310 </t>
  </si>
  <si>
    <t> 11.03.1989 19:26 </t>
  </si>
  <si>
    <t>2447597.316 </t>
  </si>
  <si>
    <t> 11.03.1989 19:35 </t>
  </si>
  <si>
    <t> E.Blättler </t>
  </si>
  <si>
    <t>2447621.749 </t>
  </si>
  <si>
    <t> 05.04.1989 05:58 </t>
  </si>
  <si>
    <t> -0.015 </t>
  </si>
  <si>
    <t>2447922.446 </t>
  </si>
  <si>
    <t> 30.01.1990 22:42 </t>
  </si>
  <si>
    <t> BBS 94 </t>
  </si>
  <si>
    <t>2447944.451 </t>
  </si>
  <si>
    <t> 21.02.1990 22:49 </t>
  </si>
  <si>
    <t>2447944.453 </t>
  </si>
  <si>
    <t> 21.02.1990 22:52 </t>
  </si>
  <si>
    <t> Ma.Kolarik </t>
  </si>
  <si>
    <t> BRNO 31 </t>
  </si>
  <si>
    <t>2447944.468 </t>
  </si>
  <si>
    <t> 21.02.1990 23:13 </t>
  </si>
  <si>
    <t> M.Ruzicka </t>
  </si>
  <si>
    <t>2447955.445 </t>
  </si>
  <si>
    <t> 04.03.1990 22:40 </t>
  </si>
  <si>
    <t>2448010.456 </t>
  </si>
  <si>
    <t> 28.04.1990 22:56 </t>
  </si>
  <si>
    <t> BBS 95 </t>
  </si>
  <si>
    <t>2448033.668 </t>
  </si>
  <si>
    <t> 22.05.1990 04:01 </t>
  </si>
  <si>
    <t> -0.018 </t>
  </si>
  <si>
    <t> R.Crumrine </t>
  </si>
  <si>
    <t>2448297.694 </t>
  </si>
  <si>
    <t> 10.02.1991 04:39 </t>
  </si>
  <si>
    <t>2448340.482 </t>
  </si>
  <si>
    <t> 24.03.1991 23:34 </t>
  </si>
  <si>
    <t> BBS 97 </t>
  </si>
  <si>
    <t>2448356.363 </t>
  </si>
  <si>
    <t> 09.04.1991 20:42 </t>
  </si>
  <si>
    <t> -0.016 </t>
  </si>
  <si>
    <t>2448362.489 </t>
  </si>
  <si>
    <t> 15.04.1991 23:44 </t>
  </si>
  <si>
    <t>2448587.381 </t>
  </si>
  <si>
    <t> 26.11.1991 21:08 </t>
  </si>
  <si>
    <t> BBS 100 </t>
  </si>
  <si>
    <t>2448598.395 </t>
  </si>
  <si>
    <t> 07.12.1991 21:28 </t>
  </si>
  <si>
    <t> BBS 99 </t>
  </si>
  <si>
    <t>2448653.385 </t>
  </si>
  <si>
    <t> 31.01.1992 21:14 </t>
  </si>
  <si>
    <t>2448686.393 </t>
  </si>
  <si>
    <t> 04.03.1992 21:25 </t>
  </si>
  <si>
    <t> -0.012 </t>
  </si>
  <si>
    <t> BBS 101 </t>
  </si>
  <si>
    <t>2448763.391 </t>
  </si>
  <si>
    <t> 20.05.1992 21:23 </t>
  </si>
  <si>
    <t> -0.020 </t>
  </si>
  <si>
    <t>2448940.635 </t>
  </si>
  <si>
    <t> 14.11.1992 03:14 </t>
  </si>
  <si>
    <t> BBS 102 </t>
  </si>
  <si>
    <t>2449005.416 </t>
  </si>
  <si>
    <t> 17.01.1993 21:59 </t>
  </si>
  <si>
    <t> BBS 103 </t>
  </si>
  <si>
    <t>2449043.303 </t>
  </si>
  <si>
    <t> 24.02.1993 19:16 </t>
  </si>
  <si>
    <t>2449060.421 </t>
  </si>
  <si>
    <t> 13.03.1993 22:06 </t>
  </si>
  <si>
    <t> -0.014 </t>
  </si>
  <si>
    <t>2449065.302 </t>
  </si>
  <si>
    <t> 18.03.1993 19:14 </t>
  </si>
  <si>
    <t> -0.022 </t>
  </si>
  <si>
    <t>2449065.314 </t>
  </si>
  <si>
    <t> 18.03.1993 19:32 </t>
  </si>
  <si>
    <t> -0.010 </t>
  </si>
  <si>
    <t>2449066.531 </t>
  </si>
  <si>
    <t> 20.03.1993 00:44 </t>
  </si>
  <si>
    <t> K.Koss </t>
  </si>
  <si>
    <t>2449066.534 </t>
  </si>
  <si>
    <t> 20.03.1993 00:48 </t>
  </si>
  <si>
    <t> P.Stepan </t>
  </si>
  <si>
    <t>2449066.542 </t>
  </si>
  <si>
    <t> 20.03.1993 01:00 </t>
  </si>
  <si>
    <t> R.Galia </t>
  </si>
  <si>
    <t>2449076.303 </t>
  </si>
  <si>
    <t> 29.03.1993 19:16 </t>
  </si>
  <si>
    <t> BBS 104 </t>
  </si>
  <si>
    <t>2449137.416 </t>
  </si>
  <si>
    <t> 29.05.1993 21:59 </t>
  </si>
  <si>
    <t> -0.025 </t>
  </si>
  <si>
    <t>2449374.562 </t>
  </si>
  <si>
    <t> 22.01.1994 01:29 </t>
  </si>
  <si>
    <t> BBS 106 </t>
  </si>
  <si>
    <t>2449439.329 </t>
  </si>
  <si>
    <t> 27.03.1994 19:53 </t>
  </si>
  <si>
    <t>2449677.678 </t>
  </si>
  <si>
    <t> 21.11.1994 04:16 </t>
  </si>
  <si>
    <t> -0.029 </t>
  </si>
  <si>
    <t> BBS 108 </t>
  </si>
  <si>
    <t>2449769.354 </t>
  </si>
  <si>
    <t> 20.02.1995 20:29 </t>
  </si>
  <si>
    <t> -0.027 </t>
  </si>
  <si>
    <t>2449769.357 </t>
  </si>
  <si>
    <t> 20.02.1995 20:34 </t>
  </si>
  <si>
    <t> -0.024 </t>
  </si>
  <si>
    <t> BBS 109 </t>
  </si>
  <si>
    <t>2449813.350 </t>
  </si>
  <si>
    <t> 05.04.1995 20:24 </t>
  </si>
  <si>
    <t> -0.034 </t>
  </si>
  <si>
    <t>2450110.374 </t>
  </si>
  <si>
    <t> 27.01.1996 20:58 </t>
  </si>
  <si>
    <t> BBS 111 </t>
  </si>
  <si>
    <t>2450148.280 </t>
  </si>
  <si>
    <t> 05.03.1996 18:43 </t>
  </si>
  <si>
    <t>2450209.388 </t>
  </si>
  <si>
    <t> 05.05.1996 21:18 </t>
  </si>
  <si>
    <t> -0.028 </t>
  </si>
  <si>
    <t> BBS 112 </t>
  </si>
  <si>
    <t>2450397.617 </t>
  </si>
  <si>
    <t> 10.11.1996 02:48 </t>
  </si>
  <si>
    <t> -0.036 </t>
  </si>
  <si>
    <t> BBS 114 </t>
  </si>
  <si>
    <t>2450517.400 </t>
  </si>
  <si>
    <t> 09.03.1997 21:36 </t>
  </si>
  <si>
    <t> -0.041 </t>
  </si>
  <si>
    <t>2450517.402 </t>
  </si>
  <si>
    <t> 09.03.1997 21:38 </t>
  </si>
  <si>
    <t> -0.039 </t>
  </si>
  <si>
    <t>2450517.405 </t>
  </si>
  <si>
    <t> 09.03.1997 21:43 </t>
  </si>
  <si>
    <t> M.Dietrich </t>
  </si>
  <si>
    <t>BAVM 101 </t>
  </si>
  <si>
    <t>2450605.407 </t>
  </si>
  <si>
    <t> 05.06.1997 21:46 </t>
  </si>
  <si>
    <t> BBS 115 </t>
  </si>
  <si>
    <t>2450902.420 </t>
  </si>
  <si>
    <t> 29.03.1998 22:04 </t>
  </si>
  <si>
    <t> -0.051 </t>
  </si>
  <si>
    <t> BBS 117 </t>
  </si>
  <si>
    <t>2450918.323 </t>
  </si>
  <si>
    <t> 14.04.1998 19:45 </t>
  </si>
  <si>
    <t>2450941.537 </t>
  </si>
  <si>
    <t> 08.05.1998 00:53 </t>
  </si>
  <si>
    <t> -0.049 </t>
  </si>
  <si>
    <t> BBS 118 </t>
  </si>
  <si>
    <t>2451200.662 </t>
  </si>
  <si>
    <t> 22.01.1999 03:53 </t>
  </si>
  <si>
    <t> -0.055 </t>
  </si>
  <si>
    <t> BBS 119 </t>
  </si>
  <si>
    <t>2451270.3409 </t>
  </si>
  <si>
    <t> 01.04.1999 20:10 </t>
  </si>
  <si>
    <t> -0.0488 </t>
  </si>
  <si>
    <t>E </t>
  </si>
  <si>
    <t>?</t>
  </si>
  <si>
    <t> Cauteren&amp;Wils </t>
  </si>
  <si>
    <t>IBVS 4872 </t>
  </si>
  <si>
    <t>2452527.5348 </t>
  </si>
  <si>
    <t> 10.09.2002 00:50 </t>
  </si>
  <si>
    <t> -0.0110 </t>
  </si>
  <si>
    <t>o</t>
  </si>
  <si>
    <t> U.Schmidt </t>
  </si>
  <si>
    <t>BAVM 158 </t>
  </si>
  <si>
    <t>2452618.538 </t>
  </si>
  <si>
    <t> 10.12.2002 00:54 </t>
  </si>
  <si>
    <t> -0.071 </t>
  </si>
  <si>
    <t> BBS 129 </t>
  </si>
  <si>
    <t>2452707.7708 </t>
  </si>
  <si>
    <t> 09.03.2003 06:29 </t>
  </si>
  <si>
    <t> -0.0672 </t>
  </si>
  <si>
    <t> R.Nelson </t>
  </si>
  <si>
    <t>IBVS 5493 </t>
  </si>
  <si>
    <t>2452722.4387 </t>
  </si>
  <si>
    <t> 23.03.2003 22:31 </t>
  </si>
  <si>
    <t> -0.0671 </t>
  </si>
  <si>
    <t>2452744.4398 </t>
  </si>
  <si>
    <t> 14.04.2003 22:33 </t>
  </si>
  <si>
    <t> -0.0678 </t>
  </si>
  <si>
    <t>-I</t>
  </si>
  <si>
    <t> K.&amp; M. Rätz </t>
  </si>
  <si>
    <t>BAVM 172 </t>
  </si>
  <si>
    <t>2453030.464 </t>
  </si>
  <si>
    <t> 25.01.2004 23:08 </t>
  </si>
  <si>
    <t>5614</t>
  </si>
  <si>
    <t> -0.066 </t>
  </si>
  <si>
    <t> BBS 130 </t>
  </si>
  <si>
    <t>2453048.7928 </t>
  </si>
  <si>
    <t> 13.02.2004 07:01 </t>
  </si>
  <si>
    <t>5629</t>
  </si>
  <si>
    <t> -0.0725 </t>
  </si>
  <si>
    <t>IBVS 5602 </t>
  </si>
  <si>
    <t>2453387.3717 </t>
  </si>
  <si>
    <t> 16.01.2005 20:55 </t>
  </si>
  <si>
    <t>5906</t>
  </si>
  <si>
    <t> -0.0762 </t>
  </si>
  <si>
    <t> M.Zejda et al. </t>
  </si>
  <si>
    <t>IBVS 5741 </t>
  </si>
  <si>
    <t>2453492.49402 </t>
  </si>
  <si>
    <t> 01.05.2005 23:51 </t>
  </si>
  <si>
    <t>5992</t>
  </si>
  <si>
    <t> -0.07342 </t>
  </si>
  <si>
    <t>C </t>
  </si>
  <si>
    <t>B</t>
  </si>
  <si>
    <t> P.Svoboda </t>
  </si>
  <si>
    <t>R</t>
  </si>
  <si>
    <t>2453800.509 </t>
  </si>
  <si>
    <t> 06.03.2006 00:12 </t>
  </si>
  <si>
    <t>6244</t>
  </si>
  <si>
    <t> -0.083 </t>
  </si>
  <si>
    <t> S.Dogru et al. </t>
  </si>
  <si>
    <t>IBVS 5707 </t>
  </si>
  <si>
    <t>2453849.4038 </t>
  </si>
  <si>
    <t> 23.04.2006 21:41 </t>
  </si>
  <si>
    <t>6284</t>
  </si>
  <si>
    <t> -0.0811 </t>
  </si>
  <si>
    <t>IBVS 5713 </t>
  </si>
  <si>
    <t>2454129.3080 </t>
  </si>
  <si>
    <t> 28.01.2007 19:23 </t>
  </si>
  <si>
    <t>6513</t>
  </si>
  <si>
    <t> -0.0882 </t>
  </si>
  <si>
    <t>IBVS 5893 </t>
  </si>
  <si>
    <t>2454174.5332 </t>
  </si>
  <si>
    <t> 15.03.2007 00:47 </t>
  </si>
  <si>
    <t>6550</t>
  </si>
  <si>
    <t> -0.0888 </t>
  </si>
  <si>
    <t> M.&amp; C.Rätz </t>
  </si>
  <si>
    <t>BAVM 201 </t>
  </si>
  <si>
    <t>2454174.5341 </t>
  </si>
  <si>
    <t> 15.03.2007 00:49 </t>
  </si>
  <si>
    <t> -0.0879 </t>
  </si>
  <si>
    <t>ns</t>
  </si>
  <si>
    <t> G.Marino et al. </t>
  </si>
  <si>
    <t>IBVS 5917 </t>
  </si>
  <si>
    <t>2454493.5538 </t>
  </si>
  <si>
    <t> 28.01.2008 01:17 </t>
  </si>
  <si>
    <t> -0.0937 </t>
  </si>
  <si>
    <t>JAAVSO 36(2);171 </t>
  </si>
  <si>
    <t>2454514.3335 </t>
  </si>
  <si>
    <t> 17.02.2008 20:00 </t>
  </si>
  <si>
    <t> -0.0935 </t>
  </si>
  <si>
    <t> H.Jungbluth </t>
  </si>
  <si>
    <t>2454521.6668 </t>
  </si>
  <si>
    <t> 25.02.2008 04:00 </t>
  </si>
  <si>
    <t> -0.0941 </t>
  </si>
  <si>
    <t>IBVS 5875 </t>
  </si>
  <si>
    <t>2454521.6669 </t>
  </si>
  <si>
    <t> -0.0940 </t>
  </si>
  <si>
    <t> J.Bialozynski </t>
  </si>
  <si>
    <t>2454631.674 </t>
  </si>
  <si>
    <t> 14.06.2008 04:10 </t>
  </si>
  <si>
    <t> -0.096 </t>
  </si>
  <si>
    <t>JAAVSO 36(2);186 </t>
  </si>
  <si>
    <t>2454797.9078 </t>
  </si>
  <si>
    <t> 27.11.2008 09:47 </t>
  </si>
  <si>
    <t> -0.0974 </t>
  </si>
  <si>
    <t>JAAVSO 37(1);44 </t>
  </si>
  <si>
    <t>2454844.3556 </t>
  </si>
  <si>
    <t> 12.01.2009 20:32 </t>
  </si>
  <si>
    <t> -0.0978 </t>
  </si>
  <si>
    <t>2454852.9131 </t>
  </si>
  <si>
    <t> 21.01.2009 09:54 </t>
  </si>
  <si>
    <t> -0.0965 </t>
  </si>
  <si>
    <t>IBVS 5894 </t>
  </si>
  <si>
    <t>2454911.5821 </t>
  </si>
  <si>
    <t> 21.03.2009 01:58 </t>
  </si>
  <si>
    <t> -0.0989 </t>
  </si>
  <si>
    <t> J.Hambsch </t>
  </si>
  <si>
    <t>IBVS 5933 </t>
  </si>
  <si>
    <t>2454912.8045 </t>
  </si>
  <si>
    <t> 22.03.2009 07:18 </t>
  </si>
  <si>
    <t> -0.0988 </t>
  </si>
  <si>
    <t> JAAVSO 38;85 </t>
  </si>
  <si>
    <t>2454927.4703 </t>
  </si>
  <si>
    <t> 05.04.2009 23:17 </t>
  </si>
  <si>
    <t> -0.1008 </t>
  </si>
  <si>
    <t> S.Dufoer </t>
  </si>
  <si>
    <t>2454954.3627 </t>
  </si>
  <si>
    <t> 02.05.2009 20:42 </t>
  </si>
  <si>
    <t> -0.0995 </t>
  </si>
  <si>
    <t>2454998.3666 </t>
  </si>
  <si>
    <t> 15.06.2009 20:47 </t>
  </si>
  <si>
    <t> -0.0991 </t>
  </si>
  <si>
    <t>2455209.8248 </t>
  </si>
  <si>
    <t> 13.01.2010 07:47 </t>
  </si>
  <si>
    <t> -0.1022 </t>
  </si>
  <si>
    <t> K.Menzies </t>
  </si>
  <si>
    <t> JAAVSO 38;120 </t>
  </si>
  <si>
    <t>2455247.7165 </t>
  </si>
  <si>
    <t> 20.02.2010 05:11 </t>
  </si>
  <si>
    <t> -0.1025 </t>
  </si>
  <si>
    <t>2455263.6061 </t>
  </si>
  <si>
    <t> 08.03.2010 02:32 </t>
  </si>
  <si>
    <t> -0.1030 </t>
  </si>
  <si>
    <t> JAAVSO 39;94 </t>
  </si>
  <si>
    <t>2455280.7185 </t>
  </si>
  <si>
    <t> 25.03.2010 05:14 </t>
  </si>
  <si>
    <t> -0.1031 </t>
  </si>
  <si>
    <t> R.Poklar </t>
  </si>
  <si>
    <t>2455642.5212 </t>
  </si>
  <si>
    <t> 22.03.2011 00:30 </t>
  </si>
  <si>
    <t> -0.1071 </t>
  </si>
  <si>
    <t> M.&amp; K.Rätz </t>
  </si>
  <si>
    <t>BAVM 231 </t>
  </si>
  <si>
    <t>2455648.6327 </t>
  </si>
  <si>
    <t> 28.03.2011 03:11 </t>
  </si>
  <si>
    <t> -0.1072 </t>
  </si>
  <si>
    <t> N.Simmons </t>
  </si>
  <si>
    <t> JAAVSO 40;975 </t>
  </si>
  <si>
    <t>2455669.4114 </t>
  </si>
  <si>
    <t> 17.04.2011 21:52 </t>
  </si>
  <si>
    <t> -0.1080 </t>
  </si>
  <si>
    <t>2455907.7609 </t>
  </si>
  <si>
    <t> 12.12.2011 06:15 </t>
  </si>
  <si>
    <t> -0.1109 </t>
  </si>
  <si>
    <t>2455946.8753 </t>
  </si>
  <si>
    <t> 20.01.2012 09:00 </t>
  </si>
  <si>
    <t> -0.1107 </t>
  </si>
  <si>
    <t>IBVS 6029 </t>
  </si>
  <si>
    <t>2456309.8996 </t>
  </si>
  <si>
    <t> 17.01.2013 09:35 </t>
  </si>
  <si>
    <t> -0.1154 </t>
  </si>
  <si>
    <t>IBVS 6063 </t>
  </si>
  <si>
    <t>2456706.5335 </t>
  </si>
  <si>
    <t> 18.02.2014 00:48 </t>
  </si>
  <si>
    <t> -0.1244 </t>
  </si>
  <si>
    <t> F.Agerer </t>
  </si>
  <si>
    <t>BAVM 238 </t>
  </si>
  <si>
    <t>2456711.4288 </t>
  </si>
  <si>
    <t> 22.02.2014 22:17 </t>
  </si>
  <si>
    <t> -0.1184 </t>
  </si>
  <si>
    <t>2456714.4800 </t>
  </si>
  <si>
    <t> 25.02.2014 23:31 </t>
  </si>
  <si>
    <t> -0.1230 </t>
  </si>
  <si>
    <t>2414995.821 </t>
  </si>
  <si>
    <t> 07.12.1899 07:42 </t>
  </si>
  <si>
    <t> 0.222 </t>
  </si>
  <si>
    <t>P </t>
  </si>
  <si>
    <t> H.Bauernfeind </t>
  </si>
  <si>
    <t>2415462.724 </t>
  </si>
  <si>
    <t> 19.03.1901 05:22 </t>
  </si>
  <si>
    <t> 0.199 </t>
  </si>
  <si>
    <t>2416051.960 </t>
  </si>
  <si>
    <t> 29.10.1902 11:02 </t>
  </si>
  <si>
    <t> 0.276 </t>
  </si>
  <si>
    <t>2416226.655 </t>
  </si>
  <si>
    <t> 22.04.1903 03:43 </t>
  </si>
  <si>
    <t> 0.180 </t>
  </si>
  <si>
    <t>2416447.882 </t>
  </si>
  <si>
    <t> 29.11.1903 09:10 </t>
  </si>
  <si>
    <t> 0.167 </t>
  </si>
  <si>
    <t>2416583.589 </t>
  </si>
  <si>
    <t> 13.04.1904 02:08 </t>
  </si>
  <si>
    <t> 0.196 </t>
  </si>
  <si>
    <t>2417683.633 </t>
  </si>
  <si>
    <t> 18.04.1907 03:11 </t>
  </si>
  <si>
    <t> 0.152 </t>
  </si>
  <si>
    <t>2418073.572 </t>
  </si>
  <si>
    <t> 12.05.1908 01:43 </t>
  </si>
  <si>
    <t> 0.171 </t>
  </si>
  <si>
    <t>2418409.734 </t>
  </si>
  <si>
    <t> 13.04.1909 05:36 </t>
  </si>
  <si>
    <t> 0.195 </t>
  </si>
  <si>
    <t>2418679.932 </t>
  </si>
  <si>
    <t> 08.01.1910 10:22 </t>
  </si>
  <si>
    <t> 0.260 </t>
  </si>
  <si>
    <t>2419036.809 </t>
  </si>
  <si>
    <t> 31.12.1910 07:24 </t>
  </si>
  <si>
    <t> 0.220 </t>
  </si>
  <si>
    <t>2419317.873 </t>
  </si>
  <si>
    <t> 08.10.1911 08:57 </t>
  </si>
  <si>
    <t> 0.150 </t>
  </si>
  <si>
    <t>2419492.618 </t>
  </si>
  <si>
    <t> 31.03.1912 02:49 </t>
  </si>
  <si>
    <t> 0.104 </t>
  </si>
  <si>
    <t>2419497.566 </t>
  </si>
  <si>
    <t> 05.04.1912 01:35 </t>
  </si>
  <si>
    <t> 0.162 </t>
  </si>
  <si>
    <t>2419497.588 </t>
  </si>
  <si>
    <t> 05.04.1912 02:06 </t>
  </si>
  <si>
    <t> 0.184 </t>
  </si>
  <si>
    <t>2419513.523 </t>
  </si>
  <si>
    <t> 21.04.1912 00:33 </t>
  </si>
  <si>
    <t> 0.229 </t>
  </si>
  <si>
    <t>2419751.876 </t>
  </si>
  <si>
    <t> 15.12.1912 09:01 </t>
  </si>
  <si>
    <t> 0.230 </t>
  </si>
  <si>
    <t>2419794.654 </t>
  </si>
  <si>
    <t> 27.01.1913 03:41 </t>
  </si>
  <si>
    <t> 0.227 </t>
  </si>
  <si>
    <t>2420439.915 </t>
  </si>
  <si>
    <t> 03.11.1914 09:57 </t>
  </si>
  <si>
    <t> 0.103 </t>
  </si>
  <si>
    <t>2421142.894 </t>
  </si>
  <si>
    <t> 06.10.1916 09:27 </t>
  </si>
  <si>
    <t> 0.248 </t>
  </si>
  <si>
    <t>2421323.666 </t>
  </si>
  <si>
    <t> 05.04.1917 03:59 </t>
  </si>
  <si>
    <t> 0.116 </t>
  </si>
  <si>
    <t>2421626.789 </t>
  </si>
  <si>
    <t> 02.02.1918 06:56 </t>
  </si>
  <si>
    <t>2422687.780 </t>
  </si>
  <si>
    <t> 29.12.1920 06:43 </t>
  </si>
  <si>
    <t> 0.121 </t>
  </si>
  <si>
    <t>2424908.797 </t>
  </si>
  <si>
    <t> 28.01.1927 07:07 </t>
  </si>
  <si>
    <t> 0.183 </t>
  </si>
  <si>
    <t>2424919.729 </t>
  </si>
  <si>
    <t> 08.02.1927 05:29 </t>
  </si>
  <si>
    <t> 0.114 </t>
  </si>
  <si>
    <t>2425672.626 </t>
  </si>
  <si>
    <t> 02.03.1929 03:01 </t>
  </si>
  <si>
    <t> 0.062 </t>
  </si>
  <si>
    <t>2425893.862 </t>
  </si>
  <si>
    <t> 09.10.1929 08:41 </t>
  </si>
  <si>
    <t> 0.058 </t>
  </si>
  <si>
    <t>2425941.899 </t>
  </si>
  <si>
    <t> 26.11.1929 09:34 </t>
  </si>
  <si>
    <t> 0.424 </t>
  </si>
  <si>
    <t>2425981.885 </t>
  </si>
  <si>
    <t> 05.01.1930 09:14 </t>
  </si>
  <si>
    <t> 0.074 </t>
  </si>
  <si>
    <t>2426300.915 </t>
  </si>
  <si>
    <t> 20.11.1930 09:57 </t>
  </si>
  <si>
    <t> 0.078 </t>
  </si>
  <si>
    <t>2426387.796 </t>
  </si>
  <si>
    <t> 15.02.1931 07:06 </t>
  </si>
  <si>
    <t> 0.175 </t>
  </si>
  <si>
    <t>2426690.871 </t>
  </si>
  <si>
    <t> 15.12.1931 08:54 </t>
  </si>
  <si>
    <t>2426711.721 </t>
  </si>
  <si>
    <t> 05.01.1932 05:18 </t>
  </si>
  <si>
    <t> 0.185 </t>
  </si>
  <si>
    <t>2426750.778 </t>
  </si>
  <si>
    <t> 13.02.1932 06:40 </t>
  </si>
  <si>
    <t> 0.128 </t>
  </si>
  <si>
    <t>2426776.573 </t>
  </si>
  <si>
    <t> 10.03.1932 01:45 </t>
  </si>
  <si>
    <t> 0.254 </t>
  </si>
  <si>
    <t>2426782.533 </t>
  </si>
  <si>
    <t> 16.03.1932 00:47 </t>
  </si>
  <si>
    <t> 0.102 </t>
  </si>
  <si>
    <t>2427459.756 </t>
  </si>
  <si>
    <t> 22.01.1934 06:08 </t>
  </si>
  <si>
    <t> 0.160 </t>
  </si>
  <si>
    <t>2427459.765 </t>
  </si>
  <si>
    <t> 22.01.1934 06:21 </t>
  </si>
  <si>
    <t> 0.169 </t>
  </si>
  <si>
    <t>2427530.604 </t>
  </si>
  <si>
    <t> 03.04.1934 02:29 </t>
  </si>
  <si>
    <t> 0.113 </t>
  </si>
  <si>
    <t>2428635.610 </t>
  </si>
  <si>
    <t> 12.04.1937 02:38 </t>
  </si>
  <si>
    <t> 0.142 </t>
  </si>
  <si>
    <t>2428878.837 </t>
  </si>
  <si>
    <t> 11.12.1937 08:05 </t>
  </si>
  <si>
    <t> 0.127 </t>
  </si>
  <si>
    <t>2429235.773 </t>
  </si>
  <si>
    <t> 03.12.1938 06:33 </t>
  </si>
  <si>
    <t> 0.146 </t>
  </si>
  <si>
    <t>2429339.574 </t>
  </si>
  <si>
    <t> 17.03.1939 01:46 </t>
  </si>
  <si>
    <t> 0.050 </t>
  </si>
  <si>
    <t>2429612.805 </t>
  </si>
  <si>
    <t> 15.12.1939 07:19 </t>
  </si>
  <si>
    <t> 0.092 </t>
  </si>
  <si>
    <t>2429620.849 </t>
  </si>
  <si>
    <t> 23.12.1939 08:22 </t>
  </si>
  <si>
    <t> 0.191 </t>
  </si>
  <si>
    <t>2429631.758 </t>
  </si>
  <si>
    <t> 03.01.1940 06:11 </t>
  </si>
  <si>
    <t> 0.099 </t>
  </si>
  <si>
    <t>2429631.774 </t>
  </si>
  <si>
    <t> 03.01.1940 06:34 </t>
  </si>
  <si>
    <t> 0.115 </t>
  </si>
  <si>
    <t>2429631.814 </t>
  </si>
  <si>
    <t> 03.01.1940 07:32 </t>
  </si>
  <si>
    <t> 0.155 </t>
  </si>
  <si>
    <t>2429658.737 </t>
  </si>
  <si>
    <t> 30.01.1940 05:41 </t>
  </si>
  <si>
    <t> 0.187 </t>
  </si>
  <si>
    <t>2430763.666 </t>
  </si>
  <si>
    <t> 08.02.1943 03:59 </t>
  </si>
  <si>
    <t> 0.139 </t>
  </si>
  <si>
    <t>2431814.797 </t>
  </si>
  <si>
    <t> 25.12.1945 07:07 </t>
  </si>
  <si>
    <t> 0.075 </t>
  </si>
  <si>
    <t>2433358.580 </t>
  </si>
  <si>
    <t> 18.03.1950 01:55 </t>
  </si>
  <si>
    <t> 0.068 </t>
  </si>
  <si>
    <t>2435127.278 </t>
  </si>
  <si>
    <t> 19.01.1955 18:40 </t>
  </si>
  <si>
    <t> 0.069 </t>
  </si>
  <si>
    <t> W.Reim </t>
  </si>
  <si>
    <t>2440291.557 </t>
  </si>
  <si>
    <t> 11.03.1969 01:22 </t>
  </si>
  <si>
    <t> 0.046 </t>
  </si>
  <si>
    <t> J.Bortle </t>
  </si>
  <si>
    <t>2440302.556 </t>
  </si>
  <si>
    <t> 22.03.1969 01:20 </t>
  </si>
  <si>
    <t> 0.044 </t>
  </si>
  <si>
    <t>2440319.669 </t>
  </si>
  <si>
    <t> 08.04.1969 04:03 </t>
  </si>
  <si>
    <t>2440363.669 </t>
  </si>
  <si>
    <t> 22.05.1969 04:03 </t>
  </si>
  <si>
    <t> 0.041 </t>
  </si>
  <si>
    <t>2441050.601 </t>
  </si>
  <si>
    <t> 09.04.1971 02:25 </t>
  </si>
  <si>
    <t> 0.029 </t>
  </si>
  <si>
    <t>2441748.546 </t>
  </si>
  <si>
    <t> 07.03.1973 01:06 </t>
  </si>
  <si>
    <t>2441765.662 </t>
  </si>
  <si>
    <t> 24.03.1973 03:53 </t>
  </si>
  <si>
    <t> 0.033 </t>
  </si>
  <si>
    <t>2442073.678 </t>
  </si>
  <si>
    <t> 26.01.1974 04:16 </t>
  </si>
  <si>
    <t>2442463.599 </t>
  </si>
  <si>
    <t> 20.02.1975 02:22 </t>
  </si>
  <si>
    <t> 0.025 </t>
  </si>
  <si>
    <t>2442469.707 </t>
  </si>
  <si>
    <t> 26.02.1975 04:58 </t>
  </si>
  <si>
    <t> 0.021 </t>
  </si>
  <si>
    <t> K.Simmons </t>
  </si>
  <si>
    <t>2442469.709 </t>
  </si>
  <si>
    <t> 26.02.1975 05:00 </t>
  </si>
  <si>
    <t> 0.023 </t>
  </si>
  <si>
    <t> R.Harvin </t>
  </si>
  <si>
    <t>2442474.601 </t>
  </si>
  <si>
    <t> 03.03.1975 02:25 </t>
  </si>
  <si>
    <t>2442480.708 </t>
  </si>
  <si>
    <t> 09.03.1975 04:59 </t>
  </si>
  <si>
    <t>2442485.595 </t>
  </si>
  <si>
    <t> 14.03.1975 02:16 </t>
  </si>
  <si>
    <t> G.Fortier </t>
  </si>
  <si>
    <t>2442486.822 </t>
  </si>
  <si>
    <t> 15.03.1975 07:43 </t>
  </si>
  <si>
    <t>2442486.823 </t>
  </si>
  <si>
    <t> 15.03.1975 07:45 </t>
  </si>
  <si>
    <t>2442491.709 </t>
  </si>
  <si>
    <t> 20.03.1975 05:00 </t>
  </si>
  <si>
    <t> 0.022 </t>
  </si>
  <si>
    <t>2442491.717 </t>
  </si>
  <si>
    <t> 20.03.1975 05:12 </t>
  </si>
  <si>
    <t>2442507.592 </t>
  </si>
  <si>
    <t> 05.04.1975 02:12 </t>
  </si>
  <si>
    <t>2442507.598 </t>
  </si>
  <si>
    <t> 05.04.1975 02:21 </t>
  </si>
  <si>
    <t>2442518.597 </t>
  </si>
  <si>
    <t> 16.04.1975 02:19 </t>
  </si>
  <si>
    <t>2442518.602 </t>
  </si>
  <si>
    <t> 16.04.1975 02:26 </t>
  </si>
  <si>
    <t>2442529.600 </t>
  </si>
  <si>
    <t> 27.04.1975 02:24 </t>
  </si>
  <si>
    <t>2442831.506 </t>
  </si>
  <si>
    <t> 23.02.1976 00:08 </t>
  </si>
  <si>
    <t> M.Winiarski </t>
  </si>
  <si>
    <t>2442869.406 </t>
  </si>
  <si>
    <t> 31.03.1976 21:44 </t>
  </si>
  <si>
    <t>2442925.625 </t>
  </si>
  <si>
    <t> 27.05.1976 03:00 </t>
  </si>
  <si>
    <t>2443211.6481 </t>
  </si>
  <si>
    <t> 09.03.1977 03:33 </t>
  </si>
  <si>
    <t> 0.0142 </t>
  </si>
  <si>
    <t> D.Skillman </t>
  </si>
  <si>
    <t>2443849.697 </t>
  </si>
  <si>
    <t> 07.12.1978 04:43 </t>
  </si>
  <si>
    <t>2443925.476 </t>
  </si>
  <si>
    <t> 20.02.1979 23:25 </t>
  </si>
  <si>
    <t>2443931.592 </t>
  </si>
  <si>
    <t> 27.02.1979 02:12 </t>
  </si>
  <si>
    <t>2443931.594 </t>
  </si>
  <si>
    <t> 27.02.1979 02:15 </t>
  </si>
  <si>
    <t>2444013.482 </t>
  </si>
  <si>
    <t> 19.05.1979 23:34 </t>
  </si>
  <si>
    <t>2444370.394 </t>
  </si>
  <si>
    <t> 10.05.1980 21:27 </t>
  </si>
  <si>
    <t> J.Manek </t>
  </si>
  <si>
    <t>2449061.639 </t>
  </si>
  <si>
    <t> 15.03.1993 03:20 </t>
  </si>
  <si>
    <t>2449361.105 </t>
  </si>
  <si>
    <t> 08.01.1994 14:31 </t>
  </si>
  <si>
    <t> -0.021 </t>
  </si>
  <si>
    <t> Y.Sekino </t>
  </si>
  <si>
    <t>2449383.098 </t>
  </si>
  <si>
    <t> 30.01.1994 14:21 </t>
  </si>
  <si>
    <t> -0.030 </t>
  </si>
  <si>
    <t>2449754.683 </t>
  </si>
  <si>
    <t> 06.02.1995 04:23 </t>
  </si>
  <si>
    <t>2449795.014 </t>
  </si>
  <si>
    <t> 18.03.1995 12:20 </t>
  </si>
  <si>
    <t> -0.035 </t>
  </si>
  <si>
    <t> R.Naito </t>
  </si>
  <si>
    <t>2449830.4727 </t>
  </si>
  <si>
    <t> 22.04.1995 23:20 </t>
  </si>
  <si>
    <t> -0.0240 </t>
  </si>
  <si>
    <t> L.Brat </t>
  </si>
  <si>
    <t> P.Sobotka </t>
  </si>
  <si>
    <t>2449861.027 </t>
  </si>
  <si>
    <t> 23.05.1995 12:38 </t>
  </si>
  <si>
    <t>2450122.5930 </t>
  </si>
  <si>
    <t> 09.02.1996 02:13 </t>
  </si>
  <si>
    <t> -0.0382 </t>
  </si>
  <si>
    <t>2450133.599 </t>
  </si>
  <si>
    <t> 20.02.1996 02:22 </t>
  </si>
  <si>
    <t> -0.033 </t>
  </si>
  <si>
    <t> S.Cook </t>
  </si>
  <si>
    <t>2450161.703 </t>
  </si>
  <si>
    <t> 19.03.1996 04:52 </t>
  </si>
  <si>
    <t> -0.042 </t>
  </si>
  <si>
    <t>2450200.827 </t>
  </si>
  <si>
    <t> 27.04.1996 07:50 </t>
  </si>
  <si>
    <t>2450249.719 </t>
  </si>
  <si>
    <t> 15.06.1996 05:15 </t>
  </si>
  <si>
    <t>2450376.837 </t>
  </si>
  <si>
    <t> 20.10.1996 08:05 </t>
  </si>
  <si>
    <t> -0.037 </t>
  </si>
  <si>
    <t>2450532.079 </t>
  </si>
  <si>
    <t> 24.03.1997 13:53 </t>
  </si>
  <si>
    <t> H.Maehara </t>
  </si>
  <si>
    <t>2450540.625 </t>
  </si>
  <si>
    <t> 02.04.1997 03:00 </t>
  </si>
  <si>
    <t> -0.040 </t>
  </si>
  <si>
    <t>2450546.736 </t>
  </si>
  <si>
    <t> 08.04.1997 05:39 </t>
  </si>
  <si>
    <t>2450579.740 </t>
  </si>
  <si>
    <t> 11.05.1997 05:45 </t>
  </si>
  <si>
    <t>2450594.4103 </t>
  </si>
  <si>
    <t> 25.05.1997 21:50 </t>
  </si>
  <si>
    <t> -0.0364 </t>
  </si>
  <si>
    <t> J.Cechal </t>
  </si>
  <si>
    <t>2450825.4220 </t>
  </si>
  <si>
    <t> 11.01.1998 22:07 </t>
  </si>
  <si>
    <t> -0.0432 </t>
  </si>
  <si>
    <t> L.Kral </t>
  </si>
  <si>
    <t>2450936.651 </t>
  </si>
  <si>
    <t> 03.05.1998 03:37 </t>
  </si>
  <si>
    <t> -0.045 </t>
  </si>
  <si>
    <t> R.Berg </t>
  </si>
  <si>
    <t>2451199.4479 </t>
  </si>
  <si>
    <t> 20.01.1999 22:44 </t>
  </si>
  <si>
    <t> -0.0472 </t>
  </si>
  <si>
    <t> M.Kolasa </t>
  </si>
  <si>
    <t>2451261.791 </t>
  </si>
  <si>
    <t> 24.03.1999 06:59 </t>
  </si>
  <si>
    <t>2451270.340 </t>
  </si>
  <si>
    <t> 01.04.1999 20:09 </t>
  </si>
  <si>
    <t> -0.050 </t>
  </si>
  <si>
    <t>2451320.4627 </t>
  </si>
  <si>
    <t> 21.05.1999 23:06 </t>
  </si>
  <si>
    <t> -0.0421 </t>
  </si>
  <si>
    <t> M.Brhel </t>
  </si>
  <si>
    <t>2451551.477 </t>
  </si>
  <si>
    <t> 07.01.2000 23:26 </t>
  </si>
  <si>
    <t> -0.046 </t>
  </si>
  <si>
    <t>2451601.590 </t>
  </si>
  <si>
    <t> 27.02.2000 02:09 </t>
  </si>
  <si>
    <t> -0.048 </t>
  </si>
  <si>
    <t> C.Stephan </t>
  </si>
  <si>
    <t>2451629.697 </t>
  </si>
  <si>
    <t> 26.03.2000 04:43 </t>
  </si>
  <si>
    <t>2451629.701 </t>
  </si>
  <si>
    <t> 26.03.2000 04:49 </t>
  </si>
  <si>
    <t>2451629.706 </t>
  </si>
  <si>
    <t> 26.03.2000 04:56 </t>
  </si>
  <si>
    <t>2451672.473 </t>
  </si>
  <si>
    <t> 07.05.2000 23:21 </t>
  </si>
  <si>
    <t> -0.060 </t>
  </si>
  <si>
    <t> L.Král </t>
  </si>
  <si>
    <t>2451672.4756 </t>
  </si>
  <si>
    <t> 07.05.2000 23:24 </t>
  </si>
  <si>
    <t> -0.0574 </t>
  </si>
  <si>
    <t> O.Pejcha </t>
  </si>
  <si>
    <t>2451672.4763 </t>
  </si>
  <si>
    <t> 07.05.2000 23:25 </t>
  </si>
  <si>
    <t> -0.0567 </t>
  </si>
  <si>
    <t>2451672.4798 </t>
  </si>
  <si>
    <t> 07.05.2000 23:30 </t>
  </si>
  <si>
    <t> -0.0532 </t>
  </si>
  <si>
    <t> P.Marek </t>
  </si>
  <si>
    <t>2451892.503 </t>
  </si>
  <si>
    <t> 14.12.2000 00:04 </t>
  </si>
  <si>
    <t>2451937.7179 </t>
  </si>
  <si>
    <t> 28.01.2001 05:13 </t>
  </si>
  <si>
    <t> -0.0585 </t>
  </si>
  <si>
    <t>2451964.6098 </t>
  </si>
  <si>
    <t> 24.02.2001 02:38 </t>
  </si>
  <si>
    <t> -0.0576 </t>
  </si>
  <si>
    <t> J.A.Howell </t>
  </si>
  <si>
    <t>2451992.726 </t>
  </si>
  <si>
    <t> 24.03.2001 05:25 </t>
  </si>
  <si>
    <t>2452025.726 </t>
  </si>
  <si>
    <t> 26.04.2001 05:25 </t>
  </si>
  <si>
    <t> -0.057 </t>
  </si>
  <si>
    <t> R.Hays </t>
  </si>
  <si>
    <t>2452040.390 </t>
  </si>
  <si>
    <t> 10.05.2001 21:21 </t>
  </si>
  <si>
    <t> -0.061 </t>
  </si>
  <si>
    <t> P.Hejduk </t>
  </si>
  <si>
    <t>2452041.617 </t>
  </si>
  <si>
    <t> 12.05.2001 02:48 </t>
  </si>
  <si>
    <t>2452063.6151 </t>
  </si>
  <si>
    <t> 03.06.2001 02:45 </t>
  </si>
  <si>
    <t> -0.0603 </t>
  </si>
  <si>
    <t> S.Dvorak </t>
  </si>
  <si>
    <t>2452200.513 </t>
  </si>
  <si>
    <t> 18.10.2001 00:18 </t>
  </si>
  <si>
    <t> -0.062 </t>
  </si>
  <si>
    <t>2452250.631 </t>
  </si>
  <si>
    <t> 07.12.2001 03:08 </t>
  </si>
  <si>
    <t> -0.059 </t>
  </si>
  <si>
    <t>2452300.747 </t>
  </si>
  <si>
    <t> 26.01.2002 05:55 </t>
  </si>
  <si>
    <t> -0.058 </t>
  </si>
  <si>
    <t> M.Simonsen </t>
  </si>
  <si>
    <t>2452305.6323 </t>
  </si>
  <si>
    <t> 31.01.2002 03:10 </t>
  </si>
  <si>
    <t> -0.0624 </t>
  </si>
  <si>
    <t>2452316.640 </t>
  </si>
  <si>
    <t> 11.02.2002 03:21 </t>
  </si>
  <si>
    <t> -0.056 </t>
  </si>
  <si>
    <t>2452404.6390 </t>
  </si>
  <si>
    <t> 10.05.2002 03:20 </t>
  </si>
  <si>
    <t> -0.0636 </t>
  </si>
  <si>
    <t>2452404.639 </t>
  </si>
  <si>
    <t> -0.064 </t>
  </si>
  <si>
    <t>2452448.6404 </t>
  </si>
  <si>
    <t> 23.06.2002 03:22 </t>
  </si>
  <si>
    <t> -0.0658 </t>
  </si>
  <si>
    <t>2452656.441 </t>
  </si>
  <si>
    <t> 16.01.2003 22:35 </t>
  </si>
  <si>
    <t> J.Virtanen </t>
  </si>
  <si>
    <t>2452716.3265 </t>
  </si>
  <si>
    <t> 17.03.2003 19:50 </t>
  </si>
  <si>
    <t> -0.0677 </t>
  </si>
  <si>
    <t> L.Kotková &amp; M.Wolf </t>
  </si>
  <si>
    <t>2452723.662 </t>
  </si>
  <si>
    <t> 25.03.2003 03:53 </t>
  </si>
  <si>
    <t>2452748.1072 </t>
  </si>
  <si>
    <t> 18.04.2003 14:34 </t>
  </si>
  <si>
    <t>5383</t>
  </si>
  <si>
    <t> -0.0674 </t>
  </si>
  <si>
    <t> Nakajima </t>
  </si>
  <si>
    <t>2452756.662 </t>
  </si>
  <si>
    <t> 27.04.2003 03:53 </t>
  </si>
  <si>
    <t>5390</t>
  </si>
  <si>
    <t> -0.069 </t>
  </si>
  <si>
    <t>2452811.6658 </t>
  </si>
  <si>
    <t> 21.06.2003 03:58 </t>
  </si>
  <si>
    <t>5435</t>
  </si>
  <si>
    <t> -0.0694 </t>
  </si>
  <si>
    <t>2453002.349 </t>
  </si>
  <si>
    <t> 28.12.2003 20:22 </t>
  </si>
  <si>
    <t>5591</t>
  </si>
  <si>
    <t> -0.068 </t>
  </si>
  <si>
    <t>2453080.579 </t>
  </si>
  <si>
    <t> 16.03.2004 01:53 </t>
  </si>
  <si>
    <t>5655</t>
  </si>
  <si>
    <t> -0.067 </t>
  </si>
  <si>
    <t>2453387.377 </t>
  </si>
  <si>
    <t> 16.01.2005 21:02 </t>
  </si>
  <si>
    <t>2453394.7053 </t>
  </si>
  <si>
    <t> 24.01.2005 04:55 </t>
  </si>
  <si>
    <t>5912</t>
  </si>
  <si>
    <t> -0.0765 </t>
  </si>
  <si>
    <t>2453398.360 </t>
  </si>
  <si>
    <t> 27.01.2005 20:38 </t>
  </si>
  <si>
    <t>5915</t>
  </si>
  <si>
    <t> -0.089 </t>
  </si>
  <si>
    <t> Hirosawa </t>
  </si>
  <si>
    <t>2453421.595 </t>
  </si>
  <si>
    <t> 20.02.2005 02:16 </t>
  </si>
  <si>
    <t>5934</t>
  </si>
  <si>
    <t> -0.078 </t>
  </si>
  <si>
    <t>2453432.5961 </t>
  </si>
  <si>
    <t> 03.03.2005 02:18 </t>
  </si>
  <si>
    <t>5943</t>
  </si>
  <si>
    <t> -0.0777 </t>
  </si>
  <si>
    <t>2453441.1548 </t>
  </si>
  <si>
    <t> 11.03.2005 15:42 </t>
  </si>
  <si>
    <t>5950</t>
  </si>
  <si>
    <t> -0.0752 </t>
  </si>
  <si>
    <t>2453460.710 </t>
  </si>
  <si>
    <t> 31.03.2005 05:02 </t>
  </si>
  <si>
    <t>5966</t>
  </si>
  <si>
    <t> -0.077 </t>
  </si>
  <si>
    <t>2453471.713 </t>
  </si>
  <si>
    <t> 11.04.2005 05:06 </t>
  </si>
  <si>
    <t>5975</t>
  </si>
  <si>
    <t> -0.075 </t>
  </si>
  <si>
    <t>2453667.275 </t>
  </si>
  <si>
    <t> 23.10.2005 18:36 </t>
  </si>
  <si>
    <t>6135</t>
  </si>
  <si>
    <t> -0.084 </t>
  </si>
  <si>
    <t>2453769.953 </t>
  </si>
  <si>
    <t> 03.02.2006 10:52 </t>
  </si>
  <si>
    <t>6219</t>
  </si>
  <si>
    <t> -0.081 </t>
  </si>
  <si>
    <t> K.Nagai et al. </t>
  </si>
  <si>
    <t>2453779.7303 </t>
  </si>
  <si>
    <t> 13.02.2006 05:31 </t>
  </si>
  <si>
    <t>6227</t>
  </si>
  <si>
    <t> -0.0823 </t>
  </si>
  <si>
    <t> V.Petriew </t>
  </si>
  <si>
    <t>2453807.8435 </t>
  </si>
  <si>
    <t> 13.03.2006 08:14 </t>
  </si>
  <si>
    <t>6250</t>
  </si>
  <si>
    <t> -0.0825 </t>
  </si>
  <si>
    <t>2453812.7333 </t>
  </si>
  <si>
    <t> 18.03.2006 05:35 </t>
  </si>
  <si>
    <t>6254</t>
  </si>
  <si>
    <t> -0.0820 </t>
  </si>
  <si>
    <t>2454125.6411 </t>
  </si>
  <si>
    <t> 25.01.2007 03:23 </t>
  </si>
  <si>
    <t>6510</t>
  </si>
  <si>
    <t> -0.0881 </t>
  </si>
  <si>
    <t>2454154.976 </t>
  </si>
  <si>
    <t> 23.02.2007 11:25 </t>
  </si>
  <si>
    <t>6534</t>
  </si>
  <si>
    <t> K.Hirosawa </t>
  </si>
  <si>
    <t>2454158.6429 </t>
  </si>
  <si>
    <t> 27.02.2007 03:25 </t>
  </si>
  <si>
    <t>6537</t>
  </si>
  <si>
    <t> -0.0889 </t>
  </si>
  <si>
    <t>2454170.8662 </t>
  </si>
  <si>
    <t> 11.03.2007 08:47 </t>
  </si>
  <si>
    <t>6547</t>
  </si>
  <si>
    <t>2454524.114 </t>
  </si>
  <si>
    <t> 27.02.2008 14:44 </t>
  </si>
  <si>
    <t> -0.092 </t>
  </si>
  <si>
    <t> Y.Maeda </t>
  </si>
  <si>
    <t>2454954.3630 </t>
  </si>
  <si>
    <t> -0.0992 </t>
  </si>
  <si>
    <t> J.Trnka </t>
  </si>
  <si>
    <t>OEJV 0107 </t>
  </si>
  <si>
    <t>2455195.1576 </t>
  </si>
  <si>
    <t> 29.12.2009 15:46 </t>
  </si>
  <si>
    <t> -0.1016 </t>
  </si>
  <si>
    <t> K.Shiokawa </t>
  </si>
  <si>
    <t>2455247.1064 </t>
  </si>
  <si>
    <t> 19.02.2010 14:33 </t>
  </si>
  <si>
    <t> -0.1014 </t>
  </si>
  <si>
    <t>2455248.933 </t>
  </si>
  <si>
    <t> 21.02.2010 10:23 </t>
  </si>
  <si>
    <t> -0.108 </t>
  </si>
  <si>
    <t>2455542.2961 </t>
  </si>
  <si>
    <t> 11.12.2010 19:06 </t>
  </si>
  <si>
    <t> -0.1020 </t>
  </si>
  <si>
    <t>cG</t>
  </si>
  <si>
    <t>2455572.8501 </t>
  </si>
  <si>
    <t> 11.01.2011 08:24 </t>
  </si>
  <si>
    <t> -0.1060 </t>
  </si>
  <si>
    <t>2456322.1227 </t>
  </si>
  <si>
    <t> 29.01.2013 14:56 </t>
  </si>
  <si>
    <t> -0.1155 </t>
  </si>
  <si>
    <t>2456668.0334 </t>
  </si>
  <si>
    <t> 10.01.2014 12:48 </t>
  </si>
  <si>
    <t> -0.1214 </t>
  </si>
  <si>
    <t>XZ UMa</t>
  </si>
  <si>
    <t>Note also that Nelson's points disgree with the sine fit.  Take more data …!</t>
  </si>
  <si>
    <t>Y = A sin (wN - No)</t>
  </si>
  <si>
    <t>Sine parameters</t>
  </si>
  <si>
    <t>No =</t>
  </si>
  <si>
    <t>zeroth cycle</t>
  </si>
  <si>
    <t>A =</t>
  </si>
  <si>
    <t>Amplitude</t>
  </si>
  <si>
    <t>Period</t>
  </si>
  <si>
    <t>w =</t>
  </si>
  <si>
    <t>Ang Freq.</t>
  </si>
  <si>
    <t>days</t>
  </si>
  <si>
    <t>Sine</t>
  </si>
  <si>
    <t>Diethelm R</t>
  </si>
  <si>
    <t>Locher K</t>
  </si>
  <si>
    <t>Peter H</t>
  </si>
  <si>
    <t>G. Samolyk</t>
  </si>
  <si>
    <t>A</t>
  </si>
  <si>
    <t>Germann R</t>
  </si>
  <si>
    <t>C. Hesseltine</t>
  </si>
  <si>
    <t>W. Farrar</t>
  </si>
  <si>
    <t>G. Wedemayer</t>
  </si>
  <si>
    <t>E. Mayer</t>
  </si>
  <si>
    <t>M. Baldwin</t>
  </si>
  <si>
    <t>D. Ruokonen</t>
  </si>
  <si>
    <t>Parris A</t>
  </si>
  <si>
    <t>Stoikidis N</t>
  </si>
  <si>
    <t>G. Hanson</t>
  </si>
  <si>
    <t>P. Goodwin</t>
  </si>
  <si>
    <t>Andrakakou M</t>
  </si>
  <si>
    <t>Mavrofridis G</t>
  </si>
  <si>
    <t>Kohl M</t>
  </si>
  <si>
    <t>D. Williams</t>
  </si>
  <si>
    <t>Elias D</t>
  </si>
  <si>
    <t>G. Chaple</t>
  </si>
  <si>
    <t>Wils P</t>
  </si>
  <si>
    <t>Krobusek B</t>
  </si>
  <si>
    <t>K</t>
  </si>
  <si>
    <t>Paschke A</t>
  </si>
  <si>
    <t>P. Atwood</t>
  </si>
  <si>
    <t>R. Hill</t>
  </si>
  <si>
    <t>R. Crumrine</t>
  </si>
  <si>
    <t>Locher Kurt</t>
  </si>
  <si>
    <t>K.Locher</t>
  </si>
  <si>
    <t>RHN 2006</t>
  </si>
  <si>
    <t>JAVSO 49, 108</t>
  </si>
  <si>
    <t>JAVSO 49, 256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</si>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</sst>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6" formatCode="m/d/yyyy"/>
    <numFmt numFmtId="168" formatCode="d/mm/yyyy;@"/>
    <numFmt numFmtId="169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0">
    <xf numFmtId="0" fontId="0" fillId="0" borderId="0">
      <alignment vertical="top"/>
    </xf>
    <xf numFmtId="4" fontId="20" fillId="0" borderId="0" applyFill="0" applyBorder="0" applyProtection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1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Font="1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12" fillId="0" borderId="0" xfId="6" applyNumberFormat="1" applyFill="1" applyBorder="1" applyAlignment="1" applyProtection="1"/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166" fontId="0" fillId="0" borderId="0" xfId="0" applyNumberFormat="1" applyAlignment="1"/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6" applyNumberFormat="1" applyFont="1" applyFill="1" applyBorder="1" applyAlignment="1" applyProtection="1"/>
    <xf numFmtId="0" fontId="14" fillId="0" borderId="0" xfId="0" applyFont="1" applyAlignme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9" applyFont="1" applyAlignment="1">
      <alignment horizontal="left" vertical="center" wrapText="1"/>
    </xf>
    <xf numFmtId="0" fontId="15" fillId="0" borderId="0" xfId="9" applyFont="1" applyAlignment="1">
      <alignment horizontal="center" vertical="center" wrapText="1"/>
    </xf>
    <xf numFmtId="0" fontId="16" fillId="0" borderId="0" xfId="9" applyFont="1" applyAlignment="1">
      <alignment horizontal="left"/>
    </xf>
    <xf numFmtId="0" fontId="16" fillId="0" borderId="0" xfId="9" applyFont="1" applyAlignment="1">
      <alignment horizontal="center"/>
    </xf>
    <xf numFmtId="0" fontId="11" fillId="0" borderId="0" xfId="7" applyFont="1" applyAlignment="1">
      <alignment wrapText="1"/>
    </xf>
    <xf numFmtId="0" fontId="11" fillId="0" borderId="0" xfId="7" applyFont="1" applyAlignment="1">
      <alignment horizontal="center" wrapText="1"/>
    </xf>
    <xf numFmtId="0" fontId="11" fillId="0" borderId="0" xfId="7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6" fillId="0" borderId="0" xfId="9" applyFont="1" applyAlignment="1">
      <alignment horizontal="center" wrapText="1"/>
    </xf>
    <xf numFmtId="0" fontId="16" fillId="0" borderId="0" xfId="9" applyFont="1" applyAlignment="1">
      <alignment horizontal="left" wrapText="1"/>
    </xf>
    <xf numFmtId="0" fontId="15" fillId="0" borderId="0" xfId="9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7" fillId="0" borderId="0" xfId="0" applyFont="1" applyAlignment="1"/>
    <xf numFmtId="0" fontId="16" fillId="0" borderId="0" xfId="0" applyFont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2" fillId="0" borderId="0" xfId="6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11" fillId="2" borderId="11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right" vertical="top" wrapText="1"/>
    </xf>
    <xf numFmtId="0" fontId="12" fillId="2" borderId="11" xfId="6" applyNumberFormat="1" applyFont="1" applyFill="1" applyBorder="1" applyAlignment="1" applyProtection="1">
      <alignment horizontal="right" vertical="top" wrapText="1"/>
    </xf>
    <xf numFmtId="0" fontId="6" fillId="0" borderId="0" xfId="0" applyFont="1" applyAlignment="1"/>
    <xf numFmtId="0" fontId="0" fillId="0" borderId="12" xfId="0" applyBorder="1" applyAlignment="1"/>
    <xf numFmtId="0" fontId="0" fillId="0" borderId="13" xfId="0" applyFont="1" applyBorder="1" applyAlignment="1"/>
    <xf numFmtId="0" fontId="0" fillId="0" borderId="14" xfId="0" applyBorder="1" applyAlignment="1"/>
    <xf numFmtId="0" fontId="0" fillId="0" borderId="15" xfId="0" applyFont="1" applyBorder="1" applyAlignment="1">
      <alignment horizontal="center"/>
    </xf>
    <xf numFmtId="0" fontId="0" fillId="0" borderId="0" xfId="0" applyBorder="1" applyAlignment="1"/>
    <xf numFmtId="0" fontId="0" fillId="0" borderId="16" xfId="0" applyFont="1" applyBorder="1" applyAlignment="1"/>
    <xf numFmtId="0" fontId="0" fillId="0" borderId="0" xfId="0" applyBorder="1" applyAlignment="1">
      <alignment horizontal="right"/>
    </xf>
    <xf numFmtId="0" fontId="0" fillId="0" borderId="17" xfId="0" applyFont="1" applyBorder="1" applyAlignment="1">
      <alignment horizontal="center"/>
    </xf>
    <xf numFmtId="0" fontId="0" fillId="0" borderId="18" xfId="0" applyBorder="1" applyAlignment="1"/>
    <xf numFmtId="0" fontId="0" fillId="0" borderId="19" xfId="0" applyFont="1" applyBorder="1" applyAlignment="1"/>
    <xf numFmtId="0" fontId="11" fillId="0" borderId="20" xfId="1" applyNumberFormat="1" applyFont="1" applyFill="1" applyBorder="1" applyAlignment="1" applyProtection="1">
      <alignment horizontal="right"/>
    </xf>
    <xf numFmtId="0" fontId="0" fillId="0" borderId="2" xfId="0" applyNumberFormat="1" applyBorder="1" applyAlignment="1"/>
    <xf numFmtId="0" fontId="1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0" fillId="0" borderId="0" xfId="0" applyFont="1" applyAlignment="1"/>
    <xf numFmtId="168" fontId="11" fillId="0" borderId="0" xfId="0" applyNumberFormat="1" applyFont="1" applyAlignment="1"/>
    <xf numFmtId="168" fontId="0" fillId="0" borderId="0" xfId="0" applyNumberFormat="1" applyAlignment="1"/>
    <xf numFmtId="0" fontId="18" fillId="0" borderId="4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169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yperlink" xfId="6" builtinId="8"/>
    <cellStyle name="Normal" xfId="0" builtinId="0"/>
    <cellStyle name="Normal_A" xfId="7"/>
    <cellStyle name="Normal_A_1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6867897222471985"/>
          <c:y val="3.6303630363036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877176059384"/>
          <c:y val="0.24752555024478601"/>
          <c:w val="0.80424207617671495"/>
          <c:h val="0.544556210538529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1'!$H$21:$H$466</c:f>
              <c:numCache>
                <c:formatCode>General</c:formatCode>
                <c:ptCount val="446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8">
                  <c:v>7.3800000001938315E-2</c:v>
                </c:pt>
                <c:pt idx="29">
                  <c:v>7.8280000001541339E-2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0">
                  <c:v>9.3599999963771552E-3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4">
                  <c:v>-3.5199999983888119E-3</c:v>
                </c:pt>
                <c:pt idx="215">
                  <c:v>1.1120000002847519E-2</c:v>
                </c:pt>
                <c:pt idx="218">
                  <c:v>0</c:v>
                </c:pt>
                <c:pt idx="219">
                  <c:v>4.9999999973806553E-3</c:v>
                </c:pt>
                <c:pt idx="220">
                  <c:v>-1.6640000001643784E-2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27">
                  <c:v>1.640000002225861E-3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3">
                  <c:v>5.9600000022328459E-3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2">
                  <c:v>-3.9599999945494346E-3</c:v>
                </c:pt>
                <c:pt idx="253">
                  <c:v>1.1040000004868489E-2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8-4044-A280-10620F3B520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1'!$I$21:$I$466</c:f>
              <c:numCache>
                <c:formatCode>General</c:formatCode>
                <c:ptCount val="446"/>
                <c:pt idx="54">
                  <c:v>0.15915999999560881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66">
                  <c:v>3.6119999997026753E-2</c:v>
                </c:pt>
                <c:pt idx="69">
                  <c:v>2.659999999741558E-2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3">
                  <c:v>1.2759999997797422E-2</c:v>
                </c:pt>
                <c:pt idx="105">
                  <c:v>1.359999999840511E-2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1">
                  <c:v>2.1680000005289912E-2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0">
                  <c:v>7.1199999947566539E-3</c:v>
                </c:pt>
                <c:pt idx="153">
                  <c:v>6.1600000044563785E-3</c:v>
                </c:pt>
                <c:pt idx="159">
                  <c:v>7.2000000363914296E-4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  <c:pt idx="270">
                  <c:v>-1.8439999999827705E-2</c:v>
                </c:pt>
                <c:pt idx="283">
                  <c:v>-2.9880000001867302E-2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30">
                  <c:v>-4.7560000006342307E-2</c:v>
                </c:pt>
                <c:pt idx="333">
                  <c:v>-5.4799999998067506E-2</c:v>
                </c:pt>
                <c:pt idx="334">
                  <c:v>-5.7439999996859115E-2</c:v>
                </c:pt>
                <c:pt idx="336">
                  <c:v>-5.6600000003527384E-2</c:v>
                </c:pt>
                <c:pt idx="338">
                  <c:v>-6.220000000030268E-2</c:v>
                </c:pt>
                <c:pt idx="339">
                  <c:v>-5.9320000000298023E-2</c:v>
                </c:pt>
                <c:pt idx="340">
                  <c:v>-5.8439999993424863E-2</c:v>
                </c:pt>
                <c:pt idx="342">
                  <c:v>-5.5599999999685679E-2</c:v>
                </c:pt>
                <c:pt idx="343">
                  <c:v>-6.3640000000305008E-2</c:v>
                </c:pt>
                <c:pt idx="344">
                  <c:v>-6.3640000000305008E-2</c:v>
                </c:pt>
                <c:pt idx="347">
                  <c:v>-7.0639999998093117E-2</c:v>
                </c:pt>
                <c:pt idx="348">
                  <c:v>-5.9560000001511071E-2</c:v>
                </c:pt>
                <c:pt idx="362">
                  <c:v>-7.091999999829568E-2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8-4044-A280-10620F3B520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1'!$J$21:$J$466</c:f>
              <c:numCache>
                <c:formatCode>General</c:formatCode>
                <c:ptCount val="446"/>
                <c:pt idx="121">
                  <c:v>1.396000000386266E-2</c:v>
                </c:pt>
                <c:pt idx="288">
                  <c:v>-2.4020000004384201E-2</c:v>
                </c:pt>
                <c:pt idx="289">
                  <c:v>-2.4020000004384201E-2</c:v>
                </c:pt>
                <c:pt idx="308">
                  <c:v>-3.6419999996724073E-2</c:v>
                </c:pt>
                <c:pt idx="315">
                  <c:v>-4.7220000000379514E-2</c:v>
                </c:pt>
                <c:pt idx="320">
                  <c:v>-4.2100000006030314E-2</c:v>
                </c:pt>
                <c:pt idx="326">
                  <c:v>-5.9459999996761326E-2</c:v>
                </c:pt>
                <c:pt idx="327">
                  <c:v>-5.7359999998880085E-2</c:v>
                </c:pt>
                <c:pt idx="328">
                  <c:v>-5.6659999994735699E-2</c:v>
                </c:pt>
                <c:pt idx="329">
                  <c:v>-5.3159999995841645E-2</c:v>
                </c:pt>
                <c:pt idx="353">
                  <c:v>-6.7799999997077975E-2</c:v>
                </c:pt>
                <c:pt idx="380">
                  <c:v>-8.1080000003566965E-2</c:v>
                </c:pt>
                <c:pt idx="387">
                  <c:v>-8.8800000004994217E-2</c:v>
                </c:pt>
                <c:pt idx="390">
                  <c:v>-9.345999999641208E-2</c:v>
                </c:pt>
                <c:pt idx="414">
                  <c:v>-0.10712000000057742</c:v>
                </c:pt>
                <c:pt idx="416">
                  <c:v>-0.10796000000118511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68-4044-A280-10620F3B520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1'!$K$21:$K$466</c:f>
              <c:numCache>
                <c:formatCode>General</c:formatCode>
                <c:ptCount val="446"/>
                <c:pt idx="96">
                  <c:v>2.0400000001245644E-2</c:v>
                </c:pt>
                <c:pt idx="132">
                  <c:v>1.4179999998304993E-2</c:v>
                </c:pt>
                <c:pt idx="278">
                  <c:v>-2.0839999997406267E-2</c:v>
                </c:pt>
                <c:pt idx="280">
                  <c:v>-2.9600000001664739E-2</c:v>
                </c:pt>
                <c:pt idx="286">
                  <c:v>-3.5439999999653082E-2</c:v>
                </c:pt>
                <c:pt idx="290">
                  <c:v>-2.771999999822583E-2</c:v>
                </c:pt>
                <c:pt idx="304">
                  <c:v>-2.9399999999441206E-2</c:v>
                </c:pt>
                <c:pt idx="319">
                  <c:v>-4.8779999997350387E-2</c:v>
                </c:pt>
                <c:pt idx="331">
                  <c:v>-5.8499999999185093E-2</c:v>
                </c:pt>
                <c:pt idx="332">
                  <c:v>-5.7639999999082647E-2</c:v>
                </c:pt>
                <c:pt idx="335">
                  <c:v>-6.0579999997571576E-2</c:v>
                </c:pt>
                <c:pt idx="337">
                  <c:v>-6.0259999998379499E-2</c:v>
                </c:pt>
                <c:pt idx="341">
                  <c:v>-6.242000000202097E-2</c:v>
                </c:pt>
                <c:pt idx="345">
                  <c:v>-6.5760000004956964E-2</c:v>
                </c:pt>
                <c:pt idx="349">
                  <c:v>-6.7200000004959293E-2</c:v>
                </c:pt>
                <c:pt idx="350">
                  <c:v>-6.775999999808846E-2</c:v>
                </c:pt>
                <c:pt idx="351">
                  <c:v>-6.7139999999199063E-2</c:v>
                </c:pt>
                <c:pt idx="352">
                  <c:v>-6.6160000002128072E-2</c:v>
                </c:pt>
                <c:pt idx="354">
                  <c:v>-6.7360000000917353E-2</c:v>
                </c:pt>
                <c:pt idx="355">
                  <c:v>-6.8800000000919681E-2</c:v>
                </c:pt>
                <c:pt idx="356">
                  <c:v>-6.9400000000314321E-2</c:v>
                </c:pt>
                <c:pt idx="357">
                  <c:v>-6.8119999996270053E-2</c:v>
                </c:pt>
                <c:pt idx="358">
                  <c:v>-6.648000000132015E-2</c:v>
                </c:pt>
                <c:pt idx="359">
                  <c:v>-7.2479999995266553E-2</c:v>
                </c:pt>
                <c:pt idx="360">
                  <c:v>-6.6600000005564652E-2</c:v>
                </c:pt>
                <c:pt idx="361">
                  <c:v>-7.6219999995373655E-2</c:v>
                </c:pt>
                <c:pt idx="363">
                  <c:v>-7.6539999994565733E-2</c:v>
                </c:pt>
                <c:pt idx="364">
                  <c:v>-8.879999999771826E-2</c:v>
                </c:pt>
                <c:pt idx="365">
                  <c:v>-7.7879999997094274E-2</c:v>
                </c:pt>
                <c:pt idx="366">
                  <c:v>-7.7659999995375983E-2</c:v>
                </c:pt>
                <c:pt idx="367">
                  <c:v>-7.519999999931315E-2</c:v>
                </c:pt>
                <c:pt idx="368">
                  <c:v>-7.7120000001741573E-2</c:v>
                </c:pt>
                <c:pt idx="369">
                  <c:v>-7.4999999997089617E-2</c:v>
                </c:pt>
                <c:pt idx="370">
                  <c:v>-7.3420000000623986E-2</c:v>
                </c:pt>
                <c:pt idx="371">
                  <c:v>-7.3420000000623986E-2</c:v>
                </c:pt>
                <c:pt idx="372">
                  <c:v>-7.3420000000623986E-2</c:v>
                </c:pt>
                <c:pt idx="373">
                  <c:v>-7.3420000000623986E-2</c:v>
                </c:pt>
                <c:pt idx="374">
                  <c:v>-8.4199999997508712E-2</c:v>
                </c:pt>
                <c:pt idx="375">
                  <c:v>-8.1079999996291008E-2</c:v>
                </c:pt>
                <c:pt idx="376">
                  <c:v>-8.2340000000840519E-2</c:v>
                </c:pt>
                <c:pt idx="377">
                  <c:v>-8.3080000003974419E-2</c:v>
                </c:pt>
                <c:pt idx="378">
                  <c:v>-8.2499999996798579E-2</c:v>
                </c:pt>
                <c:pt idx="379">
                  <c:v>-8.1980000002658926E-2</c:v>
                </c:pt>
                <c:pt idx="381">
                  <c:v>-8.7360000004991889E-2</c:v>
                </c:pt>
                <c:pt idx="382">
                  <c:v>-8.8100000000849832E-2</c:v>
                </c:pt>
                <c:pt idx="383">
                  <c:v>-8.8160000006610062E-2</c:v>
                </c:pt>
                <c:pt idx="384">
                  <c:v>-8.887999999569729E-2</c:v>
                </c:pt>
                <c:pt idx="385">
                  <c:v>-8.894000000145752E-2</c:v>
                </c:pt>
                <c:pt idx="386">
                  <c:v>-8.8840000003983732E-2</c:v>
                </c:pt>
                <c:pt idx="388">
                  <c:v>-8.7900000005902257E-2</c:v>
                </c:pt>
                <c:pt idx="391">
                  <c:v>-9.4080000002577435E-2</c:v>
                </c:pt>
                <c:pt idx="393">
                  <c:v>-9.1520000001764856E-2</c:v>
                </c:pt>
                <c:pt idx="396">
                  <c:v>-9.7759999996924307E-2</c:v>
                </c:pt>
                <c:pt idx="397">
                  <c:v>-9.6499999999650754E-2</c:v>
                </c:pt>
                <c:pt idx="398">
                  <c:v>-9.88599999982398E-2</c:v>
                </c:pt>
                <c:pt idx="400">
                  <c:v>-0.10081999999965774</c:v>
                </c:pt>
                <c:pt idx="401">
                  <c:v>-9.9459999997634441E-2</c:v>
                </c:pt>
                <c:pt idx="402">
                  <c:v>-9.9139999998442363E-2</c:v>
                </c:pt>
                <c:pt idx="403">
                  <c:v>-9.907999999995809E-2</c:v>
                </c:pt>
                <c:pt idx="404">
                  <c:v>-0.10160000000178115</c:v>
                </c:pt>
                <c:pt idx="405">
                  <c:v>-0.10224000000016531</c:v>
                </c:pt>
                <c:pt idx="406">
                  <c:v>-0.10140000000683358</c:v>
                </c:pt>
                <c:pt idx="407">
                  <c:v>-0.1024600000018836</c:v>
                </c:pt>
                <c:pt idx="408">
                  <c:v>-0.1024600000018836</c:v>
                </c:pt>
                <c:pt idx="409">
                  <c:v>-0.10828000000037719</c:v>
                </c:pt>
                <c:pt idx="410">
                  <c:v>-0.10302000000228873</c:v>
                </c:pt>
                <c:pt idx="411">
                  <c:v>-0.1030999999929918</c:v>
                </c:pt>
                <c:pt idx="412">
                  <c:v>-0.1019799999994575</c:v>
                </c:pt>
                <c:pt idx="413">
                  <c:v>-0.10598000000027241</c:v>
                </c:pt>
                <c:pt idx="415">
                  <c:v>-0.10721999999805121</c:v>
                </c:pt>
                <c:pt idx="417">
                  <c:v>-0.11086000000068452</c:v>
                </c:pt>
                <c:pt idx="418">
                  <c:v>-0.11070000000472646</c:v>
                </c:pt>
                <c:pt idx="419">
                  <c:v>-0.11544000000139931</c:v>
                </c:pt>
                <c:pt idx="420">
                  <c:v>-0.1155399999988731</c:v>
                </c:pt>
                <c:pt idx="421">
                  <c:v>-0.12140000000363216</c:v>
                </c:pt>
                <c:pt idx="422">
                  <c:v>-0.12139999993087258</c:v>
                </c:pt>
                <c:pt idx="426">
                  <c:v>-0.12911999999778345</c:v>
                </c:pt>
                <c:pt idx="427">
                  <c:v>-0.13178000000334578</c:v>
                </c:pt>
                <c:pt idx="428">
                  <c:v>-0.13464000000385568</c:v>
                </c:pt>
                <c:pt idx="429">
                  <c:v>-0.12789999999949941</c:v>
                </c:pt>
                <c:pt idx="430">
                  <c:v>-0.14110000000073342</c:v>
                </c:pt>
                <c:pt idx="431">
                  <c:v>-0.13940000000002328</c:v>
                </c:pt>
                <c:pt idx="432">
                  <c:v>-0.14579999999841675</c:v>
                </c:pt>
                <c:pt idx="433">
                  <c:v>-0.14800000000104774</c:v>
                </c:pt>
                <c:pt idx="434">
                  <c:v>-0.14743999999336665</c:v>
                </c:pt>
                <c:pt idx="435">
                  <c:v>-0.14790000000357395</c:v>
                </c:pt>
                <c:pt idx="436">
                  <c:v>-0.14900000000488944</c:v>
                </c:pt>
                <c:pt idx="437">
                  <c:v>-0.15070000000559958</c:v>
                </c:pt>
                <c:pt idx="438">
                  <c:v>-0.15112000000226544</c:v>
                </c:pt>
                <c:pt idx="439">
                  <c:v>-0.15604000000166707</c:v>
                </c:pt>
                <c:pt idx="440">
                  <c:v>-0.15021999999589752</c:v>
                </c:pt>
                <c:pt idx="441">
                  <c:v>-0.15130000000499422</c:v>
                </c:pt>
                <c:pt idx="442">
                  <c:v>-0.15227999999478925</c:v>
                </c:pt>
                <c:pt idx="443">
                  <c:v>-0.15215999999782071</c:v>
                </c:pt>
                <c:pt idx="444">
                  <c:v>-0.15531999999802792</c:v>
                </c:pt>
                <c:pt idx="445">
                  <c:v>-0.15600000000267755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8-4044-A280-10620F3B520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1'!$L$21:$L$466</c:f>
              <c:numCache>
                <c:formatCode>General</c:formatCode>
                <c:ptCount val="4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68-4044-A280-10620F3B520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1'!$M$21:$M$466</c:f>
              <c:numCache>
                <c:formatCode>General</c:formatCode>
                <c:ptCount val="4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68-4044-A280-10620F3B520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1'!$N$21:$N$466</c:f>
              <c:numCache>
                <c:formatCode>General</c:formatCode>
                <c:ptCount val="446"/>
                <c:pt idx="303">
                  <c:v>-3.5560000003897585E-2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68-4044-A280-10620F3B520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1'!$O$21:$O$466</c:f>
              <c:numCache>
                <c:formatCode>General</c:formatCode>
                <c:ptCount val="446"/>
                <c:pt idx="217">
                  <c:v>2.7861474381996376E-2</c:v>
                </c:pt>
                <c:pt idx="218">
                  <c:v>2.724789307906908E-2</c:v>
                </c:pt>
                <c:pt idx="219">
                  <c:v>2.724789307906908E-2</c:v>
                </c:pt>
                <c:pt idx="220">
                  <c:v>2.6774558931096596E-2</c:v>
                </c:pt>
                <c:pt idx="221">
                  <c:v>2.2567144282452285E-2</c:v>
                </c:pt>
                <c:pt idx="222">
                  <c:v>2.1725661352723424E-2</c:v>
                </c:pt>
                <c:pt idx="223">
                  <c:v>2.1725661352723424E-2</c:v>
                </c:pt>
                <c:pt idx="224">
                  <c:v>2.1725661352723424E-2</c:v>
                </c:pt>
                <c:pt idx="225">
                  <c:v>2.1725661352723424E-2</c:v>
                </c:pt>
                <c:pt idx="226">
                  <c:v>2.1620475986507317E-2</c:v>
                </c:pt>
                <c:pt idx="227">
                  <c:v>1.8079235323898355E-2</c:v>
                </c:pt>
                <c:pt idx="228">
                  <c:v>1.7202690605430788E-2</c:v>
                </c:pt>
                <c:pt idx="229">
                  <c:v>1.7044912556106628E-2</c:v>
                </c:pt>
                <c:pt idx="230">
                  <c:v>1.6817010929305064E-2</c:v>
                </c:pt>
                <c:pt idx="231">
                  <c:v>1.6606640196872847E-2</c:v>
                </c:pt>
                <c:pt idx="232">
                  <c:v>1.6606640196872847E-2</c:v>
                </c:pt>
                <c:pt idx="233">
                  <c:v>1.6589109302503496E-2</c:v>
                </c:pt>
                <c:pt idx="234">
                  <c:v>1.6518985725026088E-2</c:v>
                </c:pt>
                <c:pt idx="235">
                  <c:v>1.2890090590570374E-2</c:v>
                </c:pt>
                <c:pt idx="236">
                  <c:v>1.2872559696201023E-2</c:v>
                </c:pt>
                <c:pt idx="237">
                  <c:v>1.2486880020075293E-2</c:v>
                </c:pt>
                <c:pt idx="238">
                  <c:v>1.2486880020075293E-2</c:v>
                </c:pt>
                <c:pt idx="239">
                  <c:v>1.2399225548228537E-2</c:v>
                </c:pt>
                <c:pt idx="240">
                  <c:v>1.1943422294625403E-2</c:v>
                </c:pt>
                <c:pt idx="241">
                  <c:v>1.1557742618499674E-2</c:v>
                </c:pt>
                <c:pt idx="242">
                  <c:v>1.1399964569175514E-2</c:v>
                </c:pt>
                <c:pt idx="243">
                  <c:v>1.1084408470527191E-2</c:v>
                </c:pt>
                <c:pt idx="244">
                  <c:v>1.0926630421203027E-2</c:v>
                </c:pt>
                <c:pt idx="245">
                  <c:v>7.9113165896746059E-3</c:v>
                </c:pt>
                <c:pt idx="246">
                  <c:v>6.8244011387748257E-3</c:v>
                </c:pt>
                <c:pt idx="247">
                  <c:v>6.7542775612974212E-3</c:v>
                </c:pt>
                <c:pt idx="248">
                  <c:v>6.7542775612974212E-3</c:v>
                </c:pt>
                <c:pt idx="249">
                  <c:v>6.4036596739103953E-3</c:v>
                </c:pt>
                <c:pt idx="250">
                  <c:v>2.0910596590499771E-3</c:v>
                </c:pt>
                <c:pt idx="251">
                  <c:v>1.7755035604016534E-3</c:v>
                </c:pt>
                <c:pt idx="252">
                  <c:v>1.7755035604016534E-3</c:v>
                </c:pt>
                <c:pt idx="253">
                  <c:v>1.7755035604016534E-3</c:v>
                </c:pt>
                <c:pt idx="254">
                  <c:v>1.6177255110774932E-3</c:v>
                </c:pt>
                <c:pt idx="255">
                  <c:v>8.2883526445668571E-4</c:v>
                </c:pt>
                <c:pt idx="256">
                  <c:v>4.9574827143901087E-4</c:v>
                </c:pt>
                <c:pt idx="257">
                  <c:v>-3.2909249123408667E-3</c:v>
                </c:pt>
                <c:pt idx="258">
                  <c:v>-3.904506215268163E-3</c:v>
                </c:pt>
                <c:pt idx="259">
                  <c:v>-4.1324078420697311E-3</c:v>
                </c:pt>
                <c:pt idx="260">
                  <c:v>-4.2200623139164867E-3</c:v>
                </c:pt>
                <c:pt idx="261">
                  <c:v>-7.4457468778771213E-3</c:v>
                </c:pt>
                <c:pt idx="262">
                  <c:v>-7.6035249272012884E-3</c:v>
                </c:pt>
                <c:pt idx="263">
                  <c:v>-8.3924151738220959E-3</c:v>
                </c:pt>
                <c:pt idx="264">
                  <c:v>-8.8657493217945763E-3</c:v>
                </c:pt>
                <c:pt idx="265">
                  <c:v>-9.970195667063711E-3</c:v>
                </c:pt>
                <c:pt idx="266">
                  <c:v>-1.2512175350619645E-2</c:v>
                </c:pt>
                <c:pt idx="267">
                  <c:v>-1.3441312752195268E-2</c:v>
                </c:pt>
                <c:pt idx="268">
                  <c:v>-1.3984770477645153E-2</c:v>
                </c:pt>
                <c:pt idx="269">
                  <c:v>-1.4230202998816076E-2</c:v>
                </c:pt>
                <c:pt idx="270">
                  <c:v>-1.4247733893185427E-2</c:v>
                </c:pt>
                <c:pt idx="271">
                  <c:v>-1.430032657629348E-2</c:v>
                </c:pt>
                <c:pt idx="272">
                  <c:v>-1.430032657629348E-2</c:v>
                </c:pt>
                <c:pt idx="273">
                  <c:v>-1.4317857470662831E-2</c:v>
                </c:pt>
                <c:pt idx="274">
                  <c:v>-1.4317857470662831E-2</c:v>
                </c:pt>
                <c:pt idx="275">
                  <c:v>-1.4317857470662831E-2</c:v>
                </c:pt>
                <c:pt idx="276">
                  <c:v>-1.445810462561764E-2</c:v>
                </c:pt>
                <c:pt idx="277">
                  <c:v>-1.5334649344085204E-2</c:v>
                </c:pt>
                <c:pt idx="278">
                  <c:v>-1.8542803013676487E-2</c:v>
                </c:pt>
                <c:pt idx="279">
                  <c:v>-1.8735642851739356E-2</c:v>
                </c:pt>
                <c:pt idx="280">
                  <c:v>-1.8858359112324814E-2</c:v>
                </c:pt>
                <c:pt idx="281">
                  <c:v>-1.9664780253314973E-2</c:v>
                </c:pt>
                <c:pt idx="282">
                  <c:v>-2.3083304655338477E-2</c:v>
                </c:pt>
                <c:pt idx="283">
                  <c:v>-2.4187751000607605E-2</c:v>
                </c:pt>
                <c:pt idx="284">
                  <c:v>-2.4398121733039818E-2</c:v>
                </c:pt>
                <c:pt idx="285">
                  <c:v>-2.4398121733039818E-2</c:v>
                </c:pt>
                <c:pt idx="286">
                  <c:v>-2.4766270514796199E-2</c:v>
                </c:pt>
                <c:pt idx="287">
                  <c:v>-2.5029233930336466E-2</c:v>
                </c:pt>
                <c:pt idx="288">
                  <c:v>-2.5274666451507388E-2</c:v>
                </c:pt>
                <c:pt idx="289">
                  <c:v>-2.5274666451507388E-2</c:v>
                </c:pt>
                <c:pt idx="290">
                  <c:v>-2.5712938810741166E-2</c:v>
                </c:pt>
                <c:pt idx="291">
                  <c:v>-2.928924126208883E-2</c:v>
                </c:pt>
                <c:pt idx="292">
                  <c:v>-2.9464550205782342E-2</c:v>
                </c:pt>
                <c:pt idx="293">
                  <c:v>-2.9622328255106509E-2</c:v>
                </c:pt>
                <c:pt idx="294">
                  <c:v>-2.9832698987538722E-2</c:v>
                </c:pt>
                <c:pt idx="295">
                  <c:v>-3.0025538825601585E-2</c:v>
                </c:pt>
                <c:pt idx="296">
                  <c:v>-3.0586527445420827E-2</c:v>
                </c:pt>
                <c:pt idx="297">
                  <c:v>-3.0709243706006285E-2</c:v>
                </c:pt>
                <c:pt idx="298">
                  <c:v>-3.1287763220194879E-2</c:v>
                </c:pt>
                <c:pt idx="299">
                  <c:v>-3.311097623460741E-2</c:v>
                </c:pt>
                <c:pt idx="300">
                  <c:v>-3.3409001438886386E-2</c:v>
                </c:pt>
                <c:pt idx="301">
                  <c:v>-3.512702908708281E-2</c:v>
                </c:pt>
                <c:pt idx="302">
                  <c:v>-3.512702908708281E-2</c:v>
                </c:pt>
                <c:pt idx="303">
                  <c:v>-3.512702908708281E-2</c:v>
                </c:pt>
                <c:pt idx="304">
                  <c:v>-3.5337399819515031E-2</c:v>
                </c:pt>
                <c:pt idx="305">
                  <c:v>-3.5460116080100482E-2</c:v>
                </c:pt>
                <c:pt idx="306">
                  <c:v>-3.5547770551947244E-2</c:v>
                </c:pt>
                <c:pt idx="307">
                  <c:v>-3.6021104699919732E-2</c:v>
                </c:pt>
                <c:pt idx="308">
                  <c:v>-3.6231475432351945E-2</c:v>
                </c:pt>
                <c:pt idx="309">
                  <c:v>-3.6389253481676098E-2</c:v>
                </c:pt>
                <c:pt idx="310">
                  <c:v>-3.9544814468159342E-2</c:v>
                </c:pt>
                <c:pt idx="311">
                  <c:v>-4.064926081342847E-2</c:v>
                </c:pt>
                <c:pt idx="312">
                  <c:v>-4.0877162440230028E-2</c:v>
                </c:pt>
                <c:pt idx="313">
                  <c:v>-4.1140125855770301E-2</c:v>
                </c:pt>
                <c:pt idx="314">
                  <c:v>-4.1210249433247706E-2</c:v>
                </c:pt>
                <c:pt idx="315">
                  <c:v>-4.4909268145180828E-2</c:v>
                </c:pt>
                <c:pt idx="316">
                  <c:v>-4.4926799039550186E-2</c:v>
                </c:pt>
                <c:pt idx="317">
                  <c:v>-4.5803343758017742E-2</c:v>
                </c:pt>
                <c:pt idx="318">
                  <c:v>-4.5926060018603207E-2</c:v>
                </c:pt>
                <c:pt idx="319">
                  <c:v>-4.5926060018603207E-2</c:v>
                </c:pt>
                <c:pt idx="320">
                  <c:v>-4.664482668774661E-2</c:v>
                </c:pt>
                <c:pt idx="321">
                  <c:v>-4.9958165723554007E-2</c:v>
                </c:pt>
                <c:pt idx="322">
                  <c:v>-5.067693239269741E-2</c:v>
                </c:pt>
                <c:pt idx="323">
                  <c:v>-5.1080142963192479E-2</c:v>
                </c:pt>
                <c:pt idx="324">
                  <c:v>-5.1080142963192479E-2</c:v>
                </c:pt>
                <c:pt idx="325">
                  <c:v>-5.1080142963192479E-2</c:v>
                </c:pt>
                <c:pt idx="326">
                  <c:v>-5.1693724266119775E-2</c:v>
                </c:pt>
                <c:pt idx="327">
                  <c:v>-5.1693724266119775E-2</c:v>
                </c:pt>
                <c:pt idx="328">
                  <c:v>-5.1693724266119775E-2</c:v>
                </c:pt>
                <c:pt idx="329">
                  <c:v>-5.1693724266119775E-2</c:v>
                </c:pt>
                <c:pt idx="330">
                  <c:v>-5.4849285252603019E-2</c:v>
                </c:pt>
                <c:pt idx="331">
                  <c:v>-5.5497928344269004E-2</c:v>
                </c:pt>
                <c:pt idx="332">
                  <c:v>-5.5883608020394743E-2</c:v>
                </c:pt>
                <c:pt idx="333">
                  <c:v>-5.6286818590889826E-2</c:v>
                </c:pt>
                <c:pt idx="334">
                  <c:v>-5.6760152738862299E-2</c:v>
                </c:pt>
                <c:pt idx="335">
                  <c:v>-5.6970523471294512E-2</c:v>
                </c:pt>
                <c:pt idx="336">
                  <c:v>-5.6988054365663871E-2</c:v>
                </c:pt>
                <c:pt idx="337">
                  <c:v>-5.7303610464312191E-2</c:v>
                </c:pt>
                <c:pt idx="338">
                  <c:v>-5.9267070633679544E-2</c:v>
                </c:pt>
                <c:pt idx="339">
                  <c:v>-5.9985837302822947E-2</c:v>
                </c:pt>
                <c:pt idx="340">
                  <c:v>-6.070460397196635E-2</c:v>
                </c:pt>
                <c:pt idx="341">
                  <c:v>-6.0774727549443755E-2</c:v>
                </c:pt>
                <c:pt idx="342">
                  <c:v>-6.0932505598767908E-2</c:v>
                </c:pt>
                <c:pt idx="343">
                  <c:v>-6.2194729993361203E-2</c:v>
                </c:pt>
                <c:pt idx="344">
                  <c:v>-6.2194729993361203E-2</c:v>
                </c:pt>
                <c:pt idx="345">
                  <c:v>-6.2825842190657843E-2</c:v>
                </c:pt>
                <c:pt idx="346">
                  <c:v>-6.3956584877481001E-2</c:v>
                </c:pt>
                <c:pt idx="347">
                  <c:v>-6.5262636507997684E-2</c:v>
                </c:pt>
                <c:pt idx="348">
                  <c:v>-6.5806094233447562E-2</c:v>
                </c:pt>
                <c:pt idx="349">
                  <c:v>-6.6542391796960323E-2</c:v>
                </c:pt>
                <c:pt idx="350">
                  <c:v>-6.6665108057545788E-2</c:v>
                </c:pt>
                <c:pt idx="351">
                  <c:v>-6.6752762529392537E-2</c:v>
                </c:pt>
                <c:pt idx="352">
                  <c:v>-6.6770293423761895E-2</c:v>
                </c:pt>
                <c:pt idx="353">
                  <c:v>-6.7068318628040857E-2</c:v>
                </c:pt>
                <c:pt idx="354">
                  <c:v>-6.7120911311148918E-2</c:v>
                </c:pt>
                <c:pt idx="355">
                  <c:v>-6.7243627571734368E-2</c:v>
                </c:pt>
                <c:pt idx="356">
                  <c:v>-6.803251781835519E-2</c:v>
                </c:pt>
                <c:pt idx="357">
                  <c:v>-7.0767337339973979E-2</c:v>
                </c:pt>
                <c:pt idx="358">
                  <c:v>-7.1170547910469062E-2</c:v>
                </c:pt>
                <c:pt idx="359">
                  <c:v>-7.1433511326009336E-2</c:v>
                </c:pt>
                <c:pt idx="360">
                  <c:v>-7.1889314579612465E-2</c:v>
                </c:pt>
                <c:pt idx="361">
                  <c:v>-7.6289569066319646E-2</c:v>
                </c:pt>
                <c:pt idx="362">
                  <c:v>-7.6289569066319646E-2</c:v>
                </c:pt>
                <c:pt idx="363">
                  <c:v>-7.6394754432535752E-2</c:v>
                </c:pt>
                <c:pt idx="364">
                  <c:v>-7.6447347115643799E-2</c:v>
                </c:pt>
                <c:pt idx="365">
                  <c:v>-7.6780434108661477E-2</c:v>
                </c:pt>
                <c:pt idx="366">
                  <c:v>-7.6938212157985644E-2</c:v>
                </c:pt>
                <c:pt idx="367">
                  <c:v>-7.7060928418571095E-2</c:v>
                </c:pt>
                <c:pt idx="368">
                  <c:v>-7.7341422728480713E-2</c:v>
                </c:pt>
                <c:pt idx="369">
                  <c:v>-7.749920077780488E-2</c:v>
                </c:pt>
                <c:pt idx="370">
                  <c:v>-7.7797225982083856E-2</c:v>
                </c:pt>
                <c:pt idx="371">
                  <c:v>-7.7797225982083856E-2</c:v>
                </c:pt>
                <c:pt idx="372">
                  <c:v>-7.7797225982083856E-2</c:v>
                </c:pt>
                <c:pt idx="373">
                  <c:v>-7.7797225982083856E-2</c:v>
                </c:pt>
                <c:pt idx="374">
                  <c:v>-8.0304143876901088E-2</c:v>
                </c:pt>
                <c:pt idx="375">
                  <c:v>-8.1776739003926596E-2</c:v>
                </c:pt>
                <c:pt idx="376">
                  <c:v>-8.1916986158881405E-2</c:v>
                </c:pt>
                <c:pt idx="377">
                  <c:v>-8.2215011363160381E-2</c:v>
                </c:pt>
                <c:pt idx="378">
                  <c:v>-8.2320196729376488E-2</c:v>
                </c:pt>
                <c:pt idx="379">
                  <c:v>-8.2390320306853893E-2</c:v>
                </c:pt>
                <c:pt idx="380">
                  <c:v>-8.2916247137934426E-2</c:v>
                </c:pt>
                <c:pt idx="381">
                  <c:v>-8.6580204061128846E-2</c:v>
                </c:pt>
                <c:pt idx="382">
                  <c:v>-8.6878229265407822E-2</c:v>
                </c:pt>
                <c:pt idx="383">
                  <c:v>-8.6930821948515868E-2</c:v>
                </c:pt>
                <c:pt idx="384">
                  <c:v>-8.7298970730272249E-2</c:v>
                </c:pt>
                <c:pt idx="385">
                  <c:v>-8.7351563413380309E-2</c:v>
                </c:pt>
                <c:pt idx="386">
                  <c:v>-8.7526872357073821E-2</c:v>
                </c:pt>
                <c:pt idx="387">
                  <c:v>-8.7579465040181867E-2</c:v>
                </c:pt>
                <c:pt idx="388">
                  <c:v>-8.7579465040181867E-2</c:v>
                </c:pt>
                <c:pt idx="389">
                  <c:v>-9.2155028470582559E-2</c:v>
                </c:pt>
                <c:pt idx="390">
                  <c:v>-9.2453053674861535E-2</c:v>
                </c:pt>
                <c:pt idx="391">
                  <c:v>-9.2558239041077642E-2</c:v>
                </c:pt>
                <c:pt idx="392">
                  <c:v>-9.2558239041077642E-2</c:v>
                </c:pt>
                <c:pt idx="393">
                  <c:v>-9.2593300829816344E-2</c:v>
                </c:pt>
                <c:pt idx="394">
                  <c:v>-9.4136019534319257E-2</c:v>
                </c:pt>
                <c:pt idx="395">
                  <c:v>-9.6520221168551024E-2</c:v>
                </c:pt>
                <c:pt idx="396">
                  <c:v>-9.718639515458638E-2</c:v>
                </c:pt>
                <c:pt idx="397">
                  <c:v>-9.7309111415171831E-2</c:v>
                </c:pt>
                <c:pt idx="398">
                  <c:v>-9.8150594344900699E-2</c:v>
                </c:pt>
                <c:pt idx="399">
                  <c:v>-9.8168125239270043E-2</c:v>
                </c:pt>
                <c:pt idx="400">
                  <c:v>-9.8378495971702257E-2</c:v>
                </c:pt>
                <c:pt idx="401">
                  <c:v>-9.8764175647827995E-2</c:v>
                </c:pt>
                <c:pt idx="402">
                  <c:v>-9.8764175647827995E-2</c:v>
                </c:pt>
                <c:pt idx="403">
                  <c:v>-9.9395287845124636E-2</c:v>
                </c:pt>
                <c:pt idx="404">
                  <c:v>-0.10221776183859019</c:v>
                </c:pt>
                <c:pt idx="405">
                  <c:v>-0.1024281325710224</c:v>
                </c:pt>
                <c:pt idx="406">
                  <c:v>-0.10296282484928762</c:v>
                </c:pt>
                <c:pt idx="407">
                  <c:v>-0.10297159029647229</c:v>
                </c:pt>
                <c:pt idx="408">
                  <c:v>-0.10297159029647229</c:v>
                </c:pt>
                <c:pt idx="409">
                  <c:v>-0.10298912119084166</c:v>
                </c:pt>
                <c:pt idx="410">
                  <c:v>-0.10319949192327388</c:v>
                </c:pt>
                <c:pt idx="411">
                  <c:v>-0.10344492444444478</c:v>
                </c:pt>
                <c:pt idx="412">
                  <c:v>-0.10719653583948596</c:v>
                </c:pt>
                <c:pt idx="413">
                  <c:v>-0.10763480819871976</c:v>
                </c:pt>
                <c:pt idx="414">
                  <c:v>-0.10863406917777277</c:v>
                </c:pt>
                <c:pt idx="415">
                  <c:v>-0.10872172364961952</c:v>
                </c:pt>
                <c:pt idx="416">
                  <c:v>-0.10901974885389851</c:v>
                </c:pt>
                <c:pt idx="417">
                  <c:v>-0.11243827325592201</c:v>
                </c:pt>
                <c:pt idx="418">
                  <c:v>-0.11299926187574125</c:v>
                </c:pt>
                <c:pt idx="419">
                  <c:v>-0.11820593750343858</c:v>
                </c:pt>
                <c:pt idx="420">
                  <c:v>-0.11838124644713208</c:v>
                </c:pt>
                <c:pt idx="421">
                  <c:v>-0.12334248955365851</c:v>
                </c:pt>
                <c:pt idx="422">
                  <c:v>-0.12334248955365851</c:v>
                </c:pt>
                <c:pt idx="423">
                  <c:v>-0.12389471272629307</c:v>
                </c:pt>
                <c:pt idx="424">
                  <c:v>-0.12396483630377048</c:v>
                </c:pt>
                <c:pt idx="425">
                  <c:v>-0.12400866353969386</c:v>
                </c:pt>
                <c:pt idx="426">
                  <c:v>-0.12984645136468784</c:v>
                </c:pt>
                <c:pt idx="427">
                  <c:v>-0.13379966804497656</c:v>
                </c:pt>
                <c:pt idx="428">
                  <c:v>-0.13450966926693528</c:v>
                </c:pt>
                <c:pt idx="429">
                  <c:v>-0.13478139812966022</c:v>
                </c:pt>
                <c:pt idx="430">
                  <c:v>-0.13955856684530846</c:v>
                </c:pt>
                <c:pt idx="431">
                  <c:v>-0.14012832091231237</c:v>
                </c:pt>
                <c:pt idx="432">
                  <c:v>-0.14359067255025926</c:v>
                </c:pt>
                <c:pt idx="433">
                  <c:v>-0.1450807985716541</c:v>
                </c:pt>
                <c:pt idx="434">
                  <c:v>-0.14555413271962658</c:v>
                </c:pt>
                <c:pt idx="435">
                  <c:v>-0.14569437987458139</c:v>
                </c:pt>
                <c:pt idx="436">
                  <c:v>-0.14841166850183085</c:v>
                </c:pt>
                <c:pt idx="437">
                  <c:v>-0.14920055874845164</c:v>
                </c:pt>
                <c:pt idx="438">
                  <c:v>-0.15018228883313534</c:v>
                </c:pt>
                <c:pt idx="439">
                  <c:v>-0.15019981972750468</c:v>
                </c:pt>
                <c:pt idx="440">
                  <c:v>-0.15026994330498208</c:v>
                </c:pt>
                <c:pt idx="441">
                  <c:v>-0.15051537582615301</c:v>
                </c:pt>
                <c:pt idx="442">
                  <c:v>-0.15058549940363042</c:v>
                </c:pt>
                <c:pt idx="443">
                  <c:v>-0.15065562298110782</c:v>
                </c:pt>
                <c:pt idx="444">
                  <c:v>-0.15447735795362641</c:v>
                </c:pt>
                <c:pt idx="445">
                  <c:v>-0.15586229860880516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68-4044-A280-10620F3B520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1'!$U$21:$U$466</c:f>
              <c:numCache>
                <c:formatCode>General</c:formatCode>
                <c:ptCount val="446"/>
                <c:pt idx="27">
                  <c:v>-0.18679999999585561</c:v>
                </c:pt>
                <c:pt idx="30">
                  <c:v>0.77836000000388594</c:v>
                </c:pt>
                <c:pt idx="188">
                  <c:v>0.26640000000043074</c:v>
                </c:pt>
                <c:pt idx="346">
                  <c:v>-1.0999999998603016E-2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68-4044-A280-10620F3B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4736"/>
        <c:axId val="1"/>
      </c:scatterChart>
      <c:valAx>
        <c:axId val="712994736"/>
        <c:scaling>
          <c:orientation val="minMax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2921692292535"/>
              <c:y val="0.88119089074261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33605220228384E-2"/>
              <c:y val="0.41914330015678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4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8663129996189"/>
          <c:y val="0.90429320097364063"/>
          <c:w val="0.80261079926183776"/>
          <c:h val="6.60069471514080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6644951140065146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915309446255"/>
          <c:y val="0.24671092257999233"/>
          <c:w val="0.81107491856677527"/>
          <c:h val="0.54605350864371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1'!$H$21:$H$466</c:f>
              <c:numCache>
                <c:formatCode>General</c:formatCode>
                <c:ptCount val="446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8">
                  <c:v>7.3800000001938315E-2</c:v>
                </c:pt>
                <c:pt idx="29">
                  <c:v>7.8280000001541339E-2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0">
                  <c:v>9.3599999963771552E-3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4">
                  <c:v>-3.5199999983888119E-3</c:v>
                </c:pt>
                <c:pt idx="215">
                  <c:v>1.1120000002847519E-2</c:v>
                </c:pt>
                <c:pt idx="218">
                  <c:v>0</c:v>
                </c:pt>
                <c:pt idx="219">
                  <c:v>4.9999999973806553E-3</c:v>
                </c:pt>
                <c:pt idx="220">
                  <c:v>-1.6640000001643784E-2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27">
                  <c:v>1.640000002225861E-3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3">
                  <c:v>5.9600000022328459E-3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2">
                  <c:v>-3.9599999945494346E-3</c:v>
                </c:pt>
                <c:pt idx="253">
                  <c:v>1.1040000004868489E-2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5B-4057-9D17-13D06D75E0E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1'!$I$21:$I$466</c:f>
              <c:numCache>
                <c:formatCode>General</c:formatCode>
                <c:ptCount val="446"/>
                <c:pt idx="54">
                  <c:v>0.15915999999560881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66">
                  <c:v>3.6119999997026753E-2</c:v>
                </c:pt>
                <c:pt idx="69">
                  <c:v>2.659999999741558E-2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3">
                  <c:v>1.2759999997797422E-2</c:v>
                </c:pt>
                <c:pt idx="105">
                  <c:v>1.359999999840511E-2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1">
                  <c:v>2.1680000005289912E-2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0">
                  <c:v>7.1199999947566539E-3</c:v>
                </c:pt>
                <c:pt idx="153">
                  <c:v>6.1600000044563785E-3</c:v>
                </c:pt>
                <c:pt idx="159">
                  <c:v>7.2000000363914296E-4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  <c:pt idx="270">
                  <c:v>-1.8439999999827705E-2</c:v>
                </c:pt>
                <c:pt idx="283">
                  <c:v>-2.9880000001867302E-2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30">
                  <c:v>-4.7560000006342307E-2</c:v>
                </c:pt>
                <c:pt idx="333">
                  <c:v>-5.4799999998067506E-2</c:v>
                </c:pt>
                <c:pt idx="334">
                  <c:v>-5.7439999996859115E-2</c:v>
                </c:pt>
                <c:pt idx="336">
                  <c:v>-5.6600000003527384E-2</c:v>
                </c:pt>
                <c:pt idx="338">
                  <c:v>-6.220000000030268E-2</c:v>
                </c:pt>
                <c:pt idx="339">
                  <c:v>-5.9320000000298023E-2</c:v>
                </c:pt>
                <c:pt idx="340">
                  <c:v>-5.8439999993424863E-2</c:v>
                </c:pt>
                <c:pt idx="342">
                  <c:v>-5.5599999999685679E-2</c:v>
                </c:pt>
                <c:pt idx="343">
                  <c:v>-6.3640000000305008E-2</c:v>
                </c:pt>
                <c:pt idx="344">
                  <c:v>-6.3640000000305008E-2</c:v>
                </c:pt>
                <c:pt idx="347">
                  <c:v>-7.0639999998093117E-2</c:v>
                </c:pt>
                <c:pt idx="348">
                  <c:v>-5.9560000001511071E-2</c:v>
                </c:pt>
                <c:pt idx="362">
                  <c:v>-7.091999999829568E-2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5B-4057-9D17-13D06D75E0E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1'!$J$21:$J$466</c:f>
              <c:numCache>
                <c:formatCode>General</c:formatCode>
                <c:ptCount val="446"/>
                <c:pt idx="121">
                  <c:v>1.396000000386266E-2</c:v>
                </c:pt>
                <c:pt idx="288">
                  <c:v>-2.4020000004384201E-2</c:v>
                </c:pt>
                <c:pt idx="289">
                  <c:v>-2.4020000004384201E-2</c:v>
                </c:pt>
                <c:pt idx="308">
                  <c:v>-3.6419999996724073E-2</c:v>
                </c:pt>
                <c:pt idx="315">
                  <c:v>-4.7220000000379514E-2</c:v>
                </c:pt>
                <c:pt idx="320">
                  <c:v>-4.2100000006030314E-2</c:v>
                </c:pt>
                <c:pt idx="326">
                  <c:v>-5.9459999996761326E-2</c:v>
                </c:pt>
                <c:pt idx="327">
                  <c:v>-5.7359999998880085E-2</c:v>
                </c:pt>
                <c:pt idx="328">
                  <c:v>-5.6659999994735699E-2</c:v>
                </c:pt>
                <c:pt idx="329">
                  <c:v>-5.3159999995841645E-2</c:v>
                </c:pt>
                <c:pt idx="353">
                  <c:v>-6.7799999997077975E-2</c:v>
                </c:pt>
                <c:pt idx="380">
                  <c:v>-8.1080000003566965E-2</c:v>
                </c:pt>
                <c:pt idx="387">
                  <c:v>-8.8800000004994217E-2</c:v>
                </c:pt>
                <c:pt idx="390">
                  <c:v>-9.345999999641208E-2</c:v>
                </c:pt>
                <c:pt idx="414">
                  <c:v>-0.10712000000057742</c:v>
                </c:pt>
                <c:pt idx="416">
                  <c:v>-0.10796000000118511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5B-4057-9D17-13D06D75E0E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1'!$K$21:$K$466</c:f>
              <c:numCache>
                <c:formatCode>General</c:formatCode>
                <c:ptCount val="446"/>
                <c:pt idx="96">
                  <c:v>2.0400000001245644E-2</c:v>
                </c:pt>
                <c:pt idx="132">
                  <c:v>1.4179999998304993E-2</c:v>
                </c:pt>
                <c:pt idx="278">
                  <c:v>-2.0839999997406267E-2</c:v>
                </c:pt>
                <c:pt idx="280">
                  <c:v>-2.9600000001664739E-2</c:v>
                </c:pt>
                <c:pt idx="286">
                  <c:v>-3.5439999999653082E-2</c:v>
                </c:pt>
                <c:pt idx="290">
                  <c:v>-2.771999999822583E-2</c:v>
                </c:pt>
                <c:pt idx="304">
                  <c:v>-2.9399999999441206E-2</c:v>
                </c:pt>
                <c:pt idx="319">
                  <c:v>-4.8779999997350387E-2</c:v>
                </c:pt>
                <c:pt idx="331">
                  <c:v>-5.8499999999185093E-2</c:v>
                </c:pt>
                <c:pt idx="332">
                  <c:v>-5.7639999999082647E-2</c:v>
                </c:pt>
                <c:pt idx="335">
                  <c:v>-6.0579999997571576E-2</c:v>
                </c:pt>
                <c:pt idx="337">
                  <c:v>-6.0259999998379499E-2</c:v>
                </c:pt>
                <c:pt idx="341">
                  <c:v>-6.242000000202097E-2</c:v>
                </c:pt>
                <c:pt idx="345">
                  <c:v>-6.5760000004956964E-2</c:v>
                </c:pt>
                <c:pt idx="349">
                  <c:v>-6.7200000004959293E-2</c:v>
                </c:pt>
                <c:pt idx="350">
                  <c:v>-6.775999999808846E-2</c:v>
                </c:pt>
                <c:pt idx="351">
                  <c:v>-6.7139999999199063E-2</c:v>
                </c:pt>
                <c:pt idx="352">
                  <c:v>-6.6160000002128072E-2</c:v>
                </c:pt>
                <c:pt idx="354">
                  <c:v>-6.7360000000917353E-2</c:v>
                </c:pt>
                <c:pt idx="355">
                  <c:v>-6.8800000000919681E-2</c:v>
                </c:pt>
                <c:pt idx="356">
                  <c:v>-6.9400000000314321E-2</c:v>
                </c:pt>
                <c:pt idx="357">
                  <c:v>-6.8119999996270053E-2</c:v>
                </c:pt>
                <c:pt idx="358">
                  <c:v>-6.648000000132015E-2</c:v>
                </c:pt>
                <c:pt idx="359">
                  <c:v>-7.2479999995266553E-2</c:v>
                </c:pt>
                <c:pt idx="360">
                  <c:v>-6.6600000005564652E-2</c:v>
                </c:pt>
                <c:pt idx="361">
                  <c:v>-7.6219999995373655E-2</c:v>
                </c:pt>
                <c:pt idx="363">
                  <c:v>-7.6539999994565733E-2</c:v>
                </c:pt>
                <c:pt idx="364">
                  <c:v>-8.879999999771826E-2</c:v>
                </c:pt>
                <c:pt idx="365">
                  <c:v>-7.7879999997094274E-2</c:v>
                </c:pt>
                <c:pt idx="366">
                  <c:v>-7.7659999995375983E-2</c:v>
                </c:pt>
                <c:pt idx="367">
                  <c:v>-7.519999999931315E-2</c:v>
                </c:pt>
                <c:pt idx="368">
                  <c:v>-7.7120000001741573E-2</c:v>
                </c:pt>
                <c:pt idx="369">
                  <c:v>-7.4999999997089617E-2</c:v>
                </c:pt>
                <c:pt idx="370">
                  <c:v>-7.3420000000623986E-2</c:v>
                </c:pt>
                <c:pt idx="371">
                  <c:v>-7.3420000000623986E-2</c:v>
                </c:pt>
                <c:pt idx="372">
                  <c:v>-7.3420000000623986E-2</c:v>
                </c:pt>
                <c:pt idx="373">
                  <c:v>-7.3420000000623986E-2</c:v>
                </c:pt>
                <c:pt idx="374">
                  <c:v>-8.4199999997508712E-2</c:v>
                </c:pt>
                <c:pt idx="375">
                  <c:v>-8.1079999996291008E-2</c:v>
                </c:pt>
                <c:pt idx="376">
                  <c:v>-8.2340000000840519E-2</c:v>
                </c:pt>
                <c:pt idx="377">
                  <c:v>-8.3080000003974419E-2</c:v>
                </c:pt>
                <c:pt idx="378">
                  <c:v>-8.2499999996798579E-2</c:v>
                </c:pt>
                <c:pt idx="379">
                  <c:v>-8.1980000002658926E-2</c:v>
                </c:pt>
                <c:pt idx="381">
                  <c:v>-8.7360000004991889E-2</c:v>
                </c:pt>
                <c:pt idx="382">
                  <c:v>-8.8100000000849832E-2</c:v>
                </c:pt>
                <c:pt idx="383">
                  <c:v>-8.8160000006610062E-2</c:v>
                </c:pt>
                <c:pt idx="384">
                  <c:v>-8.887999999569729E-2</c:v>
                </c:pt>
                <c:pt idx="385">
                  <c:v>-8.894000000145752E-2</c:v>
                </c:pt>
                <c:pt idx="386">
                  <c:v>-8.8840000003983732E-2</c:v>
                </c:pt>
                <c:pt idx="388">
                  <c:v>-8.7900000005902257E-2</c:v>
                </c:pt>
                <c:pt idx="391">
                  <c:v>-9.4080000002577435E-2</c:v>
                </c:pt>
                <c:pt idx="393">
                  <c:v>-9.1520000001764856E-2</c:v>
                </c:pt>
                <c:pt idx="396">
                  <c:v>-9.7759999996924307E-2</c:v>
                </c:pt>
                <c:pt idx="397">
                  <c:v>-9.6499999999650754E-2</c:v>
                </c:pt>
                <c:pt idx="398">
                  <c:v>-9.88599999982398E-2</c:v>
                </c:pt>
                <c:pt idx="400">
                  <c:v>-0.10081999999965774</c:v>
                </c:pt>
                <c:pt idx="401">
                  <c:v>-9.9459999997634441E-2</c:v>
                </c:pt>
                <c:pt idx="402">
                  <c:v>-9.9139999998442363E-2</c:v>
                </c:pt>
                <c:pt idx="403">
                  <c:v>-9.907999999995809E-2</c:v>
                </c:pt>
                <c:pt idx="404">
                  <c:v>-0.10160000000178115</c:v>
                </c:pt>
                <c:pt idx="405">
                  <c:v>-0.10224000000016531</c:v>
                </c:pt>
                <c:pt idx="406">
                  <c:v>-0.10140000000683358</c:v>
                </c:pt>
                <c:pt idx="407">
                  <c:v>-0.1024600000018836</c:v>
                </c:pt>
                <c:pt idx="408">
                  <c:v>-0.1024600000018836</c:v>
                </c:pt>
                <c:pt idx="409">
                  <c:v>-0.10828000000037719</c:v>
                </c:pt>
                <c:pt idx="410">
                  <c:v>-0.10302000000228873</c:v>
                </c:pt>
                <c:pt idx="411">
                  <c:v>-0.1030999999929918</c:v>
                </c:pt>
                <c:pt idx="412">
                  <c:v>-0.1019799999994575</c:v>
                </c:pt>
                <c:pt idx="413">
                  <c:v>-0.10598000000027241</c:v>
                </c:pt>
                <c:pt idx="415">
                  <c:v>-0.10721999999805121</c:v>
                </c:pt>
                <c:pt idx="417">
                  <c:v>-0.11086000000068452</c:v>
                </c:pt>
                <c:pt idx="418">
                  <c:v>-0.11070000000472646</c:v>
                </c:pt>
                <c:pt idx="419">
                  <c:v>-0.11544000000139931</c:v>
                </c:pt>
                <c:pt idx="420">
                  <c:v>-0.1155399999988731</c:v>
                </c:pt>
                <c:pt idx="421">
                  <c:v>-0.12140000000363216</c:v>
                </c:pt>
                <c:pt idx="422">
                  <c:v>-0.12139999993087258</c:v>
                </c:pt>
                <c:pt idx="426">
                  <c:v>-0.12911999999778345</c:v>
                </c:pt>
                <c:pt idx="427">
                  <c:v>-0.13178000000334578</c:v>
                </c:pt>
                <c:pt idx="428">
                  <c:v>-0.13464000000385568</c:v>
                </c:pt>
                <c:pt idx="429">
                  <c:v>-0.12789999999949941</c:v>
                </c:pt>
                <c:pt idx="430">
                  <c:v>-0.14110000000073342</c:v>
                </c:pt>
                <c:pt idx="431">
                  <c:v>-0.13940000000002328</c:v>
                </c:pt>
                <c:pt idx="432">
                  <c:v>-0.14579999999841675</c:v>
                </c:pt>
                <c:pt idx="433">
                  <c:v>-0.14800000000104774</c:v>
                </c:pt>
                <c:pt idx="434">
                  <c:v>-0.14743999999336665</c:v>
                </c:pt>
                <c:pt idx="435">
                  <c:v>-0.14790000000357395</c:v>
                </c:pt>
                <c:pt idx="436">
                  <c:v>-0.14900000000488944</c:v>
                </c:pt>
                <c:pt idx="437">
                  <c:v>-0.15070000000559958</c:v>
                </c:pt>
                <c:pt idx="438">
                  <c:v>-0.15112000000226544</c:v>
                </c:pt>
                <c:pt idx="439">
                  <c:v>-0.15604000000166707</c:v>
                </c:pt>
                <c:pt idx="440">
                  <c:v>-0.15021999999589752</c:v>
                </c:pt>
                <c:pt idx="441">
                  <c:v>-0.15130000000499422</c:v>
                </c:pt>
                <c:pt idx="442">
                  <c:v>-0.15227999999478925</c:v>
                </c:pt>
                <c:pt idx="443">
                  <c:v>-0.15215999999782071</c:v>
                </c:pt>
                <c:pt idx="444">
                  <c:v>-0.15531999999802792</c:v>
                </c:pt>
                <c:pt idx="445">
                  <c:v>-0.15600000000267755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5B-4057-9D17-13D06D75E0E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1'!$L$21:$L$466</c:f>
              <c:numCache>
                <c:formatCode>General</c:formatCode>
                <c:ptCount val="4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5B-4057-9D17-13D06D75E0E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1'!$M$21:$M$466</c:f>
              <c:numCache>
                <c:formatCode>General</c:formatCode>
                <c:ptCount val="4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5B-4057-9D17-13D06D75E0E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1'!$N$21:$N$466</c:f>
              <c:numCache>
                <c:formatCode>General</c:formatCode>
                <c:ptCount val="446"/>
                <c:pt idx="303">
                  <c:v>-3.5560000003897585E-2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5B-4057-9D17-13D06D75E0E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1'!$O$21:$O$466</c:f>
              <c:numCache>
                <c:formatCode>General</c:formatCode>
                <c:ptCount val="446"/>
                <c:pt idx="217">
                  <c:v>2.7861474381996376E-2</c:v>
                </c:pt>
                <c:pt idx="218">
                  <c:v>2.724789307906908E-2</c:v>
                </c:pt>
                <c:pt idx="219">
                  <c:v>2.724789307906908E-2</c:v>
                </c:pt>
                <c:pt idx="220">
                  <c:v>2.6774558931096596E-2</c:v>
                </c:pt>
                <c:pt idx="221">
                  <c:v>2.2567144282452285E-2</c:v>
                </c:pt>
                <c:pt idx="222">
                  <c:v>2.1725661352723424E-2</c:v>
                </c:pt>
                <c:pt idx="223">
                  <c:v>2.1725661352723424E-2</c:v>
                </c:pt>
                <c:pt idx="224">
                  <c:v>2.1725661352723424E-2</c:v>
                </c:pt>
                <c:pt idx="225">
                  <c:v>2.1725661352723424E-2</c:v>
                </c:pt>
                <c:pt idx="226">
                  <c:v>2.1620475986507317E-2</c:v>
                </c:pt>
                <c:pt idx="227">
                  <c:v>1.8079235323898355E-2</c:v>
                </c:pt>
                <c:pt idx="228">
                  <c:v>1.7202690605430788E-2</c:v>
                </c:pt>
                <c:pt idx="229">
                  <c:v>1.7044912556106628E-2</c:v>
                </c:pt>
                <c:pt idx="230">
                  <c:v>1.6817010929305064E-2</c:v>
                </c:pt>
                <c:pt idx="231">
                  <c:v>1.6606640196872847E-2</c:v>
                </c:pt>
                <c:pt idx="232">
                  <c:v>1.6606640196872847E-2</c:v>
                </c:pt>
                <c:pt idx="233">
                  <c:v>1.6589109302503496E-2</c:v>
                </c:pt>
                <c:pt idx="234">
                  <c:v>1.6518985725026088E-2</c:v>
                </c:pt>
                <c:pt idx="235">
                  <c:v>1.2890090590570374E-2</c:v>
                </c:pt>
                <c:pt idx="236">
                  <c:v>1.2872559696201023E-2</c:v>
                </c:pt>
                <c:pt idx="237">
                  <c:v>1.2486880020075293E-2</c:v>
                </c:pt>
                <c:pt idx="238">
                  <c:v>1.2486880020075293E-2</c:v>
                </c:pt>
                <c:pt idx="239">
                  <c:v>1.2399225548228537E-2</c:v>
                </c:pt>
                <c:pt idx="240">
                  <c:v>1.1943422294625403E-2</c:v>
                </c:pt>
                <c:pt idx="241">
                  <c:v>1.1557742618499674E-2</c:v>
                </c:pt>
                <c:pt idx="242">
                  <c:v>1.1399964569175514E-2</c:v>
                </c:pt>
                <c:pt idx="243">
                  <c:v>1.1084408470527191E-2</c:v>
                </c:pt>
                <c:pt idx="244">
                  <c:v>1.0926630421203027E-2</c:v>
                </c:pt>
                <c:pt idx="245">
                  <c:v>7.9113165896746059E-3</c:v>
                </c:pt>
                <c:pt idx="246">
                  <c:v>6.8244011387748257E-3</c:v>
                </c:pt>
                <c:pt idx="247">
                  <c:v>6.7542775612974212E-3</c:v>
                </c:pt>
                <c:pt idx="248">
                  <c:v>6.7542775612974212E-3</c:v>
                </c:pt>
                <c:pt idx="249">
                  <c:v>6.4036596739103953E-3</c:v>
                </c:pt>
                <c:pt idx="250">
                  <c:v>2.0910596590499771E-3</c:v>
                </c:pt>
                <c:pt idx="251">
                  <c:v>1.7755035604016534E-3</c:v>
                </c:pt>
                <c:pt idx="252">
                  <c:v>1.7755035604016534E-3</c:v>
                </c:pt>
                <c:pt idx="253">
                  <c:v>1.7755035604016534E-3</c:v>
                </c:pt>
                <c:pt idx="254">
                  <c:v>1.6177255110774932E-3</c:v>
                </c:pt>
                <c:pt idx="255">
                  <c:v>8.2883526445668571E-4</c:v>
                </c:pt>
                <c:pt idx="256">
                  <c:v>4.9574827143901087E-4</c:v>
                </c:pt>
                <c:pt idx="257">
                  <c:v>-3.2909249123408667E-3</c:v>
                </c:pt>
                <c:pt idx="258">
                  <c:v>-3.904506215268163E-3</c:v>
                </c:pt>
                <c:pt idx="259">
                  <c:v>-4.1324078420697311E-3</c:v>
                </c:pt>
                <c:pt idx="260">
                  <c:v>-4.2200623139164867E-3</c:v>
                </c:pt>
                <c:pt idx="261">
                  <c:v>-7.4457468778771213E-3</c:v>
                </c:pt>
                <c:pt idx="262">
                  <c:v>-7.6035249272012884E-3</c:v>
                </c:pt>
                <c:pt idx="263">
                  <c:v>-8.3924151738220959E-3</c:v>
                </c:pt>
                <c:pt idx="264">
                  <c:v>-8.8657493217945763E-3</c:v>
                </c:pt>
                <c:pt idx="265">
                  <c:v>-9.970195667063711E-3</c:v>
                </c:pt>
                <c:pt idx="266">
                  <c:v>-1.2512175350619645E-2</c:v>
                </c:pt>
                <c:pt idx="267">
                  <c:v>-1.3441312752195268E-2</c:v>
                </c:pt>
                <c:pt idx="268">
                  <c:v>-1.3984770477645153E-2</c:v>
                </c:pt>
                <c:pt idx="269">
                  <c:v>-1.4230202998816076E-2</c:v>
                </c:pt>
                <c:pt idx="270">
                  <c:v>-1.4247733893185427E-2</c:v>
                </c:pt>
                <c:pt idx="271">
                  <c:v>-1.430032657629348E-2</c:v>
                </c:pt>
                <c:pt idx="272">
                  <c:v>-1.430032657629348E-2</c:v>
                </c:pt>
                <c:pt idx="273">
                  <c:v>-1.4317857470662831E-2</c:v>
                </c:pt>
                <c:pt idx="274">
                  <c:v>-1.4317857470662831E-2</c:v>
                </c:pt>
                <c:pt idx="275">
                  <c:v>-1.4317857470662831E-2</c:v>
                </c:pt>
                <c:pt idx="276">
                  <c:v>-1.445810462561764E-2</c:v>
                </c:pt>
                <c:pt idx="277">
                  <c:v>-1.5334649344085204E-2</c:v>
                </c:pt>
                <c:pt idx="278">
                  <c:v>-1.8542803013676487E-2</c:v>
                </c:pt>
                <c:pt idx="279">
                  <c:v>-1.8735642851739356E-2</c:v>
                </c:pt>
                <c:pt idx="280">
                  <c:v>-1.8858359112324814E-2</c:v>
                </c:pt>
                <c:pt idx="281">
                  <c:v>-1.9664780253314973E-2</c:v>
                </c:pt>
                <c:pt idx="282">
                  <c:v>-2.3083304655338477E-2</c:v>
                </c:pt>
                <c:pt idx="283">
                  <c:v>-2.4187751000607605E-2</c:v>
                </c:pt>
                <c:pt idx="284">
                  <c:v>-2.4398121733039818E-2</c:v>
                </c:pt>
                <c:pt idx="285">
                  <c:v>-2.4398121733039818E-2</c:v>
                </c:pt>
                <c:pt idx="286">
                  <c:v>-2.4766270514796199E-2</c:v>
                </c:pt>
                <c:pt idx="287">
                  <c:v>-2.5029233930336466E-2</c:v>
                </c:pt>
                <c:pt idx="288">
                  <c:v>-2.5274666451507388E-2</c:v>
                </c:pt>
                <c:pt idx="289">
                  <c:v>-2.5274666451507388E-2</c:v>
                </c:pt>
                <c:pt idx="290">
                  <c:v>-2.5712938810741166E-2</c:v>
                </c:pt>
                <c:pt idx="291">
                  <c:v>-2.928924126208883E-2</c:v>
                </c:pt>
                <c:pt idx="292">
                  <c:v>-2.9464550205782342E-2</c:v>
                </c:pt>
                <c:pt idx="293">
                  <c:v>-2.9622328255106509E-2</c:v>
                </c:pt>
                <c:pt idx="294">
                  <c:v>-2.9832698987538722E-2</c:v>
                </c:pt>
                <c:pt idx="295">
                  <c:v>-3.0025538825601585E-2</c:v>
                </c:pt>
                <c:pt idx="296">
                  <c:v>-3.0586527445420827E-2</c:v>
                </c:pt>
                <c:pt idx="297">
                  <c:v>-3.0709243706006285E-2</c:v>
                </c:pt>
                <c:pt idx="298">
                  <c:v>-3.1287763220194879E-2</c:v>
                </c:pt>
                <c:pt idx="299">
                  <c:v>-3.311097623460741E-2</c:v>
                </c:pt>
                <c:pt idx="300">
                  <c:v>-3.3409001438886386E-2</c:v>
                </c:pt>
                <c:pt idx="301">
                  <c:v>-3.512702908708281E-2</c:v>
                </c:pt>
                <c:pt idx="302">
                  <c:v>-3.512702908708281E-2</c:v>
                </c:pt>
                <c:pt idx="303">
                  <c:v>-3.512702908708281E-2</c:v>
                </c:pt>
                <c:pt idx="304">
                  <c:v>-3.5337399819515031E-2</c:v>
                </c:pt>
                <c:pt idx="305">
                  <c:v>-3.5460116080100482E-2</c:v>
                </c:pt>
                <c:pt idx="306">
                  <c:v>-3.5547770551947244E-2</c:v>
                </c:pt>
                <c:pt idx="307">
                  <c:v>-3.6021104699919732E-2</c:v>
                </c:pt>
                <c:pt idx="308">
                  <c:v>-3.6231475432351945E-2</c:v>
                </c:pt>
                <c:pt idx="309">
                  <c:v>-3.6389253481676098E-2</c:v>
                </c:pt>
                <c:pt idx="310">
                  <c:v>-3.9544814468159342E-2</c:v>
                </c:pt>
                <c:pt idx="311">
                  <c:v>-4.064926081342847E-2</c:v>
                </c:pt>
                <c:pt idx="312">
                  <c:v>-4.0877162440230028E-2</c:v>
                </c:pt>
                <c:pt idx="313">
                  <c:v>-4.1140125855770301E-2</c:v>
                </c:pt>
                <c:pt idx="314">
                  <c:v>-4.1210249433247706E-2</c:v>
                </c:pt>
                <c:pt idx="315">
                  <c:v>-4.4909268145180828E-2</c:v>
                </c:pt>
                <c:pt idx="316">
                  <c:v>-4.4926799039550186E-2</c:v>
                </c:pt>
                <c:pt idx="317">
                  <c:v>-4.5803343758017742E-2</c:v>
                </c:pt>
                <c:pt idx="318">
                  <c:v>-4.5926060018603207E-2</c:v>
                </c:pt>
                <c:pt idx="319">
                  <c:v>-4.5926060018603207E-2</c:v>
                </c:pt>
                <c:pt idx="320">
                  <c:v>-4.664482668774661E-2</c:v>
                </c:pt>
                <c:pt idx="321">
                  <c:v>-4.9958165723554007E-2</c:v>
                </c:pt>
                <c:pt idx="322">
                  <c:v>-5.067693239269741E-2</c:v>
                </c:pt>
                <c:pt idx="323">
                  <c:v>-5.1080142963192479E-2</c:v>
                </c:pt>
                <c:pt idx="324">
                  <c:v>-5.1080142963192479E-2</c:v>
                </c:pt>
                <c:pt idx="325">
                  <c:v>-5.1080142963192479E-2</c:v>
                </c:pt>
                <c:pt idx="326">
                  <c:v>-5.1693724266119775E-2</c:v>
                </c:pt>
                <c:pt idx="327">
                  <c:v>-5.1693724266119775E-2</c:v>
                </c:pt>
                <c:pt idx="328">
                  <c:v>-5.1693724266119775E-2</c:v>
                </c:pt>
                <c:pt idx="329">
                  <c:v>-5.1693724266119775E-2</c:v>
                </c:pt>
                <c:pt idx="330">
                  <c:v>-5.4849285252603019E-2</c:v>
                </c:pt>
                <c:pt idx="331">
                  <c:v>-5.5497928344269004E-2</c:v>
                </c:pt>
                <c:pt idx="332">
                  <c:v>-5.5883608020394743E-2</c:v>
                </c:pt>
                <c:pt idx="333">
                  <c:v>-5.6286818590889826E-2</c:v>
                </c:pt>
                <c:pt idx="334">
                  <c:v>-5.6760152738862299E-2</c:v>
                </c:pt>
                <c:pt idx="335">
                  <c:v>-5.6970523471294512E-2</c:v>
                </c:pt>
                <c:pt idx="336">
                  <c:v>-5.6988054365663871E-2</c:v>
                </c:pt>
                <c:pt idx="337">
                  <c:v>-5.7303610464312191E-2</c:v>
                </c:pt>
                <c:pt idx="338">
                  <c:v>-5.9267070633679544E-2</c:v>
                </c:pt>
                <c:pt idx="339">
                  <c:v>-5.9985837302822947E-2</c:v>
                </c:pt>
                <c:pt idx="340">
                  <c:v>-6.070460397196635E-2</c:v>
                </c:pt>
                <c:pt idx="341">
                  <c:v>-6.0774727549443755E-2</c:v>
                </c:pt>
                <c:pt idx="342">
                  <c:v>-6.0932505598767908E-2</c:v>
                </c:pt>
                <c:pt idx="343">
                  <c:v>-6.2194729993361203E-2</c:v>
                </c:pt>
                <c:pt idx="344">
                  <c:v>-6.2194729993361203E-2</c:v>
                </c:pt>
                <c:pt idx="345">
                  <c:v>-6.2825842190657843E-2</c:v>
                </c:pt>
                <c:pt idx="346">
                  <c:v>-6.3956584877481001E-2</c:v>
                </c:pt>
                <c:pt idx="347">
                  <c:v>-6.5262636507997684E-2</c:v>
                </c:pt>
                <c:pt idx="348">
                  <c:v>-6.5806094233447562E-2</c:v>
                </c:pt>
                <c:pt idx="349">
                  <c:v>-6.6542391796960323E-2</c:v>
                </c:pt>
                <c:pt idx="350">
                  <c:v>-6.6665108057545788E-2</c:v>
                </c:pt>
                <c:pt idx="351">
                  <c:v>-6.6752762529392537E-2</c:v>
                </c:pt>
                <c:pt idx="352">
                  <c:v>-6.6770293423761895E-2</c:v>
                </c:pt>
                <c:pt idx="353">
                  <c:v>-6.7068318628040857E-2</c:v>
                </c:pt>
                <c:pt idx="354">
                  <c:v>-6.7120911311148918E-2</c:v>
                </c:pt>
                <c:pt idx="355">
                  <c:v>-6.7243627571734368E-2</c:v>
                </c:pt>
                <c:pt idx="356">
                  <c:v>-6.803251781835519E-2</c:v>
                </c:pt>
                <c:pt idx="357">
                  <c:v>-7.0767337339973979E-2</c:v>
                </c:pt>
                <c:pt idx="358">
                  <c:v>-7.1170547910469062E-2</c:v>
                </c:pt>
                <c:pt idx="359">
                  <c:v>-7.1433511326009336E-2</c:v>
                </c:pt>
                <c:pt idx="360">
                  <c:v>-7.1889314579612465E-2</c:v>
                </c:pt>
                <c:pt idx="361">
                  <c:v>-7.6289569066319646E-2</c:v>
                </c:pt>
                <c:pt idx="362">
                  <c:v>-7.6289569066319646E-2</c:v>
                </c:pt>
                <c:pt idx="363">
                  <c:v>-7.6394754432535752E-2</c:v>
                </c:pt>
                <c:pt idx="364">
                  <c:v>-7.6447347115643799E-2</c:v>
                </c:pt>
                <c:pt idx="365">
                  <c:v>-7.6780434108661477E-2</c:v>
                </c:pt>
                <c:pt idx="366">
                  <c:v>-7.6938212157985644E-2</c:v>
                </c:pt>
                <c:pt idx="367">
                  <c:v>-7.7060928418571095E-2</c:v>
                </c:pt>
                <c:pt idx="368">
                  <c:v>-7.7341422728480713E-2</c:v>
                </c:pt>
                <c:pt idx="369">
                  <c:v>-7.749920077780488E-2</c:v>
                </c:pt>
                <c:pt idx="370">
                  <c:v>-7.7797225982083856E-2</c:v>
                </c:pt>
                <c:pt idx="371">
                  <c:v>-7.7797225982083856E-2</c:v>
                </c:pt>
                <c:pt idx="372">
                  <c:v>-7.7797225982083856E-2</c:v>
                </c:pt>
                <c:pt idx="373">
                  <c:v>-7.7797225982083856E-2</c:v>
                </c:pt>
                <c:pt idx="374">
                  <c:v>-8.0304143876901088E-2</c:v>
                </c:pt>
                <c:pt idx="375">
                  <c:v>-8.1776739003926596E-2</c:v>
                </c:pt>
                <c:pt idx="376">
                  <c:v>-8.1916986158881405E-2</c:v>
                </c:pt>
                <c:pt idx="377">
                  <c:v>-8.2215011363160381E-2</c:v>
                </c:pt>
                <c:pt idx="378">
                  <c:v>-8.2320196729376488E-2</c:v>
                </c:pt>
                <c:pt idx="379">
                  <c:v>-8.2390320306853893E-2</c:v>
                </c:pt>
                <c:pt idx="380">
                  <c:v>-8.2916247137934426E-2</c:v>
                </c:pt>
                <c:pt idx="381">
                  <c:v>-8.6580204061128846E-2</c:v>
                </c:pt>
                <c:pt idx="382">
                  <c:v>-8.6878229265407822E-2</c:v>
                </c:pt>
                <c:pt idx="383">
                  <c:v>-8.6930821948515868E-2</c:v>
                </c:pt>
                <c:pt idx="384">
                  <c:v>-8.7298970730272249E-2</c:v>
                </c:pt>
                <c:pt idx="385">
                  <c:v>-8.7351563413380309E-2</c:v>
                </c:pt>
                <c:pt idx="386">
                  <c:v>-8.7526872357073821E-2</c:v>
                </c:pt>
                <c:pt idx="387">
                  <c:v>-8.7579465040181867E-2</c:v>
                </c:pt>
                <c:pt idx="388">
                  <c:v>-8.7579465040181867E-2</c:v>
                </c:pt>
                <c:pt idx="389">
                  <c:v>-9.2155028470582559E-2</c:v>
                </c:pt>
                <c:pt idx="390">
                  <c:v>-9.2453053674861535E-2</c:v>
                </c:pt>
                <c:pt idx="391">
                  <c:v>-9.2558239041077642E-2</c:v>
                </c:pt>
                <c:pt idx="392">
                  <c:v>-9.2558239041077642E-2</c:v>
                </c:pt>
                <c:pt idx="393">
                  <c:v>-9.2593300829816344E-2</c:v>
                </c:pt>
                <c:pt idx="394">
                  <c:v>-9.4136019534319257E-2</c:v>
                </c:pt>
                <c:pt idx="395">
                  <c:v>-9.6520221168551024E-2</c:v>
                </c:pt>
                <c:pt idx="396">
                  <c:v>-9.718639515458638E-2</c:v>
                </c:pt>
                <c:pt idx="397">
                  <c:v>-9.7309111415171831E-2</c:v>
                </c:pt>
                <c:pt idx="398">
                  <c:v>-9.8150594344900699E-2</c:v>
                </c:pt>
                <c:pt idx="399">
                  <c:v>-9.8168125239270043E-2</c:v>
                </c:pt>
                <c:pt idx="400">
                  <c:v>-9.8378495971702257E-2</c:v>
                </c:pt>
                <c:pt idx="401">
                  <c:v>-9.8764175647827995E-2</c:v>
                </c:pt>
                <c:pt idx="402">
                  <c:v>-9.8764175647827995E-2</c:v>
                </c:pt>
                <c:pt idx="403">
                  <c:v>-9.9395287845124636E-2</c:v>
                </c:pt>
                <c:pt idx="404">
                  <c:v>-0.10221776183859019</c:v>
                </c:pt>
                <c:pt idx="405">
                  <c:v>-0.1024281325710224</c:v>
                </c:pt>
                <c:pt idx="406">
                  <c:v>-0.10296282484928762</c:v>
                </c:pt>
                <c:pt idx="407">
                  <c:v>-0.10297159029647229</c:v>
                </c:pt>
                <c:pt idx="408">
                  <c:v>-0.10297159029647229</c:v>
                </c:pt>
                <c:pt idx="409">
                  <c:v>-0.10298912119084166</c:v>
                </c:pt>
                <c:pt idx="410">
                  <c:v>-0.10319949192327388</c:v>
                </c:pt>
                <c:pt idx="411">
                  <c:v>-0.10344492444444478</c:v>
                </c:pt>
                <c:pt idx="412">
                  <c:v>-0.10719653583948596</c:v>
                </c:pt>
                <c:pt idx="413">
                  <c:v>-0.10763480819871976</c:v>
                </c:pt>
                <c:pt idx="414">
                  <c:v>-0.10863406917777277</c:v>
                </c:pt>
                <c:pt idx="415">
                  <c:v>-0.10872172364961952</c:v>
                </c:pt>
                <c:pt idx="416">
                  <c:v>-0.10901974885389851</c:v>
                </c:pt>
                <c:pt idx="417">
                  <c:v>-0.11243827325592201</c:v>
                </c:pt>
                <c:pt idx="418">
                  <c:v>-0.11299926187574125</c:v>
                </c:pt>
                <c:pt idx="419">
                  <c:v>-0.11820593750343858</c:v>
                </c:pt>
                <c:pt idx="420">
                  <c:v>-0.11838124644713208</c:v>
                </c:pt>
                <c:pt idx="421">
                  <c:v>-0.12334248955365851</c:v>
                </c:pt>
                <c:pt idx="422">
                  <c:v>-0.12334248955365851</c:v>
                </c:pt>
                <c:pt idx="423">
                  <c:v>-0.12389471272629307</c:v>
                </c:pt>
                <c:pt idx="424">
                  <c:v>-0.12396483630377048</c:v>
                </c:pt>
                <c:pt idx="425">
                  <c:v>-0.12400866353969386</c:v>
                </c:pt>
                <c:pt idx="426">
                  <c:v>-0.12984645136468784</c:v>
                </c:pt>
                <c:pt idx="427">
                  <c:v>-0.13379966804497656</c:v>
                </c:pt>
                <c:pt idx="428">
                  <c:v>-0.13450966926693528</c:v>
                </c:pt>
                <c:pt idx="429">
                  <c:v>-0.13478139812966022</c:v>
                </c:pt>
                <c:pt idx="430">
                  <c:v>-0.13955856684530846</c:v>
                </c:pt>
                <c:pt idx="431">
                  <c:v>-0.14012832091231237</c:v>
                </c:pt>
                <c:pt idx="432">
                  <c:v>-0.14359067255025926</c:v>
                </c:pt>
                <c:pt idx="433">
                  <c:v>-0.1450807985716541</c:v>
                </c:pt>
                <c:pt idx="434">
                  <c:v>-0.14555413271962658</c:v>
                </c:pt>
                <c:pt idx="435">
                  <c:v>-0.14569437987458139</c:v>
                </c:pt>
                <c:pt idx="436">
                  <c:v>-0.14841166850183085</c:v>
                </c:pt>
                <c:pt idx="437">
                  <c:v>-0.14920055874845164</c:v>
                </c:pt>
                <c:pt idx="438">
                  <c:v>-0.15018228883313534</c:v>
                </c:pt>
                <c:pt idx="439">
                  <c:v>-0.15019981972750468</c:v>
                </c:pt>
                <c:pt idx="440">
                  <c:v>-0.15026994330498208</c:v>
                </c:pt>
                <c:pt idx="441">
                  <c:v>-0.15051537582615301</c:v>
                </c:pt>
                <c:pt idx="442">
                  <c:v>-0.15058549940363042</c:v>
                </c:pt>
                <c:pt idx="443">
                  <c:v>-0.15065562298110782</c:v>
                </c:pt>
                <c:pt idx="444">
                  <c:v>-0.15447735795362641</c:v>
                </c:pt>
                <c:pt idx="445">
                  <c:v>-0.15586229860880516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5B-4057-9D17-13D06D75E0E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1'!$F$21:$F$466</c:f>
              <c:numCache>
                <c:formatCode>General</c:formatCode>
                <c:ptCount val="446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4683</c:v>
                </c:pt>
                <c:pt idx="331">
                  <c:v>4720</c:v>
                </c:pt>
                <c:pt idx="332">
                  <c:v>4742</c:v>
                </c:pt>
                <c:pt idx="333">
                  <c:v>4765</c:v>
                </c:pt>
                <c:pt idx="334">
                  <c:v>4792</c:v>
                </c:pt>
                <c:pt idx="335">
                  <c:v>4804</c:v>
                </c:pt>
                <c:pt idx="336">
                  <c:v>4805</c:v>
                </c:pt>
                <c:pt idx="337">
                  <c:v>4823</c:v>
                </c:pt>
                <c:pt idx="338">
                  <c:v>4935</c:v>
                </c:pt>
                <c:pt idx="339">
                  <c:v>4976</c:v>
                </c:pt>
                <c:pt idx="340">
                  <c:v>5017</c:v>
                </c:pt>
                <c:pt idx="341">
                  <c:v>5021</c:v>
                </c:pt>
                <c:pt idx="342">
                  <c:v>5030</c:v>
                </c:pt>
                <c:pt idx="343">
                  <c:v>5102</c:v>
                </c:pt>
                <c:pt idx="344">
                  <c:v>5102</c:v>
                </c:pt>
                <c:pt idx="345">
                  <c:v>5138</c:v>
                </c:pt>
                <c:pt idx="346">
                  <c:v>5202.5</c:v>
                </c:pt>
                <c:pt idx="347">
                  <c:v>5277</c:v>
                </c:pt>
                <c:pt idx="348">
                  <c:v>5308</c:v>
                </c:pt>
                <c:pt idx="349">
                  <c:v>5350</c:v>
                </c:pt>
                <c:pt idx="350">
                  <c:v>5357</c:v>
                </c:pt>
                <c:pt idx="351">
                  <c:v>5362</c:v>
                </c:pt>
                <c:pt idx="352">
                  <c:v>5363</c:v>
                </c:pt>
                <c:pt idx="353">
                  <c:v>5380</c:v>
                </c:pt>
                <c:pt idx="354">
                  <c:v>5383</c:v>
                </c:pt>
                <c:pt idx="355">
                  <c:v>5390</c:v>
                </c:pt>
                <c:pt idx="356">
                  <c:v>5435</c:v>
                </c:pt>
                <c:pt idx="357">
                  <c:v>5591</c:v>
                </c:pt>
                <c:pt idx="358">
                  <c:v>5614</c:v>
                </c:pt>
                <c:pt idx="359">
                  <c:v>5629</c:v>
                </c:pt>
                <c:pt idx="360">
                  <c:v>5655</c:v>
                </c:pt>
                <c:pt idx="361">
                  <c:v>5906</c:v>
                </c:pt>
                <c:pt idx="362">
                  <c:v>5906</c:v>
                </c:pt>
                <c:pt idx="363">
                  <c:v>5912</c:v>
                </c:pt>
                <c:pt idx="364">
                  <c:v>5915</c:v>
                </c:pt>
                <c:pt idx="365">
                  <c:v>5934</c:v>
                </c:pt>
                <c:pt idx="366">
                  <c:v>5943</c:v>
                </c:pt>
                <c:pt idx="367">
                  <c:v>5950</c:v>
                </c:pt>
                <c:pt idx="368">
                  <c:v>5966</c:v>
                </c:pt>
                <c:pt idx="369">
                  <c:v>5975</c:v>
                </c:pt>
                <c:pt idx="370">
                  <c:v>5992</c:v>
                </c:pt>
                <c:pt idx="371">
                  <c:v>5992</c:v>
                </c:pt>
                <c:pt idx="372">
                  <c:v>5992</c:v>
                </c:pt>
                <c:pt idx="373">
                  <c:v>5992</c:v>
                </c:pt>
                <c:pt idx="374">
                  <c:v>6135</c:v>
                </c:pt>
                <c:pt idx="375">
                  <c:v>6219</c:v>
                </c:pt>
                <c:pt idx="376">
                  <c:v>6227</c:v>
                </c:pt>
                <c:pt idx="377">
                  <c:v>6244</c:v>
                </c:pt>
                <c:pt idx="378">
                  <c:v>6250</c:v>
                </c:pt>
                <c:pt idx="379">
                  <c:v>6254</c:v>
                </c:pt>
                <c:pt idx="380">
                  <c:v>6284</c:v>
                </c:pt>
                <c:pt idx="381">
                  <c:v>6493</c:v>
                </c:pt>
                <c:pt idx="382">
                  <c:v>6510</c:v>
                </c:pt>
                <c:pt idx="383">
                  <c:v>6513</c:v>
                </c:pt>
                <c:pt idx="384">
                  <c:v>6534</c:v>
                </c:pt>
                <c:pt idx="385">
                  <c:v>6537</c:v>
                </c:pt>
                <c:pt idx="386">
                  <c:v>6547</c:v>
                </c:pt>
                <c:pt idx="387">
                  <c:v>6550</c:v>
                </c:pt>
                <c:pt idx="388">
                  <c:v>6550</c:v>
                </c:pt>
                <c:pt idx="389">
                  <c:v>6811</c:v>
                </c:pt>
                <c:pt idx="390">
                  <c:v>6828</c:v>
                </c:pt>
                <c:pt idx="391">
                  <c:v>6834</c:v>
                </c:pt>
                <c:pt idx="392">
                  <c:v>6834</c:v>
                </c:pt>
                <c:pt idx="393">
                  <c:v>6836</c:v>
                </c:pt>
                <c:pt idx="394">
                  <c:v>6924</c:v>
                </c:pt>
                <c:pt idx="395">
                  <c:v>7060</c:v>
                </c:pt>
                <c:pt idx="396">
                  <c:v>7098</c:v>
                </c:pt>
                <c:pt idx="397">
                  <c:v>7105</c:v>
                </c:pt>
                <c:pt idx="398">
                  <c:v>7153</c:v>
                </c:pt>
                <c:pt idx="399">
                  <c:v>7154</c:v>
                </c:pt>
                <c:pt idx="400">
                  <c:v>7166</c:v>
                </c:pt>
                <c:pt idx="401">
                  <c:v>7188</c:v>
                </c:pt>
                <c:pt idx="402">
                  <c:v>7188</c:v>
                </c:pt>
                <c:pt idx="403">
                  <c:v>7224</c:v>
                </c:pt>
                <c:pt idx="404">
                  <c:v>7385</c:v>
                </c:pt>
                <c:pt idx="405">
                  <c:v>7397</c:v>
                </c:pt>
                <c:pt idx="406">
                  <c:v>7427.5</c:v>
                </c:pt>
                <c:pt idx="407">
                  <c:v>7428</c:v>
                </c:pt>
                <c:pt idx="408">
                  <c:v>7428</c:v>
                </c:pt>
                <c:pt idx="409">
                  <c:v>7429</c:v>
                </c:pt>
                <c:pt idx="410">
                  <c:v>7441</c:v>
                </c:pt>
                <c:pt idx="411">
                  <c:v>7455</c:v>
                </c:pt>
                <c:pt idx="412">
                  <c:v>7669</c:v>
                </c:pt>
                <c:pt idx="413">
                  <c:v>7694</c:v>
                </c:pt>
                <c:pt idx="414">
                  <c:v>7751</c:v>
                </c:pt>
                <c:pt idx="415">
                  <c:v>7756</c:v>
                </c:pt>
                <c:pt idx="416">
                  <c:v>7773</c:v>
                </c:pt>
                <c:pt idx="417">
                  <c:v>7968</c:v>
                </c:pt>
                <c:pt idx="418">
                  <c:v>8000</c:v>
                </c:pt>
                <c:pt idx="419">
                  <c:v>8297</c:v>
                </c:pt>
                <c:pt idx="420">
                  <c:v>8307</c:v>
                </c:pt>
                <c:pt idx="421">
                  <c:v>8590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</c:numCache>
            </c:numRef>
          </c:xVal>
          <c:yVal>
            <c:numRef>
              <c:f>'Active 1'!$U$21:$U$466</c:f>
              <c:numCache>
                <c:formatCode>General</c:formatCode>
                <c:ptCount val="446"/>
                <c:pt idx="27">
                  <c:v>-0.18679999999585561</c:v>
                </c:pt>
                <c:pt idx="30">
                  <c:v>0.77836000000388594</c:v>
                </c:pt>
                <c:pt idx="188">
                  <c:v>0.26640000000043074</c:v>
                </c:pt>
                <c:pt idx="346">
                  <c:v>-1.0999999998603016E-2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5B-4057-9D17-13D06D75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176"/>
        <c:axId val="1"/>
      </c:scatterChart>
      <c:valAx>
        <c:axId val="71298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40065146579805"/>
              <c:y val="0.88158032877469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45928338762218E-2"/>
              <c:y val="0.421053322282083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37785016286644"/>
          <c:y val="0.90460664456416628"/>
          <c:w val="0.80130293159609112"/>
          <c:h val="6.578947368421050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XZ UMa - O-C Diagr. -- </a:t>
            </a:r>
            <a:r>
              <a:rPr lang="en-AU" sz="1200" b="1" i="1" u="none" strike="noStrike" baseline="0">
                <a:solidFill>
                  <a:srgbClr val="FF0000"/>
                </a:solidFill>
                <a:latin typeface="Arial"/>
                <a:cs typeface="Arial"/>
              </a:rPr>
              <a:t>Possible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Cycle Count</a:t>
            </a:r>
          </a:p>
        </c:rich>
      </c:tx>
      <c:layout>
        <c:manualLayout>
          <c:xMode val="edge"/>
          <c:yMode val="edge"/>
          <c:x val="0.28688524590163933"/>
          <c:y val="3.149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864168618267"/>
          <c:y val="0.20210025554732494"/>
          <c:w val="0.85597189695550346"/>
          <c:h val="0.63254755307669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2'!$H$21:$H$447</c:f>
              <c:numCache>
                <c:formatCode>General</c:formatCode>
                <c:ptCount val="427"/>
                <c:pt idx="2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88-4C7B-8A9F-783891C8613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2'!$I$21:$I$447</c:f>
              <c:numCache>
                <c:formatCode>General</c:formatCode>
                <c:ptCount val="427"/>
                <c:pt idx="103">
                  <c:v>1.2759999997797422E-2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50">
                  <c:v>7.1199999947566539E-3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88-4C7B-8A9F-783891C8613F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2'!$J$21:$J$447</c:f>
              <c:numCache>
                <c:formatCode>General</c:formatCode>
                <c:ptCount val="427"/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88">
                  <c:v>0.26640000000043074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5">
                  <c:v>1.1120000002847519E-2</c:v>
                </c:pt>
                <c:pt idx="219">
                  <c:v>4.9999999973806553E-3</c:v>
                </c:pt>
                <c:pt idx="220">
                  <c:v>-1.6640000001643784E-2</c:v>
                </c:pt>
                <c:pt idx="227">
                  <c:v>1.640000002225861E-3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88-4C7B-8A9F-783891C8613F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2'!$K$21:$K$447</c:f>
              <c:numCache>
                <c:formatCode>General</c:formatCode>
                <c:ptCount val="427"/>
                <c:pt idx="351">
                  <c:v>-6.7200000004959293E-2</c:v>
                </c:pt>
                <c:pt idx="356">
                  <c:v>-6.7799999997077975E-2</c:v>
                </c:pt>
                <c:pt idx="362">
                  <c:v>-7.2479999995266553E-2</c:v>
                </c:pt>
                <c:pt idx="393">
                  <c:v>-9.4080000002577435E-2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88-4C7B-8A9F-783891C8613F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2'!$L$21:$L$447</c:f>
              <c:numCache>
                <c:formatCode>General</c:formatCode>
                <c:ptCount val="427"/>
                <c:pt idx="54">
                  <c:v>0.15915999999560881</c:v>
                </c:pt>
                <c:pt idx="66">
                  <c:v>3.6119999997026753E-2</c:v>
                </c:pt>
                <c:pt idx="69">
                  <c:v>2.659999999741558E-2</c:v>
                </c:pt>
                <c:pt idx="319">
                  <c:v>-4.8779999997350387E-2</c:v>
                </c:pt>
                <c:pt idx="348">
                  <c:v>-1.0999999998603016E-2</c:v>
                </c:pt>
                <c:pt idx="349">
                  <c:v>-7.0639999998093117E-2</c:v>
                </c:pt>
                <c:pt idx="352">
                  <c:v>-6.775999999808846E-2</c:v>
                </c:pt>
                <c:pt idx="354">
                  <c:v>-6.7139999999199063E-2</c:v>
                </c:pt>
                <c:pt idx="361">
                  <c:v>-6.648000000132015E-2</c:v>
                </c:pt>
                <c:pt idx="364">
                  <c:v>-7.6219999995373655E-2</c:v>
                </c:pt>
                <c:pt idx="380">
                  <c:v>-8.3080000003974419E-2</c:v>
                </c:pt>
                <c:pt idx="383">
                  <c:v>-8.1080000003566965E-2</c:v>
                </c:pt>
                <c:pt idx="385">
                  <c:v>-8.8160000006610062E-2</c:v>
                </c:pt>
                <c:pt idx="389">
                  <c:v>-8.8800000004994217E-2</c:v>
                </c:pt>
                <c:pt idx="390">
                  <c:v>-8.7900000005902257E-2</c:v>
                </c:pt>
                <c:pt idx="392">
                  <c:v>-9.345999999641208E-2</c:v>
                </c:pt>
                <c:pt idx="398">
                  <c:v>-9.7759999996924307E-2</c:v>
                </c:pt>
                <c:pt idx="399">
                  <c:v>-9.6499999999650754E-2</c:v>
                </c:pt>
                <c:pt idx="400">
                  <c:v>-9.88599999982398E-2</c:v>
                </c:pt>
                <c:pt idx="402">
                  <c:v>-0.10081999999965774</c:v>
                </c:pt>
                <c:pt idx="403">
                  <c:v>-9.9459999997634441E-2</c:v>
                </c:pt>
                <c:pt idx="405">
                  <c:v>-9.907999999995809E-2</c:v>
                </c:pt>
                <c:pt idx="415">
                  <c:v>-0.10712000000057742</c:v>
                </c:pt>
                <c:pt idx="417">
                  <c:v>-0.10796000000118511</c:v>
                </c:pt>
                <c:pt idx="419">
                  <c:v>-0.11070000000472646</c:v>
                </c:pt>
                <c:pt idx="420">
                  <c:v>-0.11544000000139931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  <c:pt idx="426">
                  <c:v>-0.12911999999778345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88-4C7B-8A9F-783891C8613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2'!$M$21:$M$447</c:f>
              <c:numCache>
                <c:formatCode>General</c:formatCode>
                <c:ptCount val="427"/>
                <c:pt idx="327">
                  <c:v>-5.9459999996761326E-2</c:v>
                </c:pt>
                <c:pt idx="337">
                  <c:v>-6.0579999997571576E-2</c:v>
                </c:pt>
                <c:pt idx="373">
                  <c:v>-7.3420000000623986E-2</c:v>
                </c:pt>
                <c:pt idx="374">
                  <c:v>-7.3420000000623986E-2</c:v>
                </c:pt>
                <c:pt idx="375">
                  <c:v>-7.3420000000623986E-2</c:v>
                </c:pt>
                <c:pt idx="376">
                  <c:v>-7.3420000000623986E-2</c:v>
                </c:pt>
                <c:pt idx="404">
                  <c:v>-9.9139999998442363E-2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88-4C7B-8A9F-783891C8613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2'!$N$21:$N$447</c:f>
              <c:numCache>
                <c:formatCode>General</c:formatCode>
                <c:ptCount val="427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7">
                  <c:v>-0.18679999999585561</c:v>
                </c:pt>
                <c:pt idx="28">
                  <c:v>7.3800000001938315E-2</c:v>
                </c:pt>
                <c:pt idx="29">
                  <c:v>7.8280000001541339E-2</c:v>
                </c:pt>
                <c:pt idx="30">
                  <c:v>0.77836000000388594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6">
                  <c:v>2.0400000001245644E-2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5">
                  <c:v>1.359999999840511E-2</c:v>
                </c:pt>
                <c:pt idx="111">
                  <c:v>2.1680000005289912E-2</c:v>
                </c:pt>
                <c:pt idx="121">
                  <c:v>1.396000000386266E-2</c:v>
                </c:pt>
                <c:pt idx="132">
                  <c:v>1.4179999998304993E-2</c:v>
                </c:pt>
                <c:pt idx="140">
                  <c:v>9.3599999963771552E-3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3">
                  <c:v>6.1600000044563785E-3</c:v>
                </c:pt>
                <c:pt idx="159">
                  <c:v>7.2000000363914296E-4</c:v>
                </c:pt>
                <c:pt idx="214">
                  <c:v>-3.5199999983888119E-3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43">
                  <c:v>5.9600000022328459E-3</c:v>
                </c:pt>
                <c:pt idx="252">
                  <c:v>-3.9599999945494346E-3</c:v>
                </c:pt>
                <c:pt idx="253">
                  <c:v>1.1040000004868489E-2</c:v>
                </c:pt>
                <c:pt idx="270">
                  <c:v>-1.8439999999827705E-2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8">
                  <c:v>-2.0839999997406267E-2</c:v>
                </c:pt>
                <c:pt idx="280">
                  <c:v>-2.9600000001664739E-2</c:v>
                </c:pt>
                <c:pt idx="283">
                  <c:v>-2.9880000001867302E-2</c:v>
                </c:pt>
                <c:pt idx="286">
                  <c:v>-3.5439999999653082E-2</c:v>
                </c:pt>
                <c:pt idx="288">
                  <c:v>-2.4020000004384201E-2</c:v>
                </c:pt>
                <c:pt idx="289">
                  <c:v>-2.4020000004384201E-2</c:v>
                </c:pt>
                <c:pt idx="290">
                  <c:v>-2.771999999822583E-2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3">
                  <c:v>-3.5560000003897585E-2</c:v>
                </c:pt>
                <c:pt idx="304">
                  <c:v>-2.9399999999441206E-2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08">
                  <c:v>-3.6419999996724073E-2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5">
                  <c:v>-4.7220000000379514E-2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0">
                  <c:v>-4.2100000006030314E-2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26">
                  <c:v>-5.9959999998682179E-2</c:v>
                </c:pt>
                <c:pt idx="328">
                  <c:v>-5.7359999998880085E-2</c:v>
                </c:pt>
                <c:pt idx="329">
                  <c:v>-5.6659999994735699E-2</c:v>
                </c:pt>
                <c:pt idx="330">
                  <c:v>-5.3159999995841645E-2</c:v>
                </c:pt>
                <c:pt idx="331">
                  <c:v>-4.7560000006342307E-2</c:v>
                </c:pt>
                <c:pt idx="332">
                  <c:v>-5.8499999999185093E-2</c:v>
                </c:pt>
                <c:pt idx="333">
                  <c:v>-5.7639999999082647E-2</c:v>
                </c:pt>
                <c:pt idx="334">
                  <c:v>-5.4799999998067506E-2</c:v>
                </c:pt>
                <c:pt idx="335">
                  <c:v>-5.7439999996859115E-2</c:v>
                </c:pt>
                <c:pt idx="336">
                  <c:v>-6.1280000001715962E-2</c:v>
                </c:pt>
                <c:pt idx="338">
                  <c:v>-5.6600000003527384E-2</c:v>
                </c:pt>
                <c:pt idx="339">
                  <c:v>-6.0259999998379499E-2</c:v>
                </c:pt>
                <c:pt idx="340">
                  <c:v>-6.220000000030268E-2</c:v>
                </c:pt>
                <c:pt idx="341">
                  <c:v>-5.9320000000298023E-2</c:v>
                </c:pt>
                <c:pt idx="342">
                  <c:v>-5.8439999993424863E-2</c:v>
                </c:pt>
                <c:pt idx="343">
                  <c:v>-6.242000000202097E-2</c:v>
                </c:pt>
                <c:pt idx="344">
                  <c:v>-5.5599999999685679E-2</c:v>
                </c:pt>
                <c:pt idx="345">
                  <c:v>-6.3640000000305008E-2</c:v>
                </c:pt>
                <c:pt idx="346">
                  <c:v>-6.3640000000305008E-2</c:v>
                </c:pt>
                <c:pt idx="347">
                  <c:v>-6.5760000004956964E-2</c:v>
                </c:pt>
                <c:pt idx="350">
                  <c:v>-5.9560000001511071E-2</c:v>
                </c:pt>
                <c:pt idx="353">
                  <c:v>-6.7739999998593703E-2</c:v>
                </c:pt>
                <c:pt idx="355">
                  <c:v>-6.6160000002128072E-2</c:v>
                </c:pt>
                <c:pt idx="357">
                  <c:v>-6.7360000000917353E-2</c:v>
                </c:pt>
                <c:pt idx="358">
                  <c:v>-6.8800000000919681E-2</c:v>
                </c:pt>
                <c:pt idx="359">
                  <c:v>-6.9400000000314321E-2</c:v>
                </c:pt>
                <c:pt idx="360">
                  <c:v>-6.8119999996270053E-2</c:v>
                </c:pt>
                <c:pt idx="363">
                  <c:v>-6.6600000005564652E-2</c:v>
                </c:pt>
                <c:pt idx="365">
                  <c:v>-7.091999999829568E-2</c:v>
                </c:pt>
                <c:pt idx="366">
                  <c:v>-7.6539999994565733E-2</c:v>
                </c:pt>
                <c:pt idx="367">
                  <c:v>-8.879999999771826E-2</c:v>
                </c:pt>
                <c:pt idx="368">
                  <c:v>-7.7879999997094274E-2</c:v>
                </c:pt>
                <c:pt idx="369">
                  <c:v>-7.7659999995375983E-2</c:v>
                </c:pt>
                <c:pt idx="370">
                  <c:v>-7.519999999931315E-2</c:v>
                </c:pt>
                <c:pt idx="371">
                  <c:v>-7.7120000001741573E-2</c:v>
                </c:pt>
                <c:pt idx="372">
                  <c:v>-7.4999999997089617E-2</c:v>
                </c:pt>
                <c:pt idx="377">
                  <c:v>-8.4199999997508712E-2</c:v>
                </c:pt>
                <c:pt idx="378">
                  <c:v>-8.1079999996291008E-2</c:v>
                </c:pt>
                <c:pt idx="379">
                  <c:v>-8.2340000000840519E-2</c:v>
                </c:pt>
                <c:pt idx="381">
                  <c:v>-8.2499999996798579E-2</c:v>
                </c:pt>
                <c:pt idx="382">
                  <c:v>-8.1980000002658926E-2</c:v>
                </c:pt>
                <c:pt idx="384">
                  <c:v>-8.8100000000849832E-2</c:v>
                </c:pt>
                <c:pt idx="386">
                  <c:v>-8.887999999569729E-2</c:v>
                </c:pt>
                <c:pt idx="387">
                  <c:v>-8.894000000145752E-2</c:v>
                </c:pt>
                <c:pt idx="388">
                  <c:v>-8.8840000003983732E-2</c:v>
                </c:pt>
                <c:pt idx="395">
                  <c:v>-9.1520000001764856E-2</c:v>
                </c:pt>
                <c:pt idx="406">
                  <c:v>-0.10160000000178115</c:v>
                </c:pt>
                <c:pt idx="408">
                  <c:v>-0.10140000000683358</c:v>
                </c:pt>
                <c:pt idx="410">
                  <c:v>-0.10828000000037719</c:v>
                </c:pt>
                <c:pt idx="413">
                  <c:v>-0.1019799999994575</c:v>
                </c:pt>
                <c:pt idx="414">
                  <c:v>-0.10598000000027241</c:v>
                </c:pt>
                <c:pt idx="421">
                  <c:v>-0.1155399999988731</c:v>
                </c:pt>
                <c:pt idx="422">
                  <c:v>-0.12140000000363216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88-4C7B-8A9F-783891C8613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Linear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2'!$O$21:$O$447</c:f>
              <c:numCache>
                <c:formatCode>General</c:formatCode>
                <c:ptCount val="427"/>
                <c:pt idx="30">
                  <c:v>-7.1923509643766592E-2</c:v>
                </c:pt>
                <c:pt idx="54">
                  <c:v>-0.42149216697289471</c:v>
                </c:pt>
                <c:pt idx="59">
                  <c:v>-0.45352986201538747</c:v>
                </c:pt>
                <c:pt idx="60">
                  <c:v>-0.46052286144090615</c:v>
                </c:pt>
                <c:pt idx="61">
                  <c:v>-0.46156367996005315</c:v>
                </c:pt>
                <c:pt idx="62">
                  <c:v>-0.46159620553877651</c:v>
                </c:pt>
                <c:pt idx="64">
                  <c:v>-0.46657261908344794</c:v>
                </c:pt>
                <c:pt idx="265">
                  <c:v>-2.2660383713152543E-2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88-4C7B-8A9F-783891C86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2440"/>
        <c:axId val="1"/>
      </c:scatterChart>
      <c:valAx>
        <c:axId val="71299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70960187353631"/>
              <c:y val="0.90551401547247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838407494145202E-2"/>
              <c:y val="0.43832131219817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24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611241217799"/>
          <c:y val="0.92388699444065558"/>
          <c:w val="0.61943793911007028"/>
          <c:h val="5.2493438320210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9874266660063717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3913895334483"/>
          <c:y val="0.24038536779274275"/>
          <c:w val="0.84151046765731585"/>
          <c:h val="0.5576940532791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2'!$H$21:$H$447</c:f>
              <c:numCache>
                <c:formatCode>General</c:formatCode>
                <c:ptCount val="427"/>
                <c:pt idx="2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BB-47B7-B8C0-D500E2F693D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2'!$I$21:$I$447</c:f>
              <c:numCache>
                <c:formatCode>General</c:formatCode>
                <c:ptCount val="427"/>
                <c:pt idx="103">
                  <c:v>1.2759999997797422E-2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50">
                  <c:v>7.1199999947566539E-3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BB-47B7-B8C0-D500E2F693D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2'!$J$21:$J$447</c:f>
              <c:numCache>
                <c:formatCode>General</c:formatCode>
                <c:ptCount val="427"/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88">
                  <c:v>0.26640000000043074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5">
                  <c:v>1.1120000002847519E-2</c:v>
                </c:pt>
                <c:pt idx="219">
                  <c:v>4.9999999973806553E-3</c:v>
                </c:pt>
                <c:pt idx="220">
                  <c:v>-1.6640000001643784E-2</c:v>
                </c:pt>
                <c:pt idx="227">
                  <c:v>1.640000002225861E-3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BB-47B7-B8C0-D500E2F693D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2'!$K$21:$K$447</c:f>
              <c:numCache>
                <c:formatCode>General</c:formatCode>
                <c:ptCount val="427"/>
                <c:pt idx="351">
                  <c:v>-6.7200000004959293E-2</c:v>
                </c:pt>
                <c:pt idx="356">
                  <c:v>-6.7799999997077975E-2</c:v>
                </c:pt>
                <c:pt idx="362">
                  <c:v>-7.2479999995266553E-2</c:v>
                </c:pt>
                <c:pt idx="393">
                  <c:v>-9.4080000002577435E-2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BB-47B7-B8C0-D500E2F693D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2'!$L$21:$L$447</c:f>
              <c:numCache>
                <c:formatCode>General</c:formatCode>
                <c:ptCount val="427"/>
                <c:pt idx="54">
                  <c:v>0.15915999999560881</c:v>
                </c:pt>
                <c:pt idx="66">
                  <c:v>3.6119999997026753E-2</c:v>
                </c:pt>
                <c:pt idx="69">
                  <c:v>2.659999999741558E-2</c:v>
                </c:pt>
                <c:pt idx="319">
                  <c:v>-4.8779999997350387E-2</c:v>
                </c:pt>
                <c:pt idx="348">
                  <c:v>-1.0999999998603016E-2</c:v>
                </c:pt>
                <c:pt idx="349">
                  <c:v>-7.0639999998093117E-2</c:v>
                </c:pt>
                <c:pt idx="352">
                  <c:v>-6.775999999808846E-2</c:v>
                </c:pt>
                <c:pt idx="354">
                  <c:v>-6.7139999999199063E-2</c:v>
                </c:pt>
                <c:pt idx="361">
                  <c:v>-6.648000000132015E-2</c:v>
                </c:pt>
                <c:pt idx="364">
                  <c:v>-7.6219999995373655E-2</c:v>
                </c:pt>
                <c:pt idx="380">
                  <c:v>-8.3080000003974419E-2</c:v>
                </c:pt>
                <c:pt idx="383">
                  <c:v>-8.1080000003566965E-2</c:v>
                </c:pt>
                <c:pt idx="385">
                  <c:v>-8.8160000006610062E-2</c:v>
                </c:pt>
                <c:pt idx="389">
                  <c:v>-8.8800000004994217E-2</c:v>
                </c:pt>
                <c:pt idx="390">
                  <c:v>-8.7900000005902257E-2</c:v>
                </c:pt>
                <c:pt idx="392">
                  <c:v>-9.345999999641208E-2</c:v>
                </c:pt>
                <c:pt idx="398">
                  <c:v>-9.7759999996924307E-2</c:v>
                </c:pt>
                <c:pt idx="399">
                  <c:v>-9.6499999999650754E-2</c:v>
                </c:pt>
                <c:pt idx="400">
                  <c:v>-9.88599999982398E-2</c:v>
                </c:pt>
                <c:pt idx="402">
                  <c:v>-0.10081999999965774</c:v>
                </c:pt>
                <c:pt idx="403">
                  <c:v>-9.9459999997634441E-2</c:v>
                </c:pt>
                <c:pt idx="405">
                  <c:v>-9.907999999995809E-2</c:v>
                </c:pt>
                <c:pt idx="415">
                  <c:v>-0.10712000000057742</c:v>
                </c:pt>
                <c:pt idx="417">
                  <c:v>-0.10796000000118511</c:v>
                </c:pt>
                <c:pt idx="419">
                  <c:v>-0.11070000000472646</c:v>
                </c:pt>
                <c:pt idx="420">
                  <c:v>-0.11544000000139931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  <c:pt idx="426">
                  <c:v>-0.12911999999778345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BB-47B7-B8C0-D500E2F693D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2'!$M$21:$M$447</c:f>
              <c:numCache>
                <c:formatCode>General</c:formatCode>
                <c:ptCount val="427"/>
                <c:pt idx="327">
                  <c:v>-5.9459999996761326E-2</c:v>
                </c:pt>
                <c:pt idx="337">
                  <c:v>-6.0579999997571576E-2</c:v>
                </c:pt>
                <c:pt idx="373">
                  <c:v>-7.3420000000623986E-2</c:v>
                </c:pt>
                <c:pt idx="374">
                  <c:v>-7.3420000000623986E-2</c:v>
                </c:pt>
                <c:pt idx="375">
                  <c:v>-7.3420000000623986E-2</c:v>
                </c:pt>
                <c:pt idx="376">
                  <c:v>-7.3420000000623986E-2</c:v>
                </c:pt>
                <c:pt idx="404">
                  <c:v>-9.9139999998442363E-2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BB-47B7-B8C0-D500E2F693D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2'!$N$21:$N$447</c:f>
              <c:numCache>
                <c:formatCode>General</c:formatCode>
                <c:ptCount val="427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7">
                  <c:v>-0.18679999999585561</c:v>
                </c:pt>
                <c:pt idx="28">
                  <c:v>7.3800000001938315E-2</c:v>
                </c:pt>
                <c:pt idx="29">
                  <c:v>7.8280000001541339E-2</c:v>
                </c:pt>
                <c:pt idx="30">
                  <c:v>0.77836000000388594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6">
                  <c:v>2.0400000001245644E-2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5">
                  <c:v>1.359999999840511E-2</c:v>
                </c:pt>
                <c:pt idx="111">
                  <c:v>2.1680000005289912E-2</c:v>
                </c:pt>
                <c:pt idx="121">
                  <c:v>1.396000000386266E-2</c:v>
                </c:pt>
                <c:pt idx="132">
                  <c:v>1.4179999998304993E-2</c:v>
                </c:pt>
                <c:pt idx="140">
                  <c:v>9.3599999963771552E-3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3">
                  <c:v>6.1600000044563785E-3</c:v>
                </c:pt>
                <c:pt idx="159">
                  <c:v>7.2000000363914296E-4</c:v>
                </c:pt>
                <c:pt idx="214">
                  <c:v>-3.5199999983888119E-3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43">
                  <c:v>5.9600000022328459E-3</c:v>
                </c:pt>
                <c:pt idx="252">
                  <c:v>-3.9599999945494346E-3</c:v>
                </c:pt>
                <c:pt idx="253">
                  <c:v>1.1040000004868489E-2</c:v>
                </c:pt>
                <c:pt idx="270">
                  <c:v>-1.8439999999827705E-2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8">
                  <c:v>-2.0839999997406267E-2</c:v>
                </c:pt>
                <c:pt idx="280">
                  <c:v>-2.9600000001664739E-2</c:v>
                </c:pt>
                <c:pt idx="283">
                  <c:v>-2.9880000001867302E-2</c:v>
                </c:pt>
                <c:pt idx="286">
                  <c:v>-3.5439999999653082E-2</c:v>
                </c:pt>
                <c:pt idx="288">
                  <c:v>-2.4020000004384201E-2</c:v>
                </c:pt>
                <c:pt idx="289">
                  <c:v>-2.4020000004384201E-2</c:v>
                </c:pt>
                <c:pt idx="290">
                  <c:v>-2.771999999822583E-2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3">
                  <c:v>-3.5560000003897585E-2</c:v>
                </c:pt>
                <c:pt idx="304">
                  <c:v>-2.9399999999441206E-2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08">
                  <c:v>-3.6419999996724073E-2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5">
                  <c:v>-4.7220000000379514E-2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0">
                  <c:v>-4.2100000006030314E-2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26">
                  <c:v>-5.9959999998682179E-2</c:v>
                </c:pt>
                <c:pt idx="328">
                  <c:v>-5.7359999998880085E-2</c:v>
                </c:pt>
                <c:pt idx="329">
                  <c:v>-5.6659999994735699E-2</c:v>
                </c:pt>
                <c:pt idx="330">
                  <c:v>-5.3159999995841645E-2</c:v>
                </c:pt>
                <c:pt idx="331">
                  <c:v>-4.7560000006342307E-2</c:v>
                </c:pt>
                <c:pt idx="332">
                  <c:v>-5.8499999999185093E-2</c:v>
                </c:pt>
                <c:pt idx="333">
                  <c:v>-5.7639999999082647E-2</c:v>
                </c:pt>
                <c:pt idx="334">
                  <c:v>-5.4799999998067506E-2</c:v>
                </c:pt>
                <c:pt idx="335">
                  <c:v>-5.7439999996859115E-2</c:v>
                </c:pt>
                <c:pt idx="336">
                  <c:v>-6.1280000001715962E-2</c:v>
                </c:pt>
                <c:pt idx="338">
                  <c:v>-5.6600000003527384E-2</c:v>
                </c:pt>
                <c:pt idx="339">
                  <c:v>-6.0259999998379499E-2</c:v>
                </c:pt>
                <c:pt idx="340">
                  <c:v>-6.220000000030268E-2</c:v>
                </c:pt>
                <c:pt idx="341">
                  <c:v>-5.9320000000298023E-2</c:v>
                </c:pt>
                <c:pt idx="342">
                  <c:v>-5.8439999993424863E-2</c:v>
                </c:pt>
                <c:pt idx="343">
                  <c:v>-6.242000000202097E-2</c:v>
                </c:pt>
                <c:pt idx="344">
                  <c:v>-5.5599999999685679E-2</c:v>
                </c:pt>
                <c:pt idx="345">
                  <c:v>-6.3640000000305008E-2</c:v>
                </c:pt>
                <c:pt idx="346">
                  <c:v>-6.3640000000305008E-2</c:v>
                </c:pt>
                <c:pt idx="347">
                  <c:v>-6.5760000004956964E-2</c:v>
                </c:pt>
                <c:pt idx="350">
                  <c:v>-5.9560000001511071E-2</c:v>
                </c:pt>
                <c:pt idx="353">
                  <c:v>-6.7739999998593703E-2</c:v>
                </c:pt>
                <c:pt idx="355">
                  <c:v>-6.6160000002128072E-2</c:v>
                </c:pt>
                <c:pt idx="357">
                  <c:v>-6.7360000000917353E-2</c:v>
                </c:pt>
                <c:pt idx="358">
                  <c:v>-6.8800000000919681E-2</c:v>
                </c:pt>
                <c:pt idx="359">
                  <c:v>-6.9400000000314321E-2</c:v>
                </c:pt>
                <c:pt idx="360">
                  <c:v>-6.8119999996270053E-2</c:v>
                </c:pt>
                <c:pt idx="363">
                  <c:v>-6.6600000005564652E-2</c:v>
                </c:pt>
                <c:pt idx="365">
                  <c:v>-7.091999999829568E-2</c:v>
                </c:pt>
                <c:pt idx="366">
                  <c:v>-7.6539999994565733E-2</c:v>
                </c:pt>
                <c:pt idx="367">
                  <c:v>-8.879999999771826E-2</c:v>
                </c:pt>
                <c:pt idx="368">
                  <c:v>-7.7879999997094274E-2</c:v>
                </c:pt>
                <c:pt idx="369">
                  <c:v>-7.7659999995375983E-2</c:v>
                </c:pt>
                <c:pt idx="370">
                  <c:v>-7.519999999931315E-2</c:v>
                </c:pt>
                <c:pt idx="371">
                  <c:v>-7.7120000001741573E-2</c:v>
                </c:pt>
                <c:pt idx="372">
                  <c:v>-7.4999999997089617E-2</c:v>
                </c:pt>
                <c:pt idx="377">
                  <c:v>-8.4199999997508712E-2</c:v>
                </c:pt>
                <c:pt idx="378">
                  <c:v>-8.1079999996291008E-2</c:v>
                </c:pt>
                <c:pt idx="379">
                  <c:v>-8.2340000000840519E-2</c:v>
                </c:pt>
                <c:pt idx="381">
                  <c:v>-8.2499999996798579E-2</c:v>
                </c:pt>
                <c:pt idx="382">
                  <c:v>-8.1980000002658926E-2</c:v>
                </c:pt>
                <c:pt idx="384">
                  <c:v>-8.8100000000849832E-2</c:v>
                </c:pt>
                <c:pt idx="386">
                  <c:v>-8.887999999569729E-2</c:v>
                </c:pt>
                <c:pt idx="387">
                  <c:v>-8.894000000145752E-2</c:v>
                </c:pt>
                <c:pt idx="388">
                  <c:v>-8.8840000003983732E-2</c:v>
                </c:pt>
                <c:pt idx="395">
                  <c:v>-9.1520000001764856E-2</c:v>
                </c:pt>
                <c:pt idx="406">
                  <c:v>-0.10160000000178115</c:v>
                </c:pt>
                <c:pt idx="408">
                  <c:v>-0.10140000000683358</c:v>
                </c:pt>
                <c:pt idx="410">
                  <c:v>-0.10828000000037719</c:v>
                </c:pt>
                <c:pt idx="413">
                  <c:v>-0.1019799999994575</c:v>
                </c:pt>
                <c:pt idx="414">
                  <c:v>-0.10598000000027241</c:v>
                </c:pt>
                <c:pt idx="421">
                  <c:v>-0.1155399999988731</c:v>
                </c:pt>
                <c:pt idx="422">
                  <c:v>-0.12140000000363216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BB-47B7-B8C0-D500E2F693D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Linear 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2'!$O$21:$O$447</c:f>
              <c:numCache>
                <c:formatCode>General</c:formatCode>
                <c:ptCount val="427"/>
                <c:pt idx="30">
                  <c:v>-7.1923509643766592E-2</c:v>
                </c:pt>
                <c:pt idx="54">
                  <c:v>-0.42149216697289471</c:v>
                </c:pt>
                <c:pt idx="59">
                  <c:v>-0.45352986201538747</c:v>
                </c:pt>
                <c:pt idx="60">
                  <c:v>-0.46052286144090615</c:v>
                </c:pt>
                <c:pt idx="61">
                  <c:v>-0.46156367996005315</c:v>
                </c:pt>
                <c:pt idx="62">
                  <c:v>-0.46159620553877651</c:v>
                </c:pt>
                <c:pt idx="64">
                  <c:v>-0.46657261908344794</c:v>
                </c:pt>
                <c:pt idx="265">
                  <c:v>-2.2660383713152543E-2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BB-47B7-B8C0-D500E2F693D2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Linear 2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2'!$P$21:$P$447</c:f>
              <c:numCache>
                <c:formatCode>General</c:formatCode>
                <c:ptCount val="427"/>
                <c:pt idx="149">
                  <c:v>-2.7479561323597024E-4</c:v>
                </c:pt>
                <c:pt idx="150">
                  <c:v>-3.7800826130382492E-4</c:v>
                </c:pt>
                <c:pt idx="151">
                  <c:v>-1.2037094458466589E-3</c:v>
                </c:pt>
                <c:pt idx="152">
                  <c:v>-1.2037094458466589E-3</c:v>
                </c:pt>
                <c:pt idx="154">
                  <c:v>-1.5133473900502195E-3</c:v>
                </c:pt>
                <c:pt idx="155">
                  <c:v>-1.5133473900502195E-3</c:v>
                </c:pt>
                <c:pt idx="156">
                  <c:v>-5.8482786089001024E-3</c:v>
                </c:pt>
                <c:pt idx="157">
                  <c:v>-5.8482786089001024E-3</c:v>
                </c:pt>
                <c:pt idx="158">
                  <c:v>-6.157916553103663E-3</c:v>
                </c:pt>
                <c:pt idx="160">
                  <c:v>-6.312735525205445E-3</c:v>
                </c:pt>
                <c:pt idx="161">
                  <c:v>-6.7771924415107911E-3</c:v>
                </c:pt>
                <c:pt idx="162">
                  <c:v>-6.8804050895786457E-3</c:v>
                </c:pt>
                <c:pt idx="163">
                  <c:v>-9.6671465874107118E-3</c:v>
                </c:pt>
                <c:pt idx="164">
                  <c:v>-1.0045592963659509E-2</c:v>
                </c:pt>
                <c:pt idx="165">
                  <c:v>-1.0664868852066637E-2</c:v>
                </c:pt>
                <c:pt idx="166">
                  <c:v>-1.0664868852066637E-2</c:v>
                </c:pt>
                <c:pt idx="167">
                  <c:v>-1.0716475176100564E-2</c:v>
                </c:pt>
                <c:pt idx="168">
                  <c:v>-1.0716475176100564E-2</c:v>
                </c:pt>
                <c:pt idx="169">
                  <c:v>-1.1026113120304125E-2</c:v>
                </c:pt>
                <c:pt idx="170">
                  <c:v>-1.111212366036067E-2</c:v>
                </c:pt>
                <c:pt idx="171">
                  <c:v>-1.1421761604564235E-2</c:v>
                </c:pt>
                <c:pt idx="172">
                  <c:v>-1.1576580576666017E-2</c:v>
                </c:pt>
                <c:pt idx="173">
                  <c:v>-1.1731399548767795E-2</c:v>
                </c:pt>
                <c:pt idx="174">
                  <c:v>-1.4982597962905207E-2</c:v>
                </c:pt>
                <c:pt idx="175">
                  <c:v>-1.4982597962905207E-2</c:v>
                </c:pt>
                <c:pt idx="176">
                  <c:v>-1.5206225367052226E-2</c:v>
                </c:pt>
                <c:pt idx="177">
                  <c:v>-1.5361044339154008E-2</c:v>
                </c:pt>
                <c:pt idx="178">
                  <c:v>-1.5361044339154008E-2</c:v>
                </c:pt>
                <c:pt idx="179">
                  <c:v>-1.6393170819832548E-2</c:v>
                </c:pt>
                <c:pt idx="180">
                  <c:v>-1.654798979193433E-2</c:v>
                </c:pt>
                <c:pt idx="181">
                  <c:v>-1.6599596115968257E-2</c:v>
                </c:pt>
                <c:pt idx="182">
                  <c:v>-1.6754415088070039E-2</c:v>
                </c:pt>
                <c:pt idx="183">
                  <c:v>-1.8870274373461053E-2</c:v>
                </c:pt>
                <c:pt idx="184">
                  <c:v>-1.931752918175509E-2</c:v>
                </c:pt>
                <c:pt idx="185">
                  <c:v>-2.0091624042263993E-2</c:v>
                </c:pt>
                <c:pt idx="186">
                  <c:v>-2.0384059878456248E-2</c:v>
                </c:pt>
                <c:pt idx="187">
                  <c:v>-2.0384059878456248E-2</c:v>
                </c:pt>
                <c:pt idx="188">
                  <c:v>-2.0521676742546721E-2</c:v>
                </c:pt>
                <c:pt idx="189">
                  <c:v>-2.0796910470727667E-2</c:v>
                </c:pt>
                <c:pt idx="190">
                  <c:v>-2.0848516794761594E-2</c:v>
                </c:pt>
                <c:pt idx="191">
                  <c:v>-2.0865718902772903E-2</c:v>
                </c:pt>
                <c:pt idx="192">
                  <c:v>-2.0882921010784213E-2</c:v>
                </c:pt>
                <c:pt idx="193">
                  <c:v>-2.093452733481814E-2</c:v>
                </c:pt>
                <c:pt idx="194">
                  <c:v>-2.093452733481814E-2</c:v>
                </c:pt>
                <c:pt idx="195">
                  <c:v>-2.093452733481814E-2</c:v>
                </c:pt>
                <c:pt idx="196">
                  <c:v>-2.1037739982885995E-2</c:v>
                </c:pt>
                <c:pt idx="197">
                  <c:v>-2.1312973711066937E-2</c:v>
                </c:pt>
                <c:pt idx="198">
                  <c:v>-2.4271736289012094E-2</c:v>
                </c:pt>
                <c:pt idx="199">
                  <c:v>-2.5183448013611474E-2</c:v>
                </c:pt>
                <c:pt idx="200">
                  <c:v>-2.5905936550086453E-2</c:v>
                </c:pt>
                <c:pt idx="201">
                  <c:v>-2.5905936550086453E-2</c:v>
                </c:pt>
                <c:pt idx="202">
                  <c:v>-2.595754287412038E-2</c:v>
                </c:pt>
                <c:pt idx="203">
                  <c:v>-2.6198372386278708E-2</c:v>
                </c:pt>
                <c:pt idx="204">
                  <c:v>-2.6198372386278708E-2</c:v>
                </c:pt>
                <c:pt idx="205">
                  <c:v>-2.6508010330482272E-2</c:v>
                </c:pt>
                <c:pt idx="206">
                  <c:v>-2.6508010330482272E-2</c:v>
                </c:pt>
                <c:pt idx="207">
                  <c:v>-2.6662829302584051E-2</c:v>
                </c:pt>
                <c:pt idx="208">
                  <c:v>-2.6662829302584051E-2</c:v>
                </c:pt>
                <c:pt idx="209">
                  <c:v>-2.668003141059536E-2</c:v>
                </c:pt>
                <c:pt idx="210">
                  <c:v>-2.668003141059536E-2</c:v>
                </c:pt>
                <c:pt idx="211">
                  <c:v>-2.6989669354798924E-2</c:v>
                </c:pt>
                <c:pt idx="212">
                  <c:v>-2.7436924163092957E-2</c:v>
                </c:pt>
                <c:pt idx="213">
                  <c:v>-2.9914027716721463E-2</c:v>
                </c:pt>
                <c:pt idx="214">
                  <c:v>-3.0086048796834554E-2</c:v>
                </c:pt>
                <c:pt idx="215">
                  <c:v>-3.0911749981377388E-2</c:v>
                </c:pt>
                <c:pt idx="216">
                  <c:v>-3.0946154197400006E-2</c:v>
                </c:pt>
                <c:pt idx="217">
                  <c:v>-3.1014962629445243E-2</c:v>
                </c:pt>
                <c:pt idx="218">
                  <c:v>-3.1617036409841058E-2</c:v>
                </c:pt>
                <c:pt idx="265">
                  <c:v>-2.2660383713152543E-2</c:v>
                </c:pt>
                <c:pt idx="391">
                  <c:v>-9.3719999997119885E-2</c:v>
                </c:pt>
                <c:pt idx="394">
                  <c:v>-9.3980000005103648E-2</c:v>
                </c:pt>
                <c:pt idx="396">
                  <c:v>-9.5679999998537824E-2</c:v>
                </c:pt>
                <c:pt idx="397">
                  <c:v>-9.7399999998742715E-2</c:v>
                </c:pt>
                <c:pt idx="401">
                  <c:v>-9.878000000026077E-2</c:v>
                </c:pt>
                <c:pt idx="407">
                  <c:v>-0.10224000000016531</c:v>
                </c:pt>
                <c:pt idx="409">
                  <c:v>-0.1024600000018836</c:v>
                </c:pt>
                <c:pt idx="411">
                  <c:v>-0.10302000000228873</c:v>
                </c:pt>
                <c:pt idx="412">
                  <c:v>-0.1030999999929918</c:v>
                </c:pt>
                <c:pt idx="416">
                  <c:v>-0.10721999999805121</c:v>
                </c:pt>
                <c:pt idx="418">
                  <c:v>-0.11086000000068452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BB-47B7-B8C0-D500E2F693D2}"/>
            </c:ext>
          </c:extLst>
        </c:ser>
        <c:ser>
          <c:idx val="9"/>
          <c:order val="9"/>
          <c:tx>
            <c:strRef>
              <c:f>'Active 2'!$Q$20</c:f>
              <c:strCache>
                <c:ptCount val="1"/>
                <c:pt idx="0">
                  <c:v>Linear 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'Active 2'!$F$21:$F$447</c:f>
              <c:numCache>
                <c:formatCode>General</c:formatCode>
                <c:ptCount val="427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</c:numCache>
            </c:numRef>
          </c:xVal>
          <c:yVal>
            <c:numRef>
              <c:f>'Active 2'!$Q$21:$Q$447</c:f>
              <c:numCache>
                <c:formatCode>General</c:formatCode>
                <c:ptCount val="427"/>
                <c:pt idx="0">
                  <c:v>0.38781331826121268</c:v>
                </c:pt>
                <c:pt idx="1">
                  <c:v>0.3821374710826777</c:v>
                </c:pt>
                <c:pt idx="2">
                  <c:v>0.37497580003541625</c:v>
                </c:pt>
                <c:pt idx="3">
                  <c:v>0.37285107190313749</c:v>
                </c:pt>
                <c:pt idx="4">
                  <c:v>0.3701617307007426</c:v>
                </c:pt>
                <c:pt idx="5">
                  <c:v>0.36851246620645628</c:v>
                </c:pt>
                <c:pt idx="6">
                  <c:v>0.35514005138791838</c:v>
                </c:pt>
                <c:pt idx="7">
                  <c:v>0.35040027324668099</c:v>
                </c:pt>
                <c:pt idx="8">
                  <c:v>0.34631425760768331</c:v>
                </c:pt>
                <c:pt idx="9">
                  <c:v>0.34303058685779791</c:v>
                </c:pt>
                <c:pt idx="10">
                  <c:v>0.33869198116111671</c:v>
                </c:pt>
                <c:pt idx="11">
                  <c:v>0.3352745862630459</c:v>
                </c:pt>
                <c:pt idx="12">
                  <c:v>0.33314985813076708</c:v>
                </c:pt>
                <c:pt idx="13">
                  <c:v>0.33309042517601806</c:v>
                </c:pt>
                <c:pt idx="14">
                  <c:v>0.33309042517601806</c:v>
                </c:pt>
                <c:pt idx="15">
                  <c:v>0.33289726807308362</c:v>
                </c:pt>
                <c:pt idx="16">
                  <c:v>0.32999991152906705</c:v>
                </c:pt>
                <c:pt idx="17">
                  <c:v>0.32947987317501282</c:v>
                </c:pt>
                <c:pt idx="18">
                  <c:v>0.32163472314813724</c:v>
                </c:pt>
                <c:pt idx="19">
                  <c:v>0.31309123590296023</c:v>
                </c:pt>
                <c:pt idx="20">
                  <c:v>0.31089221657724508</c:v>
                </c:pt>
                <c:pt idx="21">
                  <c:v>0.30720737338280352</c:v>
                </c:pt>
                <c:pt idx="22">
                  <c:v>0.29431042220225806</c:v>
                </c:pt>
                <c:pt idx="23">
                  <c:v>0.26731300250749873</c:v>
                </c:pt>
                <c:pt idx="24">
                  <c:v>0.26717927835931332</c:v>
                </c:pt>
                <c:pt idx="25">
                  <c:v>0.25802660332795851</c:v>
                </c:pt>
                <c:pt idx="26">
                  <c:v>0.25533726212556362</c:v>
                </c:pt>
                <c:pt idx="27">
                  <c:v>0.25475036169741672</c:v>
                </c:pt>
                <c:pt idx="28">
                  <c:v>0.25426746894008062</c:v>
                </c:pt>
                <c:pt idx="29">
                  <c:v>0.25038946864270462</c:v>
                </c:pt>
                <c:pt idx="31">
                  <c:v>0.24933453369590886</c:v>
                </c:pt>
                <c:pt idx="32">
                  <c:v>0.24564969050146729</c:v>
                </c:pt>
                <c:pt idx="33">
                  <c:v>0.24539710044378379</c:v>
                </c:pt>
                <c:pt idx="34">
                  <c:v>0.24492163680579135</c:v>
                </c:pt>
                <c:pt idx="35">
                  <c:v>0.2446096137933588</c:v>
                </c:pt>
                <c:pt idx="36">
                  <c:v>0.24453532259992247</c:v>
                </c:pt>
                <c:pt idx="37">
                  <c:v>0.23630385836717802</c:v>
                </c:pt>
                <c:pt idx="38">
                  <c:v>0.23630385836717802</c:v>
                </c:pt>
                <c:pt idx="39">
                  <c:v>0.23544208052331669</c:v>
                </c:pt>
                <c:pt idx="40">
                  <c:v>0.22201023275002971</c:v>
                </c:pt>
                <c:pt idx="41">
                  <c:v>0.21905344325126408</c:v>
                </c:pt>
                <c:pt idx="42">
                  <c:v>0.2147148375545829</c:v>
                </c:pt>
                <c:pt idx="43">
                  <c:v>0.21345188726616543</c:v>
                </c:pt>
                <c:pt idx="44">
                  <c:v>0.21013107091956185</c:v>
                </c:pt>
                <c:pt idx="45">
                  <c:v>0.21003449236809463</c:v>
                </c:pt>
                <c:pt idx="46">
                  <c:v>0.20990076821990925</c:v>
                </c:pt>
                <c:pt idx="47">
                  <c:v>0.20990076821990925</c:v>
                </c:pt>
                <c:pt idx="48">
                  <c:v>0.20990076821990925</c:v>
                </c:pt>
                <c:pt idx="49">
                  <c:v>0.20957388696878942</c:v>
                </c:pt>
                <c:pt idx="50">
                  <c:v>0.19614203919550244</c:v>
                </c:pt>
                <c:pt idx="51">
                  <c:v>0.18336395392445509</c:v>
                </c:pt>
                <c:pt idx="52">
                  <c:v>0.16459799846244022</c:v>
                </c:pt>
                <c:pt idx="53">
                  <c:v>0.14309812708196867</c:v>
                </c:pt>
                <c:pt idx="55">
                  <c:v>8.0322068628276733E-2</c:v>
                </c:pt>
                <c:pt idx="56">
                  <c:v>8.0188344480091378E-2</c:v>
                </c:pt>
                <c:pt idx="57">
                  <c:v>7.9980329138469669E-2</c:v>
                </c:pt>
                <c:pt idx="58">
                  <c:v>7.944543254572814E-2</c:v>
                </c:pt>
                <c:pt idx="63">
                  <c:v>7.1095102403485572E-2</c:v>
                </c:pt>
                <c:pt idx="73">
                  <c:v>6.2611048113057621E-2</c:v>
                </c:pt>
                <c:pt idx="76">
                  <c:v>6.2403032771435926E-2</c:v>
                </c:pt>
                <c:pt idx="79">
                  <c:v>5.8658756622245303E-2</c:v>
                </c:pt>
                <c:pt idx="85">
                  <c:v>5.3918978481007976E-2</c:v>
                </c:pt>
                <c:pt idx="86">
                  <c:v>5.3844687287571649E-2</c:v>
                </c:pt>
                <c:pt idx="87">
                  <c:v>5.3844687287571649E-2</c:v>
                </c:pt>
                <c:pt idx="88">
                  <c:v>5.3785254332822593E-2</c:v>
                </c:pt>
                <c:pt idx="89">
                  <c:v>5.3710963139386274E-2</c:v>
                </c:pt>
                <c:pt idx="90">
                  <c:v>5.3651530184637218E-2</c:v>
                </c:pt>
                <c:pt idx="91">
                  <c:v>5.3636671945949954E-2</c:v>
                </c:pt>
                <c:pt idx="92">
                  <c:v>5.3636671945949954E-2</c:v>
                </c:pt>
                <c:pt idx="93">
                  <c:v>5.3577238991200891E-2</c:v>
                </c:pt>
                <c:pt idx="94">
                  <c:v>5.3577238991200891E-2</c:v>
                </c:pt>
                <c:pt idx="95">
                  <c:v>5.338408188826646E-2</c:v>
                </c:pt>
                <c:pt idx="96">
                  <c:v>5.338408188826646E-2</c:v>
                </c:pt>
                <c:pt idx="97">
                  <c:v>5.3250357740081078E-2</c:v>
                </c:pt>
                <c:pt idx="98">
                  <c:v>5.3250357740081078E-2</c:v>
                </c:pt>
                <c:pt idx="99">
                  <c:v>5.3116633591895696E-2</c:v>
                </c:pt>
                <c:pt idx="105">
                  <c:v>4.9446648636141399E-2</c:v>
                </c:pt>
                <c:pt idx="111">
                  <c:v>4.8986043236836203E-2</c:v>
                </c:pt>
                <c:pt idx="121">
                  <c:v>4.8302564257222048E-2</c:v>
                </c:pt>
                <c:pt idx="132">
                  <c:v>4.4825736404402183E-2</c:v>
                </c:pt>
                <c:pt idx="145">
                  <c:v>3.7069735809650187E-2</c:v>
                </c:pt>
                <c:pt idx="146">
                  <c:v>3.6148525011039795E-2</c:v>
                </c:pt>
                <c:pt idx="147">
                  <c:v>3.6074233817603475E-2</c:v>
                </c:pt>
                <c:pt idx="148">
                  <c:v>3.6074233817603475E-2</c:v>
                </c:pt>
                <c:pt idx="153">
                  <c:v>3.5078731825556764E-2</c:v>
                </c:pt>
                <c:pt idx="159">
                  <c:v>3.074012612887557E-2</c:v>
                </c:pt>
                <c:pt idx="265">
                  <c:v>-2.2660383713152543E-2</c:v>
                </c:pt>
                <c:pt idx="266">
                  <c:v>-2.4814828322805876E-2</c:v>
                </c:pt>
                <c:pt idx="267">
                  <c:v>-2.5602314973230886E-2</c:v>
                </c:pt>
                <c:pt idx="268">
                  <c:v>-2.6062920372536082E-2</c:v>
                </c:pt>
                <c:pt idx="269">
                  <c:v>-2.6270935714157784E-2</c:v>
                </c:pt>
                <c:pt idx="270">
                  <c:v>-2.6285793952845048E-2</c:v>
                </c:pt>
                <c:pt idx="271">
                  <c:v>-2.6330368668906839E-2</c:v>
                </c:pt>
                <c:pt idx="272">
                  <c:v>-2.6330368668906839E-2</c:v>
                </c:pt>
                <c:pt idx="273">
                  <c:v>-2.6345226907594103E-2</c:v>
                </c:pt>
                <c:pt idx="274">
                  <c:v>-2.6345226907594103E-2</c:v>
                </c:pt>
                <c:pt idx="275">
                  <c:v>-2.6345226907594103E-2</c:v>
                </c:pt>
                <c:pt idx="276">
                  <c:v>-2.6464092817092222E-2</c:v>
                </c:pt>
                <c:pt idx="277">
                  <c:v>-2.7207004751455439E-2</c:v>
                </c:pt>
                <c:pt idx="278">
                  <c:v>-2.9926062431224816E-2</c:v>
                </c:pt>
                <c:pt idx="279">
                  <c:v>-3.0089503056784726E-2</c:v>
                </c:pt>
                <c:pt idx="280">
                  <c:v>-3.0193510727595574E-2</c:v>
                </c:pt>
                <c:pt idx="281">
                  <c:v>-3.0876989707209736E-2</c:v>
                </c:pt>
                <c:pt idx="282">
                  <c:v>-3.3774346251226287E-2</c:v>
                </c:pt>
                <c:pt idx="283">
                  <c:v>-3.4710415288523942E-2</c:v>
                </c:pt>
                <c:pt idx="284">
                  <c:v>-3.4888714152771116E-2</c:v>
                </c:pt>
                <c:pt idx="285">
                  <c:v>-3.4888714152771116E-2</c:v>
                </c:pt>
                <c:pt idx="286">
                  <c:v>-3.5200737165203666E-2</c:v>
                </c:pt>
                <c:pt idx="287">
                  <c:v>-3.5423610745512632E-2</c:v>
                </c:pt>
                <c:pt idx="288">
                  <c:v>-3.5631626087134334E-2</c:v>
                </c:pt>
                <c:pt idx="289">
                  <c:v>-3.5631626087134334E-2</c:v>
                </c:pt>
                <c:pt idx="290">
                  <c:v>-3.6003082054315939E-2</c:v>
                </c:pt>
                <c:pt idx="291">
                  <c:v>-3.9034162746517873E-2</c:v>
                </c:pt>
                <c:pt idx="292">
                  <c:v>-3.9182745133390512E-2</c:v>
                </c:pt>
                <c:pt idx="293">
                  <c:v>-3.9316469281575894E-2</c:v>
                </c:pt>
                <c:pt idx="294">
                  <c:v>-3.9494768145823068E-2</c:v>
                </c:pt>
                <c:pt idx="295">
                  <c:v>-3.9658208771382972E-2</c:v>
                </c:pt>
                <c:pt idx="296">
                  <c:v>-4.0133672409375432E-2</c:v>
                </c:pt>
                <c:pt idx="297">
                  <c:v>-4.0237680080186286E-2</c:v>
                </c:pt>
                <c:pt idx="298">
                  <c:v>-4.072800195686601E-2</c:v>
                </c:pt>
                <c:pt idx="299">
                  <c:v>-4.2273258780341501E-2</c:v>
                </c:pt>
                <c:pt idx="300">
                  <c:v>-4.2525848838024995E-2</c:v>
                </c:pt>
                <c:pt idx="301">
                  <c:v>-4.3981956229376902E-2</c:v>
                </c:pt>
                <c:pt idx="302">
                  <c:v>-4.3981956229376902E-2</c:v>
                </c:pt>
                <c:pt idx="303">
                  <c:v>-4.3981956229376902E-2</c:v>
                </c:pt>
                <c:pt idx="304">
                  <c:v>-4.4160255093624076E-2</c:v>
                </c:pt>
                <c:pt idx="305">
                  <c:v>-4.4264262764434924E-2</c:v>
                </c:pt>
                <c:pt idx="306">
                  <c:v>-4.433855395787125E-2</c:v>
                </c:pt>
                <c:pt idx="307">
                  <c:v>-4.4739726402427384E-2</c:v>
                </c:pt>
                <c:pt idx="308">
                  <c:v>-4.4918025266674558E-2</c:v>
                </c:pt>
                <c:pt idx="309">
                  <c:v>-4.5051749414859933E-2</c:v>
                </c:pt>
                <c:pt idx="310">
                  <c:v>-4.7726232378567518E-2</c:v>
                </c:pt>
                <c:pt idx="311">
                  <c:v>-4.8662301415865174E-2</c:v>
                </c:pt>
                <c:pt idx="312">
                  <c:v>-4.8855458518799612E-2</c:v>
                </c:pt>
                <c:pt idx="313">
                  <c:v>-4.9078332099108578E-2</c:v>
                </c:pt>
                <c:pt idx="314">
                  <c:v>-4.9137765053857634E-2</c:v>
                </c:pt>
                <c:pt idx="315">
                  <c:v>-5.2272853416870414E-2</c:v>
                </c:pt>
                <c:pt idx="316">
                  <c:v>-5.2287711655557678E-2</c:v>
                </c:pt>
                <c:pt idx="317">
                  <c:v>-5.3030623589920896E-2</c:v>
                </c:pt>
                <c:pt idx="318">
                  <c:v>-5.313463126073175E-2</c:v>
                </c:pt>
                <c:pt idx="319">
                  <c:v>-5.313463126073175E-2</c:v>
                </c:pt>
                <c:pt idx="320">
                  <c:v>-5.3743819046909592E-2</c:v>
                </c:pt>
                <c:pt idx="321">
                  <c:v>-5.6552026158802553E-2</c:v>
                </c:pt>
                <c:pt idx="322">
                  <c:v>-5.7161213944980395E-2</c:v>
                </c:pt>
                <c:pt idx="323">
                  <c:v>-5.7502953434787472E-2</c:v>
                </c:pt>
                <c:pt idx="324">
                  <c:v>-5.7502953434787472E-2</c:v>
                </c:pt>
                <c:pt idx="325">
                  <c:v>-5.7502953434787472E-2</c:v>
                </c:pt>
                <c:pt idx="326">
                  <c:v>-5.8022991788841717E-2</c:v>
                </c:pt>
                <c:pt idx="327">
                  <c:v>-5.8022991788841717E-2</c:v>
                </c:pt>
                <c:pt idx="328">
                  <c:v>-5.8022991788841717E-2</c:v>
                </c:pt>
                <c:pt idx="329">
                  <c:v>-5.8022991788841717E-2</c:v>
                </c:pt>
                <c:pt idx="330">
                  <c:v>-5.8022991788841717E-2</c:v>
                </c:pt>
                <c:pt idx="331">
                  <c:v>-6.0697474752549309E-2</c:v>
                </c:pt>
                <c:pt idx="332">
                  <c:v>-6.1247229583978095E-2</c:v>
                </c:pt>
                <c:pt idx="333">
                  <c:v>-6.1574110835097902E-2</c:v>
                </c:pt>
                <c:pt idx="334">
                  <c:v>-6.1915850324904979E-2</c:v>
                </c:pt>
                <c:pt idx="335">
                  <c:v>-6.2317022769461126E-2</c:v>
                </c:pt>
                <c:pt idx="336">
                  <c:v>-6.2495321633708294E-2</c:v>
                </c:pt>
                <c:pt idx="337">
                  <c:v>-6.2495321633708294E-2</c:v>
                </c:pt>
                <c:pt idx="338">
                  <c:v>-6.2510179872395571E-2</c:v>
                </c:pt>
                <c:pt idx="339">
                  <c:v>-6.2777628168766308E-2</c:v>
                </c:pt>
                <c:pt idx="340">
                  <c:v>-6.4441750901739925E-2</c:v>
                </c:pt>
                <c:pt idx="341">
                  <c:v>-6.5050938687917753E-2</c:v>
                </c:pt>
                <c:pt idx="342">
                  <c:v>-6.5660126474095609E-2</c:v>
                </c:pt>
                <c:pt idx="343">
                  <c:v>-6.5719559428844665E-2</c:v>
                </c:pt>
                <c:pt idx="344">
                  <c:v>-6.5853283577030047E-2</c:v>
                </c:pt>
                <c:pt idx="345">
                  <c:v>-6.6923076762513078E-2</c:v>
                </c:pt>
                <c:pt idx="346">
                  <c:v>-6.6923076762513078E-2</c:v>
                </c:pt>
                <c:pt idx="347">
                  <c:v>-6.745797335525458E-2</c:v>
                </c:pt>
                <c:pt idx="348">
                  <c:v>-6.8416329750583149E-2</c:v>
                </c:pt>
                <c:pt idx="349">
                  <c:v>-6.9523268532784344E-2</c:v>
                </c:pt>
                <c:pt idx="350">
                  <c:v>-6.9983873932089546E-2</c:v>
                </c:pt>
                <c:pt idx="351">
                  <c:v>-7.0607919956954646E-2</c:v>
                </c:pt>
                <c:pt idx="352">
                  <c:v>-7.0711927627765486E-2</c:v>
                </c:pt>
                <c:pt idx="353">
                  <c:v>-7.0711927627765486E-2</c:v>
                </c:pt>
                <c:pt idx="354">
                  <c:v>-7.0786218821201813E-2</c:v>
                </c:pt>
                <c:pt idx="355">
                  <c:v>-7.0801077059889084E-2</c:v>
                </c:pt>
                <c:pt idx="356">
                  <c:v>-7.1053667117572578E-2</c:v>
                </c:pt>
                <c:pt idx="357">
                  <c:v>-7.1098241833634362E-2</c:v>
                </c:pt>
                <c:pt idx="358">
                  <c:v>-7.1202249504445203E-2</c:v>
                </c:pt>
                <c:pt idx="359">
                  <c:v>-7.1870870245372115E-2</c:v>
                </c:pt>
                <c:pt idx="360">
                  <c:v>-7.4188755480585344E-2</c:v>
                </c:pt>
                <c:pt idx="361">
                  <c:v>-7.4530494970392436E-2</c:v>
                </c:pt>
                <c:pt idx="362">
                  <c:v>-7.4753368550701388E-2</c:v>
                </c:pt>
                <c:pt idx="363">
                  <c:v>-7.5139682756570264E-2</c:v>
                </c:pt>
                <c:pt idx="364">
                  <c:v>-7.8869100667073616E-2</c:v>
                </c:pt>
                <c:pt idx="365">
                  <c:v>-7.8869100667073616E-2</c:v>
                </c:pt>
                <c:pt idx="366">
                  <c:v>-7.8958250099197214E-2</c:v>
                </c:pt>
                <c:pt idx="367">
                  <c:v>-7.9002824815258998E-2</c:v>
                </c:pt>
                <c:pt idx="368">
                  <c:v>-7.9285131350317034E-2</c:v>
                </c:pt>
                <c:pt idx="369">
                  <c:v>-7.9418855498502416E-2</c:v>
                </c:pt>
                <c:pt idx="370">
                  <c:v>-7.9522863169313257E-2</c:v>
                </c:pt>
                <c:pt idx="371">
                  <c:v>-7.976059498830948E-2</c:v>
                </c:pt>
                <c:pt idx="372">
                  <c:v>-7.9894319136494862E-2</c:v>
                </c:pt>
                <c:pt idx="373">
                  <c:v>-8.0146909194178356E-2</c:v>
                </c:pt>
                <c:pt idx="374">
                  <c:v>-8.0146909194178356E-2</c:v>
                </c:pt>
                <c:pt idx="375">
                  <c:v>-8.0146909194178356E-2</c:v>
                </c:pt>
                <c:pt idx="376">
                  <c:v>-8.0146909194178356E-2</c:v>
                </c:pt>
                <c:pt idx="377">
                  <c:v>-8.2271637326457148E-2</c:v>
                </c:pt>
                <c:pt idx="378">
                  <c:v>-8.3519729376187374E-2</c:v>
                </c:pt>
                <c:pt idx="379">
                  <c:v>-8.3638595285685485E-2</c:v>
                </c:pt>
                <c:pt idx="380">
                  <c:v>-8.3891185343368979E-2</c:v>
                </c:pt>
                <c:pt idx="381">
                  <c:v>-8.3980334775492549E-2</c:v>
                </c:pt>
                <c:pt idx="382">
                  <c:v>-8.4039767730241632E-2</c:v>
                </c:pt>
                <c:pt idx="383">
                  <c:v>-8.4485514890859564E-2</c:v>
                </c:pt>
                <c:pt idx="384">
                  <c:v>-8.7843476834181283E-2</c:v>
                </c:pt>
                <c:pt idx="385">
                  <c:v>-8.7888051550243096E-2</c:v>
                </c:pt>
                <c:pt idx="386">
                  <c:v>-8.8200074562675645E-2</c:v>
                </c:pt>
                <c:pt idx="387">
                  <c:v>-8.824464927873743E-2</c:v>
                </c:pt>
                <c:pt idx="388">
                  <c:v>-8.8393231665610084E-2</c:v>
                </c:pt>
                <c:pt idx="389">
                  <c:v>-8.8437806381671868E-2</c:v>
                </c:pt>
                <c:pt idx="390">
                  <c:v>-8.8437806381671868E-2</c:v>
                </c:pt>
                <c:pt idx="391">
                  <c:v>-9.2315806679047874E-2</c:v>
                </c:pt>
                <c:pt idx="392">
                  <c:v>-9.2568396736731368E-2</c:v>
                </c:pt>
                <c:pt idx="393">
                  <c:v>-9.2657546168854937E-2</c:v>
                </c:pt>
                <c:pt idx="394">
                  <c:v>-9.2657546168854937E-2</c:v>
                </c:pt>
                <c:pt idx="395">
                  <c:v>-9.2687262646229479E-2</c:v>
                </c:pt>
                <c:pt idx="396">
                  <c:v>-9.3994787650708733E-2</c:v>
                </c:pt>
                <c:pt idx="397">
                  <c:v>-9.6015508112176684E-2</c:v>
                </c:pt>
                <c:pt idx="398">
                  <c:v>-9.6580121182292727E-2</c:v>
                </c:pt>
                <c:pt idx="399">
                  <c:v>-9.6684128853103596E-2</c:v>
                </c:pt>
                <c:pt idx="400">
                  <c:v>-9.7397324310092293E-2</c:v>
                </c:pt>
                <c:pt idx="401">
                  <c:v>-9.7412182548779536E-2</c:v>
                </c:pt>
                <c:pt idx="402">
                  <c:v>-9.7590481413026731E-2</c:v>
                </c:pt>
                <c:pt idx="403">
                  <c:v>-9.7917362664146523E-2</c:v>
                </c:pt>
                <c:pt idx="404">
                  <c:v>-9.7917362664146523E-2</c:v>
                </c:pt>
                <c:pt idx="405">
                  <c:v>-9.8452259256888053E-2</c:v>
                </c:pt>
                <c:pt idx="406">
                  <c:v>-0.10084443568553761</c:v>
                </c:pt>
                <c:pt idx="407">
                  <c:v>-0.10102273454978478</c:v>
                </c:pt>
                <c:pt idx="408">
                  <c:v>-0.10147591082974636</c:v>
                </c:pt>
                <c:pt idx="409">
                  <c:v>-0.10148333994908998</c:v>
                </c:pt>
                <c:pt idx="410">
                  <c:v>-0.10149819818777725</c:v>
                </c:pt>
                <c:pt idx="411">
                  <c:v>-0.10167649705202442</c:v>
                </c:pt>
                <c:pt idx="412">
                  <c:v>-0.10188451239364613</c:v>
                </c:pt>
                <c:pt idx="413">
                  <c:v>-0.10506417547272068</c:v>
                </c:pt>
                <c:pt idx="414">
                  <c:v>-0.10543563143990231</c:v>
                </c:pt>
                <c:pt idx="415">
                  <c:v>-0.10628255104507636</c:v>
                </c:pt>
                <c:pt idx="416">
                  <c:v>-0.10635684223851269</c:v>
                </c:pt>
                <c:pt idx="417">
                  <c:v>-0.10660943229619618</c:v>
                </c:pt>
                <c:pt idx="418">
                  <c:v>-0.10950678884021273</c:v>
                </c:pt>
                <c:pt idx="419">
                  <c:v>-0.1099822524782052</c:v>
                </c:pt>
                <c:pt idx="420">
                  <c:v>-0.11439514936832271</c:v>
                </c:pt>
                <c:pt idx="421">
                  <c:v>-0.11454373175519536</c:v>
                </c:pt>
                <c:pt idx="422">
                  <c:v>-0.11874861330369116</c:v>
                </c:pt>
                <c:pt idx="423">
                  <c:v>-0.11921664782233998</c:v>
                </c:pt>
                <c:pt idx="424">
                  <c:v>-0.11927608077708904</c:v>
                </c:pt>
                <c:pt idx="425">
                  <c:v>-0.1193132263738072</c:v>
                </c:pt>
                <c:pt idx="426">
                  <c:v>-0.12426101985666624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BBB-47B7-B8C0-D500E2F69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832"/>
        <c:axId val="1"/>
      </c:scatterChart>
      <c:valAx>
        <c:axId val="712988832"/>
        <c:scaling>
          <c:orientation val="minMax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2393073507328"/>
              <c:y val="0.88461807658658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8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798742138364783E-2"/>
              <c:y val="0.42307826906252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8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125786163522012E-2"/>
          <c:y val="0.907053974022478"/>
          <c:w val="0.85157338351573975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XZ UMa - O-C Diagr. -- </a:t>
            </a:r>
            <a:r>
              <a:rPr lang="en-AU" sz="1200" b="1" i="1" u="none" strike="noStrike" baseline="0">
                <a:solidFill>
                  <a:srgbClr val="FF0000"/>
                </a:solidFill>
                <a:latin typeface="Arial"/>
                <a:cs typeface="Arial"/>
              </a:rPr>
              <a:t>Possible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Cycle Count</a:t>
            </a:r>
          </a:p>
        </c:rich>
      </c:tx>
      <c:layout>
        <c:manualLayout>
          <c:xMode val="edge"/>
          <c:yMode val="edge"/>
          <c:x val="0.16970802919708028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102189781022"/>
          <c:y val="0.23885350318471338"/>
          <c:w val="0.79014598540145986"/>
          <c:h val="0.56050955414012738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B!$H$21:$H$445</c:f>
              <c:numCache>
                <c:formatCode>General</c:formatCode>
                <c:ptCount val="425"/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E-4F07-BFDD-0B634744C37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B!$I$21:$I$445</c:f>
              <c:numCache>
                <c:formatCode>General</c:formatCode>
                <c:ptCount val="425"/>
                <c:pt idx="27">
                  <c:v>-1.4670000004116446E-2</c:v>
                </c:pt>
                <c:pt idx="29">
                  <c:v>-1.3010000002395827E-2</c:v>
                </c:pt>
                <c:pt idx="30">
                  <c:v>-7.0100000011734664E-3</c:v>
                </c:pt>
                <c:pt idx="32">
                  <c:v>-1.9830000004731119E-2</c:v>
                </c:pt>
                <c:pt idx="37">
                  <c:v>-8.4100000021862797E-3</c:v>
                </c:pt>
                <c:pt idx="38">
                  <c:v>-7.4099999983445741E-3</c:v>
                </c:pt>
                <c:pt idx="40">
                  <c:v>-7.5399999986984767E-3</c:v>
                </c:pt>
                <c:pt idx="43">
                  <c:v>-1.2119999999413267E-2</c:v>
                </c:pt>
                <c:pt idx="44">
                  <c:v>-1.0119999999005813E-2</c:v>
                </c:pt>
                <c:pt idx="46">
                  <c:v>-1.5149999999266583E-2</c:v>
                </c:pt>
                <c:pt idx="47">
                  <c:v>-1.1150000005727634E-2</c:v>
                </c:pt>
                <c:pt idx="52">
                  <c:v>-1.1109999999462161E-2</c:v>
                </c:pt>
                <c:pt idx="53">
                  <c:v>-9.4499999977415428E-3</c:v>
                </c:pt>
                <c:pt idx="54">
                  <c:v>-1.3480000001436565E-2</c:v>
                </c:pt>
                <c:pt idx="58">
                  <c:v>-9.2000000004190952E-3</c:v>
                </c:pt>
                <c:pt idx="62">
                  <c:v>-1.4130000003206078E-2</c:v>
                </c:pt>
                <c:pt idx="63">
                  <c:v>-1.1500000000523869E-2</c:v>
                </c:pt>
                <c:pt idx="66">
                  <c:v>-1.1040000004868489E-2</c:v>
                </c:pt>
                <c:pt idx="76">
                  <c:v>-7.219999999506399E-3</c:v>
                </c:pt>
                <c:pt idx="77">
                  <c:v>-3.4400000004097819E-3</c:v>
                </c:pt>
                <c:pt idx="78">
                  <c:v>-4.2600000015227124E-3</c:v>
                </c:pt>
                <c:pt idx="79">
                  <c:v>-4.4199999974807724E-3</c:v>
                </c:pt>
                <c:pt idx="93">
                  <c:v>-6.5000000176951289E-4</c:v>
                </c:pt>
                <c:pt idx="94">
                  <c:v>-1.4400000000023283E-3</c:v>
                </c:pt>
                <c:pt idx="103">
                  <c:v>9.9000000045634806E-4</c:v>
                </c:pt>
                <c:pt idx="106">
                  <c:v>-1.5599999969708733E-3</c:v>
                </c:pt>
                <c:pt idx="110">
                  <c:v>-7.3499999998603016E-3</c:v>
                </c:pt>
                <c:pt idx="114">
                  <c:v>-1.079999994544778E-3</c:v>
                </c:pt>
                <c:pt idx="115">
                  <c:v>5.9200000032433309E-3</c:v>
                </c:pt>
                <c:pt idx="123">
                  <c:v>-5.0300000002607703E-3</c:v>
                </c:pt>
                <c:pt idx="125">
                  <c:v>3.3899999980349094E-3</c:v>
                </c:pt>
                <c:pt idx="130">
                  <c:v>-9.1000000247731805E-4</c:v>
                </c:pt>
                <c:pt idx="131">
                  <c:v>2.8500000044004992E-3</c:v>
                </c:pt>
                <c:pt idx="135">
                  <c:v>5.230000002484303E-3</c:v>
                </c:pt>
                <c:pt idx="140">
                  <c:v>2.4899999989429489E-3</c:v>
                </c:pt>
                <c:pt idx="142">
                  <c:v>-3.629999999247957E-3</c:v>
                </c:pt>
                <c:pt idx="143">
                  <c:v>7.5799999976879917E-3</c:v>
                </c:pt>
                <c:pt idx="144">
                  <c:v>5.5500000016763806E-3</c:v>
                </c:pt>
                <c:pt idx="147">
                  <c:v>4.5200000022305176E-3</c:v>
                </c:pt>
                <c:pt idx="150">
                  <c:v>6.8000000028405339E-3</c:v>
                </c:pt>
                <c:pt idx="151">
                  <c:v>5.9800000017276034E-3</c:v>
                </c:pt>
                <c:pt idx="152">
                  <c:v>1.298000000679167E-2</c:v>
                </c:pt>
                <c:pt idx="153">
                  <c:v>1.4300000038929284E-3</c:v>
                </c:pt>
                <c:pt idx="163">
                  <c:v>-3.5899999929824844E-3</c:v>
                </c:pt>
                <c:pt idx="170">
                  <c:v>-3.0600000027334318E-3</c:v>
                </c:pt>
                <c:pt idx="171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E-4F07-BFDD-0B634744C37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B!$J$21:$J$445</c:f>
              <c:numCache>
                <c:formatCode>General</c:formatCode>
                <c:ptCount val="425"/>
                <c:pt idx="2">
                  <c:v>6.4300000012735836E-3</c:v>
                </c:pt>
                <c:pt idx="3">
                  <c:v>-3.2199999986914918E-3</c:v>
                </c:pt>
                <c:pt idx="4">
                  <c:v>2.8599999932339415E-3</c:v>
                </c:pt>
                <c:pt idx="5">
                  <c:v>-3.4500000037951395E-3</c:v>
                </c:pt>
                <c:pt idx="6">
                  <c:v>-1.4880000002449378E-2</c:v>
                </c:pt>
                <c:pt idx="7">
                  <c:v>-3.8899999926798046E-3</c:v>
                </c:pt>
                <c:pt idx="9">
                  <c:v>-4.4199999974807724E-3</c:v>
                </c:pt>
                <c:pt idx="10">
                  <c:v>-9.2099999965284951E-3</c:v>
                </c:pt>
                <c:pt idx="12">
                  <c:v>6.0000000012223609E-3</c:v>
                </c:pt>
                <c:pt idx="13">
                  <c:v>-1.2370000004011672E-2</c:v>
                </c:pt>
                <c:pt idx="14">
                  <c:v>-1.0370000003604218E-2</c:v>
                </c:pt>
                <c:pt idx="15">
                  <c:v>-4.2800000010174699E-3</c:v>
                </c:pt>
                <c:pt idx="16">
                  <c:v>-1.2070000004314352E-2</c:v>
                </c:pt>
                <c:pt idx="17">
                  <c:v>9.799999970709905E-4</c:v>
                </c:pt>
                <c:pt idx="18">
                  <c:v>1.8999999883817509E-4</c:v>
                </c:pt>
                <c:pt idx="19">
                  <c:v>-5.5599999977857806E-3</c:v>
                </c:pt>
                <c:pt idx="20">
                  <c:v>6.1999999888939783E-4</c:v>
                </c:pt>
                <c:pt idx="21">
                  <c:v>3.6200000031385571E-3</c:v>
                </c:pt>
                <c:pt idx="22">
                  <c:v>-2.3719999997410923E-2</c:v>
                </c:pt>
                <c:pt idx="23">
                  <c:v>1.1000000085914508E-4</c:v>
                </c:pt>
                <c:pt idx="24">
                  <c:v>-5.190000003494788E-3</c:v>
                </c:pt>
                <c:pt idx="25">
                  <c:v>-1.5979999996488914E-2</c:v>
                </c:pt>
                <c:pt idx="26">
                  <c:v>-1.0979999999108259E-2</c:v>
                </c:pt>
                <c:pt idx="28">
                  <c:v>-1.6389999997045379E-2</c:v>
                </c:pt>
                <c:pt idx="31">
                  <c:v>-1.1520000000018626E-2</c:v>
                </c:pt>
                <c:pt idx="33">
                  <c:v>-2.7309999997669365E-2</c:v>
                </c:pt>
                <c:pt idx="34">
                  <c:v>-3.0999999580672011E-4</c:v>
                </c:pt>
                <c:pt idx="35">
                  <c:v>-9.6199999970849603E-3</c:v>
                </c:pt>
                <c:pt idx="36">
                  <c:v>-9.1000000029453076E-3</c:v>
                </c:pt>
                <c:pt idx="39">
                  <c:v>-1.8230000001494773E-2</c:v>
                </c:pt>
                <c:pt idx="41">
                  <c:v>-2.1469999999681022E-2</c:v>
                </c:pt>
                <c:pt idx="42">
                  <c:v>-2.0469999995839316E-2</c:v>
                </c:pt>
                <c:pt idx="45">
                  <c:v>-2.6050000000395812E-2</c:v>
                </c:pt>
                <c:pt idx="48">
                  <c:v>-1.2210000000777654E-2</c:v>
                </c:pt>
                <c:pt idx="49">
                  <c:v>-1.2670000003708992E-2</c:v>
                </c:pt>
                <c:pt idx="50">
                  <c:v>-2.5459999997110572E-2</c:v>
                </c:pt>
                <c:pt idx="51">
                  <c:v>-2.1249999997962732E-2</c:v>
                </c:pt>
                <c:pt idx="55">
                  <c:v>-2.5959999999031425E-2</c:v>
                </c:pt>
                <c:pt idx="56">
                  <c:v>-1.1959999996179249E-2</c:v>
                </c:pt>
                <c:pt idx="57">
                  <c:v>-1.0119999999005813E-2</c:v>
                </c:pt>
                <c:pt idx="59">
                  <c:v>-1.9499999980325811E-3</c:v>
                </c:pt>
                <c:pt idx="61">
                  <c:v>-1.2269999999261927E-2</c:v>
                </c:pt>
                <c:pt idx="64">
                  <c:v>-1.3499999986379407E-3</c:v>
                </c:pt>
                <c:pt idx="65">
                  <c:v>-9.17999999364838E-3</c:v>
                </c:pt>
                <c:pt idx="67">
                  <c:v>-1.3919999997597188E-2</c:v>
                </c:pt>
                <c:pt idx="68">
                  <c:v>-8.9200000002165325E-3</c:v>
                </c:pt>
                <c:pt idx="69">
                  <c:v>-1.7499999994470272E-2</c:v>
                </c:pt>
                <c:pt idx="70">
                  <c:v>1.5000000057625584E-3</c:v>
                </c:pt>
                <c:pt idx="71">
                  <c:v>-2.261999999609543E-2</c:v>
                </c:pt>
                <c:pt idx="72">
                  <c:v>-1.262000000133412E-2</c:v>
                </c:pt>
                <c:pt idx="73">
                  <c:v>-6.2000000034458935E-3</c:v>
                </c:pt>
                <c:pt idx="74">
                  <c:v>-1.0990000002493616E-2</c:v>
                </c:pt>
                <c:pt idx="75">
                  <c:v>-1.336000000446802E-2</c:v>
                </c:pt>
                <c:pt idx="80">
                  <c:v>5.7999999989988282E-4</c:v>
                </c:pt>
                <c:pt idx="81">
                  <c:v>-1.2349999997240957E-2</c:v>
                </c:pt>
                <c:pt idx="82">
                  <c:v>-3.4999999479623511E-4</c:v>
                </c:pt>
                <c:pt idx="83">
                  <c:v>-7.9299999997601844E-3</c:v>
                </c:pt>
                <c:pt idx="84">
                  <c:v>-1.2480000004870817E-2</c:v>
                </c:pt>
                <c:pt idx="85">
                  <c:v>-5.0600000031408854E-3</c:v>
                </c:pt>
                <c:pt idx="86">
                  <c:v>-1.6849999999976717E-2</c:v>
                </c:pt>
                <c:pt idx="87">
                  <c:v>-5.6399999957648106E-3</c:v>
                </c:pt>
                <c:pt idx="88">
                  <c:v>-1.2230000000272412E-2</c:v>
                </c:pt>
                <c:pt idx="89">
                  <c:v>-7.2300000028917566E-3</c:v>
                </c:pt>
                <c:pt idx="90">
                  <c:v>-1.2259999995876569E-2</c:v>
                </c:pt>
                <c:pt idx="91">
                  <c:v>-1.0499999989406206E-3</c:v>
                </c:pt>
                <c:pt idx="92">
                  <c:v>-4.9999995098914951E-5</c:v>
                </c:pt>
                <c:pt idx="95">
                  <c:v>-7.3699999993550591E-3</c:v>
                </c:pt>
                <c:pt idx="96">
                  <c:v>-1.1599999997997656E-3</c:v>
                </c:pt>
                <c:pt idx="97">
                  <c:v>-4.2899999971268699E-3</c:v>
                </c:pt>
                <c:pt idx="98">
                  <c:v>-8.3499999964260496E-3</c:v>
                </c:pt>
                <c:pt idx="99">
                  <c:v>-9.3000000051688403E-3</c:v>
                </c:pt>
                <c:pt idx="100">
                  <c:v>3.4299999970244244E-3</c:v>
                </c:pt>
                <c:pt idx="101">
                  <c:v>4.43000000086613E-3</c:v>
                </c:pt>
                <c:pt idx="102">
                  <c:v>0.26640000000043074</c:v>
                </c:pt>
                <c:pt idx="104">
                  <c:v>4.0600000065751374E-3</c:v>
                </c:pt>
                <c:pt idx="105">
                  <c:v>-5.2500000019790605E-3</c:v>
                </c:pt>
                <c:pt idx="107">
                  <c:v>-4.4899999993504025E-3</c:v>
                </c:pt>
                <c:pt idx="108">
                  <c:v>-2.4899999989429489E-3</c:v>
                </c:pt>
                <c:pt idx="109">
                  <c:v>5.1000000530621037E-4</c:v>
                </c:pt>
                <c:pt idx="111">
                  <c:v>4.6900000015739352E-3</c:v>
                </c:pt>
                <c:pt idx="112">
                  <c:v>-6.2999999499879777E-4</c:v>
                </c:pt>
                <c:pt idx="113">
                  <c:v>-5.999999848427251E-5</c:v>
                </c:pt>
                <c:pt idx="116">
                  <c:v>-7.0099999938975088E-3</c:v>
                </c:pt>
                <c:pt idx="117">
                  <c:v>2.6499999949010089E-3</c:v>
                </c:pt>
                <c:pt idx="118">
                  <c:v>4.6499999953084625E-3</c:v>
                </c:pt>
                <c:pt idx="119">
                  <c:v>3.0699999988428317E-3</c:v>
                </c:pt>
                <c:pt idx="120">
                  <c:v>7.069999999657739E-3</c:v>
                </c:pt>
                <c:pt idx="121">
                  <c:v>-1.720000000204891E-3</c:v>
                </c:pt>
                <c:pt idx="122">
                  <c:v>1.2800000040442683E-3</c:v>
                </c:pt>
                <c:pt idx="124">
                  <c:v>1.396999999997206E-2</c:v>
                </c:pt>
                <c:pt idx="126">
                  <c:v>-8.6699999956181273E-3</c:v>
                </c:pt>
                <c:pt idx="127">
                  <c:v>-1.3099999996484257E-3</c:v>
                </c:pt>
                <c:pt idx="129">
                  <c:v>1.0710000002291054E-2</c:v>
                </c:pt>
                <c:pt idx="133">
                  <c:v>4.9999999973806553E-3</c:v>
                </c:pt>
                <c:pt idx="134">
                  <c:v>-1.6370000004826579E-2</c:v>
                </c:pt>
                <c:pt idx="141">
                  <c:v>6.8700000047101639E-3</c:v>
                </c:pt>
                <c:pt idx="149">
                  <c:v>9.1099999990547076E-3</c:v>
                </c:pt>
                <c:pt idx="154">
                  <c:v>-4.6300000030896626E-3</c:v>
                </c:pt>
                <c:pt idx="155">
                  <c:v>1.7549999996845145E-2</c:v>
                </c:pt>
                <c:pt idx="156">
                  <c:v>7.7600000004167669E-3</c:v>
                </c:pt>
                <c:pt idx="158">
                  <c:v>-1.6099999993457459E-3</c:v>
                </c:pt>
                <c:pt idx="159">
                  <c:v>1.6070000005129259E-2</c:v>
                </c:pt>
                <c:pt idx="160">
                  <c:v>5.8500000013737008E-3</c:v>
                </c:pt>
                <c:pt idx="161">
                  <c:v>3.6099999997531995E-3</c:v>
                </c:pt>
                <c:pt idx="162">
                  <c:v>9.6100000009755604E-3</c:v>
                </c:pt>
                <c:pt idx="164">
                  <c:v>5.150000004505273E-3</c:v>
                </c:pt>
                <c:pt idx="165">
                  <c:v>8.5699999981443398E-3</c:v>
                </c:pt>
                <c:pt idx="168">
                  <c:v>1.7799999986891635E-3</c:v>
                </c:pt>
                <c:pt idx="169">
                  <c:v>8.8299999988521449E-3</c:v>
                </c:pt>
                <c:pt idx="172">
                  <c:v>1.1130000006232876E-2</c:v>
                </c:pt>
                <c:pt idx="173">
                  <c:v>2.0999999978812411E-3</c:v>
                </c:pt>
                <c:pt idx="174">
                  <c:v>1.6550000000279397E-2</c:v>
                </c:pt>
                <c:pt idx="175">
                  <c:v>3.510000002279412E-3</c:v>
                </c:pt>
                <c:pt idx="176">
                  <c:v>1.6719999999622814E-2</c:v>
                </c:pt>
                <c:pt idx="177">
                  <c:v>2.7699999991455115E-3</c:v>
                </c:pt>
                <c:pt idx="178">
                  <c:v>8.3999999988009222E-3</c:v>
                </c:pt>
                <c:pt idx="179">
                  <c:v>8.7000000348780304E-4</c:v>
                </c:pt>
                <c:pt idx="180">
                  <c:v>9.9200000040582381E-3</c:v>
                </c:pt>
                <c:pt idx="181">
                  <c:v>8.4900000001653098E-3</c:v>
                </c:pt>
                <c:pt idx="182">
                  <c:v>3.8800000038463622E-3</c:v>
                </c:pt>
                <c:pt idx="183">
                  <c:v>9.5399999991059303E-3</c:v>
                </c:pt>
                <c:pt idx="184">
                  <c:v>1.3000000035390258E-3</c:v>
                </c:pt>
                <c:pt idx="185">
                  <c:v>1.329999999870779E-2</c:v>
                </c:pt>
                <c:pt idx="189">
                  <c:v>1.5100000018719584E-3</c:v>
                </c:pt>
                <c:pt idx="190">
                  <c:v>-9.9000000045634806E-4</c:v>
                </c:pt>
                <c:pt idx="191">
                  <c:v>1.6869999999471474E-2</c:v>
                </c:pt>
                <c:pt idx="192">
                  <c:v>1.4400000000023283E-3</c:v>
                </c:pt>
                <c:pt idx="193">
                  <c:v>-1.0000003385357559E-5</c:v>
                </c:pt>
                <c:pt idx="194">
                  <c:v>2.7400000035413541E-3</c:v>
                </c:pt>
                <c:pt idx="195">
                  <c:v>5.7400000077905133E-3</c:v>
                </c:pt>
                <c:pt idx="196">
                  <c:v>-4.42000000475673E-3</c:v>
                </c:pt>
                <c:pt idx="197">
                  <c:v>-1.7499999958090484E-3</c:v>
                </c:pt>
                <c:pt idx="198">
                  <c:v>1.2640000000828877E-2</c:v>
                </c:pt>
                <c:pt idx="199">
                  <c:v>5.1400000011199154E-3</c:v>
                </c:pt>
                <c:pt idx="200">
                  <c:v>-1.6000000032363459E-3</c:v>
                </c:pt>
                <c:pt idx="201">
                  <c:v>-4.9799999978858978E-3</c:v>
                </c:pt>
                <c:pt idx="202">
                  <c:v>-2.9799999974784441E-3</c:v>
                </c:pt>
                <c:pt idx="204">
                  <c:v>-4.3000000005122274E-3</c:v>
                </c:pt>
                <c:pt idx="205">
                  <c:v>-1.262999999744352E-2</c:v>
                </c:pt>
                <c:pt idx="206">
                  <c:v>3.3999999868683517E-4</c:v>
                </c:pt>
                <c:pt idx="207">
                  <c:v>-9.5500000024912879E-3</c:v>
                </c:pt>
                <c:pt idx="208">
                  <c:v>-1.426999999966938E-2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E-4F07-BFDD-0B634744C37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B!$K$21:$K$445</c:f>
              <c:numCache>
                <c:formatCode>General</c:formatCode>
                <c:ptCount val="425"/>
                <c:pt idx="216">
                  <c:v>-1.3700000003154855E-2</c:v>
                </c:pt>
                <c:pt idx="217">
                  <c:v>-1.4000000002852175E-2</c:v>
                </c:pt>
                <c:pt idx="220">
                  <c:v>-1.6189999994821846E-2</c:v>
                </c:pt>
                <c:pt idx="221">
                  <c:v>-1.9999999996798579E-2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E-4F07-BFDD-0B634744C37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B!$L$21:$L$445</c:f>
              <c:numCache>
                <c:formatCode>General</c:formatCode>
                <c:ptCount val="425"/>
                <c:pt idx="1">
                  <c:v>0.10477999999420717</c:v>
                </c:pt>
                <c:pt idx="8">
                  <c:v>-3.2900000005611219E-3</c:v>
                </c:pt>
                <c:pt idx="11">
                  <c:v>-1.2450000001990702E-2</c:v>
                </c:pt>
                <c:pt idx="209">
                  <c:v>-7.0399999967776239E-3</c:v>
                </c:pt>
                <c:pt idx="215">
                  <c:v>-1.0999999998603016E-2</c:v>
                </c:pt>
                <c:pt idx="219">
                  <c:v>-1.0340000000724103E-2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E-4F07-BFDD-0B634744C37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B!$M$21:$M$445</c:f>
              <c:numCache>
                <c:formatCode>General</c:formatCode>
                <c:ptCount val="4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E-4F07-BFDD-0B634744C37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B!$N$21:$N$445</c:f>
              <c:numCache>
                <c:formatCode>General</c:formatCode>
                <c:ptCount val="425"/>
                <c:pt idx="0">
                  <c:v>0.61650500000177999</c:v>
                </c:pt>
                <c:pt idx="60">
                  <c:v>-1.1870000002090819E-2</c:v>
                </c:pt>
                <c:pt idx="128">
                  <c:v>-4.4100000013713725E-3</c:v>
                </c:pt>
                <c:pt idx="136">
                  <c:v>-1.6499999983352609E-3</c:v>
                </c:pt>
                <c:pt idx="137">
                  <c:v>4.3500000028871E-3</c:v>
                </c:pt>
                <c:pt idx="138">
                  <c:v>5.3500000067288056E-3</c:v>
                </c:pt>
                <c:pt idx="139">
                  <c:v>6.3500000032945536E-3</c:v>
                </c:pt>
                <c:pt idx="145">
                  <c:v>5.8300000018789433E-3</c:v>
                </c:pt>
                <c:pt idx="146">
                  <c:v>1.5829999996640254E-2</c:v>
                </c:pt>
                <c:pt idx="148">
                  <c:v>6.2799999941489659E-3</c:v>
                </c:pt>
                <c:pt idx="157">
                  <c:v>1.5180000002146699E-2</c:v>
                </c:pt>
                <c:pt idx="166">
                  <c:v>1.0569999998551793E-2</c:v>
                </c:pt>
                <c:pt idx="167">
                  <c:v>2.5569999997969717E-2</c:v>
                </c:pt>
                <c:pt idx="186">
                  <c:v>7.9900000055204146E-3</c:v>
                </c:pt>
                <c:pt idx="187">
                  <c:v>1.0990000002493616E-2</c:v>
                </c:pt>
                <c:pt idx="188">
                  <c:v>1.8990000004123431E-2</c:v>
                </c:pt>
                <c:pt idx="203">
                  <c:v>1.9999999494757503E-5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E-4F07-BFDD-0B634744C37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Linear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B!$O$21:$O$445</c:f>
              <c:numCache>
                <c:formatCode>General</c:formatCode>
                <c:ptCount val="425"/>
                <c:pt idx="215">
                  <c:v>-1.1644103831298901E-2</c:v>
                </c:pt>
                <c:pt idx="216">
                  <c:v>-1.2712368216810738E-2</c:v>
                </c:pt>
                <c:pt idx="217">
                  <c:v>-1.2929642329118224E-2</c:v>
                </c:pt>
                <c:pt idx="218">
                  <c:v>-1.3798738778348196E-2</c:v>
                </c:pt>
                <c:pt idx="219">
                  <c:v>-1.4624380405116662E-2</c:v>
                </c:pt>
                <c:pt idx="220">
                  <c:v>-1.4733017461270412E-2</c:v>
                </c:pt>
                <c:pt idx="221">
                  <c:v>-1.9230591586035496E-2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E-4F07-BFDD-0B634744C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9328"/>
        <c:axId val="1"/>
      </c:scatterChart>
      <c:valAx>
        <c:axId val="71299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12408759124084"/>
              <c:y val="0.88535031847133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569343065693431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93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948905109489052E-2"/>
          <c:y val="0.90764331210191085"/>
          <c:w val="0.95985401459854014"/>
          <c:h val="0.97133757961783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913635896727483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0623827892823"/>
          <c:y val="0.23511007774245343"/>
          <c:w val="0.8326596668612765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B!$H$21:$H$445</c:f>
              <c:numCache>
                <c:formatCode>General</c:formatCode>
                <c:ptCount val="425"/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5-41AB-813E-666632696FC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B!$I$21:$I$445</c:f>
              <c:numCache>
                <c:formatCode>General</c:formatCode>
                <c:ptCount val="425"/>
                <c:pt idx="27">
                  <c:v>-1.4670000004116446E-2</c:v>
                </c:pt>
                <c:pt idx="29">
                  <c:v>-1.3010000002395827E-2</c:v>
                </c:pt>
                <c:pt idx="30">
                  <c:v>-7.0100000011734664E-3</c:v>
                </c:pt>
                <c:pt idx="32">
                  <c:v>-1.9830000004731119E-2</c:v>
                </c:pt>
                <c:pt idx="37">
                  <c:v>-8.4100000021862797E-3</c:v>
                </c:pt>
                <c:pt idx="38">
                  <c:v>-7.4099999983445741E-3</c:v>
                </c:pt>
                <c:pt idx="40">
                  <c:v>-7.5399999986984767E-3</c:v>
                </c:pt>
                <c:pt idx="43">
                  <c:v>-1.2119999999413267E-2</c:v>
                </c:pt>
                <c:pt idx="44">
                  <c:v>-1.0119999999005813E-2</c:v>
                </c:pt>
                <c:pt idx="46">
                  <c:v>-1.5149999999266583E-2</c:v>
                </c:pt>
                <c:pt idx="47">
                  <c:v>-1.1150000005727634E-2</c:v>
                </c:pt>
                <c:pt idx="52">
                  <c:v>-1.1109999999462161E-2</c:v>
                </c:pt>
                <c:pt idx="53">
                  <c:v>-9.4499999977415428E-3</c:v>
                </c:pt>
                <c:pt idx="54">
                  <c:v>-1.3480000001436565E-2</c:v>
                </c:pt>
                <c:pt idx="58">
                  <c:v>-9.2000000004190952E-3</c:v>
                </c:pt>
                <c:pt idx="62">
                  <c:v>-1.4130000003206078E-2</c:v>
                </c:pt>
                <c:pt idx="63">
                  <c:v>-1.1500000000523869E-2</c:v>
                </c:pt>
                <c:pt idx="66">
                  <c:v>-1.1040000004868489E-2</c:v>
                </c:pt>
                <c:pt idx="76">
                  <c:v>-7.219999999506399E-3</c:v>
                </c:pt>
                <c:pt idx="77">
                  <c:v>-3.4400000004097819E-3</c:v>
                </c:pt>
                <c:pt idx="78">
                  <c:v>-4.2600000015227124E-3</c:v>
                </c:pt>
                <c:pt idx="79">
                  <c:v>-4.4199999974807724E-3</c:v>
                </c:pt>
                <c:pt idx="93">
                  <c:v>-6.5000000176951289E-4</c:v>
                </c:pt>
                <c:pt idx="94">
                  <c:v>-1.4400000000023283E-3</c:v>
                </c:pt>
                <c:pt idx="103">
                  <c:v>9.9000000045634806E-4</c:v>
                </c:pt>
                <c:pt idx="106">
                  <c:v>-1.5599999969708733E-3</c:v>
                </c:pt>
                <c:pt idx="110">
                  <c:v>-7.3499999998603016E-3</c:v>
                </c:pt>
                <c:pt idx="114">
                  <c:v>-1.079999994544778E-3</c:v>
                </c:pt>
                <c:pt idx="115">
                  <c:v>5.9200000032433309E-3</c:v>
                </c:pt>
                <c:pt idx="123">
                  <c:v>-5.0300000002607703E-3</c:v>
                </c:pt>
                <c:pt idx="125">
                  <c:v>3.3899999980349094E-3</c:v>
                </c:pt>
                <c:pt idx="130">
                  <c:v>-9.1000000247731805E-4</c:v>
                </c:pt>
                <c:pt idx="131">
                  <c:v>2.8500000044004992E-3</c:v>
                </c:pt>
                <c:pt idx="135">
                  <c:v>5.230000002484303E-3</c:v>
                </c:pt>
                <c:pt idx="140">
                  <c:v>2.4899999989429489E-3</c:v>
                </c:pt>
                <c:pt idx="142">
                  <c:v>-3.629999999247957E-3</c:v>
                </c:pt>
                <c:pt idx="143">
                  <c:v>7.5799999976879917E-3</c:v>
                </c:pt>
                <c:pt idx="144">
                  <c:v>5.5500000016763806E-3</c:v>
                </c:pt>
                <c:pt idx="147">
                  <c:v>4.5200000022305176E-3</c:v>
                </c:pt>
                <c:pt idx="150">
                  <c:v>6.8000000028405339E-3</c:v>
                </c:pt>
                <c:pt idx="151">
                  <c:v>5.9800000017276034E-3</c:v>
                </c:pt>
                <c:pt idx="152">
                  <c:v>1.298000000679167E-2</c:v>
                </c:pt>
                <c:pt idx="153">
                  <c:v>1.4300000038929284E-3</c:v>
                </c:pt>
                <c:pt idx="163">
                  <c:v>-3.5899999929824844E-3</c:v>
                </c:pt>
                <c:pt idx="170">
                  <c:v>-3.0600000027334318E-3</c:v>
                </c:pt>
                <c:pt idx="171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E5-41AB-813E-666632696FC8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B!$J$21:$J$445</c:f>
              <c:numCache>
                <c:formatCode>General</c:formatCode>
                <c:ptCount val="425"/>
                <c:pt idx="2">
                  <c:v>6.4300000012735836E-3</c:v>
                </c:pt>
                <c:pt idx="3">
                  <c:v>-3.2199999986914918E-3</c:v>
                </c:pt>
                <c:pt idx="4">
                  <c:v>2.8599999932339415E-3</c:v>
                </c:pt>
                <c:pt idx="5">
                  <c:v>-3.4500000037951395E-3</c:v>
                </c:pt>
                <c:pt idx="6">
                  <c:v>-1.4880000002449378E-2</c:v>
                </c:pt>
                <c:pt idx="7">
                  <c:v>-3.8899999926798046E-3</c:v>
                </c:pt>
                <c:pt idx="9">
                  <c:v>-4.4199999974807724E-3</c:v>
                </c:pt>
                <c:pt idx="10">
                  <c:v>-9.2099999965284951E-3</c:v>
                </c:pt>
                <c:pt idx="12">
                  <c:v>6.0000000012223609E-3</c:v>
                </c:pt>
                <c:pt idx="13">
                  <c:v>-1.2370000004011672E-2</c:v>
                </c:pt>
                <c:pt idx="14">
                  <c:v>-1.0370000003604218E-2</c:v>
                </c:pt>
                <c:pt idx="15">
                  <c:v>-4.2800000010174699E-3</c:v>
                </c:pt>
                <c:pt idx="16">
                  <c:v>-1.2070000004314352E-2</c:v>
                </c:pt>
                <c:pt idx="17">
                  <c:v>9.799999970709905E-4</c:v>
                </c:pt>
                <c:pt idx="18">
                  <c:v>1.8999999883817509E-4</c:v>
                </c:pt>
                <c:pt idx="19">
                  <c:v>-5.5599999977857806E-3</c:v>
                </c:pt>
                <c:pt idx="20">
                  <c:v>6.1999999888939783E-4</c:v>
                </c:pt>
                <c:pt idx="21">
                  <c:v>3.6200000031385571E-3</c:v>
                </c:pt>
                <c:pt idx="22">
                  <c:v>-2.3719999997410923E-2</c:v>
                </c:pt>
                <c:pt idx="23">
                  <c:v>1.1000000085914508E-4</c:v>
                </c:pt>
                <c:pt idx="24">
                  <c:v>-5.190000003494788E-3</c:v>
                </c:pt>
                <c:pt idx="25">
                  <c:v>-1.5979999996488914E-2</c:v>
                </c:pt>
                <c:pt idx="26">
                  <c:v>-1.0979999999108259E-2</c:v>
                </c:pt>
                <c:pt idx="28">
                  <c:v>-1.6389999997045379E-2</c:v>
                </c:pt>
                <c:pt idx="31">
                  <c:v>-1.1520000000018626E-2</c:v>
                </c:pt>
                <c:pt idx="33">
                  <c:v>-2.7309999997669365E-2</c:v>
                </c:pt>
                <c:pt idx="34">
                  <c:v>-3.0999999580672011E-4</c:v>
                </c:pt>
                <c:pt idx="35">
                  <c:v>-9.6199999970849603E-3</c:v>
                </c:pt>
                <c:pt idx="36">
                  <c:v>-9.1000000029453076E-3</c:v>
                </c:pt>
                <c:pt idx="39">
                  <c:v>-1.8230000001494773E-2</c:v>
                </c:pt>
                <c:pt idx="41">
                  <c:v>-2.1469999999681022E-2</c:v>
                </c:pt>
                <c:pt idx="42">
                  <c:v>-2.0469999995839316E-2</c:v>
                </c:pt>
                <c:pt idx="45">
                  <c:v>-2.6050000000395812E-2</c:v>
                </c:pt>
                <c:pt idx="48">
                  <c:v>-1.2210000000777654E-2</c:v>
                </c:pt>
                <c:pt idx="49">
                  <c:v>-1.2670000003708992E-2</c:v>
                </c:pt>
                <c:pt idx="50">
                  <c:v>-2.5459999997110572E-2</c:v>
                </c:pt>
                <c:pt idx="51">
                  <c:v>-2.1249999997962732E-2</c:v>
                </c:pt>
                <c:pt idx="55">
                  <c:v>-2.5959999999031425E-2</c:v>
                </c:pt>
                <c:pt idx="56">
                  <c:v>-1.1959999996179249E-2</c:v>
                </c:pt>
                <c:pt idx="57">
                  <c:v>-1.0119999999005813E-2</c:v>
                </c:pt>
                <c:pt idx="59">
                  <c:v>-1.9499999980325811E-3</c:v>
                </c:pt>
                <c:pt idx="61">
                  <c:v>-1.2269999999261927E-2</c:v>
                </c:pt>
                <c:pt idx="64">
                  <c:v>-1.3499999986379407E-3</c:v>
                </c:pt>
                <c:pt idx="65">
                  <c:v>-9.17999999364838E-3</c:v>
                </c:pt>
                <c:pt idx="67">
                  <c:v>-1.3919999997597188E-2</c:v>
                </c:pt>
                <c:pt idx="68">
                  <c:v>-8.9200000002165325E-3</c:v>
                </c:pt>
                <c:pt idx="69">
                  <c:v>-1.7499999994470272E-2</c:v>
                </c:pt>
                <c:pt idx="70">
                  <c:v>1.5000000057625584E-3</c:v>
                </c:pt>
                <c:pt idx="71">
                  <c:v>-2.261999999609543E-2</c:v>
                </c:pt>
                <c:pt idx="72">
                  <c:v>-1.262000000133412E-2</c:v>
                </c:pt>
                <c:pt idx="73">
                  <c:v>-6.2000000034458935E-3</c:v>
                </c:pt>
                <c:pt idx="74">
                  <c:v>-1.0990000002493616E-2</c:v>
                </c:pt>
                <c:pt idx="75">
                  <c:v>-1.336000000446802E-2</c:v>
                </c:pt>
                <c:pt idx="80">
                  <c:v>5.7999999989988282E-4</c:v>
                </c:pt>
                <c:pt idx="81">
                  <c:v>-1.2349999997240957E-2</c:v>
                </c:pt>
                <c:pt idx="82">
                  <c:v>-3.4999999479623511E-4</c:v>
                </c:pt>
                <c:pt idx="83">
                  <c:v>-7.9299999997601844E-3</c:v>
                </c:pt>
                <c:pt idx="84">
                  <c:v>-1.2480000004870817E-2</c:v>
                </c:pt>
                <c:pt idx="85">
                  <c:v>-5.0600000031408854E-3</c:v>
                </c:pt>
                <c:pt idx="86">
                  <c:v>-1.6849999999976717E-2</c:v>
                </c:pt>
                <c:pt idx="87">
                  <c:v>-5.6399999957648106E-3</c:v>
                </c:pt>
                <c:pt idx="88">
                  <c:v>-1.2230000000272412E-2</c:v>
                </c:pt>
                <c:pt idx="89">
                  <c:v>-7.2300000028917566E-3</c:v>
                </c:pt>
                <c:pt idx="90">
                  <c:v>-1.2259999995876569E-2</c:v>
                </c:pt>
                <c:pt idx="91">
                  <c:v>-1.0499999989406206E-3</c:v>
                </c:pt>
                <c:pt idx="92">
                  <c:v>-4.9999995098914951E-5</c:v>
                </c:pt>
                <c:pt idx="95">
                  <c:v>-7.3699999993550591E-3</c:v>
                </c:pt>
                <c:pt idx="96">
                  <c:v>-1.1599999997997656E-3</c:v>
                </c:pt>
                <c:pt idx="97">
                  <c:v>-4.2899999971268699E-3</c:v>
                </c:pt>
                <c:pt idx="98">
                  <c:v>-8.3499999964260496E-3</c:v>
                </c:pt>
                <c:pt idx="99">
                  <c:v>-9.3000000051688403E-3</c:v>
                </c:pt>
                <c:pt idx="100">
                  <c:v>3.4299999970244244E-3</c:v>
                </c:pt>
                <c:pt idx="101">
                  <c:v>4.43000000086613E-3</c:v>
                </c:pt>
                <c:pt idx="102">
                  <c:v>0.26640000000043074</c:v>
                </c:pt>
                <c:pt idx="104">
                  <c:v>4.0600000065751374E-3</c:v>
                </c:pt>
                <c:pt idx="105">
                  <c:v>-5.2500000019790605E-3</c:v>
                </c:pt>
                <c:pt idx="107">
                  <c:v>-4.4899999993504025E-3</c:v>
                </c:pt>
                <c:pt idx="108">
                  <c:v>-2.4899999989429489E-3</c:v>
                </c:pt>
                <c:pt idx="109">
                  <c:v>5.1000000530621037E-4</c:v>
                </c:pt>
                <c:pt idx="111">
                  <c:v>4.6900000015739352E-3</c:v>
                </c:pt>
                <c:pt idx="112">
                  <c:v>-6.2999999499879777E-4</c:v>
                </c:pt>
                <c:pt idx="113">
                  <c:v>-5.999999848427251E-5</c:v>
                </c:pt>
                <c:pt idx="116">
                  <c:v>-7.0099999938975088E-3</c:v>
                </c:pt>
                <c:pt idx="117">
                  <c:v>2.6499999949010089E-3</c:v>
                </c:pt>
                <c:pt idx="118">
                  <c:v>4.6499999953084625E-3</c:v>
                </c:pt>
                <c:pt idx="119">
                  <c:v>3.0699999988428317E-3</c:v>
                </c:pt>
                <c:pt idx="120">
                  <c:v>7.069999999657739E-3</c:v>
                </c:pt>
                <c:pt idx="121">
                  <c:v>-1.720000000204891E-3</c:v>
                </c:pt>
                <c:pt idx="122">
                  <c:v>1.2800000040442683E-3</c:v>
                </c:pt>
                <c:pt idx="124">
                  <c:v>1.396999999997206E-2</c:v>
                </c:pt>
                <c:pt idx="126">
                  <c:v>-8.6699999956181273E-3</c:v>
                </c:pt>
                <c:pt idx="127">
                  <c:v>-1.3099999996484257E-3</c:v>
                </c:pt>
                <c:pt idx="129">
                  <c:v>1.0710000002291054E-2</c:v>
                </c:pt>
                <c:pt idx="133">
                  <c:v>4.9999999973806553E-3</c:v>
                </c:pt>
                <c:pt idx="134">
                  <c:v>-1.6370000004826579E-2</c:v>
                </c:pt>
                <c:pt idx="141">
                  <c:v>6.8700000047101639E-3</c:v>
                </c:pt>
                <c:pt idx="149">
                  <c:v>9.1099999990547076E-3</c:v>
                </c:pt>
                <c:pt idx="154">
                  <c:v>-4.6300000030896626E-3</c:v>
                </c:pt>
                <c:pt idx="155">
                  <c:v>1.7549999996845145E-2</c:v>
                </c:pt>
                <c:pt idx="156">
                  <c:v>7.7600000004167669E-3</c:v>
                </c:pt>
                <c:pt idx="158">
                  <c:v>-1.6099999993457459E-3</c:v>
                </c:pt>
                <c:pt idx="159">
                  <c:v>1.6070000005129259E-2</c:v>
                </c:pt>
                <c:pt idx="160">
                  <c:v>5.8500000013737008E-3</c:v>
                </c:pt>
                <c:pt idx="161">
                  <c:v>3.6099999997531995E-3</c:v>
                </c:pt>
                <c:pt idx="162">
                  <c:v>9.6100000009755604E-3</c:v>
                </c:pt>
                <c:pt idx="164">
                  <c:v>5.150000004505273E-3</c:v>
                </c:pt>
                <c:pt idx="165">
                  <c:v>8.5699999981443398E-3</c:v>
                </c:pt>
                <c:pt idx="168">
                  <c:v>1.7799999986891635E-3</c:v>
                </c:pt>
                <c:pt idx="169">
                  <c:v>8.8299999988521449E-3</c:v>
                </c:pt>
                <c:pt idx="172">
                  <c:v>1.1130000006232876E-2</c:v>
                </c:pt>
                <c:pt idx="173">
                  <c:v>2.0999999978812411E-3</c:v>
                </c:pt>
                <c:pt idx="174">
                  <c:v>1.6550000000279397E-2</c:v>
                </c:pt>
                <c:pt idx="175">
                  <c:v>3.510000002279412E-3</c:v>
                </c:pt>
                <c:pt idx="176">
                  <c:v>1.6719999999622814E-2</c:v>
                </c:pt>
                <c:pt idx="177">
                  <c:v>2.7699999991455115E-3</c:v>
                </c:pt>
                <c:pt idx="178">
                  <c:v>8.3999999988009222E-3</c:v>
                </c:pt>
                <c:pt idx="179">
                  <c:v>8.7000000348780304E-4</c:v>
                </c:pt>
                <c:pt idx="180">
                  <c:v>9.9200000040582381E-3</c:v>
                </c:pt>
                <c:pt idx="181">
                  <c:v>8.4900000001653098E-3</c:v>
                </c:pt>
                <c:pt idx="182">
                  <c:v>3.8800000038463622E-3</c:v>
                </c:pt>
                <c:pt idx="183">
                  <c:v>9.5399999991059303E-3</c:v>
                </c:pt>
                <c:pt idx="184">
                  <c:v>1.3000000035390258E-3</c:v>
                </c:pt>
                <c:pt idx="185">
                  <c:v>1.329999999870779E-2</c:v>
                </c:pt>
                <c:pt idx="189">
                  <c:v>1.5100000018719584E-3</c:v>
                </c:pt>
                <c:pt idx="190">
                  <c:v>-9.9000000045634806E-4</c:v>
                </c:pt>
                <c:pt idx="191">
                  <c:v>1.6869999999471474E-2</c:v>
                </c:pt>
                <c:pt idx="192">
                  <c:v>1.4400000000023283E-3</c:v>
                </c:pt>
                <c:pt idx="193">
                  <c:v>-1.0000003385357559E-5</c:v>
                </c:pt>
                <c:pt idx="194">
                  <c:v>2.7400000035413541E-3</c:v>
                </c:pt>
                <c:pt idx="195">
                  <c:v>5.7400000077905133E-3</c:v>
                </c:pt>
                <c:pt idx="196">
                  <c:v>-4.42000000475673E-3</c:v>
                </c:pt>
                <c:pt idx="197">
                  <c:v>-1.7499999958090484E-3</c:v>
                </c:pt>
                <c:pt idx="198">
                  <c:v>1.2640000000828877E-2</c:v>
                </c:pt>
                <c:pt idx="199">
                  <c:v>5.1400000011199154E-3</c:v>
                </c:pt>
                <c:pt idx="200">
                  <c:v>-1.6000000032363459E-3</c:v>
                </c:pt>
                <c:pt idx="201">
                  <c:v>-4.9799999978858978E-3</c:v>
                </c:pt>
                <c:pt idx="202">
                  <c:v>-2.9799999974784441E-3</c:v>
                </c:pt>
                <c:pt idx="204">
                  <c:v>-4.3000000005122274E-3</c:v>
                </c:pt>
                <c:pt idx="205">
                  <c:v>-1.262999999744352E-2</c:v>
                </c:pt>
                <c:pt idx="206">
                  <c:v>3.3999999868683517E-4</c:v>
                </c:pt>
                <c:pt idx="207">
                  <c:v>-9.5500000024912879E-3</c:v>
                </c:pt>
                <c:pt idx="208">
                  <c:v>-1.426999999966938E-2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E5-41AB-813E-666632696FC8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B!$K$21:$K$445</c:f>
              <c:numCache>
                <c:formatCode>General</c:formatCode>
                <c:ptCount val="425"/>
                <c:pt idx="216">
                  <c:v>-1.3700000003154855E-2</c:v>
                </c:pt>
                <c:pt idx="217">
                  <c:v>-1.4000000002852175E-2</c:v>
                </c:pt>
                <c:pt idx="220">
                  <c:v>-1.6189999994821846E-2</c:v>
                </c:pt>
                <c:pt idx="221">
                  <c:v>-1.9999999996798579E-2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5-41AB-813E-666632696FC8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B!$L$21:$L$445</c:f>
              <c:numCache>
                <c:formatCode>General</c:formatCode>
                <c:ptCount val="425"/>
                <c:pt idx="1">
                  <c:v>0.10477999999420717</c:v>
                </c:pt>
                <c:pt idx="8">
                  <c:v>-3.2900000005611219E-3</c:v>
                </c:pt>
                <c:pt idx="11">
                  <c:v>-1.2450000001990702E-2</c:v>
                </c:pt>
                <c:pt idx="209">
                  <c:v>-7.0399999967776239E-3</c:v>
                </c:pt>
                <c:pt idx="215">
                  <c:v>-1.0999999998603016E-2</c:v>
                </c:pt>
                <c:pt idx="219">
                  <c:v>-1.0340000000724103E-2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E5-41AB-813E-666632696FC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B!$M$21:$M$445</c:f>
              <c:numCache>
                <c:formatCode>General</c:formatCode>
                <c:ptCount val="4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E5-41AB-813E-666632696FC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B!$N$21:$N$445</c:f>
              <c:numCache>
                <c:formatCode>General</c:formatCode>
                <c:ptCount val="425"/>
                <c:pt idx="0">
                  <c:v>0.61650500000177999</c:v>
                </c:pt>
                <c:pt idx="60">
                  <c:v>-1.1870000002090819E-2</c:v>
                </c:pt>
                <c:pt idx="128">
                  <c:v>-4.4100000013713725E-3</c:v>
                </c:pt>
                <c:pt idx="136">
                  <c:v>-1.6499999983352609E-3</c:v>
                </c:pt>
                <c:pt idx="137">
                  <c:v>4.3500000028871E-3</c:v>
                </c:pt>
                <c:pt idx="138">
                  <c:v>5.3500000067288056E-3</c:v>
                </c:pt>
                <c:pt idx="139">
                  <c:v>6.3500000032945536E-3</c:v>
                </c:pt>
                <c:pt idx="145">
                  <c:v>5.8300000018789433E-3</c:v>
                </c:pt>
                <c:pt idx="146">
                  <c:v>1.5829999996640254E-2</c:v>
                </c:pt>
                <c:pt idx="148">
                  <c:v>6.2799999941489659E-3</c:v>
                </c:pt>
                <c:pt idx="157">
                  <c:v>1.5180000002146699E-2</c:v>
                </c:pt>
                <c:pt idx="166">
                  <c:v>1.0569999998551793E-2</c:v>
                </c:pt>
                <c:pt idx="167">
                  <c:v>2.5569999997969717E-2</c:v>
                </c:pt>
                <c:pt idx="186">
                  <c:v>7.9900000055204146E-3</c:v>
                </c:pt>
                <c:pt idx="187">
                  <c:v>1.0990000002493616E-2</c:v>
                </c:pt>
                <c:pt idx="188">
                  <c:v>1.8990000004123431E-2</c:v>
                </c:pt>
                <c:pt idx="203">
                  <c:v>1.9999999494757503E-5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E5-41AB-813E-666632696FC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Linear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B!$O$21:$O$445</c:f>
              <c:numCache>
                <c:formatCode>General</c:formatCode>
                <c:ptCount val="425"/>
                <c:pt idx="215">
                  <c:v>-1.1644103831298901E-2</c:v>
                </c:pt>
                <c:pt idx="216">
                  <c:v>-1.2712368216810738E-2</c:v>
                </c:pt>
                <c:pt idx="217">
                  <c:v>-1.2929642329118224E-2</c:v>
                </c:pt>
                <c:pt idx="218">
                  <c:v>-1.3798738778348196E-2</c:v>
                </c:pt>
                <c:pt idx="219">
                  <c:v>-1.4624380405116662E-2</c:v>
                </c:pt>
                <c:pt idx="220">
                  <c:v>-1.4733017461270412E-2</c:v>
                </c:pt>
                <c:pt idx="221">
                  <c:v>-1.9230591586035496E-2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E5-41AB-813E-666632696FC8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Sine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B!$P$21:$P$445</c:f>
              <c:numCache>
                <c:formatCode>General</c:formatCode>
                <c:ptCount val="425"/>
                <c:pt idx="2">
                  <c:v>1.3727919183754182E-3</c:v>
                </c:pt>
                <c:pt idx="3">
                  <c:v>-5.2650401191857129E-4</c:v>
                </c:pt>
                <c:pt idx="4">
                  <c:v>-8.0922391559034267E-4</c:v>
                </c:pt>
                <c:pt idx="5">
                  <c:v>-8.180511636904042E-4</c:v>
                </c:pt>
                <c:pt idx="6">
                  <c:v>-2.1588803486868803E-3</c:v>
                </c:pt>
                <c:pt idx="7">
                  <c:v>-2.7711091665555379E-3</c:v>
                </c:pt>
                <c:pt idx="8">
                  <c:v>-3.1121321061541971E-3</c:v>
                </c:pt>
                <c:pt idx="9">
                  <c:v>-3.3067683300289415E-3</c:v>
                </c:pt>
                <c:pt idx="10">
                  <c:v>-3.3826225750835221E-3</c:v>
                </c:pt>
                <c:pt idx="11">
                  <c:v>-3.416278283752384E-3</c:v>
                </c:pt>
                <c:pt idx="12">
                  <c:v>-3.4582975992671059E-3</c:v>
                </c:pt>
                <c:pt idx="13">
                  <c:v>-3.6842073005849342E-3</c:v>
                </c:pt>
                <c:pt idx="14">
                  <c:v>-3.6842073005849342E-3</c:v>
                </c:pt>
                <c:pt idx="15">
                  <c:v>-5.7617854715105521E-3</c:v>
                </c:pt>
                <c:pt idx="16">
                  <c:v>-5.8293646507988385E-3</c:v>
                </c:pt>
                <c:pt idx="17">
                  <c:v>-6.1625566708779075E-3</c:v>
                </c:pt>
                <c:pt idx="18">
                  <c:v>-6.228229584527051E-3</c:v>
                </c:pt>
                <c:pt idx="19">
                  <c:v>-7.7540805228406675E-3</c:v>
                </c:pt>
                <c:pt idx="20">
                  <c:v>-7.8902787479164672E-3</c:v>
                </c:pt>
                <c:pt idx="21">
                  <c:v>-7.8902787479164672E-3</c:v>
                </c:pt>
                <c:pt idx="22">
                  <c:v>-7.9756524652278889E-3</c:v>
                </c:pt>
                <c:pt idx="23">
                  <c:v>-9.1130679623814097E-3</c:v>
                </c:pt>
                <c:pt idx="24">
                  <c:v>-9.6988447632332855E-3</c:v>
                </c:pt>
                <c:pt idx="25">
                  <c:v>-9.7355013554370172E-3</c:v>
                </c:pt>
                <c:pt idx="26">
                  <c:v>-9.7355013554370172E-3</c:v>
                </c:pt>
                <c:pt idx="27">
                  <c:v>-1.0411033985926766E-2</c:v>
                </c:pt>
                <c:pt idx="28">
                  <c:v>-1.0443306478534998E-2</c:v>
                </c:pt>
                <c:pt idx="29">
                  <c:v>-1.0448589673542747E-2</c:v>
                </c:pt>
                <c:pt idx="30">
                  <c:v>-1.0448589673542747E-2</c:v>
                </c:pt>
                <c:pt idx="31">
                  <c:v>-1.0502410078792159E-2</c:v>
                </c:pt>
                <c:pt idx="32">
                  <c:v>-1.0504897509201097E-2</c:v>
                </c:pt>
                <c:pt idx="33">
                  <c:v>-1.0524549447195653E-2</c:v>
                </c:pt>
                <c:pt idx="34">
                  <c:v>-1.0524549447195653E-2</c:v>
                </c:pt>
                <c:pt idx="35">
                  <c:v>-1.0526974977183041E-2</c:v>
                </c:pt>
                <c:pt idx="36">
                  <c:v>-1.0546131195327624E-2</c:v>
                </c:pt>
                <c:pt idx="37">
                  <c:v>-1.0548494696382048E-2</c:v>
                </c:pt>
                <c:pt idx="38">
                  <c:v>-1.0548494696382048E-2</c:v>
                </c:pt>
                <c:pt idx="39">
                  <c:v>-1.0598743356501329E-2</c:v>
                </c:pt>
                <c:pt idx="40">
                  <c:v>-1.0600947778008131E-2</c:v>
                </c:pt>
                <c:pt idx="41">
                  <c:v>-1.0607519431559792E-2</c:v>
                </c:pt>
                <c:pt idx="42">
                  <c:v>-1.0607519431559792E-2</c:v>
                </c:pt>
                <c:pt idx="43">
                  <c:v>-1.063944024100825E-2</c:v>
                </c:pt>
                <c:pt idx="44">
                  <c:v>-1.063944024100825E-2</c:v>
                </c:pt>
                <c:pt idx="45">
                  <c:v>-1.0645636648150615E-2</c:v>
                </c:pt>
                <c:pt idx="46">
                  <c:v>-1.0829290417188026E-2</c:v>
                </c:pt>
                <c:pt idx="47">
                  <c:v>-1.0829290417188026E-2</c:v>
                </c:pt>
                <c:pt idx="48">
                  <c:v>-1.0860224005867924E-2</c:v>
                </c:pt>
                <c:pt idx="49">
                  <c:v>-1.0917155437313414E-2</c:v>
                </c:pt>
                <c:pt idx="50">
                  <c:v>-1.0922511849138138E-2</c:v>
                </c:pt>
                <c:pt idx="51">
                  <c:v>-1.0927289555522446E-2</c:v>
                </c:pt>
                <c:pt idx="52">
                  <c:v>-1.0930153063821724E-2</c:v>
                </c:pt>
                <c:pt idx="53">
                  <c:v>-1.093583354416334E-2</c:v>
                </c:pt>
                <c:pt idx="54">
                  <c:v>-1.0939852905433065E-2</c:v>
                </c:pt>
                <c:pt idx="55">
                  <c:v>-1.0941725292367109E-2</c:v>
                </c:pt>
                <c:pt idx="56">
                  <c:v>-1.0941725292367109E-2</c:v>
                </c:pt>
                <c:pt idx="57">
                  <c:v>-1.090348405498919E-2</c:v>
                </c:pt>
                <c:pt idx="58">
                  <c:v>-1.0834853764870157E-2</c:v>
                </c:pt>
                <c:pt idx="59">
                  <c:v>-1.0801371128125655E-2</c:v>
                </c:pt>
                <c:pt idx="60">
                  <c:v>-1.0752072081613932E-2</c:v>
                </c:pt>
                <c:pt idx="61">
                  <c:v>-1.0680325566430554E-2</c:v>
                </c:pt>
                <c:pt idx="62">
                  <c:v>-1.0668597598948424E-2</c:v>
                </c:pt>
                <c:pt idx="63">
                  <c:v>-1.0612716975652412E-2</c:v>
                </c:pt>
                <c:pt idx="64">
                  <c:v>-1.0258024233895753E-2</c:v>
                </c:pt>
                <c:pt idx="65">
                  <c:v>-9.9422982074778531E-3</c:v>
                </c:pt>
                <c:pt idx="66">
                  <c:v>-9.9199772967818092E-3</c:v>
                </c:pt>
                <c:pt idx="67">
                  <c:v>-9.7330458806047099E-3</c:v>
                </c:pt>
                <c:pt idx="68">
                  <c:v>-9.7330458806047099E-3</c:v>
                </c:pt>
                <c:pt idx="69">
                  <c:v>-9.6591495348270183E-3</c:v>
                </c:pt>
                <c:pt idx="70">
                  <c:v>-9.6591495348270183E-3</c:v>
                </c:pt>
                <c:pt idx="71">
                  <c:v>-8.4175601656279551E-3</c:v>
                </c:pt>
                <c:pt idx="72">
                  <c:v>-8.4175601656279551E-3</c:v>
                </c:pt>
                <c:pt idx="73">
                  <c:v>-8.3148388108220967E-3</c:v>
                </c:pt>
                <c:pt idx="74">
                  <c:v>-8.2628159515632637E-3</c:v>
                </c:pt>
                <c:pt idx="75">
                  <c:v>-8.1041317913206588E-3</c:v>
                </c:pt>
                <c:pt idx="76">
                  <c:v>-8.0683411653754145E-3</c:v>
                </c:pt>
                <c:pt idx="77">
                  <c:v>-7.0330417157290458E-3</c:v>
                </c:pt>
                <c:pt idx="78">
                  <c:v>-6.8827273843336265E-3</c:v>
                </c:pt>
                <c:pt idx="79">
                  <c:v>-6.6320804992302199E-3</c:v>
                </c:pt>
                <c:pt idx="80">
                  <c:v>-6.6320804992302199E-3</c:v>
                </c:pt>
                <c:pt idx="81">
                  <c:v>-6.6109365314619938E-3</c:v>
                </c:pt>
                <c:pt idx="82">
                  <c:v>-6.6109365314619938E-3</c:v>
                </c:pt>
                <c:pt idx="83">
                  <c:v>-6.4832598068335833E-3</c:v>
                </c:pt>
                <c:pt idx="84">
                  <c:v>-6.4475490464869969E-3</c:v>
                </c:pt>
                <c:pt idx="85">
                  <c:v>-6.318121512869139E-3</c:v>
                </c:pt>
                <c:pt idx="86">
                  <c:v>-6.2529038994132502E-3</c:v>
                </c:pt>
                <c:pt idx="87">
                  <c:v>-6.1873549894978109E-3</c:v>
                </c:pt>
                <c:pt idx="88">
                  <c:v>-4.7405965121549024E-3</c:v>
                </c:pt>
                <c:pt idx="89">
                  <c:v>-4.7405965121549024E-3</c:v>
                </c:pt>
                <c:pt idx="90">
                  <c:v>-4.636618461694178E-3</c:v>
                </c:pt>
                <c:pt idx="91">
                  <c:v>-4.5643327136131876E-3</c:v>
                </c:pt>
                <c:pt idx="92">
                  <c:v>-4.5643327136131876E-3</c:v>
                </c:pt>
                <c:pt idx="93">
                  <c:v>-4.076433791388669E-3</c:v>
                </c:pt>
                <c:pt idx="94">
                  <c:v>-4.0023928039576093E-3</c:v>
                </c:pt>
                <c:pt idx="95">
                  <c:v>-3.9776651567551939E-3</c:v>
                </c:pt>
                <c:pt idx="96">
                  <c:v>-3.9033422989699297E-3</c:v>
                </c:pt>
                <c:pt idx="97">
                  <c:v>-2.8685532948032532E-3</c:v>
                </c:pt>
                <c:pt idx="98">
                  <c:v>-2.6458356362326933E-3</c:v>
                </c:pt>
                <c:pt idx="99">
                  <c:v>-2.2576550856746422E-3</c:v>
                </c:pt>
                <c:pt idx="100">
                  <c:v>-2.1102030491773919E-3</c:v>
                </c:pt>
                <c:pt idx="101">
                  <c:v>-2.1102030491773919E-3</c:v>
                </c:pt>
                <c:pt idx="102">
                  <c:v>-2.0406741219099233E-3</c:v>
                </c:pt>
                <c:pt idx="103">
                  <c:v>-1.9013628953889862E-3</c:v>
                </c:pt>
                <c:pt idx="104">
                  <c:v>-1.8752058910886608E-3</c:v>
                </c:pt>
                <c:pt idx="105">
                  <c:v>-1.8664844288619259E-3</c:v>
                </c:pt>
                <c:pt idx="106">
                  <c:v>-1.8577617457458942E-3</c:v>
                </c:pt>
                <c:pt idx="107">
                  <c:v>-1.8315864281220713E-3</c:v>
                </c:pt>
                <c:pt idx="108">
                  <c:v>-1.8315864281220713E-3</c:v>
                </c:pt>
                <c:pt idx="109">
                  <c:v>-1.8315864281220713E-3</c:v>
                </c:pt>
                <c:pt idx="110">
                  <c:v>-1.7792035993692736E-3</c:v>
                </c:pt>
                <c:pt idx="111">
                  <c:v>-1.6393145813781683E-3</c:v>
                </c:pt>
                <c:pt idx="112">
                  <c:v>-1.2300463220061845E-4</c:v>
                </c:pt>
                <c:pt idx="113">
                  <c:v>3.4607741497030321E-4</c:v>
                </c:pt>
                <c:pt idx="114">
                  <c:v>7.173935804334773E-4</c:v>
                </c:pt>
                <c:pt idx="115">
                  <c:v>7.173935804334773E-4</c:v>
                </c:pt>
                <c:pt idx="116">
                  <c:v>7.4388956130383443E-4</c:v>
                </c:pt>
                <c:pt idx="117">
                  <c:v>8.6747704818350695E-4</c:v>
                </c:pt>
                <c:pt idx="118">
                  <c:v>8.6747704818350695E-4</c:v>
                </c:pt>
                <c:pt idx="119">
                  <c:v>1.0262096126974884E-3</c:v>
                </c:pt>
                <c:pt idx="120">
                  <c:v>1.0262096126974884E-3</c:v>
                </c:pt>
                <c:pt idx="121">
                  <c:v>1.1054964396012392E-3</c:v>
                </c:pt>
                <c:pt idx="122">
                  <c:v>1.1054964396012392E-3</c:v>
                </c:pt>
                <c:pt idx="123">
                  <c:v>1.1143025482637586E-3</c:v>
                </c:pt>
                <c:pt idx="124">
                  <c:v>1.1143025482637586E-3</c:v>
                </c:pt>
                <c:pt idx="125">
                  <c:v>1.2726822867496572E-3</c:v>
                </c:pt>
                <c:pt idx="126">
                  <c:v>1.50096808589371E-3</c:v>
                </c:pt>
                <c:pt idx="127">
                  <c:v>2.7505552502462179E-3</c:v>
                </c:pt>
                <c:pt idx="128">
                  <c:v>2.8361408552526105E-3</c:v>
                </c:pt>
                <c:pt idx="129">
                  <c:v>3.2442710623361015E-3</c:v>
                </c:pt>
                <c:pt idx="130">
                  <c:v>3.2611746338313359E-3</c:v>
                </c:pt>
                <c:pt idx="131">
                  <c:v>3.294956134551324E-3</c:v>
                </c:pt>
                <c:pt idx="132">
                  <c:v>3.5890344445603435E-3</c:v>
                </c:pt>
                <c:pt idx="133">
                  <c:v>3.5890344445603435E-3</c:v>
                </c:pt>
                <c:pt idx="134">
                  <c:v>3.8139422052335327E-3</c:v>
                </c:pt>
                <c:pt idx="135">
                  <c:v>5.721094064399304E-3</c:v>
                </c:pt>
                <c:pt idx="136">
                  <c:v>6.0789054956931496E-3</c:v>
                </c:pt>
                <c:pt idx="137">
                  <c:v>6.0789054956931496E-3</c:v>
                </c:pt>
                <c:pt idx="138">
                  <c:v>6.0789054956931496E-3</c:v>
                </c:pt>
                <c:pt idx="139">
                  <c:v>6.0789054956931496E-3</c:v>
                </c:pt>
                <c:pt idx="140">
                  <c:v>6.1229987578897945E-3</c:v>
                </c:pt>
                <c:pt idx="141">
                  <c:v>7.5169356893588371E-3</c:v>
                </c:pt>
                <c:pt idx="142">
                  <c:v>7.8323904479197601E-3</c:v>
                </c:pt>
                <c:pt idx="143">
                  <c:v>7.887826910420349E-3</c:v>
                </c:pt>
                <c:pt idx="144">
                  <c:v>7.9671632293548244E-3</c:v>
                </c:pt>
                <c:pt idx="145">
                  <c:v>8.0396152474620335E-3</c:v>
                </c:pt>
                <c:pt idx="146">
                  <c:v>8.0396152474620335E-3</c:v>
                </c:pt>
                <c:pt idx="147">
                  <c:v>8.0456188272764809E-3</c:v>
                </c:pt>
                <c:pt idx="148">
                  <c:v>8.0695804799819307E-3</c:v>
                </c:pt>
                <c:pt idx="149">
                  <c:v>9.1888153222161335E-3</c:v>
                </c:pt>
                <c:pt idx="150">
                  <c:v>9.1936210434276789E-3</c:v>
                </c:pt>
                <c:pt idx="151">
                  <c:v>9.2978199301349818E-3</c:v>
                </c:pt>
                <c:pt idx="152">
                  <c:v>9.2978199301349818E-3</c:v>
                </c:pt>
                <c:pt idx="153">
                  <c:v>9.3210921501586056E-3</c:v>
                </c:pt>
                <c:pt idx="154">
                  <c:v>9.4396421050441243E-3</c:v>
                </c:pt>
                <c:pt idx="155">
                  <c:v>9.5366955940264023E-3</c:v>
                </c:pt>
                <c:pt idx="156">
                  <c:v>9.5755308187670078E-3</c:v>
                </c:pt>
                <c:pt idx="157">
                  <c:v>9.6516772217536718E-3</c:v>
                </c:pt>
                <c:pt idx="158">
                  <c:v>9.6889843655488389E-3</c:v>
                </c:pt>
                <c:pt idx="159">
                  <c:v>1.0301188886134056E-2</c:v>
                </c:pt>
                <c:pt idx="160">
                  <c:v>1.0473569195175073E-2</c:v>
                </c:pt>
                <c:pt idx="161">
                  <c:v>1.0483790654707408E-2</c:v>
                </c:pt>
                <c:pt idx="162">
                  <c:v>1.0483790654707408E-2</c:v>
                </c:pt>
                <c:pt idx="163">
                  <c:v>1.0533250037594257E-2</c:v>
                </c:pt>
                <c:pt idx="164">
                  <c:v>1.0912994761930899E-2</c:v>
                </c:pt>
                <c:pt idx="165">
                  <c:v>1.0923951736042282E-2</c:v>
                </c:pt>
                <c:pt idx="166">
                  <c:v>1.0923951736042282E-2</c:v>
                </c:pt>
                <c:pt idx="167">
                  <c:v>1.0923951736042282E-2</c:v>
                </c:pt>
                <c:pt idx="168">
                  <c:v>1.0928562187973561E-2</c:v>
                </c:pt>
                <c:pt idx="169">
                  <c:v>1.0942925246040505E-2</c:v>
                </c:pt>
                <c:pt idx="170">
                  <c:v>1.0944638556024844E-2</c:v>
                </c:pt>
                <c:pt idx="171">
                  <c:v>1.078282080316653E-2</c:v>
                </c:pt>
                <c:pt idx="172">
                  <c:v>1.0725424808933294E-2</c:v>
                </c:pt>
                <c:pt idx="173">
                  <c:v>1.0701914895216467E-2</c:v>
                </c:pt>
                <c:pt idx="174">
                  <c:v>1.06925574662355E-2</c:v>
                </c:pt>
                <c:pt idx="175">
                  <c:v>1.0228089031575379E-2</c:v>
                </c:pt>
                <c:pt idx="176">
                  <c:v>1.019946586583189E-2</c:v>
                </c:pt>
                <c:pt idx="177">
                  <c:v>1.0048275421796697E-2</c:v>
                </c:pt>
                <c:pt idx="178">
                  <c:v>9.9511596492162496E-3</c:v>
                </c:pt>
                <c:pt idx="179">
                  <c:v>9.7061876867447997E-3</c:v>
                </c:pt>
                <c:pt idx="180">
                  <c:v>9.0478060475481046E-3</c:v>
                </c:pt>
                <c:pt idx="181">
                  <c:v>8.7756065316385683E-3</c:v>
                </c:pt>
                <c:pt idx="182">
                  <c:v>8.6088895530843316E-3</c:v>
                </c:pt>
                <c:pt idx="183">
                  <c:v>8.5318178823628743E-3</c:v>
                </c:pt>
                <c:pt idx="184">
                  <c:v>8.5095960640955634E-3</c:v>
                </c:pt>
                <c:pt idx="185">
                  <c:v>8.5095960640955634E-3</c:v>
                </c:pt>
                <c:pt idx="186">
                  <c:v>8.5040266848690899E-3</c:v>
                </c:pt>
                <c:pt idx="187">
                  <c:v>8.5040266848690899E-3</c:v>
                </c:pt>
                <c:pt idx="188">
                  <c:v>8.5040266848690899E-3</c:v>
                </c:pt>
                <c:pt idx="189">
                  <c:v>8.459271704832589E-3</c:v>
                </c:pt>
                <c:pt idx="190">
                  <c:v>8.1716053009556495E-3</c:v>
                </c:pt>
                <c:pt idx="191">
                  <c:v>6.9335306372021966E-3</c:v>
                </c:pt>
                <c:pt idx="192">
                  <c:v>6.5642802976105434E-3</c:v>
                </c:pt>
                <c:pt idx="193">
                  <c:v>5.1073622767441431E-3</c:v>
                </c:pt>
                <c:pt idx="194">
                  <c:v>4.5111661916205663E-3</c:v>
                </c:pt>
                <c:pt idx="195">
                  <c:v>4.5111661916205663E-3</c:v>
                </c:pt>
                <c:pt idx="196">
                  <c:v>4.2189607253382104E-3</c:v>
                </c:pt>
                <c:pt idx="197">
                  <c:v>2.1657594347041695E-3</c:v>
                </c:pt>
                <c:pt idx="198">
                  <c:v>1.8961290779654883E-3</c:v>
                </c:pt>
                <c:pt idx="199">
                  <c:v>1.4588032258090584E-3</c:v>
                </c:pt>
                <c:pt idx="200">
                  <c:v>9.998794338281756E-5</c:v>
                </c:pt>
                <c:pt idx="201">
                  <c:v>-7.6685255760799975E-4</c:v>
                </c:pt>
                <c:pt idx="202">
                  <c:v>-7.6685255760799975E-4</c:v>
                </c:pt>
                <c:pt idx="203">
                  <c:v>-7.6685255760799975E-4</c:v>
                </c:pt>
                <c:pt idx="204">
                  <c:v>-1.4009526239037687E-3</c:v>
                </c:pt>
                <c:pt idx="205">
                  <c:v>-3.4935565130662528E-3</c:v>
                </c:pt>
                <c:pt idx="206">
                  <c:v>-3.6024142440321469E-3</c:v>
                </c:pt>
                <c:pt idx="207">
                  <c:v>-3.7607943516509202E-3</c:v>
                </c:pt>
                <c:pt idx="208">
                  <c:v>-5.4593304751401331E-3</c:v>
                </c:pt>
                <c:pt idx="209">
                  <c:v>-5.8906736485364822E-3</c:v>
                </c:pt>
                <c:pt idx="210">
                  <c:v>-6.0833240720408735E-3</c:v>
                </c:pt>
                <c:pt idx="211">
                  <c:v>-7.4691940186445557E-3</c:v>
                </c:pt>
                <c:pt idx="212">
                  <c:v>-8.6600622007618443E-3</c:v>
                </c:pt>
                <c:pt idx="213">
                  <c:v>-9.6248380621420989E-3</c:v>
                </c:pt>
                <c:pt idx="214">
                  <c:v>-1.033833374518872E-2</c:v>
                </c:pt>
                <c:pt idx="215">
                  <c:v>-1.0785701743445543E-2</c:v>
                </c:pt>
                <c:pt idx="216">
                  <c:v>-1.0930244426477564E-2</c:v>
                </c:pt>
                <c:pt idx="217">
                  <c:v>-1.0940657003952402E-2</c:v>
                </c:pt>
                <c:pt idx="218">
                  <c:v>-1.0917898344337403E-2</c:v>
                </c:pt>
                <c:pt idx="219">
                  <c:v>-1.0801084359341153E-2</c:v>
                </c:pt>
                <c:pt idx="220">
                  <c:v>-1.0778853052827683E-2</c:v>
                </c:pt>
                <c:pt idx="221">
                  <c:v>-8.5340330545858323E-3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E5-41AB-813E-66663269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9984"/>
        <c:axId val="1"/>
      </c:scatterChart>
      <c:valAx>
        <c:axId val="712999984"/>
        <c:scaling>
          <c:orientation val="minMax"/>
          <c:max val="7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8698042299368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3252361673414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9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875857623060275"/>
          <c:y val="0.90909222554077285"/>
          <c:w val="0.89608750323213648"/>
          <c:h val="0.971788150305663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133350</xdr:colOff>
      <xdr:row>17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7280A6E-8F0A-43F3-8D32-5E888A5DC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24</xdr:col>
      <xdr:colOff>885825</xdr:colOff>
      <xdr:row>17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F782DED-D6E3-42A3-5A18-0DECD7A10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0</xdr:row>
      <xdr:rowOff>0</xdr:rowOff>
    </xdr:from>
    <xdr:to>
      <xdr:col>30</xdr:col>
      <xdr:colOff>304800</xdr:colOff>
      <xdr:row>21</xdr:row>
      <xdr:rowOff>133350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7167697C-0A43-1480-6A45-DBEC31536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0</xdr:row>
      <xdr:rowOff>0</xdr:rowOff>
    </xdr:from>
    <xdr:to>
      <xdr:col>20</xdr:col>
      <xdr:colOff>19050</xdr:colOff>
      <xdr:row>17</xdr:row>
      <xdr:rowOff>123825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819F7C47-7DF4-3EF2-5E62-7FA7D2679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514350</xdr:colOff>
      <xdr:row>0</xdr:row>
      <xdr:rowOff>9525</xdr:rowOff>
    </xdr:from>
    <xdr:to>
      <xdr:col>26</xdr:col>
      <xdr:colOff>247650</xdr:colOff>
      <xdr:row>17</xdr:row>
      <xdr:rowOff>152400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A9127BCD-F19A-90BE-DDB5-A3847C446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0</xdr:row>
      <xdr:rowOff>0</xdr:rowOff>
    </xdr:from>
    <xdr:to>
      <xdr:col>18</xdr:col>
      <xdr:colOff>285750</xdr:colOff>
      <xdr:row>18</xdr:row>
      <xdr:rowOff>28575</xdr:rowOff>
    </xdr:to>
    <xdr:graphicFrame macro="">
      <xdr:nvGraphicFramePr>
        <xdr:cNvPr id="4102" name="Chart 2">
          <a:extLst>
            <a:ext uri="{FF2B5EF4-FFF2-40B4-BE49-F238E27FC236}">
              <a16:creationId xmlns:a16="http://schemas.microsoft.com/office/drawing/2014/main" id="{D816EA67-123C-90A1-3FCF-521DE8458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simbad.u-strasbg.fr/cgi-bin/cdsbib?1975MitVS...7...47A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201" TargetMode="External"/><Relationship Id="rId26" Type="http://schemas.openxmlformats.org/officeDocument/2006/relationships/hyperlink" Target="http://www.konkoly.hu/cgi-bin/IBVS?5893" TargetMode="External"/><Relationship Id="rId39" Type="http://schemas.openxmlformats.org/officeDocument/2006/relationships/hyperlink" Target="http://www.konkoly.hu/cgi-bin/IBVS?1249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6029" TargetMode="External"/><Relationship Id="rId42" Type="http://schemas.openxmlformats.org/officeDocument/2006/relationships/hyperlink" Target="http://vsolj.cetus-net.org/no47.pdf" TargetMode="External"/><Relationship Id="rId47" Type="http://schemas.openxmlformats.org/officeDocument/2006/relationships/hyperlink" Target="http://www.konkoly.hu/cgi-bin/IBVS?5676" TargetMode="External"/><Relationship Id="rId50" Type="http://schemas.openxmlformats.org/officeDocument/2006/relationships/hyperlink" Target="http://vsolj.cetus-net.org/no44.pdf" TargetMode="External"/><Relationship Id="rId55" Type="http://schemas.openxmlformats.org/officeDocument/2006/relationships/hyperlink" Target="http://vsolj.cetus-net.org/no46.pdf" TargetMode="External"/><Relationship Id="rId63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5493" TargetMode="External"/><Relationship Id="rId2" Type="http://schemas.openxmlformats.org/officeDocument/2006/relationships/hyperlink" Target="http://www.konkoly.hu/cgi-bin/IBVS?779" TargetMode="External"/><Relationship Id="rId16" Type="http://schemas.openxmlformats.org/officeDocument/2006/relationships/hyperlink" Target="http://www.konkoly.hu/cgi-bin/IBVS?5713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konkoly.hu/cgi-bin/IBVS?5933" TargetMode="External"/><Relationship Id="rId41" Type="http://schemas.openxmlformats.org/officeDocument/2006/relationships/hyperlink" Target="http://vsolj.cetus-net.org/no47.pdf" TargetMode="External"/><Relationship Id="rId54" Type="http://schemas.openxmlformats.org/officeDocument/2006/relationships/hyperlink" Target="http://www.konkoly.hu/cgi-bin/IBVS?5760" TargetMode="External"/><Relationship Id="rId6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221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aavso.org/sites/default/files/jaavso/v36n2/186.pdf" TargetMode="External"/><Relationship Id="rId32" Type="http://schemas.openxmlformats.org/officeDocument/2006/relationships/hyperlink" Target="http://www.bav-astro.de/sfs/BAVM_link.php?BAVMnr=231" TargetMode="External"/><Relationship Id="rId37" Type="http://schemas.openxmlformats.org/officeDocument/2006/relationships/hyperlink" Target="http://www.bav-astro.de/sfs/BAVM_link.php?BAVMnr=238" TargetMode="External"/><Relationship Id="rId40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vsolj.cetus-net.org/no45.pdf" TargetMode="External"/><Relationship Id="rId58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4872" TargetMode="External"/><Relationship Id="rId15" Type="http://schemas.openxmlformats.org/officeDocument/2006/relationships/hyperlink" Target="http://www.konkoly.hu/cgi-bin/IBVS?5707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konkoly.hu/cgi-bin/IBVS?5933" TargetMode="External"/><Relationship Id="rId36" Type="http://schemas.openxmlformats.org/officeDocument/2006/relationships/hyperlink" Target="http://www.bav-astro.de/sfs/BAVM_link.php?BAVMnr=238" TargetMode="External"/><Relationship Id="rId49" Type="http://schemas.openxmlformats.org/officeDocument/2006/relationships/hyperlink" Target="http://var.astro.cz/oejv/issues/oejv0003.pdf" TargetMode="External"/><Relationship Id="rId57" Type="http://schemas.openxmlformats.org/officeDocument/2006/relationships/hyperlink" Target="http://var.astro.cz/oejv/issues/oejv0107.pdf" TargetMode="External"/><Relationship Id="rId61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741" TargetMode="External"/><Relationship Id="rId19" Type="http://schemas.openxmlformats.org/officeDocument/2006/relationships/hyperlink" Target="http://www.konkoly.hu/cgi-bin/IBVS?5917" TargetMode="External"/><Relationship Id="rId31" Type="http://schemas.openxmlformats.org/officeDocument/2006/relationships/hyperlink" Target="http://www.konkoly.hu/cgi-bin/IBVS?5893" TargetMode="External"/><Relationship Id="rId44" Type="http://schemas.openxmlformats.org/officeDocument/2006/relationships/hyperlink" Target="http://vsolj.cetus-net.org/no47.pdf" TargetMode="External"/><Relationship Id="rId52" Type="http://schemas.openxmlformats.org/officeDocument/2006/relationships/hyperlink" Target="http://vsolj.cetus-net.org/no44.pdf" TargetMode="External"/><Relationship Id="rId60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bav-astro.de/sfs/BAVM_link.php?BAVMnr=101" TargetMode="External"/><Relationship Id="rId9" Type="http://schemas.openxmlformats.org/officeDocument/2006/relationships/hyperlink" Target="http://www.konkoly.hu/cgi-bin/IBVS?560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875" TargetMode="External"/><Relationship Id="rId27" Type="http://schemas.openxmlformats.org/officeDocument/2006/relationships/hyperlink" Target="http://www.konkoly.hu/cgi-bin/IBVS?5894" TargetMode="External"/><Relationship Id="rId30" Type="http://schemas.openxmlformats.org/officeDocument/2006/relationships/hyperlink" Target="http://www.konkoly.hu/cgi-bin/IBVS?5893" TargetMode="External"/><Relationship Id="rId35" Type="http://schemas.openxmlformats.org/officeDocument/2006/relationships/hyperlink" Target="http://www.konkoly.hu/cgi-bin/IBVS?6063" TargetMode="External"/><Relationship Id="rId43" Type="http://schemas.openxmlformats.org/officeDocument/2006/relationships/hyperlink" Target="http://vsolj.cetus-net.org/no47.pdf" TargetMode="External"/><Relationship Id="rId48" Type="http://schemas.openxmlformats.org/officeDocument/2006/relationships/hyperlink" Target="http://vsolj.cetus-net.org/no42.pdf" TargetMode="External"/><Relationship Id="rId56" Type="http://schemas.openxmlformats.org/officeDocument/2006/relationships/hyperlink" Target="http://vsolj.cetus-net.org/no48.pdf" TargetMode="External"/><Relationship Id="rId64" Type="http://schemas.openxmlformats.org/officeDocument/2006/relationships/hyperlink" Target="http://vsolj.cetus-net.org/vsoljno59.pdf" TargetMode="External"/><Relationship Id="rId8" Type="http://schemas.openxmlformats.org/officeDocument/2006/relationships/hyperlink" Target="http://www.bav-astro.de/sfs/BAVM_link.php?BAVMnr=172" TargetMode="External"/><Relationship Id="rId51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bav-astro.de/sfs/BAVM_link.php?BAVMnr=31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7n1/44.pdf" TargetMode="External"/><Relationship Id="rId33" Type="http://schemas.openxmlformats.org/officeDocument/2006/relationships/hyperlink" Target="http://www.bav-astro.de/sfs/BAVM_link.php?BAVMnr=231" TargetMode="External"/><Relationship Id="rId38" Type="http://schemas.openxmlformats.org/officeDocument/2006/relationships/hyperlink" Target="http://www.bav-astro.de/sfs/BAVM_link.php?BAVMnr=238" TargetMode="External"/><Relationship Id="rId46" Type="http://schemas.openxmlformats.org/officeDocument/2006/relationships/hyperlink" Target="http://var.astro.cz/oejv/issues/oejv0074.pdf" TargetMode="External"/><Relationship Id="rId59" Type="http://schemas.openxmlformats.org/officeDocument/2006/relationships/hyperlink" Target="http://vsolj.cetus-net.org/vsoljno51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simbad.u-strasbg.fr/cgi-bin/cdsbib?1975MitVS...7...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Z488"/>
  <sheetViews>
    <sheetView tabSelected="1" workbookViewId="0">
      <pane xSplit="13" ySplit="22" topLeftCell="N459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8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9.85546875" style="1" customWidth="1"/>
    <col min="17" max="23" width="10.28515625" style="1"/>
    <col min="24" max="24" width="12.7109375" style="1" customWidth="1"/>
    <col min="25" max="25" width="13.5703125" style="1" customWidth="1"/>
    <col min="26" max="16384" width="10.28515625" style="1"/>
  </cols>
  <sheetData>
    <row r="1" spans="1:23" ht="20.25" x14ac:dyDescent="0.3">
      <c r="A1" s="2" t="s">
        <v>0</v>
      </c>
      <c r="F1" s="1" t="s">
        <v>1</v>
      </c>
      <c r="G1" s="1">
        <v>1.2223092</v>
      </c>
      <c r="V1" s="3" t="s">
        <v>2</v>
      </c>
      <c r="W1" s="3" t="s">
        <v>3</v>
      </c>
    </row>
    <row r="2" spans="1:23" x14ac:dyDescent="0.2">
      <c r="A2" s="1" t="s">
        <v>4</v>
      </c>
      <c r="B2" s="1" t="s">
        <v>5</v>
      </c>
      <c r="D2" s="4" t="s">
        <v>6</v>
      </c>
      <c r="V2" s="1">
        <v>2123</v>
      </c>
      <c r="W2" s="1">
        <v>-2.0359999994980171E-2</v>
      </c>
    </row>
    <row r="3" spans="1:23" x14ac:dyDescent="0.2">
      <c r="V3" s="1">
        <v>2268</v>
      </c>
      <c r="W3" s="1">
        <v>-1.2759999997797422E-2</v>
      </c>
    </row>
    <row r="4" spans="1:23" x14ac:dyDescent="0.2">
      <c r="A4" s="5" t="s">
        <v>7</v>
      </c>
      <c r="C4" s="6">
        <v>46168.425999999999</v>
      </c>
      <c r="D4" s="7">
        <v>1.2223200000000001</v>
      </c>
      <c r="V4" s="1">
        <v>2321</v>
      </c>
      <c r="W4" s="1">
        <v>-1.4719999999215361E-2</v>
      </c>
    </row>
    <row r="5" spans="1:23" x14ac:dyDescent="0.2">
      <c r="A5" s="8" t="s">
        <v>8</v>
      </c>
      <c r="B5"/>
      <c r="C5" s="9">
        <v>-9.5</v>
      </c>
      <c r="D5" t="s">
        <v>9</v>
      </c>
      <c r="V5" s="1">
        <v>2352</v>
      </c>
      <c r="W5" s="1">
        <v>-1.9639999998616986E-2</v>
      </c>
    </row>
    <row r="6" spans="1:23" x14ac:dyDescent="0.2">
      <c r="A6" s="5" t="s">
        <v>10</v>
      </c>
      <c r="V6" s="1">
        <v>2366</v>
      </c>
      <c r="W6" s="1">
        <v>-1.411999999982072E-2</v>
      </c>
    </row>
    <row r="7" spans="1:23" x14ac:dyDescent="0.2">
      <c r="A7" s="1" t="s">
        <v>11</v>
      </c>
      <c r="C7" s="1">
        <f>+C4</f>
        <v>46168.425999999999</v>
      </c>
      <c r="E7" s="4" t="s">
        <v>12</v>
      </c>
      <c r="V7" s="1">
        <v>2370</v>
      </c>
      <c r="W7" s="1">
        <v>-2.239999999437714E-2</v>
      </c>
    </row>
    <row r="8" spans="1:23" x14ac:dyDescent="0.2">
      <c r="A8" s="1" t="s">
        <v>13</v>
      </c>
      <c r="C8" s="1">
        <f>+D4</f>
        <v>1.2223200000000001</v>
      </c>
      <c r="V8" s="1">
        <v>2370</v>
      </c>
      <c r="W8" s="1">
        <v>-1.0399999999208376E-2</v>
      </c>
    </row>
    <row r="9" spans="1:23" x14ac:dyDescent="0.2">
      <c r="A9" s="10" t="s">
        <v>14</v>
      </c>
      <c r="B9" s="11">
        <v>400</v>
      </c>
      <c r="C9" s="12" t="str">
        <f>"F"&amp;B9</f>
        <v>F400</v>
      </c>
      <c r="D9" s="13" t="str">
        <f>"G"&amp;B9</f>
        <v>G400</v>
      </c>
      <c r="V9" s="1">
        <v>2371</v>
      </c>
      <c r="W9" s="1">
        <v>-1.5719999995781109E-2</v>
      </c>
    </row>
    <row r="10" spans="1:23" x14ac:dyDescent="0.2">
      <c r="C10" s="14" t="s">
        <v>15</v>
      </c>
      <c r="D10" s="14" t="s">
        <v>16</v>
      </c>
      <c r="E10" s="14"/>
      <c r="V10" s="1">
        <v>2371</v>
      </c>
      <c r="W10" s="1">
        <v>-1.2719999998807907E-2</v>
      </c>
    </row>
    <row r="11" spans="1:23" x14ac:dyDescent="0.2">
      <c r="A11" s="1" t="s">
        <v>17</v>
      </c>
      <c r="C11" s="15">
        <f ca="1">INTERCEPT(INDIRECT($D$9):G967,INDIRECT($C$9):F967)</f>
        <v>2.724789307906908E-2</v>
      </c>
      <c r="D11" s="3"/>
      <c r="V11" s="1">
        <v>2371</v>
      </c>
      <c r="W11" s="1">
        <v>-4.7199999971780926E-3</v>
      </c>
    </row>
    <row r="12" spans="1:23" x14ac:dyDescent="0.2">
      <c r="A12" s="1" t="s">
        <v>18</v>
      </c>
      <c r="C12" s="15">
        <f ca="1">SLOPE(INDIRECT($D$9):G967,INDIRECT($C$9):F967)</f>
        <v>-1.753089436935129E-5</v>
      </c>
      <c r="D12" s="3"/>
      <c r="V12" s="1">
        <v>2379</v>
      </c>
      <c r="W12" s="1">
        <v>-2.2279999997408595E-2</v>
      </c>
    </row>
    <row r="13" spans="1:23" x14ac:dyDescent="0.2">
      <c r="A13" s="1" t="s">
        <v>19</v>
      </c>
      <c r="D13" s="3"/>
      <c r="E13" s="3"/>
      <c r="V13" s="1">
        <v>2429</v>
      </c>
      <c r="W13" s="1">
        <v>-2.5280000001657754E-2</v>
      </c>
    </row>
    <row r="14" spans="1:23" x14ac:dyDescent="0.2">
      <c r="A14" s="1" t="s">
        <v>20</v>
      </c>
      <c r="V14" s="1">
        <v>2623</v>
      </c>
      <c r="W14" s="1">
        <v>-9.3600000036531128E-3</v>
      </c>
    </row>
    <row r="15" spans="1:23" x14ac:dyDescent="0.2">
      <c r="A15" s="16" t="s">
        <v>21</v>
      </c>
      <c r="B15"/>
      <c r="C15" s="17">
        <f ca="1">(C7+C11)+(C8+C12)*INT(MAX(F21:F3508))</f>
        <v>59683.451648794042</v>
      </c>
      <c r="E15" s="18" t="s">
        <v>22</v>
      </c>
      <c r="F15" s="9">
        <v>1</v>
      </c>
      <c r="V15" s="1">
        <v>2676</v>
      </c>
      <c r="W15" s="1">
        <v>-2.5320000000647269E-2</v>
      </c>
    </row>
    <row r="16" spans="1:23" x14ac:dyDescent="0.2">
      <c r="A16" s="16" t="s">
        <v>23</v>
      </c>
      <c r="B16"/>
      <c r="C16" s="17">
        <f ca="1">+C8+C12</f>
        <v>1.2223024691056308</v>
      </c>
      <c r="E16" s="18" t="s">
        <v>24</v>
      </c>
      <c r="F16" s="15">
        <f ca="1">NOW()+15018.5+$C$5/24</f>
        <v>59969.791490740739</v>
      </c>
      <c r="V16" s="1">
        <v>2871</v>
      </c>
      <c r="W16" s="1">
        <v>-2.8720000002067536E-2</v>
      </c>
    </row>
    <row r="17" spans="1:23" x14ac:dyDescent="0.2">
      <c r="A17" s="18" t="s">
        <v>25</v>
      </c>
      <c r="B17"/>
      <c r="C17">
        <f>COUNT(C21:C2166)</f>
        <v>454</v>
      </c>
      <c r="E17" s="18" t="s">
        <v>26</v>
      </c>
      <c r="F17" s="15">
        <f ca="1">ROUND(2*(F16-$C$7)/$C$8,0)/2+F15</f>
        <v>11292</v>
      </c>
      <c r="V17" s="1">
        <v>2946</v>
      </c>
      <c r="W17" s="1">
        <v>-2.6720000001660082E-2</v>
      </c>
    </row>
    <row r="18" spans="1:23" x14ac:dyDescent="0.2">
      <c r="A18" s="16" t="s">
        <v>27</v>
      </c>
      <c r="B18"/>
      <c r="C18" s="19">
        <f ca="1">+C15</f>
        <v>59683.451648794042</v>
      </c>
      <c r="D18" s="20">
        <f ca="1">+C16</f>
        <v>1.2223024691056308</v>
      </c>
      <c r="E18" s="18" t="s">
        <v>28</v>
      </c>
      <c r="F18" s="13">
        <f ca="1">ROUND(2*(F16-$C$15)/$C$16,0)/2+F15</f>
        <v>235.5</v>
      </c>
      <c r="V18" s="1">
        <v>2946</v>
      </c>
      <c r="W18" s="1">
        <v>-2.3719999997410923E-2</v>
      </c>
    </row>
    <row r="19" spans="1:23" x14ac:dyDescent="0.2">
      <c r="E19" s="18" t="s">
        <v>29</v>
      </c>
      <c r="F19" s="21">
        <f ca="1">+$C$15+$C$16*F18-15018.5-$C$5/24</f>
        <v>44953.199713601753</v>
      </c>
      <c r="V19" s="1">
        <v>2982</v>
      </c>
      <c r="W19" s="1">
        <v>-3.4240000000863802E-2</v>
      </c>
    </row>
    <row r="20" spans="1:23" x14ac:dyDescent="0.2">
      <c r="A20" s="14" t="s">
        <v>30</v>
      </c>
      <c r="B20" s="14" t="s">
        <v>31</v>
      </c>
      <c r="C20" s="14" t="s">
        <v>32</v>
      </c>
      <c r="D20" s="14" t="s">
        <v>33</v>
      </c>
      <c r="E20" s="14" t="s">
        <v>34</v>
      </c>
      <c r="F20" s="14" t="s">
        <v>35</v>
      </c>
      <c r="G20" s="14" t="s">
        <v>36</v>
      </c>
      <c r="H20" s="22" t="s">
        <v>37</v>
      </c>
      <c r="I20" s="22" t="s">
        <v>38</v>
      </c>
      <c r="J20" s="22" t="s">
        <v>39</v>
      </c>
      <c r="K20" s="22" t="s">
        <v>40</v>
      </c>
      <c r="L20" s="22" t="s">
        <v>41</v>
      </c>
      <c r="M20" s="22" t="s">
        <v>42</v>
      </c>
      <c r="N20" s="22" t="s">
        <v>43</v>
      </c>
      <c r="O20" s="22" t="s">
        <v>44</v>
      </c>
      <c r="P20" s="14" t="s">
        <v>45</v>
      </c>
      <c r="U20" s="23" t="s">
        <v>46</v>
      </c>
      <c r="V20" s="1">
        <v>3225</v>
      </c>
      <c r="W20" s="1">
        <v>-3.3999999999650754E-2</v>
      </c>
    </row>
    <row r="21" spans="1:23" x14ac:dyDescent="0.2">
      <c r="A21" s="24" t="s">
        <v>47</v>
      </c>
      <c r="B21" s="24" t="s">
        <v>48</v>
      </c>
      <c r="C21" s="25">
        <v>14995.821</v>
      </c>
      <c r="D21" s="26"/>
      <c r="E21" s="27">
        <f>+(C21-C$7)/C$8</f>
        <v>-25502.818410890763</v>
      </c>
      <c r="F21" s="27">
        <f>ROUND(2*E21,0)/2</f>
        <v>-25503</v>
      </c>
      <c r="G21" s="27">
        <f>+C21-(C$7+F21*C$8)</f>
        <v>0.22196000000258209</v>
      </c>
      <c r="H21" s="27">
        <f>G21</f>
        <v>0.22196000000258209</v>
      </c>
      <c r="I21" s="27"/>
      <c r="J21" s="27"/>
      <c r="K21" s="27"/>
      <c r="O21" s="27"/>
      <c r="P21" s="113">
        <f>C21-15018.5</f>
        <v>-22.679000000000087</v>
      </c>
      <c r="U21" s="3"/>
    </row>
    <row r="22" spans="1:23" x14ac:dyDescent="0.2">
      <c r="A22" s="24" t="s">
        <v>47</v>
      </c>
      <c r="B22" s="24" t="s">
        <v>48</v>
      </c>
      <c r="C22" s="25">
        <v>15462.724</v>
      </c>
      <c r="D22" s="26"/>
      <c r="E22" s="27">
        <f>+(C22-C$7)/C$8</f>
        <v>-25120.837423915174</v>
      </c>
      <c r="F22" s="27">
        <f>ROUND(2*E22,0)/2</f>
        <v>-25121</v>
      </c>
      <c r="G22" s="27">
        <f>+C22-(C$7+F22*C$8)</f>
        <v>0.1987200000021403</v>
      </c>
      <c r="H22" s="27">
        <f>G22</f>
        <v>0.1987200000021403</v>
      </c>
      <c r="I22" s="27"/>
      <c r="J22" s="27"/>
      <c r="K22" s="27"/>
      <c r="O22" s="27"/>
      <c r="P22" s="113">
        <f>C22-15018.5</f>
        <v>444.22400000000016</v>
      </c>
      <c r="U22" s="3"/>
    </row>
    <row r="23" spans="1:23" x14ac:dyDescent="0.2">
      <c r="A23" s="24" t="s">
        <v>47</v>
      </c>
      <c r="B23" s="24" t="s">
        <v>48</v>
      </c>
      <c r="C23" s="25">
        <v>16051.96</v>
      </c>
      <c r="D23" s="26"/>
      <c r="E23" s="27">
        <f>+(C23-C$7)/C$8</f>
        <v>-24638.773807186331</v>
      </c>
      <c r="F23" s="27">
        <f>ROUND(2*E23,0)/2</f>
        <v>-24639</v>
      </c>
      <c r="G23" s="27">
        <f>+C23-(C$7+F23*C$8)</f>
        <v>0.27648000000044703</v>
      </c>
      <c r="H23" s="27">
        <f>G23</f>
        <v>0.27648000000044703</v>
      </c>
      <c r="I23" s="27"/>
      <c r="J23" s="27"/>
      <c r="K23" s="27"/>
      <c r="O23" s="27"/>
      <c r="P23" s="113">
        <f>C23-15018.5</f>
        <v>1033.4599999999991</v>
      </c>
      <c r="U23" s="3"/>
    </row>
    <row r="24" spans="1:23" x14ac:dyDescent="0.2">
      <c r="A24" s="24" t="s">
        <v>47</v>
      </c>
      <c r="B24" s="24" t="s">
        <v>48</v>
      </c>
      <c r="C24" s="25">
        <v>16226.655000000001</v>
      </c>
      <c r="D24" s="26"/>
      <c r="E24" s="27">
        <f>+(C24-C$7)/C$8</f>
        <v>-24495.852968126186</v>
      </c>
      <c r="F24" s="27">
        <f>ROUND(2*E24,0)/2</f>
        <v>-24496</v>
      </c>
      <c r="G24" s="27">
        <f>+C24-(C$7+F24*C$8)</f>
        <v>0.17972000000190747</v>
      </c>
      <c r="H24" s="27">
        <f>G24</f>
        <v>0.17972000000190747</v>
      </c>
      <c r="I24" s="27"/>
      <c r="J24" s="27"/>
      <c r="K24" s="27"/>
      <c r="O24" s="27"/>
      <c r="P24" s="113">
        <f>C24-15018.5</f>
        <v>1208.1550000000007</v>
      </c>
      <c r="U24" s="3"/>
    </row>
    <row r="25" spans="1:23" x14ac:dyDescent="0.2">
      <c r="A25" s="24" t="s">
        <v>47</v>
      </c>
      <c r="B25" s="24" t="s">
        <v>48</v>
      </c>
      <c r="C25" s="25">
        <v>16447.882000000001</v>
      </c>
      <c r="D25" s="26"/>
      <c r="E25" s="27">
        <f>+(C25-C$7)/C$8</f>
        <v>-24314.863538189667</v>
      </c>
      <c r="F25" s="27">
        <f>ROUND(2*E25,0)/2</f>
        <v>-24315</v>
      </c>
      <c r="G25" s="27">
        <f>+C25-(C$7+F25*C$8)</f>
        <v>0.16680000000269501</v>
      </c>
      <c r="H25" s="27">
        <f>G25</f>
        <v>0.16680000000269501</v>
      </c>
      <c r="I25" s="27"/>
      <c r="J25" s="27"/>
      <c r="K25" s="27"/>
      <c r="O25" s="27"/>
      <c r="P25" s="113">
        <f>C25-15018.5</f>
        <v>1429.3820000000014</v>
      </c>
      <c r="U25" s="3"/>
    </row>
    <row r="26" spans="1:23" x14ac:dyDescent="0.2">
      <c r="A26" s="24" t="s">
        <v>47</v>
      </c>
      <c r="B26" s="24" t="s">
        <v>48</v>
      </c>
      <c r="C26" s="25">
        <v>16583.589</v>
      </c>
      <c r="D26" s="26"/>
      <c r="E26" s="27">
        <f>+(C26-C$7)/C$8</f>
        <v>-24203.839420119115</v>
      </c>
      <c r="F26" s="27">
        <f>ROUND(2*E26,0)/2</f>
        <v>-24204</v>
      </c>
      <c r="G26" s="27">
        <f>+C26-(C$7+F26*C$8)</f>
        <v>0.19628000000375323</v>
      </c>
      <c r="H26" s="27">
        <f>G26</f>
        <v>0.19628000000375323</v>
      </c>
      <c r="I26" s="27"/>
      <c r="J26" s="27"/>
      <c r="K26" s="27"/>
      <c r="O26" s="27"/>
      <c r="P26" s="113">
        <f>C26-15018.5</f>
        <v>1565.0889999999999</v>
      </c>
      <c r="U26" s="3"/>
    </row>
    <row r="27" spans="1:23" x14ac:dyDescent="0.2">
      <c r="A27" s="24" t="s">
        <v>47</v>
      </c>
      <c r="B27" s="24" t="s">
        <v>48</v>
      </c>
      <c r="C27" s="25">
        <v>17683.633000000002</v>
      </c>
      <c r="D27" s="26"/>
      <c r="E27" s="27">
        <f>+(C27-C$7)/C$8</f>
        <v>-23303.875417239346</v>
      </c>
      <c r="F27" s="27">
        <f>ROUND(2*E27,0)/2</f>
        <v>-23304</v>
      </c>
      <c r="G27" s="27">
        <f>+C27-(C$7+F27*C$8)</f>
        <v>0.15228000000206521</v>
      </c>
      <c r="H27" s="27">
        <f>G27</f>
        <v>0.15228000000206521</v>
      </c>
      <c r="I27" s="27"/>
      <c r="J27" s="27"/>
      <c r="K27" s="27"/>
      <c r="O27" s="27"/>
      <c r="P27" s="113">
        <f>C27-15018.5</f>
        <v>2665.1330000000016</v>
      </c>
      <c r="U27" s="3"/>
    </row>
    <row r="28" spans="1:23" x14ac:dyDescent="0.2">
      <c r="A28" s="24" t="s">
        <v>47</v>
      </c>
      <c r="B28" s="24" t="s">
        <v>48</v>
      </c>
      <c r="C28" s="25">
        <v>18073.572</v>
      </c>
      <c r="D28" s="26"/>
      <c r="E28" s="27">
        <f>+(C28-C$7)/C$8</f>
        <v>-22984.859938477646</v>
      </c>
      <c r="F28" s="27">
        <f>ROUND(2*E28,0)/2</f>
        <v>-22985</v>
      </c>
      <c r="G28" s="27">
        <f>+C28-(C$7+F28*C$8)</f>
        <v>0.17120000000068103</v>
      </c>
      <c r="H28" s="27">
        <f>G28</f>
        <v>0.17120000000068103</v>
      </c>
      <c r="I28" s="27"/>
      <c r="J28" s="27"/>
      <c r="K28" s="27"/>
      <c r="O28" s="27"/>
      <c r="P28" s="113">
        <f>C28-15018.5</f>
        <v>3055.0720000000001</v>
      </c>
      <c r="U28" s="3"/>
    </row>
    <row r="29" spans="1:23" x14ac:dyDescent="0.2">
      <c r="A29" s="24" t="s">
        <v>47</v>
      </c>
      <c r="B29" s="24" t="s">
        <v>48</v>
      </c>
      <c r="C29" s="25">
        <v>18409.734</v>
      </c>
      <c r="D29" s="26"/>
      <c r="E29" s="27">
        <f>+(C29-C$7)/C$8</f>
        <v>-22709.840303684796</v>
      </c>
      <c r="F29" s="27">
        <f>ROUND(2*E29,0)/2</f>
        <v>-22710</v>
      </c>
      <c r="G29" s="27">
        <f>+C29-(C$7+F29*C$8)</f>
        <v>0.19520000000193249</v>
      </c>
      <c r="H29" s="27">
        <f>G29</f>
        <v>0.19520000000193249</v>
      </c>
      <c r="I29" s="27"/>
      <c r="J29" s="27"/>
      <c r="K29" s="27"/>
      <c r="O29" s="27"/>
      <c r="P29" s="113">
        <f>C29-15018.5</f>
        <v>3391.2340000000004</v>
      </c>
      <c r="U29" s="3"/>
    </row>
    <row r="30" spans="1:23" x14ac:dyDescent="0.2">
      <c r="A30" s="24" t="s">
        <v>47</v>
      </c>
      <c r="B30" s="24" t="s">
        <v>48</v>
      </c>
      <c r="C30" s="25">
        <v>18679.932000000001</v>
      </c>
      <c r="D30" s="26"/>
      <c r="E30" s="27">
        <f>+(C30-C$7)/C$8</f>
        <v>-22488.786897048234</v>
      </c>
      <c r="F30" s="27">
        <f>ROUND(2*E30,0)/2</f>
        <v>-22489</v>
      </c>
      <c r="G30" s="27">
        <f>+C30-(C$7+F30*C$8)</f>
        <v>0.26048000000446336</v>
      </c>
      <c r="H30" s="27">
        <f>G30</f>
        <v>0.26048000000446336</v>
      </c>
      <c r="I30" s="27"/>
      <c r="J30" s="27"/>
      <c r="K30" s="27"/>
      <c r="O30" s="27"/>
      <c r="P30" s="113">
        <f>C30-15018.5</f>
        <v>3661.4320000000007</v>
      </c>
      <c r="U30" s="3"/>
    </row>
    <row r="31" spans="1:23" x14ac:dyDescent="0.2">
      <c r="A31" s="24" t="s">
        <v>47</v>
      </c>
      <c r="B31" s="24" t="s">
        <v>48</v>
      </c>
      <c r="C31" s="25">
        <v>19036.809000000001</v>
      </c>
      <c r="D31" s="26"/>
      <c r="E31" s="27">
        <f>+(C31-C$7)/C$8</f>
        <v>-22196.819981674191</v>
      </c>
      <c r="F31" s="27">
        <f>ROUND(2*E31,0)/2</f>
        <v>-22197</v>
      </c>
      <c r="G31" s="27">
        <f>+C31-(C$7+F31*C$8)</f>
        <v>0.22004000000379165</v>
      </c>
      <c r="H31" s="27">
        <f>G31</f>
        <v>0.22004000000379165</v>
      </c>
      <c r="I31" s="27"/>
      <c r="J31" s="27"/>
      <c r="K31" s="27"/>
      <c r="O31" s="27"/>
      <c r="P31" s="113">
        <f>C31-15018.5</f>
        <v>4018.3090000000011</v>
      </c>
      <c r="U31" s="3"/>
    </row>
    <row r="32" spans="1:23" x14ac:dyDescent="0.2">
      <c r="A32" s="24" t="s">
        <v>47</v>
      </c>
      <c r="B32" s="24" t="s">
        <v>48</v>
      </c>
      <c r="C32" s="25">
        <v>19317.873</v>
      </c>
      <c r="D32" s="26"/>
      <c r="E32" s="27">
        <f>+(C32-C$7)/C$8</f>
        <v>-21966.876922573465</v>
      </c>
      <c r="F32" s="27">
        <f>ROUND(2*E32,0)/2</f>
        <v>-21967</v>
      </c>
      <c r="G32" s="27">
        <f>+C32-(C$7+F32*C$8)</f>
        <v>0.15044000000125379</v>
      </c>
      <c r="H32" s="27">
        <f>G32</f>
        <v>0.15044000000125379</v>
      </c>
      <c r="I32" s="27"/>
      <c r="J32" s="27"/>
      <c r="K32" s="27"/>
      <c r="O32" s="27"/>
      <c r="P32" s="113">
        <f>C32-15018.5</f>
        <v>4299.3729999999996</v>
      </c>
      <c r="U32" s="3"/>
    </row>
    <row r="33" spans="1:21" x14ac:dyDescent="0.2">
      <c r="A33" s="24" t="s">
        <v>47</v>
      </c>
      <c r="B33" s="24" t="s">
        <v>48</v>
      </c>
      <c r="C33" s="25">
        <v>19492.617999999999</v>
      </c>
      <c r="D33" s="26"/>
      <c r="E33" s="27">
        <f>+(C33-C$7)/C$8</f>
        <v>-21823.915177694875</v>
      </c>
      <c r="F33" s="27">
        <f>ROUND(2*E33,0)/2</f>
        <v>-21824</v>
      </c>
      <c r="G33" s="27">
        <f>+C33-(C$7+F33*C$8)</f>
        <v>0.10368000000016764</v>
      </c>
      <c r="H33" s="27">
        <f>G33</f>
        <v>0.10368000000016764</v>
      </c>
      <c r="I33" s="27"/>
      <c r="J33" s="27"/>
      <c r="K33" s="27"/>
      <c r="O33" s="27"/>
      <c r="P33" s="113">
        <f>C33-15018.5</f>
        <v>4474.1179999999986</v>
      </c>
      <c r="U33" s="3"/>
    </row>
    <row r="34" spans="1:21" x14ac:dyDescent="0.2">
      <c r="A34" s="24" t="s">
        <v>47</v>
      </c>
      <c r="B34" s="24" t="s">
        <v>48</v>
      </c>
      <c r="C34" s="25">
        <v>19497.565999999999</v>
      </c>
      <c r="D34" s="26"/>
      <c r="E34" s="27">
        <f>+(C34-C$7)/C$8</f>
        <v>-21819.867137901696</v>
      </c>
      <c r="F34" s="27">
        <f>ROUND(2*E34,0)/2</f>
        <v>-21820</v>
      </c>
      <c r="G34" s="27">
        <f>+C34-(C$7+F34*C$8)</f>
        <v>0.16240000000107102</v>
      </c>
      <c r="H34" s="27">
        <f>G34</f>
        <v>0.16240000000107102</v>
      </c>
      <c r="I34" s="27"/>
      <c r="J34" s="27"/>
      <c r="K34" s="27"/>
      <c r="O34" s="27"/>
      <c r="P34" s="113">
        <f>C34-15018.5</f>
        <v>4479.0659999999989</v>
      </c>
      <c r="U34" s="3"/>
    </row>
    <row r="35" spans="1:21" x14ac:dyDescent="0.2">
      <c r="A35" s="24" t="s">
        <v>47</v>
      </c>
      <c r="B35" s="24" t="s">
        <v>48</v>
      </c>
      <c r="C35" s="25">
        <v>19497.588</v>
      </c>
      <c r="D35" s="26"/>
      <c r="E35" s="27">
        <f>+(C35-C$7)/C$8</f>
        <v>-21819.849139341579</v>
      </c>
      <c r="F35" s="27">
        <f>ROUND(2*E35,0)/2</f>
        <v>-21820</v>
      </c>
      <c r="G35" s="27">
        <f>+C35-(C$7+F35*C$8)</f>
        <v>0.18440000000191503</v>
      </c>
      <c r="H35" s="27">
        <f>G35</f>
        <v>0.18440000000191503</v>
      </c>
      <c r="I35" s="27"/>
      <c r="J35" s="27"/>
      <c r="K35" s="27"/>
      <c r="O35" s="27"/>
      <c r="P35" s="113">
        <f>C35-15018.5</f>
        <v>4479.0879999999997</v>
      </c>
      <c r="U35" s="3"/>
    </row>
    <row r="36" spans="1:21" x14ac:dyDescent="0.2">
      <c r="A36" s="24" t="s">
        <v>47</v>
      </c>
      <c r="B36" s="24" t="s">
        <v>48</v>
      </c>
      <c r="C36" s="25">
        <v>19513.523000000001</v>
      </c>
      <c r="D36" s="26"/>
      <c r="E36" s="27">
        <f>+(C36-C$7)/C$8</f>
        <v>-21806.812455003597</v>
      </c>
      <c r="F36" s="27">
        <f>ROUND(2*E36,0)/2</f>
        <v>-21807</v>
      </c>
      <c r="G36" s="27">
        <f>+C36-(C$7+F36*C$8)</f>
        <v>0.22924000000421074</v>
      </c>
      <c r="H36" s="27">
        <f>G36</f>
        <v>0.22924000000421074</v>
      </c>
      <c r="I36" s="27"/>
      <c r="J36" s="27"/>
      <c r="K36" s="27"/>
      <c r="O36" s="27"/>
      <c r="P36" s="113">
        <f>C36-15018.5</f>
        <v>4495.023000000001</v>
      </c>
      <c r="U36" s="3"/>
    </row>
    <row r="37" spans="1:21" x14ac:dyDescent="0.2">
      <c r="A37" s="24" t="s">
        <v>47</v>
      </c>
      <c r="B37" s="24" t="s">
        <v>48</v>
      </c>
      <c r="C37" s="25">
        <v>19751.876</v>
      </c>
      <c r="D37" s="26"/>
      <c r="E37" s="27">
        <f>+(C37-C$7)/C$8</f>
        <v>-21611.811964133776</v>
      </c>
      <c r="F37" s="27">
        <f>ROUND(2*E37,0)/2</f>
        <v>-21612</v>
      </c>
      <c r="G37" s="27">
        <f>+C37-(C$7+F37*C$8)</f>
        <v>0.22984000000360538</v>
      </c>
      <c r="H37" s="27">
        <f>G37</f>
        <v>0.22984000000360538</v>
      </c>
      <c r="I37" s="27"/>
      <c r="J37" s="27"/>
      <c r="K37" s="27"/>
      <c r="O37" s="27"/>
      <c r="P37" s="113">
        <f>C37-15018.5</f>
        <v>4733.3760000000002</v>
      </c>
      <c r="U37" s="3"/>
    </row>
    <row r="38" spans="1:21" x14ac:dyDescent="0.2">
      <c r="A38" s="24" t="s">
        <v>47</v>
      </c>
      <c r="B38" s="24" t="s">
        <v>48</v>
      </c>
      <c r="C38" s="25">
        <v>19794.653999999999</v>
      </c>
      <c r="D38" s="26"/>
      <c r="E38" s="27">
        <f>+(C38-C$7)/C$8</f>
        <v>-21576.814582106159</v>
      </c>
      <c r="F38" s="27">
        <f>ROUND(2*E38,0)/2</f>
        <v>-21577</v>
      </c>
      <c r="G38" s="27">
        <f>+C38-(C$7+F38*C$8)</f>
        <v>0.22664000000077067</v>
      </c>
      <c r="H38" s="27">
        <f>G38</f>
        <v>0.22664000000077067</v>
      </c>
      <c r="I38" s="27"/>
      <c r="J38" s="27"/>
      <c r="K38" s="27"/>
      <c r="O38" s="27"/>
      <c r="P38" s="113">
        <f>C38-15018.5</f>
        <v>4776.1539999999986</v>
      </c>
      <c r="U38" s="3"/>
    </row>
    <row r="39" spans="1:21" x14ac:dyDescent="0.2">
      <c r="A39" s="24" t="s">
        <v>47</v>
      </c>
      <c r="B39" s="24" t="s">
        <v>48</v>
      </c>
      <c r="C39" s="25">
        <v>20439.915000000001</v>
      </c>
      <c r="D39" s="26"/>
      <c r="E39" s="27">
        <f>+(C39-C$7)/C$8</f>
        <v>-21048.915995811243</v>
      </c>
      <c r="F39" s="27">
        <f>ROUND(2*E39,0)/2</f>
        <v>-21049</v>
      </c>
      <c r="G39" s="27">
        <f>+C39-(C$7+F39*C$8)</f>
        <v>0.10268000000360189</v>
      </c>
      <c r="H39" s="27">
        <f>G39</f>
        <v>0.10268000000360189</v>
      </c>
      <c r="I39" s="27"/>
      <c r="J39" s="27"/>
      <c r="K39" s="27"/>
      <c r="O39" s="27"/>
      <c r="P39" s="113">
        <f>C39-15018.5</f>
        <v>5421.4150000000009</v>
      </c>
      <c r="U39" s="3"/>
    </row>
    <row r="40" spans="1:21" x14ac:dyDescent="0.2">
      <c r="A40" s="24" t="s">
        <v>47</v>
      </c>
      <c r="B40" s="24" t="s">
        <v>48</v>
      </c>
      <c r="C40" s="25">
        <v>21142.894</v>
      </c>
      <c r="D40" s="26"/>
      <c r="E40" s="27">
        <f>+(C40-C$7)/C$8</f>
        <v>-20473.797368937754</v>
      </c>
      <c r="F40" s="27">
        <f>ROUND(2*E40,0)/2</f>
        <v>-20474</v>
      </c>
      <c r="G40" s="27">
        <f>+C40-(C$7+F40*C$8)</f>
        <v>0.24768000000403845</v>
      </c>
      <c r="H40" s="27">
        <f>G40</f>
        <v>0.24768000000403845</v>
      </c>
      <c r="I40" s="27"/>
      <c r="J40" s="27"/>
      <c r="K40" s="27"/>
      <c r="O40" s="27"/>
      <c r="P40" s="113">
        <f>C40-15018.5</f>
        <v>6124.3940000000002</v>
      </c>
      <c r="U40" s="3"/>
    </row>
    <row r="41" spans="1:21" x14ac:dyDescent="0.2">
      <c r="A41" s="24" t="s">
        <v>47</v>
      </c>
      <c r="B41" s="24" t="s">
        <v>48</v>
      </c>
      <c r="C41" s="25">
        <v>21323.666000000001</v>
      </c>
      <c r="D41" s="26"/>
      <c r="E41" s="27">
        <f>+(C41-C$7)/C$8</f>
        <v>-20325.904836703969</v>
      </c>
      <c r="F41" s="27">
        <f>ROUND(2*E41,0)/2</f>
        <v>-20326</v>
      </c>
      <c r="G41" s="27">
        <f>+C41-(C$7+F41*C$8)</f>
        <v>0.11632000000463449</v>
      </c>
      <c r="H41" s="27">
        <f>G41</f>
        <v>0.11632000000463449</v>
      </c>
      <c r="I41" s="27"/>
      <c r="J41" s="27"/>
      <c r="K41" s="27"/>
      <c r="O41" s="27"/>
      <c r="P41" s="113">
        <f>C41-15018.5</f>
        <v>6305.1660000000011</v>
      </c>
      <c r="U41" s="3"/>
    </row>
    <row r="42" spans="1:21" x14ac:dyDescent="0.2">
      <c r="A42" s="24" t="s">
        <v>47</v>
      </c>
      <c r="B42" s="24" t="s">
        <v>48</v>
      </c>
      <c r="C42" s="25">
        <v>21626.789000000001</v>
      </c>
      <c r="D42" s="26"/>
      <c r="E42" s="27">
        <f>+(C42-C$7)/C$8</f>
        <v>-20077.914948622289</v>
      </c>
      <c r="F42" s="27">
        <f>ROUND(2*E42,0)/2</f>
        <v>-20078</v>
      </c>
      <c r="G42" s="27">
        <f>+C42-(C$7+F42*C$8)</f>
        <v>0.10396000000400818</v>
      </c>
      <c r="H42" s="27">
        <f>G42</f>
        <v>0.10396000000400818</v>
      </c>
      <c r="I42" s="27"/>
      <c r="J42" s="27"/>
      <c r="K42" s="27"/>
      <c r="O42" s="27"/>
      <c r="P42" s="113">
        <f>C42-15018.5</f>
        <v>6608.2890000000007</v>
      </c>
      <c r="U42" s="3"/>
    </row>
    <row r="43" spans="1:21" x14ac:dyDescent="0.2">
      <c r="A43" s="24" t="s">
        <v>47</v>
      </c>
      <c r="B43" s="24" t="s">
        <v>48</v>
      </c>
      <c r="C43" s="25">
        <v>22687.78</v>
      </c>
      <c r="D43" s="26"/>
      <c r="E43" s="27">
        <f>+(C43-C$7)/C$8</f>
        <v>-19209.900844296091</v>
      </c>
      <c r="F43" s="27">
        <f>ROUND(2*E43,0)/2</f>
        <v>-19210</v>
      </c>
      <c r="G43" s="27">
        <f>+C43-(C$7+F43*C$8)</f>
        <v>0.12120000000140863</v>
      </c>
      <c r="H43" s="27">
        <f>G43</f>
        <v>0.12120000000140863</v>
      </c>
      <c r="I43" s="27"/>
      <c r="J43" s="27"/>
      <c r="K43" s="27"/>
      <c r="O43" s="27"/>
      <c r="P43" s="113">
        <f>C43-15018.5</f>
        <v>7669.2799999999988</v>
      </c>
      <c r="U43" s="3"/>
    </row>
    <row r="44" spans="1:21" x14ac:dyDescent="0.2">
      <c r="A44" s="24" t="s">
        <v>47</v>
      </c>
      <c r="B44" s="24" t="s">
        <v>48</v>
      </c>
      <c r="C44" s="25">
        <v>24908.796999999999</v>
      </c>
      <c r="D44" s="26"/>
      <c r="E44" s="27">
        <f>+(C44-C$7)/C$8</f>
        <v>-17392.850481052425</v>
      </c>
      <c r="F44" s="27">
        <f>ROUND(2*E44,0)/2</f>
        <v>-17393</v>
      </c>
      <c r="G44" s="27">
        <f>+C44-(C$7+F44*C$8)</f>
        <v>0.18275999999968917</v>
      </c>
      <c r="H44" s="27">
        <f>G44</f>
        <v>0.18275999999968917</v>
      </c>
      <c r="I44" s="27"/>
      <c r="J44" s="27"/>
      <c r="K44" s="27"/>
      <c r="O44" s="27"/>
      <c r="P44" s="113">
        <f>C44-15018.5</f>
        <v>9890.2969999999987</v>
      </c>
      <c r="U44" s="3"/>
    </row>
    <row r="45" spans="1:21" x14ac:dyDescent="0.2">
      <c r="A45" s="24" t="s">
        <v>47</v>
      </c>
      <c r="B45" s="24" t="s">
        <v>48</v>
      </c>
      <c r="C45" s="25">
        <v>24919.728999999999</v>
      </c>
      <c r="D45" s="26"/>
      <c r="E45" s="27">
        <f>+(C45-C$7)/C$8</f>
        <v>-17383.906832907913</v>
      </c>
      <c r="F45" s="27">
        <f>ROUND(2*E45,0)/2</f>
        <v>-17384</v>
      </c>
      <c r="G45" s="27">
        <f>+C45-(C$7+F45*C$8)</f>
        <v>0.11388000000079046</v>
      </c>
      <c r="H45" s="27">
        <f>G45</f>
        <v>0.11388000000079046</v>
      </c>
      <c r="I45" s="27"/>
      <c r="J45" s="27"/>
      <c r="K45" s="27"/>
      <c r="O45" s="27"/>
      <c r="P45" s="113">
        <f>C45-15018.5</f>
        <v>9901.2289999999994</v>
      </c>
      <c r="U45" s="3"/>
    </row>
    <row r="46" spans="1:21" x14ac:dyDescent="0.2">
      <c r="A46" s="24" t="s">
        <v>47</v>
      </c>
      <c r="B46" s="24" t="s">
        <v>48</v>
      </c>
      <c r="C46" s="25">
        <v>25672.626</v>
      </c>
      <c r="D46" s="26"/>
      <c r="E46" s="27">
        <f>+(C46-C$7)/C$8</f>
        <v>-16767.949473133056</v>
      </c>
      <c r="F46" s="27">
        <f>ROUND(2*E46,0)/2</f>
        <v>-16768</v>
      </c>
      <c r="G46" s="27">
        <f>+C46-(C$7+F46*C$8)</f>
        <v>6.1760000000504078E-2</v>
      </c>
      <c r="H46" s="27">
        <f>G46</f>
        <v>6.1760000000504078E-2</v>
      </c>
      <c r="I46" s="27"/>
      <c r="J46" s="27"/>
      <c r="K46" s="27"/>
      <c r="O46" s="27"/>
      <c r="P46" s="113">
        <f>C46-15018.5</f>
        <v>10654.126</v>
      </c>
      <c r="U46" s="3"/>
    </row>
    <row r="47" spans="1:21" x14ac:dyDescent="0.2">
      <c r="A47" s="24" t="s">
        <v>47</v>
      </c>
      <c r="B47" s="24" t="s">
        <v>48</v>
      </c>
      <c r="C47" s="25">
        <v>25893.862000000001</v>
      </c>
      <c r="D47" s="26"/>
      <c r="E47" s="27">
        <f>+(C47-C$7)/C$8</f>
        <v>-16586.952680149221</v>
      </c>
      <c r="F47" s="27">
        <f>ROUND(2*E47,0)/2</f>
        <v>-16587</v>
      </c>
      <c r="G47" s="27">
        <f>+C47-(C$7+F47*C$8)</f>
        <v>5.784000000130618E-2</v>
      </c>
      <c r="H47" s="27">
        <f>G47</f>
        <v>5.784000000130618E-2</v>
      </c>
      <c r="I47" s="27"/>
      <c r="J47" s="27"/>
      <c r="K47" s="27"/>
      <c r="O47" s="27"/>
      <c r="P47" s="113">
        <f>C47-15018.5</f>
        <v>10875.362000000001</v>
      </c>
      <c r="U47" s="3"/>
    </row>
    <row r="48" spans="1:21" x14ac:dyDescent="0.2">
      <c r="A48" s="24" t="s">
        <v>47</v>
      </c>
      <c r="B48" s="24" t="s">
        <v>48</v>
      </c>
      <c r="C48" s="25">
        <v>25941.899000000001</v>
      </c>
      <c r="D48" s="26"/>
      <c r="E48" s="27">
        <f>+(C48-C$7)/C$8</f>
        <v>-16547.652824137702</v>
      </c>
      <c r="F48" s="27">
        <f>ROUND(2*E48,0)/2</f>
        <v>-16547.5</v>
      </c>
      <c r="H48" s="27"/>
      <c r="I48" s="27"/>
      <c r="J48" s="27"/>
      <c r="K48" s="27"/>
      <c r="O48" s="27"/>
      <c r="P48" s="113">
        <f>C48-15018.5</f>
        <v>10923.399000000001</v>
      </c>
      <c r="U48" s="27">
        <f>+C48-(C$7+F48*C$8)</f>
        <v>-0.18679999999585561</v>
      </c>
    </row>
    <row r="49" spans="1:21" x14ac:dyDescent="0.2">
      <c r="A49" s="24" t="s">
        <v>47</v>
      </c>
      <c r="B49" s="24" t="s">
        <v>48</v>
      </c>
      <c r="C49" s="25">
        <v>25981.884999999998</v>
      </c>
      <c r="D49" s="26"/>
      <c r="E49" s="27">
        <f>+(C49-C$7)/C$8</f>
        <v>-16514.939623011978</v>
      </c>
      <c r="F49" s="27">
        <f>ROUND(2*E49,0)/2</f>
        <v>-16515</v>
      </c>
      <c r="G49" s="27">
        <f>+C49-(C$7+F49*C$8)</f>
        <v>7.3800000001938315E-2</v>
      </c>
      <c r="H49" s="27">
        <f>G49</f>
        <v>7.3800000001938315E-2</v>
      </c>
      <c r="I49" s="27"/>
      <c r="J49" s="27"/>
      <c r="K49" s="27"/>
      <c r="O49" s="27"/>
      <c r="P49" s="113">
        <f>C49-15018.5</f>
        <v>10963.384999999998</v>
      </c>
      <c r="U49" s="3"/>
    </row>
    <row r="50" spans="1:21" x14ac:dyDescent="0.2">
      <c r="A50" s="24" t="s">
        <v>47</v>
      </c>
      <c r="B50" s="24" t="s">
        <v>48</v>
      </c>
      <c r="C50" s="25">
        <v>26300.915000000001</v>
      </c>
      <c r="D50" s="26"/>
      <c r="E50" s="27">
        <f>+(C50-C$7)/C$8</f>
        <v>-16253.935957850643</v>
      </c>
      <c r="F50" s="27">
        <f>ROUND(2*E50,0)/2</f>
        <v>-16254</v>
      </c>
      <c r="G50" s="27">
        <f>+C50-(C$7+F50*C$8)</f>
        <v>7.8280000001541339E-2</v>
      </c>
      <c r="H50" s="27">
        <f>G50</f>
        <v>7.8280000001541339E-2</v>
      </c>
      <c r="I50" s="27"/>
      <c r="J50" s="27"/>
      <c r="K50" s="27"/>
      <c r="O50" s="27"/>
      <c r="P50" s="113">
        <f>C50-15018.5</f>
        <v>11282.415000000001</v>
      </c>
      <c r="U50" s="3"/>
    </row>
    <row r="51" spans="1:21" x14ac:dyDescent="0.2">
      <c r="A51" s="28" t="s">
        <v>49</v>
      </c>
      <c r="B51" s="27"/>
      <c r="C51" s="29">
        <v>26385.344000000001</v>
      </c>
      <c r="D51" s="26"/>
      <c r="E51" s="1">
        <f>+(C51-C$7)/C$8</f>
        <v>-16184.863210943122</v>
      </c>
      <c r="F51" s="1">
        <f>ROUND(2*E51,0)/2-0.5</f>
        <v>-16185.5</v>
      </c>
      <c r="P51" s="113">
        <f>C51-15018.5</f>
        <v>11366.844000000001</v>
      </c>
      <c r="Q51" s="30"/>
      <c r="U51" s="1">
        <f>+C51-(C$7+F51*C$8)</f>
        <v>0.77836000000388594</v>
      </c>
    </row>
    <row r="52" spans="1:21" x14ac:dyDescent="0.2">
      <c r="A52" s="24" t="s">
        <v>47</v>
      </c>
      <c r="B52" s="24" t="s">
        <v>48</v>
      </c>
      <c r="C52" s="25">
        <v>26387.795999999998</v>
      </c>
      <c r="D52" s="26"/>
      <c r="E52" s="27">
        <f>+(C52-C$7)/C$8</f>
        <v>-16182.85718960665</v>
      </c>
      <c r="F52" s="27">
        <f>ROUND(2*E52,0)/2</f>
        <v>-16183</v>
      </c>
      <c r="G52" s="27">
        <f>+C52-(C$7+F52*C$8)</f>
        <v>0.1745599999994738</v>
      </c>
      <c r="H52" s="27">
        <f>G52</f>
        <v>0.1745599999994738</v>
      </c>
      <c r="I52" s="27"/>
      <c r="J52" s="27"/>
      <c r="K52" s="27"/>
      <c r="P52" s="113">
        <f>C52-15018.5</f>
        <v>11369.295999999998</v>
      </c>
      <c r="U52" s="3"/>
    </row>
    <row r="53" spans="1:21" x14ac:dyDescent="0.2">
      <c r="A53" s="24" t="s">
        <v>47</v>
      </c>
      <c r="B53" s="24" t="s">
        <v>48</v>
      </c>
      <c r="C53" s="25">
        <v>26690.870999999999</v>
      </c>
      <c r="D53" s="26"/>
      <c r="E53" s="27">
        <f>+(C53-C$7)/C$8</f>
        <v>-15934.906571110674</v>
      </c>
      <c r="F53" s="27">
        <f>ROUND(2*E53,0)/2</f>
        <v>-15935</v>
      </c>
      <c r="G53" s="27">
        <f>+C53-(C$7+F53*C$8)</f>
        <v>0.11419999999998254</v>
      </c>
      <c r="H53" s="27">
        <f>G53</f>
        <v>0.11419999999998254</v>
      </c>
      <c r="I53" s="27"/>
      <c r="J53" s="27"/>
      <c r="K53" s="27"/>
      <c r="P53" s="113">
        <f>C53-15018.5</f>
        <v>11672.370999999999</v>
      </c>
      <c r="U53" s="3"/>
    </row>
    <row r="54" spans="1:21" x14ac:dyDescent="0.2">
      <c r="A54" s="24" t="s">
        <v>47</v>
      </c>
      <c r="B54" s="24" t="s">
        <v>48</v>
      </c>
      <c r="C54" s="25">
        <v>26711.721000000001</v>
      </c>
      <c r="D54" s="26"/>
      <c r="E54" s="27">
        <f>+(C54-C$7)/C$8</f>
        <v>-15917.848844819684</v>
      </c>
      <c r="F54" s="27">
        <f>ROUND(2*E54,0)/2</f>
        <v>-15918</v>
      </c>
      <c r="G54" s="27">
        <f>+C54-(C$7+F54*C$8)</f>
        <v>0.1847600000037346</v>
      </c>
      <c r="H54" s="27">
        <f>G54</f>
        <v>0.1847600000037346</v>
      </c>
      <c r="I54" s="27"/>
      <c r="J54" s="27"/>
      <c r="K54" s="27"/>
      <c r="P54" s="113">
        <f>C54-15018.5</f>
        <v>11693.221000000001</v>
      </c>
      <c r="U54" s="3"/>
    </row>
    <row r="55" spans="1:21" x14ac:dyDescent="0.2">
      <c r="A55" s="24" t="s">
        <v>47</v>
      </c>
      <c r="B55" s="24" t="s">
        <v>48</v>
      </c>
      <c r="C55" s="25">
        <v>26750.777999999998</v>
      </c>
      <c r="D55" s="26"/>
      <c r="E55" s="27">
        <f>+(C55-C$7)/C$8</f>
        <v>-15885.895673800642</v>
      </c>
      <c r="F55" s="27">
        <f>ROUND(2*E55,0)/2</f>
        <v>-15886</v>
      </c>
      <c r="G55" s="27">
        <f>+C55-(C$7+F55*C$8)</f>
        <v>0.12752000000182306</v>
      </c>
      <c r="H55" s="27">
        <f>G55</f>
        <v>0.12752000000182306</v>
      </c>
      <c r="I55" s="27"/>
      <c r="J55" s="27"/>
      <c r="K55" s="27"/>
      <c r="P55" s="113">
        <f>C55-15018.5</f>
        <v>11732.277999999998</v>
      </c>
      <c r="U55" s="3"/>
    </row>
    <row r="56" spans="1:21" x14ac:dyDescent="0.2">
      <c r="A56" s="24" t="s">
        <v>47</v>
      </c>
      <c r="B56" s="24" t="s">
        <v>48</v>
      </c>
      <c r="C56" s="25">
        <v>26776.573</v>
      </c>
      <c r="D56" s="26"/>
      <c r="E56" s="27">
        <f>+(C56-C$7)/C$8</f>
        <v>-15864.792362065578</v>
      </c>
      <c r="F56" s="27">
        <f>ROUND(2*E56,0)/2</f>
        <v>-15865</v>
      </c>
      <c r="G56" s="27">
        <f>+C56-(C$7+F56*C$8)</f>
        <v>0.25380000000222935</v>
      </c>
      <c r="H56" s="27">
        <f>G56</f>
        <v>0.25380000000222935</v>
      </c>
      <c r="I56" s="27"/>
      <c r="J56" s="27"/>
      <c r="K56" s="27"/>
      <c r="P56" s="113">
        <f>C56-15018.5</f>
        <v>11758.073</v>
      </c>
      <c r="U56" s="3"/>
    </row>
    <row r="57" spans="1:21" x14ac:dyDescent="0.2">
      <c r="A57" s="24" t="s">
        <v>47</v>
      </c>
      <c r="B57" s="24" t="s">
        <v>48</v>
      </c>
      <c r="C57" s="25">
        <v>26782.532999999999</v>
      </c>
      <c r="D57" s="26"/>
      <c r="E57" s="27">
        <f>+(C57-C$7)/C$8</f>
        <v>-15859.916388507101</v>
      </c>
      <c r="F57" s="27">
        <f>ROUND(2*E57,0)/2</f>
        <v>-15860</v>
      </c>
      <c r="G57" s="27">
        <f>+C57-(C$7+F57*C$8)</f>
        <v>0.10220000000117579</v>
      </c>
      <c r="H57" s="27">
        <f>G57</f>
        <v>0.10220000000117579</v>
      </c>
      <c r="I57" s="27"/>
      <c r="J57" s="27"/>
      <c r="K57" s="27"/>
      <c r="P57" s="113">
        <f>C57-15018.5</f>
        <v>11764.032999999999</v>
      </c>
      <c r="U57" s="3"/>
    </row>
    <row r="58" spans="1:21" x14ac:dyDescent="0.2">
      <c r="A58" s="24" t="s">
        <v>47</v>
      </c>
      <c r="B58" s="24" t="s">
        <v>48</v>
      </c>
      <c r="C58" s="25">
        <v>27459.756000000001</v>
      </c>
      <c r="D58" s="26"/>
      <c r="E58" s="27">
        <f>+(C58-C$7)/C$8</f>
        <v>-15305.869166830287</v>
      </c>
      <c r="F58" s="27">
        <f>ROUND(2*E58,0)/2</f>
        <v>-15306</v>
      </c>
      <c r="G58" s="27">
        <f>+C58-(C$7+F58*C$8)</f>
        <v>0.15992000000187545</v>
      </c>
      <c r="H58" s="27">
        <f>G58</f>
        <v>0.15992000000187545</v>
      </c>
      <c r="I58" s="27"/>
      <c r="J58" s="27"/>
      <c r="K58" s="27"/>
      <c r="P58" s="113">
        <f>C58-15018.5</f>
        <v>12441.256000000001</v>
      </c>
      <c r="U58" s="3"/>
    </row>
    <row r="59" spans="1:21" x14ac:dyDescent="0.2">
      <c r="A59" s="24" t="s">
        <v>47</v>
      </c>
      <c r="B59" s="24" t="s">
        <v>48</v>
      </c>
      <c r="C59" s="25">
        <v>27459.764999999999</v>
      </c>
      <c r="D59" s="26"/>
      <c r="E59" s="27">
        <f>+(C59-C$7)/C$8</f>
        <v>-15305.861803782969</v>
      </c>
      <c r="F59" s="27">
        <f>ROUND(2*E59,0)/2</f>
        <v>-15306</v>
      </c>
      <c r="G59" s="27">
        <f>+C59-(C$7+F59*C$8)</f>
        <v>0.16892000000007101</v>
      </c>
      <c r="H59" s="27">
        <f>G59</f>
        <v>0.16892000000007101</v>
      </c>
      <c r="I59" s="27"/>
      <c r="J59" s="27"/>
      <c r="K59" s="27"/>
      <c r="P59" s="113">
        <f>C59-15018.5</f>
        <v>12441.264999999999</v>
      </c>
      <c r="U59" s="3"/>
    </row>
    <row r="60" spans="1:21" x14ac:dyDescent="0.2">
      <c r="A60" s="24" t="s">
        <v>47</v>
      </c>
      <c r="B60" s="24" t="s">
        <v>48</v>
      </c>
      <c r="C60" s="25">
        <v>27530.603999999999</v>
      </c>
      <c r="D60" s="26"/>
      <c r="E60" s="27">
        <f>+(C60-C$7)/C$8</f>
        <v>-15247.907258328423</v>
      </c>
      <c r="F60" s="27">
        <f>ROUND(2*E60,0)/2</f>
        <v>-15248</v>
      </c>
      <c r="G60" s="27">
        <f>+C60-(C$7+F60*C$8)</f>
        <v>0.11335999999937485</v>
      </c>
      <c r="H60" s="27">
        <f>G60</f>
        <v>0.11335999999937485</v>
      </c>
      <c r="I60" s="27"/>
      <c r="J60" s="27"/>
      <c r="K60" s="27"/>
      <c r="P60" s="113">
        <f>C60-15018.5</f>
        <v>12512.103999999999</v>
      </c>
      <c r="U60" s="3"/>
    </row>
    <row r="61" spans="1:21" x14ac:dyDescent="0.2">
      <c r="A61" s="24" t="s">
        <v>47</v>
      </c>
      <c r="B61" s="24" t="s">
        <v>48</v>
      </c>
      <c r="C61" s="25">
        <v>28635.61</v>
      </c>
      <c r="D61" s="26"/>
      <c r="E61" s="27">
        <f>+(C61-C$7)/C$8</f>
        <v>-14343.883762026309</v>
      </c>
      <c r="F61" s="27">
        <f>ROUND(2*E61,0)/2</f>
        <v>-14344</v>
      </c>
      <c r="G61" s="27">
        <f>+C61-(C$7+F61*C$8)</f>
        <v>0.14208000000144239</v>
      </c>
      <c r="H61" s="27">
        <f>G61</f>
        <v>0.14208000000144239</v>
      </c>
      <c r="I61" s="27"/>
      <c r="J61" s="27"/>
      <c r="K61" s="27"/>
      <c r="P61" s="113">
        <f>C61-15018.5</f>
        <v>13617.11</v>
      </c>
      <c r="U61" s="3"/>
    </row>
    <row r="62" spans="1:21" x14ac:dyDescent="0.2">
      <c r="A62" s="24" t="s">
        <v>47</v>
      </c>
      <c r="B62" s="24" t="s">
        <v>48</v>
      </c>
      <c r="C62" s="25">
        <v>28878.837</v>
      </c>
      <c r="D62" s="26"/>
      <c r="E62" s="27">
        <f>+(C62-C$7)/C$8</f>
        <v>-14144.895771974605</v>
      </c>
      <c r="F62" s="27">
        <f>ROUND(2*E62,0)/2</f>
        <v>-14145</v>
      </c>
      <c r="G62" s="27">
        <f>+C62-(C$7+F62*C$8)</f>
        <v>0.12740000000121654</v>
      </c>
      <c r="H62" s="27">
        <f>G62</f>
        <v>0.12740000000121654</v>
      </c>
      <c r="I62" s="27"/>
      <c r="J62" s="27"/>
      <c r="K62" s="27"/>
      <c r="P62" s="113">
        <f>C62-15018.5</f>
        <v>13860.337</v>
      </c>
      <c r="U62" s="3"/>
    </row>
    <row r="63" spans="1:21" x14ac:dyDescent="0.2">
      <c r="A63" s="24" t="s">
        <v>47</v>
      </c>
      <c r="B63" s="24" t="s">
        <v>48</v>
      </c>
      <c r="C63" s="25">
        <v>29235.773000000001</v>
      </c>
      <c r="D63" s="26"/>
      <c r="E63" s="27">
        <f>+(C63-C$7)/C$8</f>
        <v>-13852.880587734797</v>
      </c>
      <c r="F63" s="27">
        <f>ROUND(2*E63,0)/2</f>
        <v>-13853</v>
      </c>
      <c r="G63" s="27">
        <f>+C63-(C$7+F63*C$8)</f>
        <v>0.14596000000165077</v>
      </c>
      <c r="H63" s="27">
        <f>G63</f>
        <v>0.14596000000165077</v>
      </c>
      <c r="I63" s="27"/>
      <c r="J63" s="27"/>
      <c r="K63" s="27"/>
      <c r="P63" s="113">
        <f>C63-15018.5</f>
        <v>14217.273000000001</v>
      </c>
      <c r="U63" s="3"/>
    </row>
    <row r="64" spans="1:21" x14ac:dyDescent="0.2">
      <c r="A64" s="24" t="s">
        <v>47</v>
      </c>
      <c r="B64" s="24" t="s">
        <v>48</v>
      </c>
      <c r="C64" s="25">
        <v>29339.574000000001</v>
      </c>
      <c r="D64" s="26"/>
      <c r="E64" s="27">
        <f>+(C64-C$7)/C$8</f>
        <v>-13767.959290529483</v>
      </c>
      <c r="F64" s="27">
        <f>ROUND(2*E64,0)/2</f>
        <v>-13768</v>
      </c>
      <c r="G64" s="27">
        <f>+C64-(C$7+F64*C$8)</f>
        <v>4.9760000001697335E-2</v>
      </c>
      <c r="H64" s="27">
        <f>G64</f>
        <v>4.9760000001697335E-2</v>
      </c>
      <c r="I64" s="27"/>
      <c r="J64" s="27"/>
      <c r="K64" s="27"/>
      <c r="P64" s="113">
        <f>C64-15018.5</f>
        <v>14321.074000000001</v>
      </c>
      <c r="U64" s="3"/>
    </row>
    <row r="65" spans="1:21" x14ac:dyDescent="0.2">
      <c r="A65" s="24" t="s">
        <v>47</v>
      </c>
      <c r="B65" s="24" t="s">
        <v>50</v>
      </c>
      <c r="C65" s="25">
        <v>29612.805</v>
      </c>
      <c r="D65" s="26"/>
      <c r="E65" s="27">
        <f>+(C65-C$7)/C$8</f>
        <v>-13544.424536946133</v>
      </c>
      <c r="F65" s="27">
        <f>ROUND(2*E65,0)/2</f>
        <v>-13544.5</v>
      </c>
      <c r="G65" s="27">
        <f>+C65-(C$7+F65*C$8)</f>
        <v>9.224000000176602E-2</v>
      </c>
      <c r="H65" s="27">
        <f>G65</f>
        <v>9.224000000176602E-2</v>
      </c>
      <c r="I65" s="27"/>
      <c r="J65" s="27"/>
      <c r="K65" s="27"/>
      <c r="P65" s="113">
        <f>C65-15018.5</f>
        <v>14594.305</v>
      </c>
      <c r="U65" s="3"/>
    </row>
    <row r="66" spans="1:21" x14ac:dyDescent="0.2">
      <c r="A66" s="24" t="s">
        <v>47</v>
      </c>
      <c r="B66" s="24" t="s">
        <v>48</v>
      </c>
      <c r="C66" s="25">
        <v>29620.848999999998</v>
      </c>
      <c r="D66" s="26"/>
      <c r="E66" s="27">
        <f>+(C66-C$7)/C$8</f>
        <v>-13537.843608874926</v>
      </c>
      <c r="F66" s="27">
        <f>ROUND(2*E66,0)/2</f>
        <v>-13538</v>
      </c>
      <c r="G66" s="27">
        <f>+C66-(C$7+F66*C$8)</f>
        <v>0.19115999999849009</v>
      </c>
      <c r="H66" s="27">
        <f>G66</f>
        <v>0.19115999999849009</v>
      </c>
      <c r="I66" s="27"/>
      <c r="J66" s="27"/>
      <c r="K66" s="27"/>
      <c r="P66" s="113">
        <f>C66-15018.5</f>
        <v>14602.348999999998</v>
      </c>
      <c r="U66" s="3"/>
    </row>
    <row r="67" spans="1:21" x14ac:dyDescent="0.2">
      <c r="A67" s="24" t="s">
        <v>47</v>
      </c>
      <c r="B67" s="24" t="s">
        <v>48</v>
      </c>
      <c r="C67" s="25">
        <v>29631.758000000002</v>
      </c>
      <c r="D67" s="26"/>
      <c r="E67" s="27">
        <f>+(C67-C$7)/C$8</f>
        <v>-13528.918777406896</v>
      </c>
      <c r="F67" s="27">
        <f>ROUND(2*E67,0)/2</f>
        <v>-13529</v>
      </c>
      <c r="G67" s="27">
        <f>+C67-(C$7+F67*C$8)</f>
        <v>9.9280000002181623E-2</v>
      </c>
      <c r="H67" s="27">
        <f>G67</f>
        <v>9.9280000002181623E-2</v>
      </c>
      <c r="I67" s="27"/>
      <c r="J67" s="27"/>
      <c r="K67" s="27"/>
      <c r="P67" s="113">
        <f>C67-15018.5</f>
        <v>14613.258000000002</v>
      </c>
      <c r="U67" s="3"/>
    </row>
    <row r="68" spans="1:21" x14ac:dyDescent="0.2">
      <c r="A68" s="24" t="s">
        <v>47</v>
      </c>
      <c r="B68" s="24" t="s">
        <v>48</v>
      </c>
      <c r="C68" s="25">
        <v>29631.774000000001</v>
      </c>
      <c r="D68" s="26"/>
      <c r="E68" s="27">
        <f>+(C68-C$7)/C$8</f>
        <v>-13528.905687544993</v>
      </c>
      <c r="F68" s="27">
        <f>ROUND(2*E68,0)/2</f>
        <v>-13529</v>
      </c>
      <c r="G68" s="27">
        <f>+C68-(C$7+F68*C$8)</f>
        <v>0.11528000000180327</v>
      </c>
      <c r="H68" s="27">
        <f>G68</f>
        <v>0.11528000000180327</v>
      </c>
      <c r="I68" s="27"/>
      <c r="J68" s="27"/>
      <c r="K68" s="27"/>
      <c r="P68" s="113">
        <f>C68-15018.5</f>
        <v>14613.274000000001</v>
      </c>
      <c r="U68" s="3"/>
    </row>
    <row r="69" spans="1:21" x14ac:dyDescent="0.2">
      <c r="A69" s="24" t="s">
        <v>47</v>
      </c>
      <c r="B69" s="24" t="s">
        <v>48</v>
      </c>
      <c r="C69" s="25">
        <v>29631.813999999998</v>
      </c>
      <c r="D69" s="26"/>
      <c r="E69" s="27">
        <f>+(C69-C$7)/C$8</f>
        <v>-13528.872962890242</v>
      </c>
      <c r="F69" s="27">
        <f>ROUND(2*E69,0)/2</f>
        <v>-13529</v>
      </c>
      <c r="G69" s="27">
        <f>+C69-(C$7+F69*C$8)</f>
        <v>0.15527999999903841</v>
      </c>
      <c r="H69" s="27">
        <f>G69</f>
        <v>0.15527999999903841</v>
      </c>
      <c r="I69" s="27"/>
      <c r="J69" s="27"/>
      <c r="K69" s="27"/>
      <c r="P69" s="113">
        <f>C69-15018.5</f>
        <v>14613.313999999998</v>
      </c>
      <c r="U69" s="3"/>
    </row>
    <row r="70" spans="1:21" x14ac:dyDescent="0.2">
      <c r="A70" s="24" t="s">
        <v>47</v>
      </c>
      <c r="B70" s="24" t="s">
        <v>48</v>
      </c>
      <c r="C70" s="25">
        <v>29658.737000000001</v>
      </c>
      <c r="D70" s="26"/>
      <c r="E70" s="27">
        <f>+(C70-C$7)/C$8</f>
        <v>-13506.846815891091</v>
      </c>
      <c r="F70" s="27">
        <f>ROUND(2*E70,0)/2</f>
        <v>-13507</v>
      </c>
      <c r="G70" s="27">
        <f>+C70-(C$7+F70*C$8)</f>
        <v>0.18724000000293017</v>
      </c>
      <c r="H70" s="27">
        <f>G70</f>
        <v>0.18724000000293017</v>
      </c>
      <c r="I70" s="27"/>
      <c r="J70" s="27"/>
      <c r="K70" s="27"/>
      <c r="P70" s="113">
        <f>C70-15018.5</f>
        <v>14640.237000000001</v>
      </c>
      <c r="U70" s="3"/>
    </row>
    <row r="71" spans="1:21" x14ac:dyDescent="0.2">
      <c r="A71" s="24" t="s">
        <v>47</v>
      </c>
      <c r="B71" s="24" t="s">
        <v>48</v>
      </c>
      <c r="C71" s="25">
        <v>30763.666000000001</v>
      </c>
      <c r="D71" s="26"/>
      <c r="E71" s="27">
        <f>+(C71-C$7)/C$8</f>
        <v>-12602.88631454938</v>
      </c>
      <c r="F71" s="27">
        <f>ROUND(2*E71,0)/2</f>
        <v>-12603</v>
      </c>
      <c r="G71" s="27">
        <f>+C71-(C$7+F71*C$8)</f>
        <v>0.13896000000022468</v>
      </c>
      <c r="H71" s="27">
        <f>G71</f>
        <v>0.13896000000022468</v>
      </c>
      <c r="I71" s="27"/>
      <c r="J71" s="27"/>
      <c r="K71" s="27"/>
      <c r="P71" s="113">
        <f>C71-15018.5</f>
        <v>15745.166000000001</v>
      </c>
      <c r="U71" s="3"/>
    </row>
    <row r="72" spans="1:21" x14ac:dyDescent="0.2">
      <c r="A72" s="24" t="s">
        <v>47</v>
      </c>
      <c r="B72" s="24" t="s">
        <v>48</v>
      </c>
      <c r="C72" s="25">
        <v>31814.796999999999</v>
      </c>
      <c r="D72" s="26"/>
      <c r="E72" s="27">
        <f>+(C72-C$7)/C$8</f>
        <v>-11742.938837620262</v>
      </c>
      <c r="F72" s="27">
        <f>ROUND(2*E72,0)/2</f>
        <v>-11743</v>
      </c>
      <c r="G72" s="27">
        <f>+C72-(C$7+F72*C$8)</f>
        <v>7.4759999999514548E-2</v>
      </c>
      <c r="H72" s="27">
        <f>G72</f>
        <v>7.4759999999514548E-2</v>
      </c>
      <c r="I72" s="27"/>
      <c r="J72" s="27"/>
      <c r="K72" s="27"/>
      <c r="P72" s="113">
        <f>C72-15018.5</f>
        <v>16796.296999999999</v>
      </c>
      <c r="U72" s="3"/>
    </row>
    <row r="73" spans="1:21" x14ac:dyDescent="0.2">
      <c r="A73" s="24" t="s">
        <v>47</v>
      </c>
      <c r="B73" s="24" t="s">
        <v>48</v>
      </c>
      <c r="C73" s="25">
        <v>33358.58</v>
      </c>
      <c r="D73" s="26"/>
      <c r="E73" s="27">
        <f>+(C73-C$7)/C$8</f>
        <v>-10479.944695333461</v>
      </c>
      <c r="F73" s="27">
        <f>ROUND(2*E73,0)/2</f>
        <v>-10480</v>
      </c>
      <c r="G73" s="27">
        <f>+C73-(C$7+F73*C$8)</f>
        <v>6.76000000021304E-2</v>
      </c>
      <c r="H73" s="27">
        <f>G73</f>
        <v>6.76000000021304E-2</v>
      </c>
      <c r="I73" s="27"/>
      <c r="J73" s="27"/>
      <c r="K73" s="27"/>
      <c r="P73" s="113">
        <f>C73-15018.5</f>
        <v>18340.080000000002</v>
      </c>
      <c r="U73" s="3"/>
    </row>
    <row r="74" spans="1:21" x14ac:dyDescent="0.2">
      <c r="A74" s="24" t="s">
        <v>51</v>
      </c>
      <c r="B74" s="24" t="s">
        <v>48</v>
      </c>
      <c r="C74" s="25">
        <v>35127.277999999998</v>
      </c>
      <c r="D74" s="26"/>
      <c r="E74" s="27">
        <f>+(C74-C$7)/C$8</f>
        <v>-9032.9439099417505</v>
      </c>
      <c r="F74" s="27">
        <f>ROUND(2*E74,0)/2</f>
        <v>-9033</v>
      </c>
      <c r="G74" s="27">
        <f>+C74-(C$7+F74*C$8)</f>
        <v>6.8559999999706633E-2</v>
      </c>
      <c r="H74" s="27">
        <f>G74</f>
        <v>6.8559999999706633E-2</v>
      </c>
      <c r="I74" s="27"/>
      <c r="J74" s="27"/>
      <c r="K74" s="27"/>
      <c r="P74" s="113">
        <f>C74-15018.5</f>
        <v>20108.777999999998</v>
      </c>
      <c r="U74" s="3"/>
    </row>
    <row r="75" spans="1:21" x14ac:dyDescent="0.2">
      <c r="A75" s="31" t="s">
        <v>52</v>
      </c>
      <c r="B75" s="32"/>
      <c r="C75" s="33">
        <v>39521.608999999997</v>
      </c>
      <c r="D75" s="34"/>
      <c r="E75" s="1">
        <f>+(C75-C$7)/C$8</f>
        <v>-5437.8697885987322</v>
      </c>
      <c r="F75" s="1">
        <f>ROUND(2*E75,0)/2</f>
        <v>-5438</v>
      </c>
      <c r="G75" s="1">
        <f>+C75-(C$7+F75*C$8)</f>
        <v>0.15915999999560881</v>
      </c>
      <c r="I75" s="1">
        <f>G75</f>
        <v>0.15915999999560881</v>
      </c>
      <c r="P75" s="114">
        <f>C75-15018.5</f>
        <v>24503.108999999997</v>
      </c>
    </row>
    <row r="76" spans="1:21" x14ac:dyDescent="0.2">
      <c r="A76" s="24" t="s">
        <v>53</v>
      </c>
      <c r="B76" s="24" t="s">
        <v>48</v>
      </c>
      <c r="C76" s="25">
        <v>40291.557000000001</v>
      </c>
      <c r="D76" s="26"/>
      <c r="E76" s="27">
        <f>+(C76-C$7)/C$8</f>
        <v>-4807.9627266182333</v>
      </c>
      <c r="F76" s="27">
        <f>ROUND(2*E76,0)/2</f>
        <v>-4808</v>
      </c>
      <c r="G76" s="27">
        <f>+C76-(C$7+F76*C$8)</f>
        <v>4.5559999998658895E-2</v>
      </c>
      <c r="H76" s="27"/>
      <c r="I76" s="27">
        <f>G76</f>
        <v>4.5559999998658895E-2</v>
      </c>
      <c r="J76" s="27"/>
      <c r="K76" s="27"/>
      <c r="P76" s="113">
        <f>C76-15018.5</f>
        <v>25273.057000000001</v>
      </c>
      <c r="U76" s="3"/>
    </row>
    <row r="77" spans="1:21" x14ac:dyDescent="0.2">
      <c r="A77" s="24" t="s">
        <v>53</v>
      </c>
      <c r="B77" s="24" t="s">
        <v>48</v>
      </c>
      <c r="C77" s="25">
        <v>40302.555999999997</v>
      </c>
      <c r="D77" s="26"/>
      <c r="E77" s="27">
        <f>+(C77-C$7)/C$8</f>
        <v>-4798.9642646770099</v>
      </c>
      <c r="F77" s="27">
        <f>ROUND(2*E77,0)/2</f>
        <v>-4799</v>
      </c>
      <c r="G77" s="27">
        <f>+C77-(C$7+F77*C$8)</f>
        <v>4.3679999995219987E-2</v>
      </c>
      <c r="H77" s="27"/>
      <c r="I77" s="27">
        <f>G77</f>
        <v>4.3679999995219987E-2</v>
      </c>
      <c r="J77" s="27"/>
      <c r="K77" s="27"/>
      <c r="P77" s="113">
        <f>C77-15018.5</f>
        <v>25284.055999999997</v>
      </c>
      <c r="U77" s="3"/>
    </row>
    <row r="78" spans="1:21" x14ac:dyDescent="0.2">
      <c r="A78" s="24" t="s">
        <v>53</v>
      </c>
      <c r="B78" s="24" t="s">
        <v>48</v>
      </c>
      <c r="C78" s="25">
        <v>40319.669000000002</v>
      </c>
      <c r="D78" s="26"/>
      <c r="E78" s="27">
        <f>+(C78-C$7)/C$8</f>
        <v>-4784.9638392564939</v>
      </c>
      <c r="F78" s="27">
        <f>ROUND(2*E78,0)/2</f>
        <v>-4785</v>
      </c>
      <c r="G78" s="27">
        <f>+C78-(C$7+F78*C$8)</f>
        <v>4.4200000003911555E-2</v>
      </c>
      <c r="H78" s="27"/>
      <c r="I78" s="27">
        <f>G78</f>
        <v>4.4200000003911555E-2</v>
      </c>
      <c r="J78" s="27"/>
      <c r="K78" s="27"/>
      <c r="P78" s="113">
        <f>C78-15018.5</f>
        <v>25301.169000000002</v>
      </c>
      <c r="U78" s="3"/>
    </row>
    <row r="79" spans="1:21" x14ac:dyDescent="0.2">
      <c r="A79" s="24" t="s">
        <v>53</v>
      </c>
      <c r="B79" s="24" t="s">
        <v>48</v>
      </c>
      <c r="C79" s="25">
        <v>40363.669000000002</v>
      </c>
      <c r="D79" s="26"/>
      <c r="E79" s="27">
        <f>+(C79-C$7)/C$8</f>
        <v>-4748.9667190261125</v>
      </c>
      <c r="F79" s="27">
        <f>ROUND(2*E79,0)/2</f>
        <v>-4749</v>
      </c>
      <c r="G79" s="27">
        <f>+C79-(C$7+F79*C$8)</f>
        <v>4.0680000005522743E-2</v>
      </c>
      <c r="H79" s="27"/>
      <c r="I79" s="27">
        <f>G79</f>
        <v>4.0680000005522743E-2</v>
      </c>
      <c r="J79" s="27"/>
      <c r="K79" s="27"/>
      <c r="P79" s="113">
        <f>C79-15018.5</f>
        <v>25345.169000000002</v>
      </c>
      <c r="U79" s="3"/>
    </row>
    <row r="80" spans="1:21" x14ac:dyDescent="0.2">
      <c r="A80" s="27" t="s">
        <v>54</v>
      </c>
      <c r="C80" s="26">
        <v>40725.485999999997</v>
      </c>
      <c r="D80" s="26"/>
      <c r="E80" s="1">
        <f>+(C80-C$7)/C$8</f>
        <v>-4452.9583087898436</v>
      </c>
      <c r="F80" s="1">
        <f>ROUND(2*E80,0)/2</f>
        <v>-4453</v>
      </c>
      <c r="G80" s="1">
        <f>+C80-(C$7+F80*C$8)</f>
        <v>5.0960000000486616E-2</v>
      </c>
      <c r="H80" s="1">
        <f>G80</f>
        <v>5.0960000000486616E-2</v>
      </c>
      <c r="P80" s="114">
        <f>C80-15018.5</f>
        <v>25706.985999999997</v>
      </c>
    </row>
    <row r="81" spans="1:21" x14ac:dyDescent="0.2">
      <c r="A81" s="27" t="s">
        <v>55</v>
      </c>
      <c r="C81" s="26">
        <v>40988.273000000001</v>
      </c>
      <c r="D81" s="26"/>
      <c r="E81" s="1">
        <f>+(C81-C$7)/C$8</f>
        <v>-4237.9679625629933</v>
      </c>
      <c r="F81" s="1">
        <f>ROUND(2*E81,0)/2</f>
        <v>-4238</v>
      </c>
      <c r="G81" s="1">
        <f>+C81-(C$7+F81*C$8)</f>
        <v>3.9160000000265427E-2</v>
      </c>
      <c r="H81" s="1">
        <f>G81</f>
        <v>3.9160000000265427E-2</v>
      </c>
      <c r="P81" s="114">
        <f>C81-15018.5</f>
        <v>25969.773000000001</v>
      </c>
    </row>
    <row r="82" spans="1:21" x14ac:dyDescent="0.2">
      <c r="A82" s="27" t="s">
        <v>56</v>
      </c>
      <c r="C82" s="26">
        <v>41027.392999999996</v>
      </c>
      <c r="D82" s="26"/>
      <c r="E82" s="1">
        <f>+(C82-C$7)/C$8</f>
        <v>-4205.9632502127124</v>
      </c>
      <c r="F82" s="1">
        <f>ROUND(2*E82,0)/2</f>
        <v>-4206</v>
      </c>
      <c r="G82" s="1">
        <f>+C82-(C$7+F82*C$8)</f>
        <v>4.492000000027474E-2</v>
      </c>
      <c r="H82" s="1">
        <f>G82</f>
        <v>4.492000000027474E-2</v>
      </c>
      <c r="P82" s="114">
        <f>C82-15018.5</f>
        <v>26008.892999999996</v>
      </c>
    </row>
    <row r="83" spans="1:21" x14ac:dyDescent="0.2">
      <c r="A83" s="27" t="s">
        <v>56</v>
      </c>
      <c r="C83" s="26">
        <v>41028.608999999997</v>
      </c>
      <c r="D83" s="26"/>
      <c r="E83" s="1">
        <f>+(C83-C$7)/C$8</f>
        <v>-4204.9684207081636</v>
      </c>
      <c r="F83" s="1">
        <f>ROUND(2*E83,0)/2</f>
        <v>-4205</v>
      </c>
      <c r="G83" s="1">
        <f>+C83-(C$7+F83*C$8)</f>
        <v>3.8599999999860302E-2</v>
      </c>
      <c r="H83" s="1">
        <f>G83</f>
        <v>3.8599999999860302E-2</v>
      </c>
      <c r="P83" s="114">
        <f>C83-15018.5</f>
        <v>26010.108999999997</v>
      </c>
    </row>
    <row r="84" spans="1:21" x14ac:dyDescent="0.2">
      <c r="A84" s="24" t="s">
        <v>57</v>
      </c>
      <c r="B84" s="24" t="s">
        <v>48</v>
      </c>
      <c r="C84" s="25">
        <v>41050.601000000002</v>
      </c>
      <c r="D84" s="26"/>
      <c r="E84" s="27">
        <f>+(C84-C$7)/C$8</f>
        <v>-4186.9764055239193</v>
      </c>
      <c r="F84" s="27">
        <f>ROUND(2*E84,0)/2</f>
        <v>-4187</v>
      </c>
      <c r="G84" s="27">
        <f>+C84-(C$7+F84*C$8)</f>
        <v>2.8840000006312039E-2</v>
      </c>
      <c r="H84" s="27"/>
      <c r="I84" s="27">
        <f>G84</f>
        <v>2.8840000006312039E-2</v>
      </c>
      <c r="J84" s="27"/>
      <c r="K84" s="27"/>
      <c r="P84" s="113">
        <f>C84-15018.5</f>
        <v>26032.101000000002</v>
      </c>
      <c r="U84" s="3"/>
    </row>
    <row r="85" spans="1:21" x14ac:dyDescent="0.2">
      <c r="A85" s="27" t="s">
        <v>58</v>
      </c>
      <c r="C85" s="26">
        <v>41215.610999999997</v>
      </c>
      <c r="D85" s="26"/>
      <c r="E85" s="1">
        <f>+(C85-C$7)/C$8</f>
        <v>-4051.9790234963039</v>
      </c>
      <c r="F85" s="1">
        <f>ROUND(2*E85,0)/2</f>
        <v>-4052</v>
      </c>
      <c r="G85" s="1">
        <f>+C85-(C$7+F85*C$8)</f>
        <v>2.5639999999839347E-2</v>
      </c>
      <c r="H85" s="1">
        <f>G85</f>
        <v>2.5639999999839347E-2</v>
      </c>
      <c r="P85" s="114">
        <f>C85-15018.5</f>
        <v>26197.110999999997</v>
      </c>
    </row>
    <row r="86" spans="1:21" x14ac:dyDescent="0.2">
      <c r="A86" s="27" t="s">
        <v>59</v>
      </c>
      <c r="C86" s="26">
        <v>41302.406000000003</v>
      </c>
      <c r="D86" s="26"/>
      <c r="E86" s="1">
        <f>+(C86-C$7)/C$8</f>
        <v>-3980.9706132600272</v>
      </c>
      <c r="F86" s="1">
        <f>ROUND(2*E86,0)/2</f>
        <v>-3981</v>
      </c>
      <c r="G86" s="1">
        <f>+C86-(C$7+F86*C$8)</f>
        <v>3.5920000002079178E-2</v>
      </c>
      <c r="H86" s="1">
        <f>G86</f>
        <v>3.5920000002079178E-2</v>
      </c>
      <c r="P86" s="114">
        <f>C86-15018.5</f>
        <v>26283.906000000003</v>
      </c>
    </row>
    <row r="87" spans="1:21" x14ac:dyDescent="0.2">
      <c r="A87" s="28" t="s">
        <v>60</v>
      </c>
      <c r="B87" s="32"/>
      <c r="C87" s="33">
        <v>41351.298999999999</v>
      </c>
      <c r="D87" s="34"/>
      <c r="E87" s="1">
        <f>+(C87-C$7)/C$8</f>
        <v>-3940.9704496367563</v>
      </c>
      <c r="F87" s="1">
        <f>ROUND(2*E87,0)/2</f>
        <v>-3941</v>
      </c>
      <c r="G87" s="1">
        <f>+C87-(C$7+F87*C$8)</f>
        <v>3.6119999997026753E-2</v>
      </c>
      <c r="I87" s="1">
        <f>G87</f>
        <v>3.6119999997026753E-2</v>
      </c>
      <c r="P87" s="114">
        <f>C87-15018.5</f>
        <v>26332.798999999999</v>
      </c>
    </row>
    <row r="88" spans="1:21" x14ac:dyDescent="0.2">
      <c r="A88" s="27" t="s">
        <v>61</v>
      </c>
      <c r="C88" s="26">
        <v>41379.411</v>
      </c>
      <c r="D88" s="26"/>
      <c r="E88" s="1">
        <f>+(C88-C$7)/C$8</f>
        <v>-3917.9715622750173</v>
      </c>
      <c r="F88" s="1">
        <f>ROUND(2*E88,0)/2</f>
        <v>-3918</v>
      </c>
      <c r="G88" s="1">
        <f>+C88-(C$7+F88*C$8)</f>
        <v>3.4760000002279412E-2</v>
      </c>
      <c r="H88" s="1">
        <f>G88</f>
        <v>3.4760000002279412E-2</v>
      </c>
      <c r="P88" s="114">
        <f>C88-15018.5</f>
        <v>26360.911</v>
      </c>
    </row>
    <row r="89" spans="1:21" x14ac:dyDescent="0.2">
      <c r="A89" s="27" t="s">
        <v>61</v>
      </c>
      <c r="C89" s="26">
        <v>41390.406999999999</v>
      </c>
      <c r="D89" s="26"/>
      <c r="E89" s="1">
        <f>+(C89-C$7)/C$8</f>
        <v>-3908.9755546828978</v>
      </c>
      <c r="F89" s="1">
        <f>ROUND(2*E89,0)/2</f>
        <v>-3909</v>
      </c>
      <c r="G89" s="1">
        <f>+C89-(C$7+F89*C$8)</f>
        <v>2.9880000001867302E-2</v>
      </c>
      <c r="H89" s="1">
        <f>G89</f>
        <v>2.9880000001867302E-2</v>
      </c>
      <c r="P89" s="114">
        <f>C89-15018.5</f>
        <v>26371.906999999999</v>
      </c>
    </row>
    <row r="90" spans="1:21" x14ac:dyDescent="0.2">
      <c r="A90" s="28" t="s">
        <v>62</v>
      </c>
      <c r="B90" s="32"/>
      <c r="C90" s="33">
        <v>41395.292999999998</v>
      </c>
      <c r="D90" s="33">
        <v>5.0000000000000001E-3</v>
      </c>
      <c r="E90" s="1">
        <f>+(C90-C$7)/C$8</f>
        <v>-3904.9782381045893</v>
      </c>
      <c r="F90" s="1">
        <f>ROUND(2*E90,0)/2</f>
        <v>-3905</v>
      </c>
      <c r="G90" s="1">
        <f>+C90-(C$7+F90*C$8)</f>
        <v>2.659999999741558E-2</v>
      </c>
      <c r="I90" s="1">
        <f>G90</f>
        <v>2.659999999741558E-2</v>
      </c>
      <c r="P90" s="114">
        <f>C90-15018.5</f>
        <v>26376.792999999998</v>
      </c>
    </row>
    <row r="91" spans="1:21" x14ac:dyDescent="0.2">
      <c r="A91" s="27" t="s">
        <v>63</v>
      </c>
      <c r="C91" s="26">
        <v>41401.423000000003</v>
      </c>
      <c r="D91" s="26"/>
      <c r="E91" s="1">
        <f>+(C91-C$7)/C$8</f>
        <v>-3899.9631847633982</v>
      </c>
      <c r="F91" s="1">
        <f>ROUND(2*E91,0)/2</f>
        <v>-3900</v>
      </c>
      <c r="G91" s="1">
        <f>+C91-(C$7+F91*C$8)</f>
        <v>4.5000000005529728E-2</v>
      </c>
      <c r="H91" s="1">
        <f>G91</f>
        <v>4.5000000005529728E-2</v>
      </c>
      <c r="P91" s="114">
        <f>C91-15018.5</f>
        <v>26382.923000000003</v>
      </c>
    </row>
    <row r="92" spans="1:21" x14ac:dyDescent="0.2">
      <c r="A92" s="27" t="s">
        <v>63</v>
      </c>
      <c r="C92" s="26">
        <v>41434.406999999999</v>
      </c>
      <c r="D92" s="26"/>
      <c r="E92" s="1">
        <f>+(C92-C$7)/C$8</f>
        <v>-3872.9784344525165</v>
      </c>
      <c r="F92" s="1">
        <f>ROUND(2*E92,0)/2</f>
        <v>-3873</v>
      </c>
      <c r="G92" s="1">
        <f>+C92-(C$7+F92*C$8)</f>
        <v>2.6359999996202532E-2</v>
      </c>
      <c r="H92" s="1">
        <f>G92</f>
        <v>2.6359999996202532E-2</v>
      </c>
      <c r="P92" s="114">
        <f>C92-15018.5</f>
        <v>26415.906999999999</v>
      </c>
    </row>
    <row r="93" spans="1:21" x14ac:dyDescent="0.2">
      <c r="A93" s="27" t="s">
        <v>63</v>
      </c>
      <c r="C93" s="26">
        <v>41434.409</v>
      </c>
      <c r="D93" s="26"/>
      <c r="E93" s="1">
        <f>+(C93-C$7)/C$8</f>
        <v>-3872.9767982197786</v>
      </c>
      <c r="F93" s="1">
        <f>ROUND(2*E93,0)/2</f>
        <v>-3873</v>
      </c>
      <c r="G93" s="1">
        <f>+C93-(C$7+F93*C$8)</f>
        <v>2.8359999996609986E-2</v>
      </c>
      <c r="H93" s="1">
        <f>G93</f>
        <v>2.8359999996609986E-2</v>
      </c>
      <c r="P93" s="114">
        <f>C93-15018.5</f>
        <v>26415.909</v>
      </c>
    </row>
    <row r="94" spans="1:21" x14ac:dyDescent="0.2">
      <c r="A94" s="24" t="s">
        <v>64</v>
      </c>
      <c r="B94" s="24" t="s">
        <v>48</v>
      </c>
      <c r="C94" s="25">
        <v>41748.546000000002</v>
      </c>
      <c r="D94" s="26"/>
      <c r="E94" s="27">
        <f>+(C94-C$7)/C$8</f>
        <v>-3615.976176451336</v>
      </c>
      <c r="F94" s="27">
        <f>ROUND(2*E94,0)/2</f>
        <v>-3616</v>
      </c>
      <c r="G94" s="27">
        <f>+C94-(C$7+F94*C$8)</f>
        <v>2.9120000006514601E-2</v>
      </c>
      <c r="H94" s="27"/>
      <c r="I94" s="27">
        <f>G94</f>
        <v>2.9120000006514601E-2</v>
      </c>
      <c r="J94" s="27"/>
      <c r="K94" s="27"/>
      <c r="P94" s="113">
        <f>C94-15018.5</f>
        <v>26730.046000000002</v>
      </c>
      <c r="U94" s="3"/>
    </row>
    <row r="95" spans="1:21" x14ac:dyDescent="0.2">
      <c r="A95" s="27" t="s">
        <v>65</v>
      </c>
      <c r="C95" s="26">
        <v>41753.438000000002</v>
      </c>
      <c r="D95" s="26"/>
      <c r="E95" s="1">
        <f>+(C95-C$7)/C$8</f>
        <v>-3611.973951174813</v>
      </c>
      <c r="F95" s="1">
        <f>ROUND(2*E95,0)/2</f>
        <v>-3612</v>
      </c>
      <c r="G95" s="1">
        <f>+C95-(C$7+F95*C$8)</f>
        <v>3.184000000328524E-2</v>
      </c>
      <c r="H95" s="1">
        <f>G95</f>
        <v>3.184000000328524E-2</v>
      </c>
      <c r="J95" s="27"/>
      <c r="P95" s="114">
        <f>C95-15018.5</f>
        <v>26734.938000000002</v>
      </c>
    </row>
    <row r="96" spans="1:21" x14ac:dyDescent="0.2">
      <c r="A96" s="27" t="s">
        <v>65</v>
      </c>
      <c r="C96" s="26">
        <v>41764.430999999997</v>
      </c>
      <c r="D96" s="26"/>
      <c r="E96" s="1">
        <f>+(C96-C$7)/C$8</f>
        <v>-3602.980397931804</v>
      </c>
      <c r="F96" s="1">
        <f>ROUND(2*E96,0)/2</f>
        <v>-3603</v>
      </c>
      <c r="G96" s="1">
        <f>+C96-(C$7+F96*C$8)</f>
        <v>2.3959999998623971E-2</v>
      </c>
      <c r="H96" s="1">
        <f>G96</f>
        <v>2.3959999998623971E-2</v>
      </c>
      <c r="P96" s="114">
        <f>C96-15018.5</f>
        <v>26745.930999999997</v>
      </c>
    </row>
    <row r="97" spans="1:26" x14ac:dyDescent="0.2">
      <c r="A97" s="24" t="s">
        <v>64</v>
      </c>
      <c r="B97" s="24" t="s">
        <v>48</v>
      </c>
      <c r="C97" s="25">
        <v>41765.661999999997</v>
      </c>
      <c r="D97" s="26"/>
      <c r="E97" s="27">
        <f>+(C97-C$7)/C$8</f>
        <v>-3601.9732966817223</v>
      </c>
      <c r="F97" s="27">
        <f>ROUND(2*E97,0)/2</f>
        <v>-3602</v>
      </c>
      <c r="G97" s="27">
        <f>+C97-(C$7+F97*C$8)</f>
        <v>3.2639999997627456E-2</v>
      </c>
      <c r="H97" s="27"/>
      <c r="I97" s="27">
        <f>G97</f>
        <v>3.2639999997627456E-2</v>
      </c>
      <c r="J97" s="27"/>
      <c r="K97" s="27"/>
      <c r="P97" s="113">
        <f>C97-15018.5</f>
        <v>26747.161999999997</v>
      </c>
      <c r="U97" s="3"/>
    </row>
    <row r="98" spans="1:26" x14ac:dyDescent="0.2">
      <c r="A98" s="27" t="s">
        <v>66</v>
      </c>
      <c r="C98" s="26">
        <v>41819.447999999997</v>
      </c>
      <c r="D98" s="26"/>
      <c r="E98" s="1">
        <f>+(C98-C$7)/C$8</f>
        <v>-3557.9700896655563</v>
      </c>
      <c r="F98" s="1">
        <f>ROUND(2*E98,0)/2</f>
        <v>-3558</v>
      </c>
      <c r="G98" s="1">
        <f>+C98-(C$7+F98*C$8)</f>
        <v>3.6560000000463333E-2</v>
      </c>
      <c r="H98" s="1">
        <f>G98</f>
        <v>3.6560000000463333E-2</v>
      </c>
      <c r="P98" s="114">
        <f>C98-15018.5</f>
        <v>26800.947999999997</v>
      </c>
    </row>
    <row r="99" spans="1:26" x14ac:dyDescent="0.2">
      <c r="A99" s="27" t="s">
        <v>66</v>
      </c>
      <c r="C99" s="26">
        <v>41830.447999999997</v>
      </c>
      <c r="D99" s="26"/>
      <c r="E99" s="1">
        <f>+(C99-C$7)/C$8</f>
        <v>-3548.9708096079607</v>
      </c>
      <c r="F99" s="1">
        <f>ROUND(2*E99,0)/2</f>
        <v>-3549</v>
      </c>
      <c r="G99" s="1">
        <f>+C99-(C$7+F99*C$8)</f>
        <v>3.5679999993590172E-2</v>
      </c>
      <c r="H99" s="1">
        <f>G99</f>
        <v>3.5679999993590172E-2</v>
      </c>
      <c r="P99" s="114">
        <f>C99-15018.5</f>
        <v>26811.947999999997</v>
      </c>
    </row>
    <row r="100" spans="1:26" x14ac:dyDescent="0.2">
      <c r="A100" s="24" t="s">
        <v>67</v>
      </c>
      <c r="B100" s="24" t="s">
        <v>48</v>
      </c>
      <c r="C100" s="25">
        <v>42073.678</v>
      </c>
      <c r="D100" s="26"/>
      <c r="E100" s="27">
        <f>+(C100-C$7)/C$8</f>
        <v>-3349.9803652071464</v>
      </c>
      <c r="F100" s="27">
        <f>ROUND(2*E100,0)/2</f>
        <v>-3350</v>
      </c>
      <c r="G100" s="27">
        <f>+C100-(C$7+F100*C$8)</f>
        <v>2.3999999997613486E-2</v>
      </c>
      <c r="H100" s="27"/>
      <c r="I100" s="27">
        <f>G100</f>
        <v>2.3999999997613486E-2</v>
      </c>
      <c r="J100" s="27"/>
      <c r="K100" s="27"/>
      <c r="P100" s="113">
        <f>C100-15018.5</f>
        <v>27055.178</v>
      </c>
      <c r="U100" s="3"/>
    </row>
    <row r="101" spans="1:26" x14ac:dyDescent="0.2">
      <c r="A101" s="27" t="s">
        <v>68</v>
      </c>
      <c r="C101" s="26">
        <v>42105.462</v>
      </c>
      <c r="D101" s="26"/>
      <c r="E101" s="1">
        <f>+(C101-C$7)/C$8</f>
        <v>-3323.9773545389094</v>
      </c>
      <c r="F101" s="1">
        <f>ROUND(2*E101,0)/2</f>
        <v>-3324</v>
      </c>
      <c r="G101" s="1">
        <f>+C101-(C$7+F101*C$8)</f>
        <v>2.7679999999236315E-2</v>
      </c>
      <c r="H101" s="1">
        <f>G101</f>
        <v>2.7679999999236315E-2</v>
      </c>
      <c r="P101" s="114">
        <f>C101-15018.5</f>
        <v>27086.962</v>
      </c>
    </row>
    <row r="102" spans="1:26" x14ac:dyDescent="0.2">
      <c r="A102" s="27" t="s">
        <v>68</v>
      </c>
      <c r="C102" s="26">
        <v>42132.358999999997</v>
      </c>
      <c r="D102" s="26"/>
      <c r="E102" s="1">
        <f>+(C102-C$7)/C$8</f>
        <v>-3301.972478565353</v>
      </c>
      <c r="F102" s="1">
        <f>ROUND(2*E102,0)/2</f>
        <v>-3302</v>
      </c>
      <c r="G102" s="1">
        <f>+C102-(C$7+F102*C$8)</f>
        <v>3.3639999994193204E-2</v>
      </c>
      <c r="H102" s="1">
        <f>G102</f>
        <v>3.3639999994193204E-2</v>
      </c>
      <c r="P102" s="114">
        <f>C102-15018.5</f>
        <v>27113.858999999997</v>
      </c>
    </row>
    <row r="103" spans="1:26" x14ac:dyDescent="0.2">
      <c r="A103" s="27" t="s">
        <v>68</v>
      </c>
      <c r="C103" s="26">
        <v>42132.362000000001</v>
      </c>
      <c r="D103" s="26"/>
      <c r="E103" s="1">
        <f>+(C103-C$7)/C$8</f>
        <v>-3301.970024216243</v>
      </c>
      <c r="F103" s="1">
        <f>ROUND(2*E103,0)/2</f>
        <v>-3302</v>
      </c>
      <c r="G103" s="1">
        <f>+C103-(C$7+F103*C$8)</f>
        <v>3.6639999998442363E-2</v>
      </c>
      <c r="H103" s="1">
        <f>G103</f>
        <v>3.6639999998442363E-2</v>
      </c>
      <c r="P103" s="114">
        <f>C103-15018.5</f>
        <v>27113.862000000001</v>
      </c>
    </row>
    <row r="104" spans="1:26" x14ac:dyDescent="0.2">
      <c r="A104" s="27" t="s">
        <v>69</v>
      </c>
      <c r="C104" s="26">
        <v>42149.447</v>
      </c>
      <c r="D104" s="26"/>
      <c r="E104" s="1">
        <f>+(C104-C$7)/C$8</f>
        <v>-3287.9925060540604</v>
      </c>
      <c r="F104" s="1">
        <f>ROUND(2*E104,0)/2</f>
        <v>-3288</v>
      </c>
      <c r="G104" s="1">
        <f>+C104-(C$7+F104*C$8)</f>
        <v>9.1600000014295802E-3</v>
      </c>
      <c r="H104" s="1">
        <f>G104</f>
        <v>9.1600000014295802E-3</v>
      </c>
      <c r="P104" s="114">
        <f>C104-15018.5</f>
        <v>27130.947</v>
      </c>
    </row>
    <row r="105" spans="1:26" x14ac:dyDescent="0.2">
      <c r="A105" s="27" t="s">
        <v>70</v>
      </c>
      <c r="C105" s="26">
        <v>42402.489000000001</v>
      </c>
      <c r="D105" s="26"/>
      <c r="E105" s="1">
        <f>+(C105-C$7)/C$8</f>
        <v>-3080.9747038418727</v>
      </c>
      <c r="F105" s="1">
        <f>ROUND(2*E105,0)/2</f>
        <v>-3081</v>
      </c>
      <c r="G105" s="1">
        <f>+C105-(C$7+F105*C$8)</f>
        <v>3.0920000004698522E-2</v>
      </c>
      <c r="H105" s="1">
        <f>G105</f>
        <v>3.0920000004698522E-2</v>
      </c>
      <c r="P105" s="114">
        <f>C105-15018.5</f>
        <v>27383.989000000001</v>
      </c>
    </row>
    <row r="106" spans="1:26" x14ac:dyDescent="0.2">
      <c r="A106" s="24" t="s">
        <v>71</v>
      </c>
      <c r="B106" s="24" t="s">
        <v>48</v>
      </c>
      <c r="C106" s="25">
        <v>42463.599000000002</v>
      </c>
      <c r="D106" s="26"/>
      <c r="E106" s="27">
        <f>+(C106-C$7)/C$8</f>
        <v>-3030.9796125400853</v>
      </c>
      <c r="F106" s="27">
        <f>ROUND(2*E106,0)/2</f>
        <v>-3031</v>
      </c>
      <c r="G106" s="27">
        <f>+C106-(C$7+F106*C$8)</f>
        <v>2.4920000003476162E-2</v>
      </c>
      <c r="H106" s="27"/>
      <c r="I106" s="27">
        <f>G106</f>
        <v>2.4920000003476162E-2</v>
      </c>
      <c r="J106" s="27"/>
      <c r="K106" s="27"/>
      <c r="P106" s="113">
        <f>C106-15018.5</f>
        <v>27445.099000000002</v>
      </c>
      <c r="U106" s="3"/>
    </row>
    <row r="107" spans="1:26" x14ac:dyDescent="0.2">
      <c r="A107" s="24" t="s">
        <v>71</v>
      </c>
      <c r="B107" s="24" t="s">
        <v>48</v>
      </c>
      <c r="C107" s="25">
        <v>42469.707000000002</v>
      </c>
      <c r="D107" s="26"/>
      <c r="E107" s="27">
        <f>+(C107-C$7)/C$8</f>
        <v>-3025.9825577590132</v>
      </c>
      <c r="F107" s="27">
        <f>ROUND(2*E107,0)/2</f>
        <v>-3026</v>
      </c>
      <c r="G107" s="27">
        <f>+C107-(C$7+F107*C$8)</f>
        <v>2.1319999999832362E-2</v>
      </c>
      <c r="H107" s="27"/>
      <c r="I107" s="27">
        <f>G107</f>
        <v>2.1319999999832362E-2</v>
      </c>
      <c r="J107" s="27"/>
      <c r="K107" s="27"/>
      <c r="P107" s="113">
        <f>C107-15018.5</f>
        <v>27451.207000000002</v>
      </c>
      <c r="U107" s="3"/>
    </row>
    <row r="108" spans="1:26" x14ac:dyDescent="0.2">
      <c r="A108" s="24" t="s">
        <v>71</v>
      </c>
      <c r="B108" s="24" t="s">
        <v>48</v>
      </c>
      <c r="C108" s="25">
        <v>42469.709000000003</v>
      </c>
      <c r="D108" s="26"/>
      <c r="E108" s="27">
        <f>+(C108-C$7)/C$8</f>
        <v>-3025.9809215262753</v>
      </c>
      <c r="F108" s="27">
        <f>ROUND(2*E108,0)/2</f>
        <v>-3026</v>
      </c>
      <c r="G108" s="27">
        <f>+C108-(C$7+F108*C$8)</f>
        <v>2.3320000000239816E-2</v>
      </c>
      <c r="H108" s="27"/>
      <c r="I108" s="27">
        <f>G108</f>
        <v>2.3320000000239816E-2</v>
      </c>
      <c r="J108" s="27"/>
      <c r="K108" s="27"/>
      <c r="P108" s="113">
        <f>C108-15018.5</f>
        <v>27451.209000000003</v>
      </c>
      <c r="U108" s="3"/>
    </row>
    <row r="109" spans="1:26" x14ac:dyDescent="0.2">
      <c r="A109" s="24" t="s">
        <v>71</v>
      </c>
      <c r="B109" s="24" t="s">
        <v>48</v>
      </c>
      <c r="C109" s="25">
        <v>42474.601000000002</v>
      </c>
      <c r="D109" s="26"/>
      <c r="E109" s="27">
        <f>+(C109-C$7)/C$8</f>
        <v>-3021.9786962497519</v>
      </c>
      <c r="F109" s="27">
        <f>ROUND(2*E109,0)/2</f>
        <v>-3022</v>
      </c>
      <c r="G109" s="27">
        <f>+C109-(C$7+F109*C$8)</f>
        <v>2.6040000004286412E-2</v>
      </c>
      <c r="H109" s="27"/>
      <c r="I109" s="27">
        <f>G109</f>
        <v>2.6040000004286412E-2</v>
      </c>
      <c r="J109" s="27"/>
      <c r="K109" s="27"/>
      <c r="P109" s="113">
        <f>C109-15018.5</f>
        <v>27456.101000000002</v>
      </c>
      <c r="U109" s="3"/>
      <c r="Z109" s="1" t="s">
        <v>72</v>
      </c>
    </row>
    <row r="110" spans="1:26" x14ac:dyDescent="0.2">
      <c r="A110" s="24" t="s">
        <v>71</v>
      </c>
      <c r="B110" s="24" t="s">
        <v>48</v>
      </c>
      <c r="C110" s="25">
        <v>42480.707999999999</v>
      </c>
      <c r="D110" s="26"/>
      <c r="E110" s="27">
        <f>+(C110-C$7)/C$8</f>
        <v>-3016.9824595850519</v>
      </c>
      <c r="F110" s="27">
        <f>ROUND(2*E110,0)/2</f>
        <v>-3017</v>
      </c>
      <c r="G110" s="27">
        <f>+C110-(C$7+F110*C$8)</f>
        <v>2.1439999996800907E-2</v>
      </c>
      <c r="H110" s="27"/>
      <c r="I110" s="27">
        <f>G110</f>
        <v>2.1439999996800907E-2</v>
      </c>
      <c r="J110" s="27"/>
      <c r="K110" s="27"/>
      <c r="P110" s="113">
        <f>C110-15018.5</f>
        <v>27462.207999999999</v>
      </c>
      <c r="U110" s="3"/>
    </row>
    <row r="111" spans="1:26" x14ac:dyDescent="0.2">
      <c r="A111" s="24" t="s">
        <v>71</v>
      </c>
      <c r="B111" s="24" t="s">
        <v>48</v>
      </c>
      <c r="C111" s="25">
        <v>42485.595000000001</v>
      </c>
      <c r="D111" s="26"/>
      <c r="E111" s="27">
        <f>+(C111-C$7)/C$8</f>
        <v>-3012.9843248903708</v>
      </c>
      <c r="F111" s="27">
        <f>ROUND(2*E111,0)/2</f>
        <v>-3013</v>
      </c>
      <c r="G111" s="27">
        <f>+C111-(C$7+F111*C$8)</f>
        <v>1.9160000003466848E-2</v>
      </c>
      <c r="H111" s="27"/>
      <c r="I111" s="27">
        <f>G111</f>
        <v>1.9160000003466848E-2</v>
      </c>
      <c r="J111" s="27"/>
      <c r="K111" s="27"/>
      <c r="P111" s="113">
        <f>C111-15018.5</f>
        <v>27467.095000000001</v>
      </c>
      <c r="U111" s="3"/>
    </row>
    <row r="112" spans="1:26" x14ac:dyDescent="0.2">
      <c r="A112" s="24" t="s">
        <v>71</v>
      </c>
      <c r="B112" s="24" t="s">
        <v>48</v>
      </c>
      <c r="C112" s="25">
        <v>42486.822</v>
      </c>
      <c r="D112" s="26"/>
      <c r="E112" s="27">
        <f>+(C112-C$7)/C$8</f>
        <v>-3011.9804961057653</v>
      </c>
      <c r="F112" s="27">
        <f>ROUND(2*E112,0)/2</f>
        <v>-3012</v>
      </c>
      <c r="G112" s="27">
        <f>+C112-(C$7+F112*C$8)</f>
        <v>2.3840000001655426E-2</v>
      </c>
      <c r="H112" s="27"/>
      <c r="I112" s="27">
        <f>G112</f>
        <v>2.3840000001655426E-2</v>
      </c>
      <c r="J112" s="27"/>
      <c r="K112" s="27"/>
      <c r="P112" s="113">
        <f>C112-15018.5</f>
        <v>27468.322</v>
      </c>
      <c r="U112" s="3"/>
    </row>
    <row r="113" spans="1:26" x14ac:dyDescent="0.2">
      <c r="A113" s="24" t="s">
        <v>71</v>
      </c>
      <c r="B113" s="24" t="s">
        <v>48</v>
      </c>
      <c r="C113" s="25">
        <v>42486.822999999997</v>
      </c>
      <c r="D113" s="26"/>
      <c r="E113" s="27">
        <f>+(C113-C$7)/C$8</f>
        <v>-3011.9796779893995</v>
      </c>
      <c r="F113" s="27">
        <f>ROUND(2*E113,0)/2</f>
        <v>-3012</v>
      </c>
      <c r="G113" s="27">
        <f>+C113-(C$7+F113*C$8)</f>
        <v>2.4839999998221174E-2</v>
      </c>
      <c r="H113" s="27"/>
      <c r="I113" s="27">
        <f>G113</f>
        <v>2.4839999998221174E-2</v>
      </c>
      <c r="J113" s="27"/>
      <c r="K113" s="27"/>
      <c r="P113" s="113">
        <f>C113-15018.5</f>
        <v>27468.322999999997</v>
      </c>
      <c r="U113" s="3"/>
    </row>
    <row r="114" spans="1:26" x14ac:dyDescent="0.2">
      <c r="A114" s="24" t="s">
        <v>71</v>
      </c>
      <c r="B114" s="24" t="s">
        <v>48</v>
      </c>
      <c r="C114" s="25">
        <v>42491.709000000003</v>
      </c>
      <c r="D114" s="26"/>
      <c r="E114" s="27">
        <f>+(C114-C$7)/C$8</f>
        <v>-3007.9823614110842</v>
      </c>
      <c r="F114" s="27">
        <f>ROUND(2*E114,0)/2</f>
        <v>-3008</v>
      </c>
      <c r="G114" s="27">
        <f>+C114-(C$7+F114*C$8)</f>
        <v>2.156000000104541E-2</v>
      </c>
      <c r="H114" s="27"/>
      <c r="I114" s="27">
        <f>G114</f>
        <v>2.156000000104541E-2</v>
      </c>
      <c r="J114" s="27"/>
      <c r="K114" s="27"/>
      <c r="P114" s="113">
        <f>C114-15018.5</f>
        <v>27473.209000000003</v>
      </c>
      <c r="U114" s="3"/>
    </row>
    <row r="115" spans="1:26" x14ac:dyDescent="0.2">
      <c r="A115" s="24" t="s">
        <v>71</v>
      </c>
      <c r="B115" s="24" t="s">
        <v>48</v>
      </c>
      <c r="C115" s="25">
        <v>42491.716999999997</v>
      </c>
      <c r="D115" s="26"/>
      <c r="E115" s="27">
        <f>+(C115-C$7)/C$8</f>
        <v>-3007.9758164801378</v>
      </c>
      <c r="F115" s="27">
        <f>ROUND(2*E115,0)/2</f>
        <v>-3008</v>
      </c>
      <c r="G115" s="27">
        <f>+C115-(C$7+F115*C$8)</f>
        <v>2.9559999995399266E-2</v>
      </c>
      <c r="H115" s="27"/>
      <c r="I115" s="27">
        <f>G115</f>
        <v>2.9559999995399266E-2</v>
      </c>
      <c r="J115" s="27"/>
      <c r="K115" s="27"/>
      <c r="P115" s="113">
        <f>C115-15018.5</f>
        <v>27473.216999999997</v>
      </c>
      <c r="U115" s="3"/>
    </row>
    <row r="116" spans="1:26" x14ac:dyDescent="0.2">
      <c r="A116" s="24" t="s">
        <v>71</v>
      </c>
      <c r="B116" s="24" t="s">
        <v>48</v>
      </c>
      <c r="C116" s="25">
        <v>42507.591999999997</v>
      </c>
      <c r="D116" s="26"/>
      <c r="E116" s="27">
        <f>+(C116-C$7)/C$8</f>
        <v>-2994.98821912429</v>
      </c>
      <c r="F116" s="27">
        <f>ROUND(2*E116,0)/2</f>
        <v>-2995</v>
      </c>
      <c r="G116" s="27">
        <f>+C116-(C$7+F116*C$8)</f>
        <v>1.4400000000023283E-2</v>
      </c>
      <c r="H116" s="27"/>
      <c r="I116" s="27">
        <f>G116</f>
        <v>1.4400000000023283E-2</v>
      </c>
      <c r="J116" s="27"/>
      <c r="K116" s="27"/>
      <c r="P116" s="113">
        <f>C116-15018.5</f>
        <v>27489.091999999997</v>
      </c>
      <c r="U116" s="3"/>
    </row>
    <row r="117" spans="1:26" x14ac:dyDescent="0.2">
      <c r="A117" s="24" t="s">
        <v>71</v>
      </c>
      <c r="B117" s="24" t="s">
        <v>48</v>
      </c>
      <c r="C117" s="25">
        <v>42507.597999999998</v>
      </c>
      <c r="D117" s="26"/>
      <c r="E117" s="27">
        <f>+(C117-C$7)/C$8</f>
        <v>-2994.9833104260761</v>
      </c>
      <c r="F117" s="27">
        <f>ROUND(2*E117,0)/2</f>
        <v>-2995</v>
      </c>
      <c r="G117" s="27">
        <f>+C117-(C$7+F117*C$8)</f>
        <v>2.0400000001245644E-2</v>
      </c>
      <c r="H117" s="27"/>
      <c r="I117" s="27"/>
      <c r="J117" s="27"/>
      <c r="K117" s="27">
        <f>G117</f>
        <v>2.0400000001245644E-2</v>
      </c>
      <c r="P117" s="113">
        <f>C117-15018.5</f>
        <v>27489.097999999998</v>
      </c>
      <c r="U117" s="3"/>
    </row>
    <row r="118" spans="1:26" x14ac:dyDescent="0.2">
      <c r="A118" s="24" t="s">
        <v>71</v>
      </c>
      <c r="B118" s="24" t="s">
        <v>48</v>
      </c>
      <c r="C118" s="25">
        <v>42518.597000000002</v>
      </c>
      <c r="D118" s="26"/>
      <c r="E118" s="27">
        <f>+(C118-C$7)/C$8</f>
        <v>-2985.9848484848467</v>
      </c>
      <c r="F118" s="27">
        <f>ROUND(2*E118,0)/2</f>
        <v>-2986</v>
      </c>
      <c r="G118" s="27">
        <f>+C118-(C$7+F118*C$8)</f>
        <v>1.8520000005082693E-2</v>
      </c>
      <c r="H118" s="27"/>
      <c r="I118" s="27">
        <f>G118</f>
        <v>1.8520000005082693E-2</v>
      </c>
      <c r="J118" s="27"/>
      <c r="K118" s="27"/>
      <c r="P118" s="113">
        <f>C118-15018.5</f>
        <v>27500.097000000002</v>
      </c>
      <c r="U118" s="3"/>
    </row>
    <row r="119" spans="1:26" x14ac:dyDescent="0.2">
      <c r="A119" s="24" t="s">
        <v>71</v>
      </c>
      <c r="B119" s="24" t="s">
        <v>48</v>
      </c>
      <c r="C119" s="25">
        <v>42518.601999999999</v>
      </c>
      <c r="D119" s="26"/>
      <c r="E119" s="27">
        <f>+(C119-C$7)/C$8</f>
        <v>-2985.9807579030044</v>
      </c>
      <c r="F119" s="27">
        <f>ROUND(2*E119,0)/2</f>
        <v>-2986</v>
      </c>
      <c r="G119" s="27">
        <f>+C119-(C$7+F119*C$8)</f>
        <v>2.3520000002463348E-2</v>
      </c>
      <c r="H119" s="27"/>
      <c r="I119" s="27">
        <f>G119</f>
        <v>2.3520000002463348E-2</v>
      </c>
      <c r="J119" s="27"/>
      <c r="K119" s="27"/>
      <c r="P119" s="113">
        <f>C119-15018.5</f>
        <v>27500.101999999999</v>
      </c>
      <c r="U119" s="3"/>
    </row>
    <row r="120" spans="1:26" x14ac:dyDescent="0.2">
      <c r="A120" s="24" t="s">
        <v>71</v>
      </c>
      <c r="B120" s="24" t="s">
        <v>48</v>
      </c>
      <c r="C120" s="25">
        <v>42529.599999999999</v>
      </c>
      <c r="D120" s="26"/>
      <c r="E120" s="27">
        <f>+(C120-C$7)/C$8</f>
        <v>-2976.9831140781471</v>
      </c>
      <c r="F120" s="27">
        <f>ROUND(2*E120,0)/2</f>
        <v>-2977</v>
      </c>
      <c r="G120" s="27">
        <f>+C120-(C$7+F120*C$8)</f>
        <v>2.0640000002458692E-2</v>
      </c>
      <c r="H120" s="27"/>
      <c r="I120" s="27">
        <f>G120</f>
        <v>2.0640000002458692E-2</v>
      </c>
      <c r="J120" s="27"/>
      <c r="K120" s="27"/>
      <c r="P120" s="113">
        <f>C120-15018.5</f>
        <v>27511.1</v>
      </c>
      <c r="U120" s="3"/>
    </row>
    <row r="121" spans="1:26" x14ac:dyDescent="0.2">
      <c r="A121" s="27" t="s">
        <v>73</v>
      </c>
      <c r="C121" s="26">
        <v>42561.383999999998</v>
      </c>
      <c r="D121" s="26"/>
      <c r="E121" s="1">
        <f>+(C121-C$7)/C$8</f>
        <v>-2950.98010340991</v>
      </c>
      <c r="F121" s="1">
        <f>ROUND(2*E121,0)/2</f>
        <v>-2951</v>
      </c>
      <c r="G121" s="1">
        <f>+C121-(C$7+F121*C$8)</f>
        <v>2.4319999996805564E-2</v>
      </c>
      <c r="H121" s="1">
        <f>G121</f>
        <v>2.4319999996805564E-2</v>
      </c>
      <c r="P121" s="114">
        <f>C121-15018.5</f>
        <v>27542.883999999998</v>
      </c>
    </row>
    <row r="122" spans="1:26" x14ac:dyDescent="0.2">
      <c r="A122" s="27" t="s">
        <v>74</v>
      </c>
      <c r="C122" s="26">
        <v>42572.374000000003</v>
      </c>
      <c r="D122" s="26"/>
      <c r="E122" s="1">
        <f>+(C122-C$7)/C$8</f>
        <v>-2941.9890045159991</v>
      </c>
      <c r="F122" s="1">
        <f>ROUND(2*E122,0)/2</f>
        <v>-2942</v>
      </c>
      <c r="G122" s="1">
        <f>+C122-(C$7+F122*C$8)</f>
        <v>1.344000000244705E-2</v>
      </c>
      <c r="H122" s="1">
        <f>G122</f>
        <v>1.344000000244705E-2</v>
      </c>
      <c r="P122" s="114">
        <f>C122-15018.5</f>
        <v>27553.874000000003</v>
      </c>
      <c r="Z122" s="1" t="s">
        <v>72</v>
      </c>
    </row>
    <row r="123" spans="1:26" x14ac:dyDescent="0.2">
      <c r="A123" s="27" t="s">
        <v>74</v>
      </c>
      <c r="C123" s="26">
        <v>42572.379000000001</v>
      </c>
      <c r="D123" s="26"/>
      <c r="E123" s="1">
        <f>+(C123-C$7)/C$8</f>
        <v>-2941.9849139341568</v>
      </c>
      <c r="F123" s="1">
        <f>ROUND(2*E123,0)/2</f>
        <v>-2942</v>
      </c>
      <c r="G123" s="1">
        <f>+C123-(C$7+F123*C$8)</f>
        <v>1.8439999999827705E-2</v>
      </c>
      <c r="H123" s="1">
        <f>G123</f>
        <v>1.8439999999827705E-2</v>
      </c>
      <c r="P123" s="114">
        <f>C123-15018.5</f>
        <v>27553.879000000001</v>
      </c>
      <c r="Z123" s="1" t="s">
        <v>72</v>
      </c>
    </row>
    <row r="124" spans="1:26" x14ac:dyDescent="0.2">
      <c r="A124" s="27" t="s">
        <v>75</v>
      </c>
      <c r="C124" s="26">
        <v>42815.614999999998</v>
      </c>
      <c r="D124" s="26"/>
      <c r="E124" s="1">
        <f>+(C124-C$7)/C$8</f>
        <v>-2742.9895608351344</v>
      </c>
      <c r="F124" s="1">
        <f>ROUND(2*E124,0)/2</f>
        <v>-2743</v>
      </c>
      <c r="G124" s="1">
        <f>+C124-(C$7+F124*C$8)</f>
        <v>1.2759999997797422E-2</v>
      </c>
      <c r="I124" s="1">
        <f>G124</f>
        <v>1.2759999997797422E-2</v>
      </c>
      <c r="P124" s="114">
        <f>C124-15018.5</f>
        <v>27797.114999999998</v>
      </c>
    </row>
    <row r="125" spans="1:26" x14ac:dyDescent="0.2">
      <c r="A125" s="27" t="s">
        <v>76</v>
      </c>
      <c r="C125" s="26">
        <v>42830.281000000003</v>
      </c>
      <c r="D125" s="26"/>
      <c r="E125" s="1">
        <f>+(C125-C$7)/C$8</f>
        <v>-2730.9910661692493</v>
      </c>
      <c r="F125" s="1">
        <f>ROUND(2*E125,0)/2</f>
        <v>-2731</v>
      </c>
      <c r="G125" s="1">
        <f>+C125-(C$7+F125*C$8)</f>
        <v>1.0920000000623986E-2</v>
      </c>
      <c r="H125" s="1">
        <f>G125</f>
        <v>1.0920000000623986E-2</v>
      </c>
      <c r="P125" s="114">
        <f>C125-15018.5</f>
        <v>27811.781000000003</v>
      </c>
      <c r="Z125" s="1" t="s">
        <v>72</v>
      </c>
    </row>
    <row r="126" spans="1:26" x14ac:dyDescent="0.2">
      <c r="A126" s="24" t="s">
        <v>77</v>
      </c>
      <c r="B126" s="24" t="s">
        <v>48</v>
      </c>
      <c r="C126" s="25">
        <v>42831.506000000001</v>
      </c>
      <c r="D126" s="26"/>
      <c r="E126" s="27">
        <f>+(C126-C$7)/C$8</f>
        <v>-2729.9888736173816</v>
      </c>
      <c r="F126" s="27">
        <f>ROUND(2*E126,0)/2</f>
        <v>-2730</v>
      </c>
      <c r="G126" s="27">
        <f>+C126-(C$7+F126*C$8)</f>
        <v>1.359999999840511E-2</v>
      </c>
      <c r="H126" s="27"/>
      <c r="I126" s="27">
        <f>G126</f>
        <v>1.359999999840511E-2</v>
      </c>
      <c r="J126" s="27"/>
      <c r="K126" s="27"/>
      <c r="P126" s="113">
        <f>C126-15018.5</f>
        <v>27813.006000000001</v>
      </c>
      <c r="U126" s="3"/>
    </row>
    <row r="127" spans="1:26" x14ac:dyDescent="0.2">
      <c r="A127" s="27" t="s">
        <v>75</v>
      </c>
      <c r="C127" s="26">
        <v>42832.728999999999</v>
      </c>
      <c r="D127" s="26"/>
      <c r="E127" s="1">
        <f>+(C127-C$7)/C$8</f>
        <v>-2728.9883172982522</v>
      </c>
      <c r="F127" s="1">
        <f>ROUND(2*E127,0)/2</f>
        <v>-2729</v>
      </c>
      <c r="G127" s="1">
        <f>+C127-(C$7+F127*C$8)</f>
        <v>1.4280000003054738E-2</v>
      </c>
      <c r="I127" s="1">
        <f>G127</f>
        <v>1.4280000003054738E-2</v>
      </c>
      <c r="P127" s="114">
        <f>C127-15018.5</f>
        <v>27814.228999999999</v>
      </c>
    </row>
    <row r="128" spans="1:26" x14ac:dyDescent="0.2">
      <c r="A128" s="27" t="s">
        <v>75</v>
      </c>
      <c r="C128" s="26">
        <v>42832.735000000001</v>
      </c>
      <c r="D128" s="26"/>
      <c r="E128" s="1">
        <f>+(C128-C$7)/C$8</f>
        <v>-2728.9834086000383</v>
      </c>
      <c r="F128" s="1">
        <f>ROUND(2*E128,0)/2</f>
        <v>-2729</v>
      </c>
      <c r="G128" s="1">
        <f>+C128-(C$7+F128*C$8)</f>
        <v>2.0280000004277099E-2</v>
      </c>
      <c r="I128" s="1">
        <f>G128</f>
        <v>2.0280000004277099E-2</v>
      </c>
      <c r="P128" s="114">
        <f>C128-15018.5</f>
        <v>27814.235000000001</v>
      </c>
    </row>
    <row r="129" spans="1:26" x14ac:dyDescent="0.2">
      <c r="A129" s="27" t="s">
        <v>78</v>
      </c>
      <c r="C129" s="26">
        <v>42858.398999999998</v>
      </c>
      <c r="D129" s="26"/>
      <c r="E129" s="1">
        <f>+(C129-C$7)/C$8</f>
        <v>-2707.9872701093018</v>
      </c>
      <c r="F129" s="1">
        <f>ROUND(2*E129,0)/2</f>
        <v>-2708</v>
      </c>
      <c r="G129" s="1">
        <f>+C129-(C$7+F129*C$8)</f>
        <v>1.5559999999823049E-2</v>
      </c>
      <c r="H129" s="1">
        <f>G129</f>
        <v>1.5559999999823049E-2</v>
      </c>
      <c r="P129" s="114">
        <f>C129-15018.5</f>
        <v>27839.898999999998</v>
      </c>
    </row>
    <row r="130" spans="1:26" x14ac:dyDescent="0.2">
      <c r="A130" s="27" t="s">
        <v>75</v>
      </c>
      <c r="C130" s="26">
        <v>42859.612999999998</v>
      </c>
      <c r="D130" s="26"/>
      <c r="E130" s="1">
        <f>+(C130-C$7)/C$8</f>
        <v>-2706.9940768374909</v>
      </c>
      <c r="F130" s="1">
        <f>ROUND(2*E130,0)/2</f>
        <v>-2707</v>
      </c>
      <c r="G130" s="1">
        <f>+C130-(C$7+F130*C$8)</f>
        <v>7.2399999990011565E-3</v>
      </c>
      <c r="I130" s="1">
        <f>G130</f>
        <v>7.2399999990011565E-3</v>
      </c>
      <c r="P130" s="114">
        <f>C130-15018.5</f>
        <v>27841.112999999998</v>
      </c>
      <c r="Z130" s="1" t="s">
        <v>72</v>
      </c>
    </row>
    <row r="131" spans="1:26" x14ac:dyDescent="0.2">
      <c r="A131" s="27" t="s">
        <v>79</v>
      </c>
      <c r="C131" s="26">
        <v>42869.383999999998</v>
      </c>
      <c r="D131" s="26"/>
      <c r="E131" s="1">
        <f>+(C131-C$7)/C$8</f>
        <v>-2699.0002617972391</v>
      </c>
      <c r="F131" s="1">
        <f>ROUND(2*E131,0)/2</f>
        <v>-2699</v>
      </c>
      <c r="G131" s="1">
        <f>+C131-(C$7+F131*C$8)</f>
        <v>-3.1999999919207767E-4</v>
      </c>
      <c r="H131" s="1">
        <f>G131</f>
        <v>-3.1999999919207767E-4</v>
      </c>
      <c r="P131" s="114">
        <f>C131-15018.5</f>
        <v>27850.883999999998</v>
      </c>
      <c r="Z131" s="1" t="s">
        <v>72</v>
      </c>
    </row>
    <row r="132" spans="1:26" x14ac:dyDescent="0.2">
      <c r="A132" s="24" t="s">
        <v>77</v>
      </c>
      <c r="B132" s="24" t="s">
        <v>48</v>
      </c>
      <c r="C132" s="25">
        <v>42869.406000000003</v>
      </c>
      <c r="D132" s="26"/>
      <c r="E132" s="27">
        <f>+(C132-C$7)/C$8</f>
        <v>-2698.9822632371202</v>
      </c>
      <c r="F132" s="27">
        <f>ROUND(2*E132,0)/2</f>
        <v>-2699</v>
      </c>
      <c r="G132" s="27">
        <f>+C132-(C$7+F132*C$8)</f>
        <v>2.1680000005289912E-2</v>
      </c>
      <c r="H132" s="27"/>
      <c r="I132" s="27">
        <f>G132</f>
        <v>2.1680000005289912E-2</v>
      </c>
      <c r="J132" s="27"/>
      <c r="K132" s="27"/>
      <c r="P132" s="113">
        <f>C132-15018.5</f>
        <v>27850.906000000003</v>
      </c>
      <c r="U132" s="3"/>
    </row>
    <row r="133" spans="1:26" x14ac:dyDescent="0.2">
      <c r="A133" s="27" t="s">
        <v>79</v>
      </c>
      <c r="C133" s="26">
        <v>42869.411</v>
      </c>
      <c r="D133" s="26"/>
      <c r="E133" s="1">
        <f>+(C133-C$7)/C$8</f>
        <v>-2698.9781726552778</v>
      </c>
      <c r="F133" s="1">
        <f>ROUND(2*E133,0)/2</f>
        <v>-2699</v>
      </c>
      <c r="G133" s="1">
        <f>+C133-(C$7+F133*C$8)</f>
        <v>2.6680000002670567E-2</v>
      </c>
      <c r="H133" s="1">
        <f>G133</f>
        <v>2.6680000002670567E-2</v>
      </c>
      <c r="P133" s="114">
        <f>C133-15018.5</f>
        <v>27850.911</v>
      </c>
      <c r="Z133" s="1" t="s">
        <v>72</v>
      </c>
    </row>
    <row r="134" spans="1:26" x14ac:dyDescent="0.2">
      <c r="A134" s="27" t="s">
        <v>79</v>
      </c>
      <c r="C134" s="26">
        <v>42870.624000000003</v>
      </c>
      <c r="D134" s="26"/>
      <c r="E134" s="1">
        <f>+(C134-C$7)/C$8</f>
        <v>-2697.9857974998331</v>
      </c>
      <c r="F134" s="1">
        <f>ROUND(2*E134,0)/2</f>
        <v>-2698</v>
      </c>
      <c r="G134" s="1">
        <f>+C134-(C$7+F134*C$8)</f>
        <v>1.7360000005282927E-2</v>
      </c>
      <c r="H134" s="1">
        <f>G134</f>
        <v>1.7360000005282927E-2</v>
      </c>
      <c r="P134" s="114">
        <f>C134-15018.5</f>
        <v>27852.124000000003</v>
      </c>
    </row>
    <row r="135" spans="1:26" x14ac:dyDescent="0.2">
      <c r="A135" s="27" t="s">
        <v>79</v>
      </c>
      <c r="C135" s="26">
        <v>42880.402999999998</v>
      </c>
      <c r="D135" s="26"/>
      <c r="E135" s="1">
        <f>+(C135-C$7)/C$8</f>
        <v>-2689.985437528635</v>
      </c>
      <c r="F135" s="1">
        <f>ROUND(2*E135,0)/2</f>
        <v>-2690</v>
      </c>
      <c r="G135" s="1">
        <f>+C135-(C$7+F135*C$8)</f>
        <v>1.780000000144355E-2</v>
      </c>
      <c r="H135" s="1">
        <f>G135</f>
        <v>1.780000000144355E-2</v>
      </c>
      <c r="P135" s="114">
        <f>C135-15018.5</f>
        <v>27861.902999999998</v>
      </c>
    </row>
    <row r="136" spans="1:26" x14ac:dyDescent="0.2">
      <c r="A136" s="27" t="s">
        <v>75</v>
      </c>
      <c r="C136" s="26">
        <v>42881.625999999997</v>
      </c>
      <c r="D136" s="26"/>
      <c r="E136" s="1">
        <f>+(C136-C$7)/C$8</f>
        <v>-2688.9848812095056</v>
      </c>
      <c r="F136" s="1">
        <f>ROUND(2*E136,0)/2</f>
        <v>-2689</v>
      </c>
      <c r="G136" s="1">
        <f>+C136-(C$7+F136*C$8)</f>
        <v>1.847999999881722E-2</v>
      </c>
      <c r="I136" s="1">
        <f>G136</f>
        <v>1.847999999881722E-2</v>
      </c>
      <c r="P136" s="114">
        <f>C136-15018.5</f>
        <v>27863.125999999997</v>
      </c>
    </row>
    <row r="137" spans="1:26" x14ac:dyDescent="0.2">
      <c r="A137" s="27" t="s">
        <v>75</v>
      </c>
      <c r="C137" s="26">
        <v>42881.627</v>
      </c>
      <c r="D137" s="26"/>
      <c r="E137" s="1">
        <f>+(C137-C$7)/C$8</f>
        <v>-2688.9840630931335</v>
      </c>
      <c r="F137" s="1">
        <f>ROUND(2*E137,0)/2</f>
        <v>-2689</v>
      </c>
      <c r="G137" s="1">
        <f>+C137-(C$7+F137*C$8)</f>
        <v>1.9480000002658926E-2</v>
      </c>
      <c r="I137" s="1">
        <f>G137</f>
        <v>1.9480000002658926E-2</v>
      </c>
      <c r="P137" s="114">
        <f>C137-15018.5</f>
        <v>27863.127</v>
      </c>
      <c r="Z137" s="1" t="s">
        <v>72</v>
      </c>
    </row>
    <row r="138" spans="1:26" x14ac:dyDescent="0.2">
      <c r="A138" s="27" t="s">
        <v>79</v>
      </c>
      <c r="C138" s="26">
        <v>42908.506999999998</v>
      </c>
      <c r="D138" s="26"/>
      <c r="E138" s="1">
        <f>+(C138-C$7)/C$8</f>
        <v>-2666.9930950978478</v>
      </c>
      <c r="F138" s="1">
        <f>ROUND(2*E138,0)/2</f>
        <v>-2667</v>
      </c>
      <c r="G138" s="1">
        <f>+C138-(C$7+F138*C$8)</f>
        <v>8.4399999977904372E-3</v>
      </c>
      <c r="H138" s="1">
        <f>G138</f>
        <v>8.4399999977904372E-3</v>
      </c>
      <c r="P138" s="114">
        <f>C138-15018.5</f>
        <v>27890.006999999998</v>
      </c>
    </row>
    <row r="139" spans="1:26" x14ac:dyDescent="0.2">
      <c r="A139" s="27" t="s">
        <v>75</v>
      </c>
      <c r="C139" s="26">
        <v>42909.74</v>
      </c>
      <c r="D139" s="26"/>
      <c r="E139" s="1">
        <f>+(C139-C$7)/C$8</f>
        <v>-2665.9843576150283</v>
      </c>
      <c r="F139" s="1">
        <f>ROUND(2*E139,0)/2</f>
        <v>-2666</v>
      </c>
      <c r="G139" s="1">
        <f>+C139-(C$7+F139*C$8)</f>
        <v>1.9119999997201376E-2</v>
      </c>
      <c r="I139" s="1">
        <f>G139</f>
        <v>1.9119999997201376E-2</v>
      </c>
      <c r="P139" s="114">
        <f>C139-15018.5</f>
        <v>27891.239999999998</v>
      </c>
    </row>
    <row r="140" spans="1:26" x14ac:dyDescent="0.2">
      <c r="A140" s="27" t="s">
        <v>79</v>
      </c>
      <c r="C140" s="26">
        <v>42913.392999999996</v>
      </c>
      <c r="D140" s="26"/>
      <c r="E140" s="1">
        <f>+(C140-C$7)/C$8</f>
        <v>-2662.9957785195388</v>
      </c>
      <c r="F140" s="1">
        <f>ROUND(2*E140,0)/2</f>
        <v>-2663</v>
      </c>
      <c r="G140" s="1">
        <f>+C140-(C$7+F140*C$8)</f>
        <v>5.1600000006146729E-3</v>
      </c>
      <c r="H140" s="1">
        <f>G140</f>
        <v>5.1600000006146729E-3</v>
      </c>
      <c r="P140" s="114">
        <f>C140-15018.5</f>
        <v>27894.892999999996</v>
      </c>
    </row>
    <row r="141" spans="1:26" x14ac:dyDescent="0.2">
      <c r="A141" s="27" t="s">
        <v>79</v>
      </c>
      <c r="C141" s="26">
        <v>42913.394</v>
      </c>
      <c r="D141" s="26"/>
      <c r="E141" s="1">
        <f>+(C141-C$7)/C$8</f>
        <v>-2662.9949604031672</v>
      </c>
      <c r="F141" s="1">
        <f>ROUND(2*E141,0)/2</f>
        <v>-2663</v>
      </c>
      <c r="G141" s="1">
        <f>+C141-(C$7+F141*C$8)</f>
        <v>6.1600000044563785E-3</v>
      </c>
      <c r="H141" s="1">
        <f>G141</f>
        <v>6.1600000044563785E-3</v>
      </c>
      <c r="P141" s="114">
        <f>C141-15018.5</f>
        <v>27894.894</v>
      </c>
    </row>
    <row r="142" spans="1:26" x14ac:dyDescent="0.2">
      <c r="A142" s="24" t="s">
        <v>80</v>
      </c>
      <c r="B142" s="24" t="s">
        <v>48</v>
      </c>
      <c r="C142" s="25">
        <v>42925.625</v>
      </c>
      <c r="D142" s="26"/>
      <c r="E142" s="27">
        <f>+(C142-C$7)/C$8</f>
        <v>-2652.98857909549</v>
      </c>
      <c r="F142" s="27">
        <f>ROUND(2*E142,0)/2</f>
        <v>-2653</v>
      </c>
      <c r="G142" s="27">
        <f>+C142-(C$7+F142*C$8)</f>
        <v>1.396000000386266E-2</v>
      </c>
      <c r="H142" s="27"/>
      <c r="I142" s="27"/>
      <c r="J142" s="27">
        <f>G142</f>
        <v>1.396000000386266E-2</v>
      </c>
      <c r="K142" s="27"/>
      <c r="P142" s="113">
        <f>C142-15018.5</f>
        <v>27907.125</v>
      </c>
      <c r="U142" s="3"/>
    </row>
    <row r="143" spans="1:26" x14ac:dyDescent="0.2">
      <c r="A143" s="27" t="s">
        <v>75</v>
      </c>
      <c r="C143" s="26">
        <v>42931.737000000001</v>
      </c>
      <c r="D143" s="26"/>
      <c r="E143" s="1">
        <f>+(C143-C$7)/C$8</f>
        <v>-2647.9882518489417</v>
      </c>
      <c r="F143" s="1">
        <f>ROUND(2*E143,0)/2</f>
        <v>-2648</v>
      </c>
      <c r="G143" s="1">
        <f>+C143-(C$7+F143*C$8)</f>
        <v>1.4360000001033768E-2</v>
      </c>
      <c r="I143" s="1">
        <f>G143</f>
        <v>1.4360000001033768E-2</v>
      </c>
      <c r="P143" s="114">
        <f>C143-15018.5</f>
        <v>27913.237000000001</v>
      </c>
    </row>
    <row r="144" spans="1:26" x14ac:dyDescent="0.2">
      <c r="A144" s="27" t="s">
        <v>75</v>
      </c>
      <c r="C144" s="26">
        <v>42931.739000000001</v>
      </c>
      <c r="D144" s="26"/>
      <c r="E144" s="1">
        <f>+(C144-C$7)/C$8</f>
        <v>-2647.9866156162034</v>
      </c>
      <c r="F144" s="1">
        <f>ROUND(2*E144,0)/2</f>
        <v>-2648</v>
      </c>
      <c r="G144" s="1">
        <f>+C144-(C$7+F144*C$8)</f>
        <v>1.6360000001441222E-2</v>
      </c>
      <c r="I144" s="1">
        <f>G144</f>
        <v>1.6360000001441222E-2</v>
      </c>
      <c r="P144" s="114">
        <f>C144-15018.5</f>
        <v>27913.239000000001</v>
      </c>
    </row>
    <row r="145" spans="1:26" x14ac:dyDescent="0.2">
      <c r="A145" s="27" t="s">
        <v>79</v>
      </c>
      <c r="C145" s="26">
        <v>42935.39</v>
      </c>
      <c r="D145" s="26"/>
      <c r="E145" s="1">
        <f>+(C145-C$7)/C$8</f>
        <v>-2644.9996727534522</v>
      </c>
      <c r="F145" s="1">
        <f>ROUND(2*E145,0)/2</f>
        <v>-2645</v>
      </c>
      <c r="G145" s="1">
        <f>+C145-(C$7+F145*C$8)</f>
        <v>3.9999999717110768E-4</v>
      </c>
      <c r="H145" s="1">
        <f>G145</f>
        <v>3.9999999717110768E-4</v>
      </c>
      <c r="P145" s="114">
        <f>C145-15018.5</f>
        <v>27916.89</v>
      </c>
    </row>
    <row r="146" spans="1:26" x14ac:dyDescent="0.2">
      <c r="A146" s="27" t="s">
        <v>75</v>
      </c>
      <c r="C146" s="26">
        <v>43069.855000000003</v>
      </c>
      <c r="D146" s="26"/>
      <c r="E146" s="1">
        <f>+(C146-C$7)/C$8</f>
        <v>-2534.9916552130344</v>
      </c>
      <c r="F146" s="1">
        <f>ROUND(2*E146,0)/2</f>
        <v>-2535</v>
      </c>
      <c r="G146" s="1">
        <f>+C146-(C$7+F146*C$8)</f>
        <v>1.0200000004260801E-2</v>
      </c>
      <c r="I146" s="1">
        <f>G146</f>
        <v>1.0200000004260801E-2</v>
      </c>
      <c r="P146" s="114">
        <f>C146-15018.5</f>
        <v>28051.355000000003</v>
      </c>
      <c r="Z146" s="1" t="s">
        <v>72</v>
      </c>
    </row>
    <row r="147" spans="1:26" x14ac:dyDescent="0.2">
      <c r="A147" s="27" t="s">
        <v>75</v>
      </c>
      <c r="C147" s="26">
        <v>43069.858999999997</v>
      </c>
      <c r="D147" s="26"/>
      <c r="E147" s="1">
        <f>+(C147-C$7)/C$8</f>
        <v>-2534.9883827475642</v>
      </c>
      <c r="F147" s="1">
        <f>ROUND(2*E147,0)/2</f>
        <v>-2535</v>
      </c>
      <c r="G147" s="1">
        <f>+C147-(C$7+F147*C$8)</f>
        <v>1.419999999779975E-2</v>
      </c>
      <c r="I147" s="1">
        <f>G147</f>
        <v>1.419999999779975E-2</v>
      </c>
      <c r="P147" s="114">
        <f>C147-15018.5</f>
        <v>28051.358999999997</v>
      </c>
      <c r="Z147" s="1" t="s">
        <v>72</v>
      </c>
    </row>
    <row r="148" spans="1:26" x14ac:dyDescent="0.2">
      <c r="A148" s="27" t="s">
        <v>81</v>
      </c>
      <c r="C148" s="26">
        <v>43101.637999999999</v>
      </c>
      <c r="D148" s="26"/>
      <c r="E148" s="1">
        <f>+(C148-C$7)/C$8</f>
        <v>-2508.989462661169</v>
      </c>
      <c r="F148" s="1">
        <f>ROUND(2*E148,0)/2</f>
        <v>-2509</v>
      </c>
      <c r="G148" s="1">
        <f>+C148-(C$7+F148*C$8)</f>
        <v>1.2880000002041925E-2</v>
      </c>
      <c r="H148" s="1">
        <f>G148</f>
        <v>1.2880000002041925E-2</v>
      </c>
      <c r="P148" s="114">
        <f>C148-15018.5</f>
        <v>28083.137999999999</v>
      </c>
    </row>
    <row r="149" spans="1:26" x14ac:dyDescent="0.2">
      <c r="A149" s="27" t="s">
        <v>82</v>
      </c>
      <c r="C149" s="26">
        <v>43182.31</v>
      </c>
      <c r="D149" s="26"/>
      <c r="E149" s="1">
        <f>+(C149-C$7)/C$8</f>
        <v>-2442.9903789515033</v>
      </c>
      <c r="F149" s="1">
        <f>ROUND(2*E149,0)/2</f>
        <v>-2443</v>
      </c>
      <c r="G149" s="1">
        <f>+C149-(C$7+F149*C$8)</f>
        <v>1.1760000001231674E-2</v>
      </c>
      <c r="H149" s="1">
        <f>G149</f>
        <v>1.1760000001231674E-2</v>
      </c>
      <c r="P149" s="114">
        <f>C149-15018.5</f>
        <v>28163.809999999998</v>
      </c>
    </row>
    <row r="150" spans="1:26" x14ac:dyDescent="0.2">
      <c r="A150" s="27" t="s">
        <v>82</v>
      </c>
      <c r="C150" s="26">
        <v>43193.298000000003</v>
      </c>
      <c r="D150" s="26"/>
      <c r="E150" s="1">
        <f>+(C150-C$7)/C$8</f>
        <v>-2434.0009162903307</v>
      </c>
      <c r="F150" s="1">
        <f>ROUND(2*E150,0)/2</f>
        <v>-2434</v>
      </c>
      <c r="G150" s="1">
        <f>+C150-(C$7+F150*C$8)</f>
        <v>-1.119999993534293E-3</v>
      </c>
      <c r="H150" s="1">
        <f>G150</f>
        <v>-1.119999993534293E-3</v>
      </c>
      <c r="P150" s="114">
        <f>C150-15018.5</f>
        <v>28174.798000000003</v>
      </c>
    </row>
    <row r="151" spans="1:26" x14ac:dyDescent="0.2">
      <c r="A151" s="27" t="s">
        <v>83</v>
      </c>
      <c r="C151" s="26">
        <v>43204.303</v>
      </c>
      <c r="D151" s="26"/>
      <c r="E151" s="1">
        <f>+(C151-C$7)/C$8</f>
        <v>-2424.9975456508928</v>
      </c>
      <c r="F151" s="1">
        <f>ROUND(2*E151,0)/2</f>
        <v>-2425</v>
      </c>
      <c r="G151" s="1">
        <f>+C151-(C$7+F151*C$8)</f>
        <v>2.9999999969732016E-3</v>
      </c>
      <c r="H151" s="1">
        <f>G151</f>
        <v>2.9999999969732016E-3</v>
      </c>
      <c r="P151" s="114">
        <f>C151-15018.5</f>
        <v>28185.803</v>
      </c>
    </row>
    <row r="152" spans="1:26" x14ac:dyDescent="0.2">
      <c r="A152" s="27" t="s">
        <v>75</v>
      </c>
      <c r="C152" s="26">
        <v>43211.646999999997</v>
      </c>
      <c r="D152" s="26"/>
      <c r="E152" s="1">
        <f>+(C152-C$7)/C$8</f>
        <v>-2418.9892990378967</v>
      </c>
      <c r="F152" s="1">
        <f>ROUND(2*E152,0)/2</f>
        <v>-2419</v>
      </c>
      <c r="G152" s="1">
        <f>+C152-(C$7+F152*C$8)</f>
        <v>1.30799999969895E-2</v>
      </c>
      <c r="I152" s="1">
        <f>G152</f>
        <v>1.30799999969895E-2</v>
      </c>
      <c r="P152" s="114">
        <f>C152-15018.5</f>
        <v>28193.146999999997</v>
      </c>
      <c r="Z152" s="1" t="s">
        <v>72</v>
      </c>
    </row>
    <row r="153" spans="1:26" x14ac:dyDescent="0.2">
      <c r="A153" s="24" t="s">
        <v>84</v>
      </c>
      <c r="B153" s="24" t="s">
        <v>48</v>
      </c>
      <c r="C153" s="25">
        <v>43211.648099999999</v>
      </c>
      <c r="D153" s="26"/>
      <c r="E153" s="27">
        <f>+(C153-C$7)/C$8</f>
        <v>-2418.98839910989</v>
      </c>
      <c r="F153" s="27">
        <f>ROUND(2*E153,0)/2</f>
        <v>-2419</v>
      </c>
      <c r="G153" s="27">
        <f>+C153-(C$7+F153*C$8)</f>
        <v>1.4179999998304993E-2</v>
      </c>
      <c r="H153" s="27"/>
      <c r="I153" s="27"/>
      <c r="J153" s="27"/>
      <c r="K153" s="27">
        <f>G153</f>
        <v>1.4179999998304993E-2</v>
      </c>
      <c r="P153" s="113">
        <f>C153-15018.5</f>
        <v>28193.148099999999</v>
      </c>
      <c r="U153" s="3"/>
    </row>
    <row r="154" spans="1:26" x14ac:dyDescent="0.2">
      <c r="A154" s="27" t="s">
        <v>75</v>
      </c>
      <c r="C154" s="26">
        <v>43228.760999999999</v>
      </c>
      <c r="D154" s="26"/>
      <c r="E154" s="1">
        <f>+(C154-C$7)/C$8</f>
        <v>-2404.988055501015</v>
      </c>
      <c r="F154" s="1">
        <f>ROUND(2*E154,0)/2</f>
        <v>-2405</v>
      </c>
      <c r="G154" s="1">
        <f>+C154-(C$7+F154*C$8)</f>
        <v>1.4600000002246816E-2</v>
      </c>
      <c r="I154" s="1">
        <f>G154</f>
        <v>1.4600000002246816E-2</v>
      </c>
      <c r="P154" s="114">
        <f>C154-15018.5</f>
        <v>28210.260999999999</v>
      </c>
      <c r="Z154" s="1" t="s">
        <v>72</v>
      </c>
    </row>
    <row r="155" spans="1:26" x14ac:dyDescent="0.2">
      <c r="A155" s="27" t="s">
        <v>75</v>
      </c>
      <c r="C155" s="26">
        <v>43244.646999999997</v>
      </c>
      <c r="D155" s="26"/>
      <c r="E155" s="1">
        <f>+(C155-C$7)/C$8</f>
        <v>-2391.9914588651109</v>
      </c>
      <c r="F155" s="1">
        <f>ROUND(2*E155,0)/2</f>
        <v>-2392</v>
      </c>
      <c r="G155" s="1">
        <f>+C155-(C$7+F155*C$8)</f>
        <v>1.0439999998197891E-2</v>
      </c>
      <c r="I155" s="1">
        <f>G155</f>
        <v>1.0439999998197891E-2</v>
      </c>
      <c r="P155" s="114">
        <f>C155-15018.5</f>
        <v>28226.146999999997</v>
      </c>
      <c r="Z155" s="1" t="s">
        <v>72</v>
      </c>
    </row>
    <row r="156" spans="1:26" x14ac:dyDescent="0.2">
      <c r="A156" s="27" t="s">
        <v>83</v>
      </c>
      <c r="C156" s="26">
        <v>43254.413</v>
      </c>
      <c r="D156" s="26"/>
      <c r="E156" s="1">
        <f>+(C156-C$7)/C$8</f>
        <v>-2384.001734406701</v>
      </c>
      <c r="F156" s="1">
        <f>ROUND(2*E156,0)/2</f>
        <v>-2384</v>
      </c>
      <c r="G156" s="1">
        <f>+C156-(C$7+F156*C$8)</f>
        <v>-2.1199999973759986E-3</v>
      </c>
      <c r="H156" s="1">
        <f>G156</f>
        <v>-2.1199999973759986E-3</v>
      </c>
      <c r="P156" s="114">
        <f>C156-15018.5</f>
        <v>28235.913</v>
      </c>
    </row>
    <row r="157" spans="1:26" x14ac:dyDescent="0.2">
      <c r="A157" s="27" t="s">
        <v>83</v>
      </c>
      <c r="C157" s="26">
        <v>43254.427000000003</v>
      </c>
      <c r="D157" s="26"/>
      <c r="E157" s="1">
        <f>+(C157-C$7)/C$8</f>
        <v>-2383.9902807775347</v>
      </c>
      <c r="F157" s="1">
        <f>ROUND(2*E157,0)/2</f>
        <v>-2384</v>
      </c>
      <c r="G157" s="1">
        <f>+C157-(C$7+F157*C$8)</f>
        <v>1.1880000005476177E-2</v>
      </c>
      <c r="H157" s="1">
        <f>G157</f>
        <v>1.1880000005476177E-2</v>
      </c>
      <c r="P157" s="114">
        <f>C157-15018.5</f>
        <v>28235.927000000003</v>
      </c>
    </row>
    <row r="158" spans="1:26" x14ac:dyDescent="0.2">
      <c r="A158" s="27" t="s">
        <v>85</v>
      </c>
      <c r="C158" s="26">
        <v>43420.663</v>
      </c>
      <c r="D158" s="26"/>
      <c r="E158" s="1">
        <f>+(C158-C$7)/C$8</f>
        <v>-2247.98988808168</v>
      </c>
      <c r="F158" s="1">
        <f>ROUND(2*E158,0)/2</f>
        <v>-2248</v>
      </c>
      <c r="G158" s="1">
        <f>+C158-(C$7+F158*C$8)</f>
        <v>1.2360000000626314E-2</v>
      </c>
      <c r="H158" s="1">
        <f>G158</f>
        <v>1.2360000000626314E-2</v>
      </c>
      <c r="P158" s="114">
        <f>C158-15018.5</f>
        <v>28402.163</v>
      </c>
    </row>
    <row r="159" spans="1:26" x14ac:dyDescent="0.2">
      <c r="A159" s="27" t="s">
        <v>75</v>
      </c>
      <c r="C159" s="26">
        <v>43503.781000000003</v>
      </c>
      <c r="D159" s="26"/>
      <c r="E159" s="1">
        <f>+(C159-C$7)/C$8</f>
        <v>-2179.9896917337496</v>
      </c>
      <c r="F159" s="1">
        <f>ROUND(2*E159,0)/2</f>
        <v>-2180</v>
      </c>
      <c r="G159" s="1">
        <f>+C159-(C$7+F159*C$8)</f>
        <v>1.2600000001839362E-2</v>
      </c>
      <c r="I159" s="1">
        <f>G159</f>
        <v>1.2600000001839362E-2</v>
      </c>
      <c r="P159" s="114">
        <f>C159-15018.5</f>
        <v>28485.281000000003</v>
      </c>
    </row>
    <row r="160" spans="1:26" x14ac:dyDescent="0.2">
      <c r="A160" s="27" t="s">
        <v>86</v>
      </c>
      <c r="C160" s="26">
        <v>43534.345999999998</v>
      </c>
      <c r="D160" s="26"/>
      <c r="E160" s="1">
        <f>+(C160-C$7)/C$8</f>
        <v>-2154.9839649191713</v>
      </c>
      <c r="F160" s="1">
        <f>ROUND(2*E160,0)/2</f>
        <v>-2155</v>
      </c>
      <c r="G160" s="1">
        <f>+C160-(C$7+F160*C$8)</f>
        <v>1.9599999999627471E-2</v>
      </c>
      <c r="H160" s="1">
        <f>G160</f>
        <v>1.9599999999627471E-2</v>
      </c>
      <c r="P160" s="114">
        <f>C160-15018.5</f>
        <v>28515.845999999998</v>
      </c>
      <c r="Z160" s="1" t="s">
        <v>72</v>
      </c>
    </row>
    <row r="161" spans="1:26" x14ac:dyDescent="0.2">
      <c r="A161" s="27" t="s">
        <v>87</v>
      </c>
      <c r="C161" s="26">
        <v>43573.45</v>
      </c>
      <c r="D161" s="26"/>
      <c r="E161" s="1">
        <f>+(C161-C$7)/C$8</f>
        <v>-2122.992342430789</v>
      </c>
      <c r="F161" s="1">
        <f>ROUND(2*E161,0)/2</f>
        <v>-2123</v>
      </c>
      <c r="G161" s="1">
        <f>+C161-(C$7+F161*C$8)</f>
        <v>9.3599999963771552E-3</v>
      </c>
      <c r="H161" s="5">
        <f>G161</f>
        <v>9.3599999963771552E-3</v>
      </c>
      <c r="P161" s="114">
        <f>C161-15018.5</f>
        <v>28554.949999999997</v>
      </c>
    </row>
    <row r="162" spans="1:26" x14ac:dyDescent="0.2">
      <c r="A162" s="27" t="s">
        <v>88</v>
      </c>
      <c r="C162" s="26">
        <v>43622.341999999997</v>
      </c>
      <c r="D162" s="26"/>
      <c r="E162" s="1">
        <f>+(C162-C$7)/C$8</f>
        <v>-2082.9929969238842</v>
      </c>
      <c r="F162" s="1">
        <f>ROUND(2*E162,0)/2</f>
        <v>-2083</v>
      </c>
      <c r="G162" s="1">
        <f>+C162-(C$7+F162*C$8)</f>
        <v>8.5599999947589822E-3</v>
      </c>
      <c r="H162" s="1">
        <f>G162</f>
        <v>8.5599999947589822E-3</v>
      </c>
      <c r="P162" s="114">
        <f>C162-15018.5</f>
        <v>28603.841999999997</v>
      </c>
    </row>
    <row r="163" spans="1:26" x14ac:dyDescent="0.2">
      <c r="A163" s="27" t="s">
        <v>75</v>
      </c>
      <c r="C163" s="26">
        <v>43629.673999999999</v>
      </c>
      <c r="D163" s="26"/>
      <c r="E163" s="1">
        <f>+(C163-C$7)/C$8</f>
        <v>-2076.994567707311</v>
      </c>
      <c r="F163" s="1">
        <f>ROUND(2*E163,0)/2</f>
        <v>-2077</v>
      </c>
      <c r="G163" s="1">
        <f>+C163-(C$7+F163*C$8)</f>
        <v>6.6399999996065162E-3</v>
      </c>
      <c r="I163" s="1">
        <f>G163</f>
        <v>6.6399999996065162E-3</v>
      </c>
      <c r="P163" s="114">
        <f>C163-15018.5</f>
        <v>28611.173999999999</v>
      </c>
      <c r="Z163" s="1" t="s">
        <v>72</v>
      </c>
    </row>
    <row r="164" spans="1:26" x14ac:dyDescent="0.2">
      <c r="A164" s="27" t="s">
        <v>75</v>
      </c>
      <c r="C164" s="26">
        <v>43662.678999999996</v>
      </c>
      <c r="D164" s="26"/>
      <c r="E164" s="1">
        <f>+(C164-C$7)/C$8</f>
        <v>-2049.9926369526825</v>
      </c>
      <c r="F164" s="1">
        <f>ROUND(2*E164,0)/2</f>
        <v>-2050</v>
      </c>
      <c r="G164" s="1">
        <f>+C164-(C$7+F164*C$8)</f>
        <v>8.9999999981955625E-3</v>
      </c>
      <c r="I164" s="1">
        <f>G164</f>
        <v>8.9999999981955625E-3</v>
      </c>
      <c r="P164" s="114">
        <f>C164-15018.5</f>
        <v>28644.178999999996</v>
      </c>
      <c r="Z164" s="1" t="s">
        <v>72</v>
      </c>
    </row>
    <row r="165" spans="1:26" x14ac:dyDescent="0.2">
      <c r="A165" s="27" t="s">
        <v>89</v>
      </c>
      <c r="C165" s="26">
        <v>43827.701000000001</v>
      </c>
      <c r="D165" s="26"/>
      <c r="E165" s="1">
        <f>+(C165-C$7)/C$8</f>
        <v>-1914.9854375286327</v>
      </c>
      <c r="F165" s="1">
        <f>ROUND(2*E165,0)/2</f>
        <v>-1915</v>
      </c>
      <c r="G165" s="1">
        <f>+C165-(C$7+F165*C$8)</f>
        <v>1.780000000144355E-2</v>
      </c>
      <c r="H165" s="1">
        <f>G165</f>
        <v>1.780000000144355E-2</v>
      </c>
      <c r="P165" s="114">
        <f>C165-15018.5</f>
        <v>28809.201000000001</v>
      </c>
    </row>
    <row r="166" spans="1:26" x14ac:dyDescent="0.2">
      <c r="A166" s="24" t="s">
        <v>77</v>
      </c>
      <c r="B166" s="24" t="s">
        <v>48</v>
      </c>
      <c r="C166" s="25">
        <v>43849.697</v>
      </c>
      <c r="D166" s="26"/>
      <c r="E166" s="27">
        <f>+(C166-C$7)/C$8</f>
        <v>-1896.9901498789181</v>
      </c>
      <c r="F166" s="27">
        <f>ROUND(2*E166,0)/2</f>
        <v>-1897</v>
      </c>
      <c r="G166" s="27">
        <f>+C166-(C$7+F166*C$8)</f>
        <v>1.2040000001434237E-2</v>
      </c>
      <c r="H166" s="27"/>
      <c r="I166" s="27">
        <f>G166</f>
        <v>1.2040000001434237E-2</v>
      </c>
      <c r="J166" s="27"/>
      <c r="K166" s="27"/>
      <c r="P166" s="113">
        <f>C166-15018.5</f>
        <v>28831.197</v>
      </c>
      <c r="U166" s="3"/>
    </row>
    <row r="167" spans="1:26" x14ac:dyDescent="0.2">
      <c r="A167" s="24" t="s">
        <v>90</v>
      </c>
      <c r="B167" s="24" t="s">
        <v>48</v>
      </c>
      <c r="C167" s="25">
        <v>43925.476000000002</v>
      </c>
      <c r="D167" s="26"/>
      <c r="E167" s="27">
        <f>+(C167-C$7)/C$8</f>
        <v>-1834.9941095621416</v>
      </c>
      <c r="F167" s="27">
        <f>ROUND(2*E167,0)/2</f>
        <v>-1835</v>
      </c>
      <c r="G167" s="27">
        <f>+C167-(C$7+F167*C$8)</f>
        <v>7.2000000000116415E-3</v>
      </c>
      <c r="H167" s="27"/>
      <c r="I167" s="27">
        <f>G167</f>
        <v>7.2000000000116415E-3</v>
      </c>
      <c r="J167" s="27"/>
      <c r="K167" s="27"/>
      <c r="P167" s="113">
        <f>C167-15018.5</f>
        <v>28906.976000000002</v>
      </c>
      <c r="U167" s="3"/>
    </row>
    <row r="168" spans="1:26" x14ac:dyDescent="0.2">
      <c r="A168" s="24" t="s">
        <v>90</v>
      </c>
      <c r="B168" s="24" t="s">
        <v>48</v>
      </c>
      <c r="C168" s="25">
        <v>43931.591999999997</v>
      </c>
      <c r="D168" s="26"/>
      <c r="E168" s="27">
        <f>+(C168-C$7)/C$8</f>
        <v>-1829.9905098501231</v>
      </c>
      <c r="F168" s="27">
        <f>ROUND(2*E168,0)/2</f>
        <v>-1830</v>
      </c>
      <c r="G168" s="27">
        <f>+C168-(C$7+F168*C$8)</f>
        <v>1.1599999997997656E-2</v>
      </c>
      <c r="H168" s="27"/>
      <c r="I168" s="27">
        <f>G168</f>
        <v>1.1599999997997656E-2</v>
      </c>
      <c r="J168" s="27"/>
      <c r="K168" s="27"/>
      <c r="P168" s="113">
        <f>C168-15018.5</f>
        <v>28913.091999999997</v>
      </c>
      <c r="U168" s="3"/>
    </row>
    <row r="169" spans="1:26" x14ac:dyDescent="0.2">
      <c r="A169" s="24" t="s">
        <v>90</v>
      </c>
      <c r="B169" s="24" t="s">
        <v>48</v>
      </c>
      <c r="C169" s="25">
        <v>43931.593999999997</v>
      </c>
      <c r="D169" s="26"/>
      <c r="E169" s="27">
        <f>+(C169-C$7)/C$8</f>
        <v>-1829.988873617385</v>
      </c>
      <c r="F169" s="27">
        <f>ROUND(2*E169,0)/2</f>
        <v>-1830</v>
      </c>
      <c r="G169" s="27">
        <f>+C169-(C$7+F169*C$8)</f>
        <v>1.359999999840511E-2</v>
      </c>
      <c r="H169" s="27"/>
      <c r="I169" s="27">
        <f>G169</f>
        <v>1.359999999840511E-2</v>
      </c>
      <c r="J169" s="27"/>
      <c r="K169" s="27"/>
      <c r="P169" s="113">
        <f>C169-15018.5</f>
        <v>28913.093999999997</v>
      </c>
      <c r="U169" s="3"/>
    </row>
    <row r="170" spans="1:26" x14ac:dyDescent="0.2">
      <c r="A170" s="27" t="s">
        <v>91</v>
      </c>
      <c r="C170" s="26">
        <v>43941.368000000002</v>
      </c>
      <c r="D170" s="26"/>
      <c r="E170" s="1">
        <f>+(C170-C$7)/C$8</f>
        <v>-1821.9926042280231</v>
      </c>
      <c r="F170" s="1">
        <f>ROUND(2*E170,0)/2</f>
        <v>-1822</v>
      </c>
      <c r="G170" s="1">
        <f>+C170-(C$7+F170*C$8)</f>
        <v>9.0400000044610351E-3</v>
      </c>
      <c r="H170" s="1">
        <f>G170</f>
        <v>9.0400000044610351E-3</v>
      </c>
      <c r="P170" s="114">
        <f>C170-15018.5</f>
        <v>28922.868000000002</v>
      </c>
    </row>
    <row r="171" spans="1:26" x14ac:dyDescent="0.2">
      <c r="A171" s="27" t="s">
        <v>75</v>
      </c>
      <c r="C171" s="26">
        <v>43948.7</v>
      </c>
      <c r="D171" s="26"/>
      <c r="E171" s="1">
        <f>+(C171-C$7)/C$8</f>
        <v>-1815.9941750114556</v>
      </c>
      <c r="F171" s="1">
        <f>ROUND(2*E171,0)/2</f>
        <v>-1816</v>
      </c>
      <c r="G171" s="1">
        <f>+C171-(C$7+F171*C$8)</f>
        <v>7.1199999947566539E-3</v>
      </c>
      <c r="I171" s="1">
        <f>G171</f>
        <v>7.1199999947566539E-3</v>
      </c>
      <c r="P171" s="114">
        <f>C171-15018.5</f>
        <v>28930.199999999997</v>
      </c>
      <c r="Z171" s="1" t="s">
        <v>72</v>
      </c>
    </row>
    <row r="172" spans="1:26" x14ac:dyDescent="0.2">
      <c r="A172" s="27" t="s">
        <v>92</v>
      </c>
      <c r="C172" s="26">
        <v>44007.368000000002</v>
      </c>
      <c r="D172" s="26"/>
      <c r="E172" s="1">
        <f>+(C172-C$7)/C$8</f>
        <v>-1767.9969238824508</v>
      </c>
      <c r="F172" s="1">
        <f>ROUND(2*E172,0)/2</f>
        <v>-1768</v>
      </c>
      <c r="G172" s="1">
        <f>+C172-(C$7+F172*C$8)</f>
        <v>3.7599999996018596E-3</v>
      </c>
      <c r="H172" s="1">
        <f>G172</f>
        <v>3.7599999996018596E-3</v>
      </c>
      <c r="P172" s="114">
        <f>C172-15018.5</f>
        <v>28988.868000000002</v>
      </c>
      <c r="Z172" s="1" t="s">
        <v>72</v>
      </c>
    </row>
    <row r="173" spans="1:26" x14ac:dyDescent="0.2">
      <c r="A173" s="27" t="s">
        <v>92</v>
      </c>
      <c r="C173" s="26">
        <v>44007.373</v>
      </c>
      <c r="D173" s="26"/>
      <c r="E173" s="1">
        <f>+(C173-C$7)/C$8</f>
        <v>-1767.9928333006085</v>
      </c>
      <c r="F173" s="1">
        <f>ROUND(2*E173,0)/2</f>
        <v>-1768</v>
      </c>
      <c r="G173" s="1">
        <f>+C173-(C$7+F173*C$8)</f>
        <v>8.7599999969825149E-3</v>
      </c>
      <c r="H173" s="1">
        <f>G173</f>
        <v>8.7599999969825149E-3</v>
      </c>
      <c r="P173" s="114">
        <f>C173-15018.5</f>
        <v>28988.873</v>
      </c>
      <c r="Z173" s="1" t="s">
        <v>72</v>
      </c>
    </row>
    <row r="174" spans="1:26" x14ac:dyDescent="0.2">
      <c r="A174" s="24" t="s">
        <v>77</v>
      </c>
      <c r="B174" s="24" t="s">
        <v>48</v>
      </c>
      <c r="C174" s="25">
        <v>44013.482000000004</v>
      </c>
      <c r="D174" s="26"/>
      <c r="E174" s="27">
        <f>+(C174-C$7)/C$8</f>
        <v>-1762.9949604031642</v>
      </c>
      <c r="F174" s="27">
        <f>ROUND(2*E174,0)/2</f>
        <v>-1763</v>
      </c>
      <c r="G174" s="27">
        <f>+C174-(C$7+F174*C$8)</f>
        <v>6.1600000044563785E-3</v>
      </c>
      <c r="H174" s="27"/>
      <c r="I174" s="27">
        <f>G174</f>
        <v>6.1600000044563785E-3</v>
      </c>
      <c r="J174" s="27"/>
      <c r="K174" s="27"/>
      <c r="P174" s="113">
        <f>C174-15018.5</f>
        <v>28994.982000000004</v>
      </c>
      <c r="U174" s="3"/>
    </row>
    <row r="175" spans="1:26" x14ac:dyDescent="0.2">
      <c r="A175" s="27" t="s">
        <v>93</v>
      </c>
      <c r="C175" s="26">
        <v>44029.366000000002</v>
      </c>
      <c r="D175" s="26"/>
      <c r="E175" s="1">
        <f>+(C175-C$7)/C$8</f>
        <v>-1749.999999999998</v>
      </c>
      <c r="F175" s="1">
        <f>ROUND(2*E175,0)/2</f>
        <v>-1750</v>
      </c>
      <c r="G175" s="1">
        <f>+C175-(C$7+F175*C$8)</f>
        <v>0</v>
      </c>
      <c r="H175" s="1">
        <f>G175</f>
        <v>0</v>
      </c>
      <c r="P175" s="114">
        <f>C175-15018.5</f>
        <v>29010.866000000002</v>
      </c>
      <c r="Z175" s="1" t="s">
        <v>72</v>
      </c>
    </row>
    <row r="176" spans="1:26" x14ac:dyDescent="0.2">
      <c r="A176" s="27" t="s">
        <v>93</v>
      </c>
      <c r="C176" s="26">
        <v>44029.385000000002</v>
      </c>
      <c r="D176" s="26"/>
      <c r="E176" s="1">
        <f>+(C176-C$7)/C$8</f>
        <v>-1749.9844557889892</v>
      </c>
      <c r="F176" s="1">
        <f>ROUND(2*E176,0)/2</f>
        <v>-1750</v>
      </c>
      <c r="G176" s="1">
        <f>+C176-(C$7+F176*C$8)</f>
        <v>1.9000000000232831E-2</v>
      </c>
      <c r="H176" s="1">
        <f>G176</f>
        <v>1.9000000000232831E-2</v>
      </c>
      <c r="P176" s="114">
        <f>C176-15018.5</f>
        <v>29010.885000000002</v>
      </c>
      <c r="Z176" s="1" t="s">
        <v>72</v>
      </c>
    </row>
    <row r="177" spans="1:26" x14ac:dyDescent="0.2">
      <c r="A177" s="27" t="s">
        <v>94</v>
      </c>
      <c r="C177" s="26">
        <v>44337.383000000002</v>
      </c>
      <c r="D177" s="26"/>
      <c r="E177" s="1">
        <f>+(C177-C$7)/C$8</f>
        <v>-1498.0062504090563</v>
      </c>
      <c r="F177" s="1">
        <f>ROUND(2*E177,0)/2</f>
        <v>-1498</v>
      </c>
      <c r="G177" s="1">
        <f>+C177-(C$7+F177*C$8)</f>
        <v>-7.6399999961722642E-3</v>
      </c>
      <c r="H177" s="1">
        <f>G177</f>
        <v>-7.6399999961722642E-3</v>
      </c>
      <c r="P177" s="114">
        <f>C177-15018.5</f>
        <v>29318.883000000002</v>
      </c>
      <c r="Z177" s="1" t="s">
        <v>72</v>
      </c>
    </row>
    <row r="178" spans="1:26" x14ac:dyDescent="0.2">
      <c r="A178" s="27" t="s">
        <v>94</v>
      </c>
      <c r="C178" s="26">
        <v>44337.392999999996</v>
      </c>
      <c r="D178" s="26"/>
      <c r="E178" s="1">
        <f>+(C178-C$7)/C$8</f>
        <v>-1497.9980692453719</v>
      </c>
      <c r="F178" s="1">
        <f>ROUND(2*E178,0)/2</f>
        <v>-1498</v>
      </c>
      <c r="G178" s="1">
        <f>+C178-(C$7+F178*C$8)</f>
        <v>2.3599999985890463E-3</v>
      </c>
      <c r="H178" s="1">
        <f>G178</f>
        <v>2.3599999985890463E-3</v>
      </c>
      <c r="P178" s="114">
        <f>C178-15018.5</f>
        <v>29318.892999999996</v>
      </c>
      <c r="Z178" s="1" t="s">
        <v>72</v>
      </c>
    </row>
    <row r="179" spans="1:26" x14ac:dyDescent="0.2">
      <c r="A179" s="27" t="s">
        <v>94</v>
      </c>
      <c r="C179" s="26">
        <v>44359.400999999998</v>
      </c>
      <c r="D179" s="26"/>
      <c r="E179" s="1">
        <f>+(C179-C$7)/C$8</f>
        <v>-1479.9929641992287</v>
      </c>
      <c r="F179" s="1">
        <f>ROUND(2*E179,0)/2</f>
        <v>-1480</v>
      </c>
      <c r="G179" s="1">
        <f>+C179-(C$7+F179*C$8)</f>
        <v>8.6000000010244548E-3</v>
      </c>
      <c r="H179" s="1">
        <f>G179</f>
        <v>8.6000000010244548E-3</v>
      </c>
      <c r="P179" s="114">
        <f>C179-15018.5</f>
        <v>29340.900999999998</v>
      </c>
      <c r="Z179" s="1" t="s">
        <v>72</v>
      </c>
    </row>
    <row r="180" spans="1:26" x14ac:dyDescent="0.2">
      <c r="A180" s="24" t="s">
        <v>90</v>
      </c>
      <c r="B180" s="24" t="s">
        <v>48</v>
      </c>
      <c r="C180" s="25">
        <v>44370.394</v>
      </c>
      <c r="D180" s="26"/>
      <c r="E180" s="27">
        <f>+(C180-C$7)/C$8</f>
        <v>-1470.9994109562138</v>
      </c>
      <c r="F180" s="27">
        <f>ROUND(2*E180,0)/2</f>
        <v>-1471</v>
      </c>
      <c r="G180" s="27">
        <f>+C180-(C$7+F180*C$8)</f>
        <v>7.2000000363914296E-4</v>
      </c>
      <c r="H180" s="27"/>
      <c r="I180" s="27">
        <f>G180</f>
        <v>7.2000000363914296E-4</v>
      </c>
      <c r="J180" s="27"/>
      <c r="K180" s="27"/>
      <c r="P180" s="113">
        <f>C180-15018.5</f>
        <v>29351.894</v>
      </c>
      <c r="U180" s="3"/>
    </row>
    <row r="181" spans="1:26" x14ac:dyDescent="0.2">
      <c r="A181" s="27" t="s">
        <v>95</v>
      </c>
      <c r="C181" s="26">
        <v>44370.396999999997</v>
      </c>
      <c r="D181" s="26"/>
      <c r="E181" s="1">
        <f>+(C181-C$7)/C$8</f>
        <v>-1470.9969566071095</v>
      </c>
      <c r="F181" s="1">
        <f>ROUND(2*E181,0)/2</f>
        <v>-1471</v>
      </c>
      <c r="G181" s="1">
        <f>+C181-(C$7+F181*C$8)</f>
        <v>3.7200000006123446E-3</v>
      </c>
      <c r="H181" s="1">
        <f>G181</f>
        <v>3.7200000006123446E-3</v>
      </c>
      <c r="P181" s="114">
        <f>C181-15018.5</f>
        <v>29351.896999999997</v>
      </c>
      <c r="Z181" s="1" t="s">
        <v>72</v>
      </c>
    </row>
    <row r="182" spans="1:26" x14ac:dyDescent="0.2">
      <c r="A182" s="27" t="s">
        <v>95</v>
      </c>
      <c r="C182" s="26">
        <v>44403.396999999997</v>
      </c>
      <c r="D182" s="26"/>
      <c r="E182" s="1">
        <f>+(C182-C$7)/C$8</f>
        <v>-1443.9991164343235</v>
      </c>
      <c r="F182" s="1">
        <f>ROUND(2*E182,0)/2</f>
        <v>-1444</v>
      </c>
      <c r="G182" s="1">
        <f>+C182-(C$7+F182*C$8)</f>
        <v>1.079999994544778E-3</v>
      </c>
      <c r="H182" s="1">
        <f>G182</f>
        <v>1.079999994544778E-3</v>
      </c>
      <c r="P182" s="114">
        <f>C182-15018.5</f>
        <v>29384.896999999997</v>
      </c>
      <c r="Z182" s="1" t="s">
        <v>72</v>
      </c>
    </row>
    <row r="183" spans="1:26" x14ac:dyDescent="0.2">
      <c r="A183" s="27" t="s">
        <v>75</v>
      </c>
      <c r="C183" s="26">
        <v>44410.737000000001</v>
      </c>
      <c r="D183" s="26"/>
      <c r="E183" s="1">
        <f>+(C183-C$7)/C$8</f>
        <v>-1437.9941422867976</v>
      </c>
      <c r="F183" s="1">
        <f>ROUND(2*E183,0)/2</f>
        <v>-1438</v>
      </c>
      <c r="G183" s="1">
        <f>+C183-(C$7+F183*C$8)</f>
        <v>7.1600000010221265E-3</v>
      </c>
      <c r="I183" s="1">
        <f>G183</f>
        <v>7.1600000010221265E-3</v>
      </c>
      <c r="P183" s="114">
        <f>C183-15018.5</f>
        <v>29392.237000000001</v>
      </c>
      <c r="Z183" s="1" t="s">
        <v>72</v>
      </c>
    </row>
    <row r="184" spans="1:26" x14ac:dyDescent="0.2">
      <c r="A184" s="27" t="s">
        <v>75</v>
      </c>
      <c r="C184" s="26">
        <v>44608.754999999997</v>
      </c>
      <c r="D184" s="26"/>
      <c r="E184" s="1">
        <f>+(C184-C$7)/C$8</f>
        <v>-1275.9923751554438</v>
      </c>
      <c r="F184" s="1">
        <f>ROUND(2*E184,0)/2</f>
        <v>-1276</v>
      </c>
      <c r="G184" s="1">
        <f>+C184-(C$7+F184*C$8)</f>
        <v>9.3199999973876402E-3</v>
      </c>
      <c r="I184" s="1">
        <f>G184</f>
        <v>9.3199999973876402E-3</v>
      </c>
      <c r="P184" s="114">
        <f>C184-15018.5</f>
        <v>29590.254999999997</v>
      </c>
      <c r="Z184" s="1" t="s">
        <v>72</v>
      </c>
    </row>
    <row r="185" spans="1:26" x14ac:dyDescent="0.2">
      <c r="A185" s="27" t="s">
        <v>75</v>
      </c>
      <c r="C185" s="26">
        <v>44635.644999999997</v>
      </c>
      <c r="D185" s="26"/>
      <c r="E185" s="1">
        <f>+(C185-C$7)/C$8</f>
        <v>-1253.9932259964678</v>
      </c>
      <c r="F185" s="1">
        <f>ROUND(2*E185,0)/2</f>
        <v>-1254</v>
      </c>
      <c r="G185" s="1">
        <f>+C185-(C$7+F185*C$8)</f>
        <v>8.2799999945564196E-3</v>
      </c>
      <c r="I185" s="1">
        <f>G185</f>
        <v>8.2799999945564196E-3</v>
      </c>
      <c r="P185" s="114">
        <f>C185-15018.5</f>
        <v>29617.144999999997</v>
      </c>
      <c r="Z185" s="1" t="s">
        <v>72</v>
      </c>
    </row>
    <row r="186" spans="1:26" x14ac:dyDescent="0.2">
      <c r="A186" s="27" t="s">
        <v>75</v>
      </c>
      <c r="C186" s="26">
        <v>44679.648000000001</v>
      </c>
      <c r="D186" s="26"/>
      <c r="E186" s="1">
        <f>+(C186-C$7)/C$8</f>
        <v>-1217.9936514169763</v>
      </c>
      <c r="F186" s="1">
        <f>ROUND(2*E186,0)/2</f>
        <v>-1218</v>
      </c>
      <c r="G186" s="1">
        <f>+C186-(C$7+F186*C$8)</f>
        <v>7.7600000004167669E-3</v>
      </c>
      <c r="I186" s="1">
        <f>G186</f>
        <v>7.7600000004167669E-3</v>
      </c>
      <c r="P186" s="114">
        <f>C186-15018.5</f>
        <v>29661.148000000001</v>
      </c>
      <c r="Z186" s="1" t="s">
        <v>72</v>
      </c>
    </row>
    <row r="187" spans="1:26" x14ac:dyDescent="0.2">
      <c r="A187" s="27" t="s">
        <v>96</v>
      </c>
      <c r="C187" s="26">
        <v>44679.652999999998</v>
      </c>
      <c r="D187" s="26"/>
      <c r="E187" s="1">
        <f>+(C187-C$7)/C$8</f>
        <v>-1217.9895608351339</v>
      </c>
      <c r="F187" s="1">
        <f>ROUND(2*E187,0)/2</f>
        <v>-1218</v>
      </c>
      <c r="G187" s="1">
        <f>+C187-(C$7+F187*C$8)</f>
        <v>1.2759999997797422E-2</v>
      </c>
      <c r="H187" s="1">
        <f>G187</f>
        <v>1.2759999997797422E-2</v>
      </c>
      <c r="P187" s="114">
        <f>C187-15018.5</f>
        <v>29661.152999999998</v>
      </c>
      <c r="Z187" s="1" t="s">
        <v>72</v>
      </c>
    </row>
    <row r="188" spans="1:26" x14ac:dyDescent="0.2">
      <c r="A188" s="27" t="s">
        <v>96</v>
      </c>
      <c r="C188" s="26">
        <v>44683.307000000001</v>
      </c>
      <c r="D188" s="26"/>
      <c r="E188" s="1">
        <f>+(C188-C$7)/C$8</f>
        <v>-1215.0001636232728</v>
      </c>
      <c r="F188" s="1">
        <f>ROUND(2*E188,0)/2</f>
        <v>-1215</v>
      </c>
      <c r="G188" s="1">
        <f>+C188-(C$7+F188*C$8)</f>
        <v>-1.9999999494757503E-4</v>
      </c>
      <c r="H188" s="1">
        <f>G188</f>
        <v>-1.9999999494757503E-4</v>
      </c>
      <c r="P188" s="114">
        <f>C188-15018.5</f>
        <v>29664.807000000001</v>
      </c>
      <c r="Z188" s="1" t="s">
        <v>72</v>
      </c>
    </row>
    <row r="189" spans="1:26" x14ac:dyDescent="0.2">
      <c r="A189" s="27" t="s">
        <v>96</v>
      </c>
      <c r="C189" s="26">
        <v>44683.319000000003</v>
      </c>
      <c r="D189" s="26"/>
      <c r="E189" s="1">
        <f>+(C189-C$7)/C$8</f>
        <v>-1214.9903462268442</v>
      </c>
      <c r="F189" s="1">
        <f>ROUND(2*E189,0)/2</f>
        <v>-1215</v>
      </c>
      <c r="G189" s="1">
        <f>+C189-(C$7+F189*C$8)</f>
        <v>1.1800000007497147E-2</v>
      </c>
      <c r="H189" s="1">
        <f>G189</f>
        <v>1.1800000007497147E-2</v>
      </c>
      <c r="P189" s="114">
        <f>C189-15018.5</f>
        <v>29664.819000000003</v>
      </c>
      <c r="Z189" s="1" t="s">
        <v>72</v>
      </c>
    </row>
    <row r="190" spans="1:26" x14ac:dyDescent="0.2">
      <c r="A190" s="27" t="s">
        <v>97</v>
      </c>
      <c r="C190" s="26">
        <v>44705.313000000002</v>
      </c>
      <c r="D190" s="26"/>
      <c r="E190" s="1">
        <f>+(C190-C$7)/C$8</f>
        <v>-1196.9966948098677</v>
      </c>
      <c r="F190" s="1">
        <f>ROUND(2*E190,0)/2</f>
        <v>-1197</v>
      </c>
      <c r="G190" s="1">
        <f>+C190-(C$7+F190*C$8)</f>
        <v>4.0399999998044223E-3</v>
      </c>
      <c r="H190" s="1">
        <f>G190</f>
        <v>4.0399999998044223E-3</v>
      </c>
      <c r="P190" s="114">
        <f>C190-15018.5</f>
        <v>29686.813000000002</v>
      </c>
      <c r="Z190" s="1" t="s">
        <v>72</v>
      </c>
    </row>
    <row r="191" spans="1:26" x14ac:dyDescent="0.2">
      <c r="A191" s="27" t="s">
        <v>97</v>
      </c>
      <c r="C191" s="26">
        <v>44711.42</v>
      </c>
      <c r="D191" s="26"/>
      <c r="E191" s="1">
        <f>+(C191-C$7)/C$8</f>
        <v>-1192.0004581451674</v>
      </c>
      <c r="F191" s="1">
        <f>ROUND(2*E191,0)/2</f>
        <v>-1192</v>
      </c>
      <c r="G191" s="1">
        <f>+C191-(C$7+F191*C$8)</f>
        <v>-5.6000000040512532E-4</v>
      </c>
      <c r="H191" s="1">
        <f>G191</f>
        <v>-5.6000000040512532E-4</v>
      </c>
      <c r="P191" s="114">
        <f>C191-15018.5</f>
        <v>29692.92</v>
      </c>
      <c r="Z191" s="1" t="s">
        <v>72</v>
      </c>
    </row>
    <row r="192" spans="1:26" x14ac:dyDescent="0.2">
      <c r="A192" s="27" t="s">
        <v>97</v>
      </c>
      <c r="C192" s="26">
        <v>44733.428999999996</v>
      </c>
      <c r="D192" s="26"/>
      <c r="E192" s="1">
        <f>+(C192-C$7)/C$8</f>
        <v>-1173.9945349826583</v>
      </c>
      <c r="F192" s="1">
        <f>ROUND(2*E192,0)/2</f>
        <v>-1174</v>
      </c>
      <c r="G192" s="1">
        <f>+C192-(C$7+F192*C$8)</f>
        <v>6.6799999985960312E-3</v>
      </c>
      <c r="H192" s="1">
        <f>G192</f>
        <v>6.6799999985960312E-3</v>
      </c>
      <c r="P192" s="114">
        <f>C192-15018.5</f>
        <v>29714.928999999996</v>
      </c>
      <c r="Z192" s="1" t="s">
        <v>72</v>
      </c>
    </row>
    <row r="193" spans="1:26" x14ac:dyDescent="0.2">
      <c r="A193" s="27" t="s">
        <v>97</v>
      </c>
      <c r="C193" s="26">
        <v>44744.417999999998</v>
      </c>
      <c r="D193" s="26"/>
      <c r="E193" s="1">
        <f>+(C193-C$7)/C$8</f>
        <v>-1165.0042542051194</v>
      </c>
      <c r="F193" s="1">
        <f>ROUND(2*E193,0)/2</f>
        <v>-1165</v>
      </c>
      <c r="G193" s="1">
        <f>+C193-(C$7+F193*C$8)</f>
        <v>-5.1999999996041879E-3</v>
      </c>
      <c r="H193" s="1">
        <f>G193</f>
        <v>-5.1999999996041879E-3</v>
      </c>
      <c r="P193" s="114">
        <f>C193-15018.5</f>
        <v>29725.917999999998</v>
      </c>
      <c r="Z193" s="1" t="s">
        <v>72</v>
      </c>
    </row>
    <row r="194" spans="1:26" x14ac:dyDescent="0.2">
      <c r="A194" s="27" t="s">
        <v>97</v>
      </c>
      <c r="C194" s="26">
        <v>44755.43</v>
      </c>
      <c r="D194" s="26"/>
      <c r="E194" s="1">
        <f>+(C194-C$7)/C$8</f>
        <v>-1155.9951567510955</v>
      </c>
      <c r="F194" s="1">
        <f>ROUND(2*E194,0)/2</f>
        <v>-1156</v>
      </c>
      <c r="G194" s="1">
        <f>+C194-(C$7+F194*C$8)</f>
        <v>5.9200000032433309E-3</v>
      </c>
      <c r="H194" s="1">
        <f>G194</f>
        <v>5.9200000032433309E-3</v>
      </c>
      <c r="P194" s="114">
        <f>C194-15018.5</f>
        <v>29736.93</v>
      </c>
      <c r="Z194" s="1" t="s">
        <v>72</v>
      </c>
    </row>
    <row r="195" spans="1:26" x14ac:dyDescent="0.2">
      <c r="A195" s="27" t="s">
        <v>98</v>
      </c>
      <c r="C195" s="26">
        <v>44986.44</v>
      </c>
      <c r="D195" s="26"/>
      <c r="E195" s="1">
        <f>+(C195-C$7)/C$8</f>
        <v>-967.00209437790193</v>
      </c>
      <c r="F195" s="1">
        <f>ROUND(2*E195,0)/2</f>
        <v>-967</v>
      </c>
      <c r="G195" s="1">
        <f>+C195-(C$7+F195*C$8)</f>
        <v>-2.5599999935366213E-3</v>
      </c>
      <c r="H195" s="1">
        <f>G195</f>
        <v>-2.5599999935366213E-3</v>
      </c>
      <c r="P195" s="114">
        <f>C195-15018.5</f>
        <v>29967.940000000002</v>
      </c>
      <c r="Z195" s="1" t="s">
        <v>72</v>
      </c>
    </row>
    <row r="196" spans="1:26" x14ac:dyDescent="0.2">
      <c r="A196" s="27" t="s">
        <v>98</v>
      </c>
      <c r="C196" s="26">
        <v>44986.445</v>
      </c>
      <c r="D196" s="26"/>
      <c r="E196" s="1">
        <f>+(C196-C$7)/C$8</f>
        <v>-966.99800379605972</v>
      </c>
      <c r="F196" s="1">
        <f>ROUND(2*E196,0)/2</f>
        <v>-967</v>
      </c>
      <c r="G196" s="1">
        <f>+C196-(C$7+F196*C$8)</f>
        <v>2.4400000038440339E-3</v>
      </c>
      <c r="H196" s="1">
        <f>G196</f>
        <v>2.4400000038440339E-3</v>
      </c>
      <c r="J196" s="27"/>
      <c r="P196" s="114">
        <f>C196-15018.5</f>
        <v>29967.945</v>
      </c>
      <c r="Z196" s="1" t="s">
        <v>72</v>
      </c>
    </row>
    <row r="197" spans="1:26" x14ac:dyDescent="0.2">
      <c r="A197" s="27" t="s">
        <v>99</v>
      </c>
      <c r="C197" s="26">
        <v>45002.33</v>
      </c>
      <c r="D197" s="26"/>
      <c r="E197" s="1">
        <f>+(C197-C$7)/C$8</f>
        <v>-954.00222527652147</v>
      </c>
      <c r="F197" s="1">
        <f>ROUND(2*E197,0)/2</f>
        <v>-954</v>
      </c>
      <c r="G197" s="1">
        <f>+C197-(C$7+F197*C$8)</f>
        <v>-2.719999996770639E-3</v>
      </c>
      <c r="H197" s="1">
        <f>G197</f>
        <v>-2.719999996770639E-3</v>
      </c>
      <c r="P197" s="114">
        <f>C197-15018.5</f>
        <v>29983.83</v>
      </c>
      <c r="Z197" s="1" t="s">
        <v>72</v>
      </c>
    </row>
    <row r="198" spans="1:26" x14ac:dyDescent="0.2">
      <c r="A198" s="27" t="s">
        <v>99</v>
      </c>
      <c r="C198" s="26">
        <v>45013.341999999997</v>
      </c>
      <c r="D198" s="26"/>
      <c r="E198" s="1">
        <f>+(C198-C$7)/C$8</f>
        <v>-944.99312782250354</v>
      </c>
      <c r="F198" s="1">
        <f>ROUND(2*E198,0)/2</f>
        <v>-945</v>
      </c>
      <c r="G198" s="1">
        <f>+C198-(C$7+F198*C$8)</f>
        <v>8.3999999988009222E-3</v>
      </c>
      <c r="H198" s="1">
        <f>G198</f>
        <v>8.3999999988009222E-3</v>
      </c>
      <c r="J198" s="27"/>
      <c r="P198" s="114">
        <f>C198-15018.5</f>
        <v>29994.841999999997</v>
      </c>
      <c r="Z198" s="1" t="s">
        <v>72</v>
      </c>
    </row>
    <row r="199" spans="1:26" x14ac:dyDescent="0.2">
      <c r="A199" s="27" t="s">
        <v>99</v>
      </c>
      <c r="C199" s="26">
        <v>45013.343000000001</v>
      </c>
      <c r="D199" s="26"/>
      <c r="E199" s="1">
        <f>+(C199-C$7)/C$8</f>
        <v>-944.99230970613155</v>
      </c>
      <c r="F199" s="1">
        <f>ROUND(2*E199,0)/2</f>
        <v>-945</v>
      </c>
      <c r="G199" s="1">
        <f>+C199-(C$7+F199*C$8)</f>
        <v>9.4000000026426278E-3</v>
      </c>
      <c r="H199" s="1">
        <f>G199</f>
        <v>9.4000000026426278E-3</v>
      </c>
      <c r="J199" s="27"/>
      <c r="P199" s="114">
        <f>C199-15018.5</f>
        <v>29994.843000000001</v>
      </c>
      <c r="Z199" s="1" t="s">
        <v>72</v>
      </c>
    </row>
    <row r="200" spans="1:26" x14ac:dyDescent="0.2">
      <c r="A200" s="27" t="s">
        <v>75</v>
      </c>
      <c r="C200" s="26">
        <v>45086.680999999997</v>
      </c>
      <c r="D200" s="26"/>
      <c r="E200" s="1">
        <f>+(C200-C$7)/C$8</f>
        <v>-884.99329144577734</v>
      </c>
      <c r="F200" s="1">
        <f>ROUND(2*E200,0)/2</f>
        <v>-885</v>
      </c>
      <c r="G200" s="1">
        <f>+C200-(C$7+F200*C$8)</f>
        <v>8.1999999965773895E-3</v>
      </c>
      <c r="I200" s="1">
        <f>G200</f>
        <v>8.1999999965773895E-3</v>
      </c>
      <c r="P200" s="114">
        <f>C200-15018.5</f>
        <v>30068.180999999997</v>
      </c>
      <c r="Z200" s="1" t="s">
        <v>72</v>
      </c>
    </row>
    <row r="201" spans="1:26" x14ac:dyDescent="0.2">
      <c r="A201" s="27" t="s">
        <v>75</v>
      </c>
      <c r="C201" s="26">
        <v>45097.680999999997</v>
      </c>
      <c r="D201" s="26"/>
      <c r="E201" s="1">
        <f>+(C201-C$7)/C$8</f>
        <v>-875.99401138818189</v>
      </c>
      <c r="F201" s="1">
        <f>ROUND(2*E201,0)/2</f>
        <v>-876</v>
      </c>
      <c r="G201" s="1">
        <f>+C201-(C$7+F201*C$8)</f>
        <v>7.3199999969801866E-3</v>
      </c>
      <c r="I201" s="1">
        <f>G201</f>
        <v>7.3199999969801866E-3</v>
      </c>
      <c r="P201" s="114">
        <f>C201-15018.5</f>
        <v>30079.180999999997</v>
      </c>
      <c r="Z201" s="1" t="s">
        <v>72</v>
      </c>
    </row>
    <row r="202" spans="1:26" x14ac:dyDescent="0.2">
      <c r="A202" s="27" t="s">
        <v>100</v>
      </c>
      <c r="C202" s="26">
        <v>45101.341999999997</v>
      </c>
      <c r="D202" s="26"/>
      <c r="E202" s="1">
        <f>+(C202-C$7)/C$8</f>
        <v>-872.99888736174034</v>
      </c>
      <c r="F202" s="1">
        <f>ROUND(2*E202,0)/2</f>
        <v>-873</v>
      </c>
      <c r="G202" s="1">
        <f>+C202-(C$7+F202*C$8)</f>
        <v>1.3599999947473407E-3</v>
      </c>
      <c r="H202" s="1">
        <f>G202</f>
        <v>1.3599999947473407E-3</v>
      </c>
      <c r="J202" s="27"/>
      <c r="P202" s="114">
        <f>C202-15018.5</f>
        <v>30082.841999999997</v>
      </c>
      <c r="Z202" s="1" t="s">
        <v>72</v>
      </c>
    </row>
    <row r="203" spans="1:26" x14ac:dyDescent="0.2">
      <c r="A203" s="27" t="s">
        <v>101</v>
      </c>
      <c r="C203" s="26">
        <v>45112.349000000002</v>
      </c>
      <c r="D203" s="26"/>
      <c r="E203" s="1">
        <f>+(C203-C$7)/C$8</f>
        <v>-863.99388048955871</v>
      </c>
      <c r="F203" s="1">
        <f>ROUND(2*E203,0)/2</f>
        <v>-864</v>
      </c>
      <c r="G203" s="1">
        <f>+C203-(C$7+F203*C$8)</f>
        <v>7.4800000002142042E-3</v>
      </c>
      <c r="H203" s="1">
        <f>G203</f>
        <v>7.4800000002142042E-3</v>
      </c>
      <c r="P203" s="114">
        <f>C203-15018.5</f>
        <v>30093.849000000002</v>
      </c>
      <c r="Z203" s="1" t="s">
        <v>72</v>
      </c>
    </row>
    <row r="204" spans="1:26" x14ac:dyDescent="0.2">
      <c r="A204" s="27" t="s">
        <v>102</v>
      </c>
      <c r="C204" s="26">
        <v>45262.69</v>
      </c>
      <c r="D204" s="26"/>
      <c r="E204" s="1">
        <f>+(C204-C$7)/C$8</f>
        <v>-740.99744747692671</v>
      </c>
      <c r="F204" s="1">
        <f>ROUND(2*E204,0)/2</f>
        <v>-741</v>
      </c>
      <c r="G204" s="1">
        <f>+C204-(C$7+F204*C$8)</f>
        <v>3.1200000012177043E-3</v>
      </c>
      <c r="H204" s="1">
        <f>G204</f>
        <v>3.1200000012177043E-3</v>
      </c>
      <c r="J204" s="27"/>
      <c r="P204" s="114">
        <f>C204-15018.5</f>
        <v>30244.190000000002</v>
      </c>
      <c r="Z204" s="1" t="s">
        <v>72</v>
      </c>
    </row>
    <row r="205" spans="1:26" x14ac:dyDescent="0.2">
      <c r="A205" s="27" t="s">
        <v>103</v>
      </c>
      <c r="C205" s="26">
        <v>45294.466</v>
      </c>
      <c r="D205" s="26"/>
      <c r="E205" s="1">
        <f>+(C205-C$7)/C$8</f>
        <v>-715.00098173964193</v>
      </c>
      <c r="F205" s="1">
        <f>ROUND(2*E205,0)/2</f>
        <v>-715</v>
      </c>
      <c r="G205" s="1">
        <f>+C205-(C$7+F205*C$8)</f>
        <v>-1.1999999987892807E-3</v>
      </c>
      <c r="H205" s="1">
        <f>G205</f>
        <v>-1.1999999987892807E-3</v>
      </c>
      <c r="P205" s="114">
        <f>C205-15018.5</f>
        <v>30275.966</v>
      </c>
      <c r="Z205" s="1" t="s">
        <v>72</v>
      </c>
    </row>
    <row r="206" spans="1:26" x14ac:dyDescent="0.2">
      <c r="A206" s="27" t="s">
        <v>103</v>
      </c>
      <c r="C206" s="26">
        <v>45349.468999999997</v>
      </c>
      <c r="D206" s="26"/>
      <c r="E206" s="1">
        <f>+(C206-C$7)/C$8</f>
        <v>-670.00212710256073</v>
      </c>
      <c r="F206" s="1">
        <f>ROUND(2*E206,0)/2</f>
        <v>-670</v>
      </c>
      <c r="G206" s="1">
        <f>+C206-(C$7+F206*C$8)</f>
        <v>-2.599999999802094E-3</v>
      </c>
      <c r="H206" s="1">
        <f>G206</f>
        <v>-2.599999999802094E-3</v>
      </c>
      <c r="J206" s="27"/>
      <c r="P206" s="114">
        <f>C206-15018.5</f>
        <v>30330.968999999997</v>
      </c>
      <c r="Z206" s="1" t="s">
        <v>72</v>
      </c>
    </row>
    <row r="207" spans="1:26" x14ac:dyDescent="0.2">
      <c r="A207" s="27" t="s">
        <v>104</v>
      </c>
      <c r="C207" s="26">
        <v>45370.260999999999</v>
      </c>
      <c r="D207" s="26"/>
      <c r="E207" s="1">
        <f>+(C207-C$7)/C$8</f>
        <v>-652.99185156096667</v>
      </c>
      <c r="F207" s="1">
        <f>ROUND(2*E207,0)/2</f>
        <v>-653</v>
      </c>
      <c r="G207" s="1">
        <f>+C207-(C$7+F207*C$8)</f>
        <v>9.9599999957717955E-3</v>
      </c>
      <c r="H207" s="1">
        <f>G207</f>
        <v>9.9599999957717955E-3</v>
      </c>
      <c r="P207" s="114">
        <f>C207-15018.5</f>
        <v>30351.760999999999</v>
      </c>
      <c r="Z207" s="1" t="s">
        <v>72</v>
      </c>
    </row>
    <row r="208" spans="1:26" x14ac:dyDescent="0.2">
      <c r="A208" s="27" t="s">
        <v>105</v>
      </c>
      <c r="C208" s="26">
        <v>45370.262000000002</v>
      </c>
      <c r="D208" s="26"/>
      <c r="E208" s="1">
        <f>+(C208-C$7)/C$8</f>
        <v>-652.99103344459468</v>
      </c>
      <c r="F208" s="1">
        <f>ROUND(2*E208,0)/2</f>
        <v>-653</v>
      </c>
      <c r="G208" s="1">
        <f>+C208-(C$7+F208*C$8)</f>
        <v>1.0959999999613501E-2</v>
      </c>
      <c r="H208" s="1">
        <f>G208</f>
        <v>1.0959999999613501E-2</v>
      </c>
      <c r="P208" s="114">
        <f>C208-15018.5</f>
        <v>30351.762000000002</v>
      </c>
      <c r="Z208" s="1" t="s">
        <v>72</v>
      </c>
    </row>
    <row r="209" spans="1:26" x14ac:dyDescent="0.2">
      <c r="A209" s="27" t="s">
        <v>105</v>
      </c>
      <c r="C209" s="26">
        <v>45380.296000000002</v>
      </c>
      <c r="D209" s="26"/>
      <c r="E209" s="1">
        <f>+(C209-C$7)/C$8</f>
        <v>-644.78205379933024</v>
      </c>
      <c r="F209" s="1">
        <f>ROUND(2*E209,0)/2</f>
        <v>-645</v>
      </c>
      <c r="P209" s="114">
        <f>C209-15018.5</f>
        <v>30361.796000000002</v>
      </c>
      <c r="U209" s="13">
        <v>0.26640000000043074</v>
      </c>
      <c r="Z209" s="1" t="s">
        <v>72</v>
      </c>
    </row>
    <row r="210" spans="1:26" x14ac:dyDescent="0.2">
      <c r="A210" s="27" t="s">
        <v>75</v>
      </c>
      <c r="C210" s="26">
        <v>45399.593999999997</v>
      </c>
      <c r="D210" s="26"/>
      <c r="E210" s="1">
        <f>+(C210-C$7)/C$8</f>
        <v>-628.99404411283638</v>
      </c>
      <c r="F210" s="1">
        <f>ROUND(2*E210,0)/2</f>
        <v>-629</v>
      </c>
      <c r="G210" s="1">
        <f>+C210-(C$7+F210*C$8)</f>
        <v>7.2799999979906715E-3</v>
      </c>
      <c r="I210" s="1">
        <f>G210</f>
        <v>7.2799999979906715E-3</v>
      </c>
      <c r="P210" s="114">
        <f>C210-15018.5</f>
        <v>30381.093999999997</v>
      </c>
      <c r="Z210" s="1" t="s">
        <v>72</v>
      </c>
    </row>
    <row r="211" spans="1:26" x14ac:dyDescent="0.2">
      <c r="A211" s="27" t="s">
        <v>105</v>
      </c>
      <c r="C211" s="26">
        <v>45403.264000000003</v>
      </c>
      <c r="D211" s="26"/>
      <c r="E211" s="1">
        <f>+(C211-C$7)/C$8</f>
        <v>-625.99155703907047</v>
      </c>
      <c r="F211" s="1">
        <f>ROUND(2*E211,0)/2</f>
        <v>-626</v>
      </c>
      <c r="G211" s="1">
        <f>+C211-(C$7+F211*C$8)</f>
        <v>1.0320000001229346E-2</v>
      </c>
      <c r="H211" s="1">
        <f>G211</f>
        <v>1.0320000001229346E-2</v>
      </c>
      <c r="P211" s="114">
        <f>C211-15018.5</f>
        <v>30384.764000000003</v>
      </c>
      <c r="Z211" s="1" t="s">
        <v>72</v>
      </c>
    </row>
    <row r="212" spans="1:26" x14ac:dyDescent="0.2">
      <c r="A212" s="27" t="s">
        <v>105</v>
      </c>
      <c r="C212" s="26">
        <v>45404.476999999999</v>
      </c>
      <c r="D212" s="26"/>
      <c r="E212" s="1">
        <f>+(C212-C$7)/C$8</f>
        <v>-624.99918188363154</v>
      </c>
      <c r="F212" s="1">
        <f>ROUND(2*E212,0)/2</f>
        <v>-625</v>
      </c>
      <c r="G212" s="1">
        <f>+C212-(C$7+F212*C$8)</f>
        <v>9.9999999656574801E-4</v>
      </c>
      <c r="H212" s="1">
        <f>G212</f>
        <v>9.9999999656574801E-4</v>
      </c>
      <c r="J212" s="27"/>
      <c r="P212" s="114">
        <f>C212-15018.5</f>
        <v>30385.976999999999</v>
      </c>
      <c r="V212" s="27"/>
      <c r="W212" s="27"/>
      <c r="X212" s="27"/>
      <c r="Z212" s="1" t="s">
        <v>72</v>
      </c>
    </row>
    <row r="213" spans="1:26" x14ac:dyDescent="0.2">
      <c r="A213" s="27" t="s">
        <v>75</v>
      </c>
      <c r="C213" s="26">
        <v>45405.703000000001</v>
      </c>
      <c r="D213" s="26"/>
      <c r="E213" s="1">
        <f>+(C213-C$7)/C$8</f>
        <v>-623.99617121539211</v>
      </c>
      <c r="F213" s="1">
        <f>ROUND(2*E213,0)/2</f>
        <v>-624</v>
      </c>
      <c r="G213" s="1">
        <f>+C213-(C$7+F213*C$8)</f>
        <v>4.6800000054645352E-3</v>
      </c>
      <c r="I213" s="1">
        <f>G213</f>
        <v>4.6800000054645352E-3</v>
      </c>
      <c r="P213" s="114">
        <f>C213-15018.5</f>
        <v>30387.203000000001</v>
      </c>
      <c r="V213" s="27"/>
      <c r="W213" s="27"/>
      <c r="X213" s="27"/>
      <c r="Z213" s="1" t="s">
        <v>72</v>
      </c>
    </row>
    <row r="214" spans="1:26" x14ac:dyDescent="0.2">
      <c r="A214" s="27" t="s">
        <v>105</v>
      </c>
      <c r="C214" s="26">
        <v>45409.366999999998</v>
      </c>
      <c r="D214" s="26"/>
      <c r="E214" s="1">
        <f>+(C214-C$7)/C$8</f>
        <v>-620.99859283984642</v>
      </c>
      <c r="F214" s="1">
        <f>ROUND(2*E214,0)/2</f>
        <v>-621</v>
      </c>
      <c r="G214" s="1">
        <f>+C214-(C$7+F214*C$8)</f>
        <v>1.720000000204891E-3</v>
      </c>
      <c r="H214" s="1">
        <f>G214</f>
        <v>1.720000000204891E-3</v>
      </c>
      <c r="P214" s="114">
        <f>C214-15018.5</f>
        <v>30390.866999999998</v>
      </c>
      <c r="Z214" s="1" t="s">
        <v>72</v>
      </c>
    </row>
    <row r="215" spans="1:26" x14ac:dyDescent="0.2">
      <c r="A215" s="27" t="s">
        <v>105</v>
      </c>
      <c r="C215" s="26">
        <v>45409.368999999999</v>
      </c>
      <c r="D215" s="26"/>
      <c r="E215" s="1">
        <f>+(C215-C$7)/C$8</f>
        <v>-620.99695660710836</v>
      </c>
      <c r="F215" s="1">
        <f>ROUND(2*E215,0)/2</f>
        <v>-621</v>
      </c>
      <c r="G215" s="1">
        <f>+C215-(C$7+F215*C$8)</f>
        <v>3.7200000006123446E-3</v>
      </c>
      <c r="H215" s="1">
        <f>G215</f>
        <v>3.7200000006123446E-3</v>
      </c>
      <c r="P215" s="114">
        <f>C215-15018.5</f>
        <v>30390.868999999999</v>
      </c>
      <c r="Z215" s="1" t="s">
        <v>72</v>
      </c>
    </row>
    <row r="216" spans="1:26" x14ac:dyDescent="0.2">
      <c r="A216" s="27" t="s">
        <v>105</v>
      </c>
      <c r="C216" s="26">
        <v>45409.372000000003</v>
      </c>
      <c r="D216" s="26"/>
      <c r="E216" s="1">
        <f>+(C216-C$7)/C$8</f>
        <v>-620.99450225799819</v>
      </c>
      <c r="F216" s="1">
        <f>ROUND(2*E216,0)/2</f>
        <v>-621</v>
      </c>
      <c r="G216" s="1">
        <f>+C216-(C$7+F216*C$8)</f>
        <v>6.7200000048615038E-3</v>
      </c>
      <c r="H216" s="1">
        <f>G216</f>
        <v>6.7200000048615038E-3</v>
      </c>
      <c r="J216" s="27"/>
      <c r="P216" s="114">
        <f>C216-15018.5</f>
        <v>30390.872000000003</v>
      </c>
      <c r="Z216" s="1" t="s">
        <v>72</v>
      </c>
    </row>
    <row r="217" spans="1:26" x14ac:dyDescent="0.2">
      <c r="A217" s="27" t="s">
        <v>75</v>
      </c>
      <c r="C217" s="26">
        <v>45416.697999999997</v>
      </c>
      <c r="D217" s="26"/>
      <c r="E217" s="1">
        <f>+(C217-C$7)/C$8</f>
        <v>-615.00098173964489</v>
      </c>
      <c r="F217" s="1">
        <f>ROUND(2*E217,0)/2</f>
        <v>-615</v>
      </c>
      <c r="G217" s="1">
        <f>+C217-(C$7+F217*C$8)</f>
        <v>-1.2000000060652383E-3</v>
      </c>
      <c r="I217" s="1">
        <f>G217</f>
        <v>-1.2000000060652383E-3</v>
      </c>
      <c r="P217" s="114">
        <f>C217-15018.5</f>
        <v>30398.197999999997</v>
      </c>
      <c r="Z217" s="1" t="s">
        <v>72</v>
      </c>
    </row>
    <row r="218" spans="1:26" x14ac:dyDescent="0.2">
      <c r="A218" s="27" t="s">
        <v>106</v>
      </c>
      <c r="C218" s="26">
        <v>45436.267</v>
      </c>
      <c r="D218" s="26"/>
      <c r="E218" s="1">
        <f>+(C218-C$7)/C$8</f>
        <v>-598.99126251718008</v>
      </c>
      <c r="F218" s="1">
        <f>ROUND(2*E218,0)/2</f>
        <v>-599</v>
      </c>
      <c r="G218" s="1">
        <f>+C218-(C$7+F218*C$8)</f>
        <v>1.0679999999410938E-2</v>
      </c>
      <c r="H218" s="1">
        <f>G218</f>
        <v>1.0679999999410938E-2</v>
      </c>
      <c r="P218" s="114">
        <f>C218-15018.5</f>
        <v>30417.767</v>
      </c>
      <c r="Z218" s="1" t="s">
        <v>72</v>
      </c>
    </row>
    <row r="219" spans="1:26" x14ac:dyDescent="0.2">
      <c r="A219" s="27" t="s">
        <v>107</v>
      </c>
      <c r="C219" s="26">
        <v>45646.499000000003</v>
      </c>
      <c r="D219" s="26"/>
      <c r="E219" s="1">
        <f>+(C219-C$7)/C$8</f>
        <v>-426.99702205641404</v>
      </c>
      <c r="F219" s="1">
        <f>ROUND(2*E219,0)/2</f>
        <v>-427</v>
      </c>
      <c r="G219" s="1">
        <f>+C219-(C$7+F219*C$8)</f>
        <v>3.6400000026333146E-3</v>
      </c>
      <c r="H219" s="1">
        <f>G219</f>
        <v>3.6400000026333146E-3</v>
      </c>
      <c r="J219" s="27"/>
      <c r="P219" s="114">
        <f>C219-15018.5</f>
        <v>30627.999000000003</v>
      </c>
      <c r="Z219" s="1" t="s">
        <v>72</v>
      </c>
    </row>
    <row r="220" spans="1:26" x14ac:dyDescent="0.2">
      <c r="A220" s="27" t="s">
        <v>108</v>
      </c>
      <c r="C220" s="26">
        <v>45711.281999999999</v>
      </c>
      <c r="D220" s="26"/>
      <c r="E220" s="1">
        <f>+(C220-C$7)/C$8</f>
        <v>-373.99698933176273</v>
      </c>
      <c r="F220" s="1">
        <f>ROUND(2*E220,0)/2</f>
        <v>-374</v>
      </c>
      <c r="G220" s="1">
        <f>+C220-(C$7+F220*C$8)</f>
        <v>3.6800000016228296E-3</v>
      </c>
      <c r="H220" s="1">
        <f>G220</f>
        <v>3.6800000016228296E-3</v>
      </c>
      <c r="P220" s="114">
        <f>C220-15018.5</f>
        <v>30692.781999999999</v>
      </c>
      <c r="Z220" s="1" t="s">
        <v>72</v>
      </c>
    </row>
    <row r="221" spans="1:26" x14ac:dyDescent="0.2">
      <c r="A221" s="27" t="s">
        <v>75</v>
      </c>
      <c r="C221" s="26">
        <v>45762.618000000002</v>
      </c>
      <c r="D221" s="26"/>
      <c r="E221" s="1">
        <f>+(C221-C$7)/C$8</f>
        <v>-331.99816741933148</v>
      </c>
      <c r="F221" s="1">
        <f>ROUND(2*E221,0)/2</f>
        <v>-332</v>
      </c>
      <c r="G221" s="1">
        <f>+C221-(C$7+F221*C$8)</f>
        <v>2.2400000016205013E-3</v>
      </c>
      <c r="I221" s="1">
        <f>G221</f>
        <v>2.2400000016205013E-3</v>
      </c>
      <c r="P221" s="114">
        <f>C221-15018.5</f>
        <v>30744.118000000002</v>
      </c>
      <c r="Z221" s="1" t="s">
        <v>72</v>
      </c>
    </row>
    <row r="222" spans="1:26" x14ac:dyDescent="0.2">
      <c r="A222" s="27" t="s">
        <v>75</v>
      </c>
      <c r="C222" s="26">
        <v>45762.625</v>
      </c>
      <c r="D222" s="26"/>
      <c r="E222" s="1">
        <f>+(C222-C$7)/C$8</f>
        <v>-331.99244060475115</v>
      </c>
      <c r="F222" s="1">
        <f>ROUND(2*E222,0)/2</f>
        <v>-332</v>
      </c>
      <c r="G222" s="1">
        <f>+C222-(C$7+F222*C$8)</f>
        <v>9.2399999994086102E-3</v>
      </c>
      <c r="I222" s="1">
        <f>G222</f>
        <v>9.2399999994086102E-3</v>
      </c>
      <c r="P222" s="114">
        <f>C222-15018.5</f>
        <v>30744.125</v>
      </c>
      <c r="Z222" s="1" t="s">
        <v>72</v>
      </c>
    </row>
    <row r="223" spans="1:26" x14ac:dyDescent="0.2">
      <c r="A223" s="27" t="s">
        <v>109</v>
      </c>
      <c r="C223" s="26">
        <v>45766.279000000002</v>
      </c>
      <c r="D223" s="26"/>
      <c r="E223" s="1">
        <f>+(C223-C$7)/C$8</f>
        <v>-329.00304339288988</v>
      </c>
      <c r="F223" s="1">
        <f>ROUND(2*E223,0)/2</f>
        <v>-329</v>
      </c>
      <c r="G223" s="1">
        <f>+C223-(C$7+F223*C$8)</f>
        <v>-3.7200000006123446E-3</v>
      </c>
      <c r="H223" s="1">
        <f>G223</f>
        <v>-3.7200000006123446E-3</v>
      </c>
      <c r="P223" s="114">
        <f>C223-15018.5</f>
        <v>30747.779000000002</v>
      </c>
      <c r="Z223" s="1" t="s">
        <v>72</v>
      </c>
    </row>
    <row r="224" spans="1:26" x14ac:dyDescent="0.2">
      <c r="A224" s="27" t="s">
        <v>109</v>
      </c>
      <c r="C224" s="26">
        <v>45783.400999999998</v>
      </c>
      <c r="D224" s="26"/>
      <c r="E224" s="1">
        <f>+(C224-C$7)/C$8</f>
        <v>-314.99525492506172</v>
      </c>
      <c r="F224" s="1">
        <f>ROUND(2*E224,0)/2</f>
        <v>-315</v>
      </c>
      <c r="G224" s="1">
        <f>+C224-(C$7+F224*C$8)</f>
        <v>5.7999999989988282E-3</v>
      </c>
      <c r="H224" s="1">
        <f>G224</f>
        <v>5.7999999989988282E-3</v>
      </c>
      <c r="J224" s="27"/>
      <c r="P224" s="114">
        <f>C224-15018.5</f>
        <v>30764.900999999998</v>
      </c>
      <c r="Z224" s="1" t="s">
        <v>72</v>
      </c>
    </row>
    <row r="225" spans="1:26" x14ac:dyDescent="0.2">
      <c r="A225" s="27" t="s">
        <v>109</v>
      </c>
      <c r="C225" s="26">
        <v>45783.402999999998</v>
      </c>
      <c r="D225" s="26"/>
      <c r="E225" s="1">
        <f>+(C225-C$7)/C$8</f>
        <v>-314.99361869232365</v>
      </c>
      <c r="F225" s="1">
        <f>ROUND(2*E225,0)/2</f>
        <v>-315</v>
      </c>
      <c r="G225" s="1">
        <f>+C225-(C$7+F225*C$8)</f>
        <v>7.7999999994062819E-3</v>
      </c>
      <c r="H225" s="1">
        <f>G225</f>
        <v>7.7999999994062819E-3</v>
      </c>
      <c r="J225" s="27"/>
      <c r="P225" s="114">
        <f>C225-15018.5</f>
        <v>30764.902999999998</v>
      </c>
      <c r="Z225" s="1" t="s">
        <v>72</v>
      </c>
    </row>
    <row r="226" spans="1:26" x14ac:dyDescent="0.2">
      <c r="A226" s="27" t="s">
        <v>109</v>
      </c>
      <c r="C226" s="26">
        <v>45805.402999999998</v>
      </c>
      <c r="D226" s="26"/>
      <c r="E226" s="1">
        <f>+(C226-C$7)/C$8</f>
        <v>-296.99505857713285</v>
      </c>
      <c r="F226" s="1">
        <f>ROUND(2*E226,0)/2</f>
        <v>-297</v>
      </c>
      <c r="G226" s="1">
        <f>+C226-(C$7+F226*C$8)</f>
        <v>6.0400000002118759E-3</v>
      </c>
      <c r="H226" s="1">
        <f>G226</f>
        <v>6.0400000002118759E-3</v>
      </c>
      <c r="J226" s="27"/>
      <c r="P226" s="114">
        <f>C226-15018.5</f>
        <v>30786.902999999998</v>
      </c>
      <c r="Z226" s="1" t="s">
        <v>72</v>
      </c>
    </row>
    <row r="227" spans="1:26" x14ac:dyDescent="0.2">
      <c r="A227" s="27" t="s">
        <v>109</v>
      </c>
      <c r="C227" s="26">
        <v>45805.406999999999</v>
      </c>
      <c r="D227" s="26"/>
      <c r="E227" s="1">
        <f>+(C227-C$7)/C$8</f>
        <v>-296.99178611165672</v>
      </c>
      <c r="F227" s="1">
        <f>ROUND(2*E227,0)/2</f>
        <v>-297</v>
      </c>
      <c r="G227" s="1">
        <f>+C227-(C$7+F227*C$8)</f>
        <v>1.0040000001026783E-2</v>
      </c>
      <c r="H227" s="1">
        <f>G227</f>
        <v>1.0040000001026783E-2</v>
      </c>
      <c r="J227" s="27"/>
      <c r="P227" s="114">
        <f>C227-15018.5</f>
        <v>30786.906999999999</v>
      </c>
      <c r="Z227" s="1" t="s">
        <v>72</v>
      </c>
    </row>
    <row r="228" spans="1:26" x14ac:dyDescent="0.2">
      <c r="A228" s="27" t="s">
        <v>109</v>
      </c>
      <c r="C228" s="26">
        <v>45816.398999999998</v>
      </c>
      <c r="D228" s="26"/>
      <c r="E228" s="1">
        <f>+(C228-C$7)/C$8</f>
        <v>-287.99905098501364</v>
      </c>
      <c r="F228" s="1">
        <f>ROUND(2*E228,0)/2</f>
        <v>-288</v>
      </c>
      <c r="G228" s="1">
        <f>+C228-(C$7+F228*C$8)</f>
        <v>1.1599999997997656E-3</v>
      </c>
      <c r="H228" s="1">
        <f>G228</f>
        <v>1.1599999997997656E-3</v>
      </c>
      <c r="P228" s="114">
        <f>C228-15018.5</f>
        <v>30797.898999999998</v>
      </c>
      <c r="Z228" s="1" t="s">
        <v>72</v>
      </c>
    </row>
    <row r="229" spans="1:26" x14ac:dyDescent="0.2">
      <c r="A229" s="27" t="s">
        <v>110</v>
      </c>
      <c r="C229" s="26">
        <v>45816.402000000002</v>
      </c>
      <c r="D229" s="26"/>
      <c r="E229" s="1">
        <f>+(C229-C$7)/C$8</f>
        <v>-287.99659663590353</v>
      </c>
      <c r="F229" s="1">
        <f>ROUND(2*E229,0)/2</f>
        <v>-288</v>
      </c>
      <c r="G229" s="1">
        <f>+C229-(C$7+F229*C$8)</f>
        <v>4.1600000040489249E-3</v>
      </c>
      <c r="H229" s="1">
        <f>G229</f>
        <v>4.1600000040489249E-3</v>
      </c>
      <c r="P229" s="114">
        <f>C229-15018.5</f>
        <v>30797.902000000002</v>
      </c>
      <c r="Z229" s="1" t="s">
        <v>72</v>
      </c>
    </row>
    <row r="230" spans="1:26" x14ac:dyDescent="0.2">
      <c r="A230" s="27" t="s">
        <v>75</v>
      </c>
      <c r="C230" s="26">
        <v>45817.618000000002</v>
      </c>
      <c r="D230" s="26"/>
      <c r="E230" s="1">
        <f>+(C230-C$7)/C$8</f>
        <v>-287.00176713135448</v>
      </c>
      <c r="F230" s="1">
        <f>ROUND(2*E230,0)/2</f>
        <v>-287</v>
      </c>
      <c r="G230" s="1">
        <f>+C230-(C$7+F230*C$8)</f>
        <v>-2.1599999963655137E-3</v>
      </c>
      <c r="I230" s="1">
        <f>G230</f>
        <v>-2.1599999963655137E-3</v>
      </c>
      <c r="P230" s="114">
        <f>C230-15018.5</f>
        <v>30799.118000000002</v>
      </c>
      <c r="Z230" s="1" t="s">
        <v>72</v>
      </c>
    </row>
    <row r="231" spans="1:26" x14ac:dyDescent="0.2">
      <c r="A231" s="27" t="s">
        <v>110</v>
      </c>
      <c r="C231" s="26">
        <v>45817.637000000002</v>
      </c>
      <c r="D231" s="26"/>
      <c r="E231" s="1">
        <f>+(C231-C$7)/C$8</f>
        <v>-286.98622292034577</v>
      </c>
      <c r="F231" s="1">
        <f>ROUND(2*E231,0)/2</f>
        <v>-287</v>
      </c>
      <c r="G231" s="1">
        <f>+C231-(C$7+F231*C$8)</f>
        <v>1.6840000003867317E-2</v>
      </c>
      <c r="H231" s="1">
        <f>G231</f>
        <v>1.6840000003867317E-2</v>
      </c>
      <c r="P231" s="114">
        <f>C231-15018.5</f>
        <v>30799.137000000002</v>
      </c>
      <c r="Z231" s="1" t="s">
        <v>72</v>
      </c>
    </row>
    <row r="232" spans="1:26" x14ac:dyDescent="0.2">
      <c r="A232" s="27" t="s">
        <v>75</v>
      </c>
      <c r="C232" s="26">
        <v>45839.627999999997</v>
      </c>
      <c r="D232" s="26"/>
      <c r="E232" s="1">
        <f>+(C232-C$7)/C$8</f>
        <v>-268.99502585247927</v>
      </c>
      <c r="F232" s="1">
        <f>ROUND(2*E232,0)/2</f>
        <v>-269</v>
      </c>
      <c r="G232" s="1">
        <f>+C232-(C$7+F232*C$8)</f>
        <v>6.0799999992013909E-3</v>
      </c>
      <c r="I232" s="1">
        <f>G232</f>
        <v>6.0799999992013909E-3</v>
      </c>
      <c r="P232" s="114">
        <f>C232-15018.5</f>
        <v>30821.127999999997</v>
      </c>
      <c r="V232" s="27"/>
      <c r="W232" s="27"/>
      <c r="X232" s="27"/>
      <c r="Z232" s="1" t="s">
        <v>72</v>
      </c>
    </row>
    <row r="233" spans="1:26" x14ac:dyDescent="0.2">
      <c r="A233" s="27" t="s">
        <v>111</v>
      </c>
      <c r="C233" s="26">
        <v>45871.396000000001</v>
      </c>
      <c r="D233" s="26"/>
      <c r="E233" s="1">
        <f>+(C233-C$7)/C$8</f>
        <v>-243.00510504614078</v>
      </c>
      <c r="F233" s="1">
        <f>ROUND(2*E233,0)/2</f>
        <v>-243</v>
      </c>
      <c r="G233" s="1">
        <f>+C233-(C$7+F233*C$8)</f>
        <v>-6.2399999951594509E-3</v>
      </c>
      <c r="H233" s="1">
        <f>G233</f>
        <v>-6.2399999951594509E-3</v>
      </c>
      <c r="P233" s="114">
        <f>C233-15018.5</f>
        <v>30852.896000000001</v>
      </c>
      <c r="V233" s="27"/>
      <c r="W233" s="27"/>
      <c r="X233" s="27"/>
      <c r="Z233" s="1" t="s">
        <v>72</v>
      </c>
    </row>
    <row r="234" spans="1:26" x14ac:dyDescent="0.2">
      <c r="A234" s="27" t="s">
        <v>112</v>
      </c>
      <c r="C234" s="26">
        <v>46047.415999999997</v>
      </c>
      <c r="D234" s="26"/>
      <c r="E234" s="1">
        <f>+(C234-C$7)/C$8</f>
        <v>-99.000261797239702</v>
      </c>
      <c r="F234" s="1">
        <f>ROUND(2*E234,0)/2</f>
        <v>-99</v>
      </c>
      <c r="G234" s="1">
        <f>+C234-(C$7+F234*C$8)</f>
        <v>-3.1999999919207767E-4</v>
      </c>
      <c r="H234" s="1">
        <f>G234</f>
        <v>-3.1999999919207767E-4</v>
      </c>
      <c r="P234" s="114">
        <f>C234-15018.5</f>
        <v>31028.915999999997</v>
      </c>
      <c r="V234" s="27"/>
      <c r="W234" s="27"/>
      <c r="X234" s="27"/>
      <c r="Z234" s="1" t="s">
        <v>72</v>
      </c>
    </row>
    <row r="235" spans="1:26" x14ac:dyDescent="0.2">
      <c r="A235" s="27" t="s">
        <v>113</v>
      </c>
      <c r="C235" s="26">
        <v>46059.635999999999</v>
      </c>
      <c r="D235" s="26"/>
      <c r="E235" s="1">
        <f>+(C235-C$7)/C$8</f>
        <v>-89.002879769619142</v>
      </c>
      <c r="F235" s="1">
        <f>ROUND(2*E235,0)/2</f>
        <v>-89</v>
      </c>
      <c r="G235" s="1">
        <f>+C235-(C$7+F235*C$8)</f>
        <v>-3.5199999983888119E-3</v>
      </c>
      <c r="H235" s="1">
        <f>G235</f>
        <v>-3.5199999983888119E-3</v>
      </c>
      <c r="P235" s="114">
        <f>C235-15018.5</f>
        <v>31041.135999999999</v>
      </c>
      <c r="V235" s="27"/>
      <c r="W235" s="27"/>
      <c r="X235" s="27"/>
      <c r="Z235" s="1" t="s">
        <v>72</v>
      </c>
    </row>
    <row r="236" spans="1:26" x14ac:dyDescent="0.2">
      <c r="A236" s="27" t="s">
        <v>114</v>
      </c>
      <c r="C236" s="26">
        <v>46118.322</v>
      </c>
      <c r="D236" s="26"/>
      <c r="E236" s="1">
        <f>+(C236-C$7)/C$8</f>
        <v>-40.990902545977612</v>
      </c>
      <c r="F236" s="1">
        <f>ROUND(2*E236,0)/2</f>
        <v>-41</v>
      </c>
      <c r="G236" s="1">
        <f>+C236-(C$7+F236*C$8)</f>
        <v>1.1120000002847519E-2</v>
      </c>
      <c r="H236" s="1">
        <f>G236</f>
        <v>1.1120000002847519E-2</v>
      </c>
      <c r="P236" s="114">
        <f>C236-15018.5</f>
        <v>31099.822</v>
      </c>
      <c r="V236" s="27"/>
      <c r="W236" s="27"/>
      <c r="X236" s="27"/>
      <c r="Z236" s="1" t="s">
        <v>72</v>
      </c>
    </row>
    <row r="237" spans="1:26" x14ac:dyDescent="0.2">
      <c r="A237" s="27" t="s">
        <v>75</v>
      </c>
      <c r="C237" s="26">
        <v>46120.754999999997</v>
      </c>
      <c r="D237" s="26"/>
      <c r="E237" s="1">
        <f>+(C237-C$7)/C$8</f>
        <v>-39.000425420513523</v>
      </c>
      <c r="F237" s="1">
        <f>ROUND(2*E237,0)/2</f>
        <v>-39</v>
      </c>
      <c r="G237" s="1">
        <f>+C237-(C$7+F237*C$8)</f>
        <v>-5.2000000141561031E-4</v>
      </c>
      <c r="I237" s="1">
        <f>G237</f>
        <v>-5.2000000141561031E-4</v>
      </c>
      <c r="P237" s="114">
        <f>C237-15018.5</f>
        <v>31102.254999999997</v>
      </c>
      <c r="V237" s="27"/>
      <c r="W237" s="27"/>
      <c r="X237" s="27"/>
      <c r="Z237" s="1" t="s">
        <v>72</v>
      </c>
    </row>
    <row r="238" spans="1:26" x14ac:dyDescent="0.2">
      <c r="A238" s="27" t="s">
        <v>75</v>
      </c>
      <c r="C238" s="26">
        <v>46125.648000000001</v>
      </c>
      <c r="D238" s="26"/>
      <c r="E238" s="1">
        <f>+(C238-C$7)/C$8</f>
        <v>-34.997382027618322</v>
      </c>
      <c r="F238" s="1">
        <f>ROUND(2*E238,0)/2</f>
        <v>-35</v>
      </c>
      <c r="G238" s="1">
        <f>+C238-(C$7+F238*C$8)</f>
        <v>3.1999999991967343E-3</v>
      </c>
      <c r="I238" s="1">
        <f>G238</f>
        <v>3.1999999991967343E-3</v>
      </c>
      <c r="O238" s="1">
        <f ca="1">+C$11+C$12*$F238</f>
        <v>2.7861474381996376E-2</v>
      </c>
      <c r="P238" s="114">
        <f>C238-15018.5</f>
        <v>31107.148000000001</v>
      </c>
      <c r="V238" s="27"/>
      <c r="W238" s="27"/>
      <c r="X238" s="27"/>
      <c r="Z238" s="1" t="s">
        <v>72</v>
      </c>
    </row>
    <row r="239" spans="1:26" x14ac:dyDescent="0.2">
      <c r="A239" s="27" t="s">
        <v>115</v>
      </c>
      <c r="C239" s="26">
        <v>46168.425999999999</v>
      </c>
      <c r="D239" s="26" t="s">
        <v>116</v>
      </c>
      <c r="E239" s="1">
        <f>+(C239-C$7)/C$8</f>
        <v>0</v>
      </c>
      <c r="F239" s="1">
        <f>ROUND(2*E239,0)/2</f>
        <v>0</v>
      </c>
      <c r="G239" s="1">
        <f>+C239-(C$7+F239*C$8)</f>
        <v>0</v>
      </c>
      <c r="H239" s="1">
        <f>+G239</f>
        <v>0</v>
      </c>
      <c r="O239" s="1">
        <f ca="1">+C$11+C$12*$F239</f>
        <v>2.724789307906908E-2</v>
      </c>
      <c r="P239" s="114">
        <f>C239-15018.5</f>
        <v>31149.925999999999</v>
      </c>
      <c r="V239" s="27"/>
      <c r="W239" s="27"/>
      <c r="X239" s="27"/>
    </row>
    <row r="240" spans="1:26" x14ac:dyDescent="0.2">
      <c r="A240" s="27" t="s">
        <v>112</v>
      </c>
      <c r="C240" s="26">
        <v>46168.430999999997</v>
      </c>
      <c r="D240" s="26"/>
      <c r="E240" s="1">
        <f>+(C240-C$7)/C$8</f>
        <v>4.0905818422186128E-3</v>
      </c>
      <c r="F240" s="1">
        <f>ROUND(2*E240,0)/2</f>
        <v>0</v>
      </c>
      <c r="G240" s="1">
        <f>+C240-(C$7+F240*C$8)</f>
        <v>4.9999999973806553E-3</v>
      </c>
      <c r="H240" s="1">
        <f>G240</f>
        <v>4.9999999973806553E-3</v>
      </c>
      <c r="J240" s="27"/>
      <c r="O240" s="1">
        <f ca="1">+C$11+C$12*$F240</f>
        <v>2.724789307906908E-2</v>
      </c>
      <c r="P240" s="114">
        <f>C240-15018.5</f>
        <v>31149.930999999997</v>
      </c>
      <c r="V240" s="27"/>
      <c r="W240" s="27"/>
      <c r="X240" s="27"/>
      <c r="Z240" s="1" t="s">
        <v>72</v>
      </c>
    </row>
    <row r="241" spans="1:26" x14ac:dyDescent="0.2">
      <c r="A241" s="27" t="s">
        <v>114</v>
      </c>
      <c r="C241" s="26">
        <v>46201.411999999997</v>
      </c>
      <c r="D241" s="26"/>
      <c r="E241" s="1">
        <f>+(C241-C$7)/C$8</f>
        <v>26.986386543619631</v>
      </c>
      <c r="F241" s="1">
        <f>ROUND(2*E241,0)/2</f>
        <v>27</v>
      </c>
      <c r="G241" s="1">
        <f>+C241-(C$7+F241*C$8)</f>
        <v>-1.6640000001643784E-2</v>
      </c>
      <c r="H241" s="1">
        <f>G241</f>
        <v>-1.6640000001643784E-2</v>
      </c>
      <c r="J241" s="27"/>
      <c r="O241" s="1">
        <f ca="1">+C$11+C$12*$F241</f>
        <v>2.6774558931096596E-2</v>
      </c>
      <c r="P241" s="114">
        <f>C241-15018.5</f>
        <v>31182.911999999997</v>
      </c>
      <c r="V241" s="27"/>
      <c r="W241" s="27"/>
      <c r="X241" s="27"/>
      <c r="Z241" s="1" t="s">
        <v>72</v>
      </c>
    </row>
    <row r="242" spans="1:26" x14ac:dyDescent="0.2">
      <c r="A242" s="27" t="s">
        <v>75</v>
      </c>
      <c r="C242" s="26">
        <v>46494.788</v>
      </c>
      <c r="D242" s="26"/>
      <c r="E242" s="1">
        <f>+(C242-C$7)/C$8</f>
        <v>267.00209437790511</v>
      </c>
      <c r="F242" s="1">
        <f>ROUND(2*E242,0)/2</f>
        <v>267</v>
      </c>
      <c r="G242" s="1">
        <f>+C242-(C$7+F242*C$8)</f>
        <v>2.5600000008125789E-3</v>
      </c>
      <c r="I242" s="1">
        <f>G242</f>
        <v>2.5600000008125789E-3</v>
      </c>
      <c r="O242" s="1">
        <f ca="1">+C$11+C$12*$F242</f>
        <v>2.2567144282452285E-2</v>
      </c>
      <c r="P242" s="114">
        <f>C242-15018.5</f>
        <v>31476.288</v>
      </c>
      <c r="V242" s="27"/>
      <c r="W242" s="27"/>
      <c r="X242" s="27"/>
      <c r="Z242" s="1" t="s">
        <v>72</v>
      </c>
    </row>
    <row r="243" spans="1:26" x14ac:dyDescent="0.2">
      <c r="A243" s="27" t="s">
        <v>117</v>
      </c>
      <c r="C243" s="26">
        <v>46553.451999999997</v>
      </c>
      <c r="D243" s="26"/>
      <c r="E243" s="1">
        <f>+(C243-C$7)/C$8</f>
        <v>314.99607304142779</v>
      </c>
      <c r="F243" s="1">
        <f>ROUND(2*E243,0)/2</f>
        <v>315</v>
      </c>
      <c r="G243" s="1">
        <f>+C243-(C$7+F243*C$8)</f>
        <v>-4.8000000024330802E-3</v>
      </c>
      <c r="H243" s="1">
        <f>G243</f>
        <v>-4.8000000024330802E-3</v>
      </c>
      <c r="O243" s="1">
        <f ca="1">+C$11+C$12*$F243</f>
        <v>2.1725661352723424E-2</v>
      </c>
      <c r="P243" s="114">
        <f>C243-15018.5</f>
        <v>31534.951999999997</v>
      </c>
      <c r="V243" s="27"/>
      <c r="W243" s="27"/>
      <c r="X243" s="27"/>
      <c r="Z243" s="1" t="s">
        <v>72</v>
      </c>
    </row>
    <row r="244" spans="1:26" x14ac:dyDescent="0.2">
      <c r="A244" s="27" t="s">
        <v>117</v>
      </c>
      <c r="C244" s="26">
        <v>46553.457999999999</v>
      </c>
      <c r="D244" s="26"/>
      <c r="E244" s="1">
        <f>+(C244-C$7)/C$8</f>
        <v>315.00098173964199</v>
      </c>
      <c r="F244" s="1">
        <f>ROUND(2*E244,0)/2</f>
        <v>315</v>
      </c>
      <c r="G244" s="1">
        <f>+C244-(C$7+F244*C$8)</f>
        <v>1.1999999987892807E-3</v>
      </c>
      <c r="H244" s="1">
        <f>G244</f>
        <v>1.1999999987892807E-3</v>
      </c>
      <c r="O244" s="1">
        <f ca="1">+C$11+C$12*$F244</f>
        <v>2.1725661352723424E-2</v>
      </c>
      <c r="P244" s="114">
        <f>C244-15018.5</f>
        <v>31534.957999999999</v>
      </c>
      <c r="V244" s="27"/>
      <c r="W244" s="27"/>
      <c r="X244" s="27"/>
      <c r="Z244" s="1" t="s">
        <v>72</v>
      </c>
    </row>
    <row r="245" spans="1:26" x14ac:dyDescent="0.2">
      <c r="A245" s="27" t="s">
        <v>117</v>
      </c>
      <c r="C245" s="26">
        <v>46553.459000000003</v>
      </c>
      <c r="D245" s="26"/>
      <c r="E245" s="1">
        <f>+(C245-C$7)/C$8</f>
        <v>315.00179985601403</v>
      </c>
      <c r="F245" s="1">
        <f>ROUND(2*E245,0)/2</f>
        <v>315</v>
      </c>
      <c r="G245" s="1">
        <f>+C245-(C$7+F245*C$8)</f>
        <v>2.2000000026309863E-3</v>
      </c>
      <c r="H245" s="1">
        <f>G245</f>
        <v>2.2000000026309863E-3</v>
      </c>
      <c r="O245" s="1">
        <f ca="1">+C$11+C$12*$F245</f>
        <v>2.1725661352723424E-2</v>
      </c>
      <c r="P245" s="114">
        <f>C245-15018.5</f>
        <v>31534.959000000003</v>
      </c>
      <c r="V245" s="27"/>
      <c r="W245" s="27"/>
      <c r="X245" s="27"/>
      <c r="Z245" s="1" t="s">
        <v>72</v>
      </c>
    </row>
    <row r="246" spans="1:26" x14ac:dyDescent="0.2">
      <c r="A246" s="27" t="s">
        <v>117</v>
      </c>
      <c r="C246" s="26">
        <v>46553.46</v>
      </c>
      <c r="D246" s="26"/>
      <c r="E246" s="1">
        <f>+(C246-C$7)/C$8</f>
        <v>315.00261797238011</v>
      </c>
      <c r="F246" s="1">
        <f>ROUND(2*E246,0)/2</f>
        <v>315</v>
      </c>
      <c r="G246" s="1">
        <f>+C246-(C$7+F246*C$8)</f>
        <v>3.1999999991967343E-3</v>
      </c>
      <c r="H246" s="1">
        <f>G246</f>
        <v>3.1999999991967343E-3</v>
      </c>
      <c r="O246" s="1">
        <f ca="1">+C$11+C$12*$F246</f>
        <v>2.1725661352723424E-2</v>
      </c>
      <c r="P246" s="114">
        <f>C246-15018.5</f>
        <v>31534.959999999999</v>
      </c>
      <c r="V246" s="27"/>
      <c r="W246" s="27"/>
      <c r="X246" s="27"/>
      <c r="Z246" s="1" t="s">
        <v>72</v>
      </c>
    </row>
    <row r="247" spans="1:26" x14ac:dyDescent="0.2">
      <c r="A247" s="27" t="s">
        <v>75</v>
      </c>
      <c r="C247" s="26">
        <v>46560.79</v>
      </c>
      <c r="D247" s="26"/>
      <c r="E247" s="1">
        <f>+(C247-C$7)/C$8</f>
        <v>320.99941095621551</v>
      </c>
      <c r="F247" s="1">
        <f>ROUND(2*E247,0)/2</f>
        <v>321</v>
      </c>
      <c r="G247" s="1">
        <f>+C247-(C$7+F247*C$8)</f>
        <v>-7.1999999636318535E-4</v>
      </c>
      <c r="I247" s="1">
        <f>G247</f>
        <v>-7.1999999636318535E-4</v>
      </c>
      <c r="O247" s="1">
        <f ca="1">+C$11+C$12*$F247</f>
        <v>2.1620475986507317E-2</v>
      </c>
      <c r="P247" s="114">
        <f>C247-15018.5</f>
        <v>31542.29</v>
      </c>
      <c r="V247" s="27"/>
      <c r="W247" s="27"/>
      <c r="X247" s="27"/>
      <c r="Z247" s="1" t="s">
        <v>72</v>
      </c>
    </row>
    <row r="248" spans="1:26" x14ac:dyDescent="0.2">
      <c r="A248" s="27" t="s">
        <v>118</v>
      </c>
      <c r="C248" s="26">
        <v>46807.701000000001</v>
      </c>
      <c r="D248" s="26"/>
      <c r="E248" s="1">
        <f>+(C248-C$7)/C$8</f>
        <v>523.00134171084608</v>
      </c>
      <c r="F248" s="1">
        <f>ROUND(2*E248,0)/2</f>
        <v>523</v>
      </c>
      <c r="G248" s="1">
        <f>+C248-(C$7+F248*C$8)</f>
        <v>1.640000002225861E-3</v>
      </c>
      <c r="H248" s="1">
        <f>G248</f>
        <v>1.640000002225861E-3</v>
      </c>
      <c r="J248" s="27"/>
      <c r="O248" s="1">
        <f ca="1">+C$11+C$12*$F248</f>
        <v>1.8079235323898355E-2</v>
      </c>
      <c r="P248" s="114">
        <f>C248-15018.5</f>
        <v>31789.201000000001</v>
      </c>
      <c r="Z248" s="1" t="s">
        <v>72</v>
      </c>
    </row>
    <row r="249" spans="1:26" x14ac:dyDescent="0.2">
      <c r="A249" s="27" t="s">
        <v>75</v>
      </c>
      <c r="C249" s="26">
        <v>46868.805999999997</v>
      </c>
      <c r="D249" s="26"/>
      <c r="E249" s="1">
        <f>+(C249-C$7)/C$8</f>
        <v>572.99234243078513</v>
      </c>
      <c r="F249" s="1">
        <f>ROUND(2*E249,0)/2</f>
        <v>573</v>
      </c>
      <c r="G249" s="1">
        <f>+C249-(C$7+F249*C$8)</f>
        <v>-9.3600000036531128E-3</v>
      </c>
      <c r="I249" s="1">
        <f>G249</f>
        <v>-9.3600000036531128E-3</v>
      </c>
      <c r="O249" s="1">
        <f ca="1">+C$11+C$12*$F249</f>
        <v>1.7202690605430788E-2</v>
      </c>
      <c r="P249" s="114">
        <f>C249-15018.5</f>
        <v>31850.305999999997</v>
      </c>
      <c r="Z249" s="1" t="s">
        <v>72</v>
      </c>
    </row>
    <row r="250" spans="1:26" x14ac:dyDescent="0.2">
      <c r="A250" s="27" t="s">
        <v>75</v>
      </c>
      <c r="C250" s="26">
        <v>46879.817999999999</v>
      </c>
      <c r="D250" s="26"/>
      <c r="E250" s="1">
        <f>+(C250-C$7)/C$8</f>
        <v>582.00143988480909</v>
      </c>
      <c r="F250" s="1">
        <f>ROUND(2*E250,0)/2</f>
        <v>582</v>
      </c>
      <c r="G250" s="1">
        <f>+C250-(C$7+F250*C$8)</f>
        <v>1.759999999194406E-3</v>
      </c>
      <c r="I250" s="1">
        <f>G250</f>
        <v>1.759999999194406E-3</v>
      </c>
      <c r="O250" s="1">
        <f ca="1">+C$11+C$12*$F250</f>
        <v>1.7044912556106628E-2</v>
      </c>
      <c r="P250" s="114">
        <f>C250-15018.5</f>
        <v>31861.317999999999</v>
      </c>
      <c r="Z250" s="1" t="s">
        <v>72</v>
      </c>
    </row>
    <row r="251" spans="1:26" x14ac:dyDescent="0.2">
      <c r="A251" s="27" t="s">
        <v>75</v>
      </c>
      <c r="C251" s="26">
        <v>46895.705999999998</v>
      </c>
      <c r="D251" s="26"/>
      <c r="E251" s="1">
        <f>+(C251-C$7)/C$8</f>
        <v>594.99967275345148</v>
      </c>
      <c r="F251" s="1">
        <f>ROUND(2*E251,0)/2</f>
        <v>595</v>
      </c>
      <c r="G251" s="1">
        <f>+C251-(C$7+F251*C$8)</f>
        <v>-4.0000000444706529E-4</v>
      </c>
      <c r="I251" s="1">
        <f>G251</f>
        <v>-4.0000000444706529E-4</v>
      </c>
      <c r="O251" s="1">
        <f ca="1">+C$11+C$12*$F251</f>
        <v>1.6817010929305064E-2</v>
      </c>
      <c r="P251" s="114">
        <f>C251-15018.5</f>
        <v>31877.205999999998</v>
      </c>
      <c r="Z251" s="1" t="s">
        <v>72</v>
      </c>
    </row>
    <row r="252" spans="1:26" x14ac:dyDescent="0.2">
      <c r="A252" s="27" t="s">
        <v>119</v>
      </c>
      <c r="C252" s="26">
        <v>46910.374000000003</v>
      </c>
      <c r="D252" s="26"/>
      <c r="E252" s="1">
        <f>+(C252-C$7)/C$8</f>
        <v>606.99980365207466</v>
      </c>
      <c r="F252" s="1">
        <f>ROUND(2*E252,0)/2</f>
        <v>607</v>
      </c>
      <c r="G252" s="1">
        <f>+C252-(C$7+F252*C$8)</f>
        <v>-2.3999999393709004E-4</v>
      </c>
      <c r="H252" s="1">
        <f>G252</f>
        <v>-2.3999999393709004E-4</v>
      </c>
      <c r="O252" s="1">
        <f ca="1">+C$11+C$12*$F252</f>
        <v>1.6606640196872847E-2</v>
      </c>
      <c r="P252" s="114">
        <f>C252-15018.5</f>
        <v>31891.874000000003</v>
      </c>
      <c r="Z252" s="1" t="s">
        <v>72</v>
      </c>
    </row>
    <row r="253" spans="1:26" x14ac:dyDescent="0.2">
      <c r="A253" s="27" t="s">
        <v>119</v>
      </c>
      <c r="C253" s="26">
        <v>46910.383999999998</v>
      </c>
      <c r="D253" s="26"/>
      <c r="E253" s="1">
        <f>+(C253-C$7)/C$8</f>
        <v>607.00798481575907</v>
      </c>
      <c r="F253" s="1">
        <f>ROUND(2*E253,0)/2</f>
        <v>607</v>
      </c>
      <c r="G253" s="1">
        <f>+C253-(C$7+F253*C$8)</f>
        <v>9.7600000008242205E-3</v>
      </c>
      <c r="H253" s="1">
        <f>G253</f>
        <v>9.7600000008242205E-3</v>
      </c>
      <c r="O253" s="1">
        <f ca="1">+C$11+C$12*$F253</f>
        <v>1.6606640196872847E-2</v>
      </c>
      <c r="P253" s="114">
        <f>C253-15018.5</f>
        <v>31891.883999999998</v>
      </c>
      <c r="Z253" s="1" t="s">
        <v>72</v>
      </c>
    </row>
    <row r="254" spans="1:26" x14ac:dyDescent="0.2">
      <c r="A254" s="27" t="s">
        <v>75</v>
      </c>
      <c r="C254" s="26">
        <v>46911.595000000001</v>
      </c>
      <c r="D254" s="26"/>
      <c r="E254" s="1">
        <f>+(C254-C$7)/C$8</f>
        <v>607.99872373846586</v>
      </c>
      <c r="F254" s="1">
        <f>ROUND(2*E254,0)/2</f>
        <v>608</v>
      </c>
      <c r="G254" s="1">
        <f>+C254-(C$7+F254*C$8)</f>
        <v>-1.5599999969708733E-3</v>
      </c>
      <c r="I254" s="1">
        <f>G254</f>
        <v>-1.5599999969708733E-3</v>
      </c>
      <c r="O254" s="1">
        <f ca="1">+C$11+C$12*$F254</f>
        <v>1.6589109302503496E-2</v>
      </c>
      <c r="P254" s="114">
        <f>C254-15018.5</f>
        <v>31893.095000000001</v>
      </c>
      <c r="Z254" s="1" t="s">
        <v>72</v>
      </c>
    </row>
    <row r="255" spans="1:26" x14ac:dyDescent="0.2">
      <c r="A255" s="27" t="s">
        <v>119</v>
      </c>
      <c r="C255" s="26">
        <v>46916.485999999997</v>
      </c>
      <c r="D255" s="26"/>
      <c r="E255" s="1">
        <f>+(C255-C$7)/C$8</f>
        <v>612.00013089861704</v>
      </c>
      <c r="F255" s="1">
        <f>ROUND(2*E255,0)/2</f>
        <v>612</v>
      </c>
      <c r="G255" s="1">
        <f>+C255-(C$7+F255*C$8)</f>
        <v>1.5999999595806003E-4</v>
      </c>
      <c r="H255" s="1">
        <f>G255</f>
        <v>1.5999999595806003E-4</v>
      </c>
      <c r="O255" s="1">
        <f ca="1">+C$11+C$12*$F255</f>
        <v>1.6518985725026088E-2</v>
      </c>
      <c r="P255" s="114">
        <f>C255-15018.5</f>
        <v>31897.985999999997</v>
      </c>
      <c r="Z255" s="1" t="s">
        <v>72</v>
      </c>
    </row>
    <row r="256" spans="1:26" x14ac:dyDescent="0.2">
      <c r="A256" s="27" t="s">
        <v>120</v>
      </c>
      <c r="C256" s="26">
        <v>47169.506999999998</v>
      </c>
      <c r="D256" s="26"/>
      <c r="E256" s="1">
        <f>+(C256-C$7)/C$8</f>
        <v>819.0007526670579</v>
      </c>
      <c r="F256" s="1">
        <f>ROUND(2*E256,0)/2</f>
        <v>819</v>
      </c>
      <c r="G256" s="1">
        <f>+C256-(C$7+F256*C$8)</f>
        <v>9.1999999858671799E-4</v>
      </c>
      <c r="H256" s="1">
        <f>G256</f>
        <v>9.1999999858671799E-4</v>
      </c>
      <c r="O256" s="1">
        <f ca="1">+C$11+C$12*$F256</f>
        <v>1.2890090590570374E-2</v>
      </c>
      <c r="P256" s="114">
        <f>C256-15018.5</f>
        <v>32151.006999999998</v>
      </c>
      <c r="Z256" s="1" t="s">
        <v>72</v>
      </c>
    </row>
    <row r="257" spans="1:26" x14ac:dyDescent="0.2">
      <c r="A257" s="27" t="s">
        <v>75</v>
      </c>
      <c r="C257" s="26">
        <v>47170.726999999999</v>
      </c>
      <c r="D257" s="26"/>
      <c r="E257" s="1">
        <f>+(C257-C$7)/C$8</f>
        <v>819.99885463708313</v>
      </c>
      <c r="F257" s="1">
        <f>ROUND(2*E257,0)/2</f>
        <v>820</v>
      </c>
      <c r="G257" s="1">
        <f>+C257-(C$7+F257*C$8)</f>
        <v>-1.4000000010128133E-3</v>
      </c>
      <c r="I257" s="1">
        <f>G257</f>
        <v>-1.4000000010128133E-3</v>
      </c>
      <c r="O257" s="1">
        <f ca="1">+C$11+C$12*$F257</f>
        <v>1.2872559696201023E-2</v>
      </c>
      <c r="P257" s="114">
        <f>C257-15018.5</f>
        <v>32152.226999999999</v>
      </c>
      <c r="Z257" s="1" t="s">
        <v>72</v>
      </c>
    </row>
    <row r="258" spans="1:26" x14ac:dyDescent="0.2">
      <c r="A258" s="27" t="s">
        <v>75</v>
      </c>
      <c r="C258" s="26">
        <v>47197.616999999998</v>
      </c>
      <c r="D258" s="26"/>
      <c r="E258" s="1">
        <f>+(C258-C$7)/C$8</f>
        <v>841.99800379605904</v>
      </c>
      <c r="F258" s="1">
        <f>ROUND(2*E258,0)/2</f>
        <v>842</v>
      </c>
      <c r="G258" s="1">
        <f>+C258-(C$7+F258*C$8)</f>
        <v>-2.4400000038440339E-3</v>
      </c>
      <c r="I258" s="1">
        <f>G258</f>
        <v>-2.4400000038440339E-3</v>
      </c>
      <c r="O258" s="1">
        <f ca="1">+C$11+C$12*$F258</f>
        <v>1.2486880020075293E-2</v>
      </c>
      <c r="P258" s="114">
        <f>C258-15018.5</f>
        <v>32179.116999999998</v>
      </c>
      <c r="Z258" s="1" t="s">
        <v>72</v>
      </c>
    </row>
    <row r="259" spans="1:26" x14ac:dyDescent="0.2">
      <c r="A259" s="27" t="s">
        <v>75</v>
      </c>
      <c r="C259" s="26">
        <v>47197.624000000003</v>
      </c>
      <c r="D259" s="26"/>
      <c r="E259" s="1">
        <f>+(C259-C$7)/C$8</f>
        <v>842.00373061064522</v>
      </c>
      <c r="F259" s="1">
        <f>ROUND(2*E259,0)/2</f>
        <v>842</v>
      </c>
      <c r="G259" s="1">
        <f>+C259-(C$7+F259*C$8)</f>
        <v>4.5600000012200326E-3</v>
      </c>
      <c r="I259" s="1">
        <f>G259</f>
        <v>4.5600000012200326E-3</v>
      </c>
      <c r="O259" s="1">
        <f ca="1">+C$11+C$12*$F259</f>
        <v>1.2486880020075293E-2</v>
      </c>
      <c r="P259" s="114">
        <f>C259-15018.5</f>
        <v>32179.124000000003</v>
      </c>
      <c r="Z259" s="1" t="s">
        <v>72</v>
      </c>
    </row>
    <row r="260" spans="1:26" x14ac:dyDescent="0.2">
      <c r="A260" s="27" t="s">
        <v>75</v>
      </c>
      <c r="C260" s="26">
        <v>47203.724000000002</v>
      </c>
      <c r="D260" s="26"/>
      <c r="E260" s="1">
        <f>+(C260-C$7)/C$8</f>
        <v>846.99424046076513</v>
      </c>
      <c r="F260" s="1">
        <f>ROUND(2*E260,0)/2</f>
        <v>847</v>
      </c>
      <c r="G260" s="1">
        <f>+C260-(C$7+F260*C$8)</f>
        <v>-7.0399999967776239E-3</v>
      </c>
      <c r="I260" s="1">
        <f>G260</f>
        <v>-7.0399999967776239E-3</v>
      </c>
      <c r="O260" s="1">
        <f ca="1">+C$11+C$12*$F260</f>
        <v>1.2399225548228537E-2</v>
      </c>
      <c r="P260" s="114">
        <f>C260-15018.5</f>
        <v>32185.224000000002</v>
      </c>
      <c r="Z260" s="1" t="s">
        <v>72</v>
      </c>
    </row>
    <row r="261" spans="1:26" x14ac:dyDescent="0.2">
      <c r="A261" s="27" t="s">
        <v>121</v>
      </c>
      <c r="C261" s="26">
        <v>47235.498</v>
      </c>
      <c r="D261" s="26"/>
      <c r="E261" s="1">
        <f>+(C261-C$7)/C$8</f>
        <v>872.98906996531196</v>
      </c>
      <c r="F261" s="1">
        <f>ROUND(2*E261,0)/2</f>
        <v>873</v>
      </c>
      <c r="G261" s="1">
        <f>+C261-(C$7+F261*C$8)</f>
        <v>-1.3359999997192062E-2</v>
      </c>
      <c r="H261" s="1">
        <f>G261</f>
        <v>-1.3359999997192062E-2</v>
      </c>
      <c r="J261" s="27"/>
      <c r="O261" s="1">
        <f ca="1">+C$11+C$12*$F261</f>
        <v>1.1943422294625403E-2</v>
      </c>
      <c r="P261" s="114">
        <f>C261-15018.5</f>
        <v>32216.998</v>
      </c>
      <c r="Z261" s="1" t="s">
        <v>72</v>
      </c>
    </row>
    <row r="262" spans="1:26" x14ac:dyDescent="0.2">
      <c r="A262" s="27" t="s">
        <v>121</v>
      </c>
      <c r="C262" s="26">
        <v>47262.411</v>
      </c>
      <c r="D262" s="26"/>
      <c r="E262" s="1">
        <f>+(C262-C$7)/C$8</f>
        <v>895.00703580077277</v>
      </c>
      <c r="F262" s="1">
        <f>ROUND(2*E262,0)/2</f>
        <v>895</v>
      </c>
      <c r="G262" s="1">
        <f>+C262-(C$7+F262*C$8)</f>
        <v>8.6000000010244548E-3</v>
      </c>
      <c r="H262" s="1">
        <f>G262</f>
        <v>8.6000000010244548E-3</v>
      </c>
      <c r="O262" s="1">
        <f ca="1">+C$11+C$12*$F262</f>
        <v>1.1557742618499674E-2</v>
      </c>
      <c r="P262" s="114">
        <f>C262-15018.5</f>
        <v>32243.911</v>
      </c>
      <c r="Z262" s="1" t="s">
        <v>72</v>
      </c>
    </row>
    <row r="263" spans="1:26" x14ac:dyDescent="0.2">
      <c r="A263" s="27" t="s">
        <v>121</v>
      </c>
      <c r="C263" s="26">
        <v>47273.402000000002</v>
      </c>
      <c r="D263" s="26"/>
      <c r="E263" s="1">
        <f>+(C263-C$7)/C$8</f>
        <v>903.99895281104978</v>
      </c>
      <c r="F263" s="1">
        <f>ROUND(2*E263,0)/2</f>
        <v>904</v>
      </c>
      <c r="G263" s="1">
        <f>+C263-(C$7+F263*C$8)</f>
        <v>-1.2799999967683107E-3</v>
      </c>
      <c r="H263" s="1">
        <f>G263</f>
        <v>-1.2799999967683107E-3</v>
      </c>
      <c r="O263" s="1">
        <f ca="1">+C$11+C$12*$F263</f>
        <v>1.1399964569175514E-2</v>
      </c>
      <c r="P263" s="114">
        <f>C263-15018.5</f>
        <v>32254.902000000002</v>
      </c>
      <c r="Z263" s="1" t="s">
        <v>72</v>
      </c>
    </row>
    <row r="264" spans="1:26" x14ac:dyDescent="0.2">
      <c r="A264" s="27" t="s">
        <v>119</v>
      </c>
      <c r="C264" s="26">
        <v>47295.411</v>
      </c>
      <c r="D264" s="26"/>
      <c r="E264" s="1">
        <f>+(C264-C$7)/C$8</f>
        <v>922.00487597355891</v>
      </c>
      <c r="F264" s="1">
        <f>ROUND(2*E264,0)/2</f>
        <v>922</v>
      </c>
      <c r="G264" s="1">
        <f>+C264-(C$7+F264*C$8)</f>
        <v>5.9600000022328459E-3</v>
      </c>
      <c r="H264" s="1">
        <f>G264</f>
        <v>5.9600000022328459E-3</v>
      </c>
      <c r="O264" s="1">
        <f ca="1">+C$11+C$12*$F264</f>
        <v>1.1084408470527191E-2</v>
      </c>
      <c r="P264" s="114">
        <f>C264-15018.5</f>
        <v>32276.911</v>
      </c>
      <c r="Z264" s="1" t="s">
        <v>72</v>
      </c>
    </row>
    <row r="265" spans="1:26" x14ac:dyDescent="0.2">
      <c r="A265" s="27" t="s">
        <v>121</v>
      </c>
      <c r="C265" s="26">
        <v>47306.394999999997</v>
      </c>
      <c r="D265" s="26"/>
      <c r="E265" s="1">
        <f>+(C265-C$7)/C$8</f>
        <v>930.99106616924962</v>
      </c>
      <c r="F265" s="1">
        <f>ROUND(2*E265,0)/2</f>
        <v>931</v>
      </c>
      <c r="G265" s="1">
        <f>+C265-(C$7+F265*C$8)</f>
        <v>-1.0920000000623986E-2</v>
      </c>
      <c r="H265" s="1">
        <f>G265</f>
        <v>-1.0920000000623986E-2</v>
      </c>
      <c r="J265" s="27"/>
      <c r="O265" s="1">
        <f ca="1">+C$11+C$12*$F265</f>
        <v>1.0926630421203027E-2</v>
      </c>
      <c r="P265" s="114">
        <f>C265-15018.5</f>
        <v>32287.894999999997</v>
      </c>
      <c r="Z265" s="1" t="s">
        <v>72</v>
      </c>
    </row>
    <row r="266" spans="1:26" x14ac:dyDescent="0.2">
      <c r="A266" s="27" t="s">
        <v>122</v>
      </c>
      <c r="C266" s="26">
        <v>47516.65</v>
      </c>
      <c r="D266" s="26"/>
      <c r="E266" s="1">
        <f>+(C266-C$7)/C$8</f>
        <v>1103.0041233065006</v>
      </c>
      <c r="F266" s="1">
        <f>ROUND(2*E266,0)/2</f>
        <v>1103</v>
      </c>
      <c r="G266" s="1">
        <f>+C266-(C$7+F266*C$8)</f>
        <v>5.0400000036461279E-3</v>
      </c>
      <c r="H266" s="1">
        <f>G266</f>
        <v>5.0400000036461279E-3</v>
      </c>
      <c r="O266" s="1">
        <f ca="1">+C$11+C$12*$F266</f>
        <v>7.9113165896746059E-3</v>
      </c>
      <c r="P266" s="114">
        <f>C266-15018.5</f>
        <v>32498.15</v>
      </c>
      <c r="Z266" s="1" t="s">
        <v>72</v>
      </c>
    </row>
    <row r="267" spans="1:26" x14ac:dyDescent="0.2">
      <c r="A267" s="27" t="s">
        <v>123</v>
      </c>
      <c r="C267" s="26">
        <v>47592.423000000003</v>
      </c>
      <c r="D267" s="26"/>
      <c r="E267" s="1">
        <f>+(C267-C$7)/C$8</f>
        <v>1164.9952549250629</v>
      </c>
      <c r="F267" s="1">
        <f>ROUND(2*E267,0)/2</f>
        <v>1165</v>
      </c>
      <c r="G267" s="1">
        <f>+C267-(C$7+F267*C$8)</f>
        <v>-5.7999999989988282E-3</v>
      </c>
      <c r="H267" s="1">
        <f>G267</f>
        <v>-5.7999999989988282E-3</v>
      </c>
      <c r="O267" s="1">
        <f ca="1">+C$11+C$12*$F267</f>
        <v>6.8244011387748257E-3</v>
      </c>
      <c r="P267" s="114">
        <f>C267-15018.5</f>
        <v>32573.923000000003</v>
      </c>
      <c r="Z267" s="1" t="s">
        <v>72</v>
      </c>
    </row>
    <row r="268" spans="1:26" x14ac:dyDescent="0.2">
      <c r="A268" s="27" t="s">
        <v>123</v>
      </c>
      <c r="C268" s="26">
        <v>47597.31</v>
      </c>
      <c r="D268" s="26"/>
      <c r="E268" s="1">
        <f>+(C268-C$7)/C$8</f>
        <v>1168.9933896197379</v>
      </c>
      <c r="F268" s="1">
        <f>ROUND(2*E268,0)/2</f>
        <v>1169</v>
      </c>
      <c r="G268" s="1">
        <f>+C268-(C$7+F268*C$8)</f>
        <v>-8.0799999996088445E-3</v>
      </c>
      <c r="H268" s="1">
        <f>G268</f>
        <v>-8.0799999996088445E-3</v>
      </c>
      <c r="O268" s="1">
        <f ca="1">+C$11+C$12*$F268</f>
        <v>6.7542775612974212E-3</v>
      </c>
      <c r="P268" s="114">
        <f>C268-15018.5</f>
        <v>32578.809999999998</v>
      </c>
      <c r="Z268" s="1" t="s">
        <v>72</v>
      </c>
    </row>
    <row r="269" spans="1:26" x14ac:dyDescent="0.2">
      <c r="A269" s="27" t="s">
        <v>123</v>
      </c>
      <c r="C269" s="26">
        <v>47597.315999999999</v>
      </c>
      <c r="D269" s="26"/>
      <c r="E269" s="1">
        <f>+(C269-C$7)/C$8</f>
        <v>1168.9982983179523</v>
      </c>
      <c r="F269" s="1">
        <f>ROUND(2*E269,0)/2</f>
        <v>1169</v>
      </c>
      <c r="G269" s="1">
        <f>+C269-(C$7+F269*C$8)</f>
        <v>-2.0799999983864836E-3</v>
      </c>
      <c r="H269" s="1">
        <f>G269</f>
        <v>-2.0799999983864836E-3</v>
      </c>
      <c r="O269" s="1">
        <f ca="1">+C$11+C$12*$F269</f>
        <v>6.7542775612974212E-3</v>
      </c>
      <c r="P269" s="114">
        <f>C269-15018.5</f>
        <v>32578.815999999999</v>
      </c>
      <c r="Z269" s="1" t="s">
        <v>72</v>
      </c>
    </row>
    <row r="270" spans="1:26" x14ac:dyDescent="0.2">
      <c r="A270" s="27" t="s">
        <v>75</v>
      </c>
      <c r="C270" s="26">
        <v>47621.749000000003</v>
      </c>
      <c r="D270" s="26"/>
      <c r="E270" s="1">
        <f>+(C270-C$7)/C$8</f>
        <v>1188.987335558613</v>
      </c>
      <c r="F270" s="1">
        <f>ROUND(2*E270,0)/2</f>
        <v>1189</v>
      </c>
      <c r="G270" s="1">
        <f>+C270-(C$7+F270*C$8)</f>
        <v>-1.5479999994568061E-2</v>
      </c>
      <c r="I270" s="1">
        <f>G270</f>
        <v>-1.5479999994568061E-2</v>
      </c>
      <c r="O270" s="1">
        <f ca="1">+C$11+C$12*$F270</f>
        <v>6.4036596739103953E-3</v>
      </c>
      <c r="P270" s="114">
        <f>C270-15018.5</f>
        <v>32603.249000000003</v>
      </c>
      <c r="Z270" s="1" t="s">
        <v>72</v>
      </c>
    </row>
    <row r="271" spans="1:26" x14ac:dyDescent="0.2">
      <c r="A271" s="27" t="s">
        <v>124</v>
      </c>
      <c r="C271" s="26">
        <v>47922.446000000004</v>
      </c>
      <c r="D271" s="26"/>
      <c r="E271" s="1">
        <f>+(C271-C$7)/C$8</f>
        <v>1434.9924733294097</v>
      </c>
      <c r="F271" s="1">
        <f>ROUND(2*E271,0)/2</f>
        <v>1435</v>
      </c>
      <c r="G271" s="1">
        <f>+C271-(C$7+F271*C$8)</f>
        <v>-9.1999999931431375E-3</v>
      </c>
      <c r="H271" s="1">
        <f>G271</f>
        <v>-9.1999999931431375E-3</v>
      </c>
      <c r="O271" s="1">
        <f ca="1">+C$11+C$12*$F271</f>
        <v>2.0910596590499771E-3</v>
      </c>
      <c r="P271" s="114">
        <f>C271-15018.5</f>
        <v>32903.946000000004</v>
      </c>
      <c r="Z271" s="1" t="s">
        <v>72</v>
      </c>
    </row>
    <row r="272" spans="1:26" x14ac:dyDescent="0.2">
      <c r="A272" s="27" t="s">
        <v>124</v>
      </c>
      <c r="C272" s="26">
        <v>47944.451000000001</v>
      </c>
      <c r="D272" s="26"/>
      <c r="E272" s="1">
        <f>+(C272-C$7)/C$8</f>
        <v>1452.9951240264427</v>
      </c>
      <c r="F272" s="1">
        <f>ROUND(2*E272,0)/2</f>
        <v>1453</v>
      </c>
      <c r="G272" s="1">
        <f>+C272-(C$7+F272*C$8)</f>
        <v>-5.9599999949568883E-3</v>
      </c>
      <c r="H272" s="1">
        <f>G272</f>
        <v>-5.9599999949568883E-3</v>
      </c>
      <c r="O272" s="1">
        <f ca="1">+C$11+C$12*$F272</f>
        <v>1.7755035604016534E-3</v>
      </c>
      <c r="P272" s="114">
        <f>C272-15018.5</f>
        <v>32925.951000000001</v>
      </c>
      <c r="Z272" s="1" t="s">
        <v>72</v>
      </c>
    </row>
    <row r="273" spans="1:26" x14ac:dyDescent="0.2">
      <c r="A273" s="27" t="s">
        <v>125</v>
      </c>
      <c r="C273" s="26">
        <v>47944.453000000001</v>
      </c>
      <c r="D273" s="26"/>
      <c r="E273" s="1">
        <f>+(C273-C$7)/C$8</f>
        <v>1452.9967602591807</v>
      </c>
      <c r="F273" s="1">
        <f>ROUND(2*E273,0)/2</f>
        <v>1453</v>
      </c>
      <c r="G273" s="1">
        <f>+C273-(C$7+F273*C$8)</f>
        <v>-3.9599999945494346E-3</v>
      </c>
      <c r="H273" s="1">
        <f>G273</f>
        <v>-3.9599999945494346E-3</v>
      </c>
      <c r="O273" s="1">
        <f ca="1">+C$11+C$12*$F273</f>
        <v>1.7755035604016534E-3</v>
      </c>
      <c r="P273" s="114">
        <f>C273-15018.5</f>
        <v>32925.953000000001</v>
      </c>
      <c r="Z273" s="1" t="s">
        <v>72</v>
      </c>
    </row>
    <row r="274" spans="1:26" x14ac:dyDescent="0.2">
      <c r="A274" s="27" t="s">
        <v>125</v>
      </c>
      <c r="C274" s="26">
        <v>47944.468000000001</v>
      </c>
      <c r="D274" s="26"/>
      <c r="E274" s="1">
        <f>+(C274-C$7)/C$8</f>
        <v>1453.0090320047134</v>
      </c>
      <c r="F274" s="1">
        <f>ROUND(2*E274,0)/2</f>
        <v>1453</v>
      </c>
      <c r="G274" s="1">
        <f>+C274-(C$7+F274*C$8)</f>
        <v>1.1040000004868489E-2</v>
      </c>
      <c r="H274" s="1">
        <f>G274</f>
        <v>1.1040000004868489E-2</v>
      </c>
      <c r="O274" s="1">
        <f ca="1">+C$11+C$12*$F274</f>
        <v>1.7755035604016534E-3</v>
      </c>
      <c r="P274" s="114">
        <f>C274-15018.5</f>
        <v>32925.968000000001</v>
      </c>
      <c r="Z274" s="1" t="s">
        <v>72</v>
      </c>
    </row>
    <row r="275" spans="1:26" x14ac:dyDescent="0.2">
      <c r="A275" s="27" t="s">
        <v>124</v>
      </c>
      <c r="C275" s="26">
        <v>47955.445</v>
      </c>
      <c r="D275" s="26"/>
      <c r="E275" s="1">
        <f>+(C275-C$7)/C$8</f>
        <v>1461.9894953858238</v>
      </c>
      <c r="F275" s="1">
        <f>ROUND(2*E275,0)/2</f>
        <v>1462</v>
      </c>
      <c r="G275" s="1">
        <f>+C275-(C$7+F275*C$8)</f>
        <v>-1.284000000305241E-2</v>
      </c>
      <c r="H275" s="1">
        <f>G275</f>
        <v>-1.284000000305241E-2</v>
      </c>
      <c r="O275" s="1">
        <f ca="1">+C$11+C$12*$F275</f>
        <v>1.6177255110774932E-3</v>
      </c>
      <c r="P275" s="114">
        <f>C275-15018.5</f>
        <v>32936.945</v>
      </c>
      <c r="Z275" s="1" t="s">
        <v>72</v>
      </c>
    </row>
    <row r="276" spans="1:26" x14ac:dyDescent="0.2">
      <c r="A276" s="27" t="s">
        <v>126</v>
      </c>
      <c r="C276" s="26">
        <v>48010.455999999998</v>
      </c>
      <c r="D276" s="26"/>
      <c r="E276" s="1">
        <f>+(C276-C$7)/C$8</f>
        <v>1506.9948949538573</v>
      </c>
      <c r="F276" s="1">
        <f>ROUND(2*E276,0)/2</f>
        <v>1507</v>
      </c>
      <c r="G276" s="1">
        <f>+C276-(C$7+F276*C$8)</f>
        <v>-6.2400000024354085E-3</v>
      </c>
      <c r="H276" s="1">
        <f>G276</f>
        <v>-6.2400000024354085E-3</v>
      </c>
      <c r="O276" s="1">
        <f ca="1">+C$11+C$12*$F276</f>
        <v>8.2883526445668571E-4</v>
      </c>
      <c r="P276" s="114">
        <f>C276-15018.5</f>
        <v>32991.955999999998</v>
      </c>
      <c r="Z276" s="1" t="s">
        <v>72</v>
      </c>
    </row>
    <row r="277" spans="1:26" x14ac:dyDescent="0.2">
      <c r="A277" s="27" t="s">
        <v>75</v>
      </c>
      <c r="C277" s="26">
        <v>48033.667999999998</v>
      </c>
      <c r="D277" s="26"/>
      <c r="E277" s="1">
        <f>+(C277-C$7)/C$8</f>
        <v>1525.9850121081208</v>
      </c>
      <c r="F277" s="1">
        <f>ROUND(2*E277,0)/2</f>
        <v>1526</v>
      </c>
      <c r="G277" s="1">
        <f>+C277-(C$7+F277*C$8)</f>
        <v>-1.832000000285916E-2</v>
      </c>
      <c r="I277" s="1">
        <f>G277</f>
        <v>-1.832000000285916E-2</v>
      </c>
      <c r="O277" s="1">
        <f ca="1">+C$11+C$12*$F277</f>
        <v>4.9574827143901087E-4</v>
      </c>
      <c r="P277" s="114">
        <f>C277-15018.5</f>
        <v>33015.167999999998</v>
      </c>
      <c r="Z277" s="1" t="s">
        <v>72</v>
      </c>
    </row>
    <row r="278" spans="1:26" x14ac:dyDescent="0.2">
      <c r="A278" s="27" t="s">
        <v>75</v>
      </c>
      <c r="C278" s="26">
        <v>48297.694000000003</v>
      </c>
      <c r="D278" s="26"/>
      <c r="E278" s="1">
        <f>+(C278-C$7)/C$8</f>
        <v>1741.9890045160053</v>
      </c>
      <c r="F278" s="1">
        <f>ROUND(2*E278,0)/2</f>
        <v>1742</v>
      </c>
      <c r="G278" s="1">
        <f>+C278-(C$7+F278*C$8)</f>
        <v>-1.3439999995171092E-2</v>
      </c>
      <c r="I278" s="1">
        <f>G278</f>
        <v>-1.3439999995171092E-2</v>
      </c>
      <c r="O278" s="1">
        <f ca="1">+C$11+C$12*$F278</f>
        <v>-3.2909249123408667E-3</v>
      </c>
      <c r="P278" s="114">
        <f>C278-15018.5</f>
        <v>33279.194000000003</v>
      </c>
      <c r="Z278" s="1" t="s">
        <v>72</v>
      </c>
    </row>
    <row r="279" spans="1:26" x14ac:dyDescent="0.2">
      <c r="A279" s="27" t="s">
        <v>127</v>
      </c>
      <c r="C279" s="26">
        <v>48340.482000000004</v>
      </c>
      <c r="D279" s="26"/>
      <c r="E279" s="1">
        <f>+(C279-C$7)/C$8</f>
        <v>1776.994567707314</v>
      </c>
      <c r="F279" s="1">
        <f>ROUND(2*E279,0)/2</f>
        <v>1777</v>
      </c>
      <c r="G279" s="1">
        <f>+C279-(C$7+F279*C$8)</f>
        <v>-6.6399999923305586E-3</v>
      </c>
      <c r="H279" s="1">
        <f>G279</f>
        <v>-6.6399999923305586E-3</v>
      </c>
      <c r="O279" s="1">
        <f ca="1">+C$11+C$12*$F279</f>
        <v>-3.904506215268163E-3</v>
      </c>
      <c r="P279" s="114">
        <f>C279-15018.5</f>
        <v>33321.982000000004</v>
      </c>
      <c r="Z279" s="1" t="s">
        <v>72</v>
      </c>
    </row>
    <row r="280" spans="1:26" x14ac:dyDescent="0.2">
      <c r="A280" s="27" t="s">
        <v>127</v>
      </c>
      <c r="C280" s="26">
        <v>48356.362999999998</v>
      </c>
      <c r="D280" s="26"/>
      <c r="E280" s="1">
        <f>+(C280-C$7)/C$8</f>
        <v>1789.9870737613701</v>
      </c>
      <c r="F280" s="1">
        <f>ROUND(2*E280,0)/2</f>
        <v>1790</v>
      </c>
      <c r="G280" s="1">
        <f>+C280-(C$7+F280*C$8)</f>
        <v>-1.5800000001036096E-2</v>
      </c>
      <c r="H280" s="1">
        <f>G280</f>
        <v>-1.5800000001036096E-2</v>
      </c>
      <c r="O280" s="1">
        <f ca="1">+C$11+C$12*$F280</f>
        <v>-4.1324078420697311E-3</v>
      </c>
      <c r="P280" s="114">
        <f>C280-15018.5</f>
        <v>33337.862999999998</v>
      </c>
      <c r="Z280" s="1" t="s">
        <v>72</v>
      </c>
    </row>
    <row r="281" spans="1:26" x14ac:dyDescent="0.2">
      <c r="A281" s="27" t="s">
        <v>127</v>
      </c>
      <c r="C281" s="26">
        <v>48362.489000000001</v>
      </c>
      <c r="D281" s="26">
        <v>5.0000000000000001E-3</v>
      </c>
      <c r="E281" s="1">
        <f>+(C281-C$7)/C$8</f>
        <v>1794.9988546370851</v>
      </c>
      <c r="F281" s="1">
        <f>ROUND(2*E281,0)/2</f>
        <v>1795</v>
      </c>
      <c r="G281" s="1">
        <f>+C281-(C$7+F281*C$8)</f>
        <v>-1.4000000010128133E-3</v>
      </c>
      <c r="H281" s="1">
        <f>G281</f>
        <v>-1.4000000010128133E-3</v>
      </c>
      <c r="O281" s="1">
        <f ca="1">+C$11+C$12*$F281</f>
        <v>-4.2200623139164867E-3</v>
      </c>
      <c r="P281" s="114">
        <f>C281-15018.5</f>
        <v>33343.989000000001</v>
      </c>
      <c r="Z281" s="1" t="s">
        <v>72</v>
      </c>
    </row>
    <row r="282" spans="1:26" x14ac:dyDescent="0.2">
      <c r="A282" s="27" t="s">
        <v>128</v>
      </c>
      <c r="C282" s="26">
        <v>48587.381000000001</v>
      </c>
      <c r="D282" s="26"/>
      <c r="E282" s="1">
        <f>+(C282-C$7)/C$8</f>
        <v>1978.986681065516</v>
      </c>
      <c r="F282" s="1">
        <f>ROUND(2*E282,0)/2</f>
        <v>1979</v>
      </c>
      <c r="G282" s="1">
        <f>+C282-(C$7+F282*C$8)</f>
        <v>-1.6279999996186234E-2</v>
      </c>
      <c r="H282" s="1">
        <f>G282</f>
        <v>-1.6279999996186234E-2</v>
      </c>
      <c r="O282" s="1">
        <f ca="1">+C$11+C$12*$F282</f>
        <v>-7.4457468778771213E-3</v>
      </c>
      <c r="P282" s="114">
        <f>C282-15018.5</f>
        <v>33568.881000000001</v>
      </c>
      <c r="Z282" s="1" t="s">
        <v>72</v>
      </c>
    </row>
    <row r="283" spans="1:26" x14ac:dyDescent="0.2">
      <c r="A283" s="27" t="s">
        <v>129</v>
      </c>
      <c r="C283" s="26">
        <v>48598.394999999997</v>
      </c>
      <c r="D283" s="26">
        <v>6.0000000000000001E-3</v>
      </c>
      <c r="E283" s="1">
        <f>+(C283-C$7)/C$8</f>
        <v>1987.9974147522721</v>
      </c>
      <c r="F283" s="1">
        <f>ROUND(2*E283,0)/2</f>
        <v>1988</v>
      </c>
      <c r="G283" s="1">
        <f>+C283-(C$7+F283*C$8)</f>
        <v>-3.1600000002072193E-3</v>
      </c>
      <c r="H283" s="1">
        <f>G283</f>
        <v>-3.1600000002072193E-3</v>
      </c>
      <c r="O283" s="1">
        <f ca="1">+C$11+C$12*$F283</f>
        <v>-7.6035249272012884E-3</v>
      </c>
      <c r="P283" s="114">
        <f>C283-15018.5</f>
        <v>33579.894999999997</v>
      </c>
      <c r="Z283" s="1" t="s">
        <v>72</v>
      </c>
    </row>
    <row r="284" spans="1:26" x14ac:dyDescent="0.2">
      <c r="A284" s="27" t="s">
        <v>128</v>
      </c>
      <c r="C284" s="26">
        <v>48653.385000000002</v>
      </c>
      <c r="D284" s="26">
        <v>5.0000000000000001E-3</v>
      </c>
      <c r="E284" s="1">
        <f>+(C284-C$7)/C$8</f>
        <v>2032.9856338765646</v>
      </c>
      <c r="F284" s="1">
        <f>ROUND(2*E284,0)/2</f>
        <v>2033</v>
      </c>
      <c r="G284" s="1">
        <f>+C284-(C$7+F284*C$8)</f>
        <v>-1.7560000000230502E-2</v>
      </c>
      <c r="H284" s="1">
        <f>G284</f>
        <v>-1.7560000000230502E-2</v>
      </c>
      <c r="O284" s="1">
        <f ca="1">+C$11+C$12*$F284</f>
        <v>-8.3924151738220959E-3</v>
      </c>
      <c r="P284" s="114">
        <f>C284-15018.5</f>
        <v>33634.885000000002</v>
      </c>
      <c r="Z284" s="1" t="s">
        <v>72</v>
      </c>
    </row>
    <row r="285" spans="1:26" x14ac:dyDescent="0.2">
      <c r="A285" s="27" t="s">
        <v>130</v>
      </c>
      <c r="C285" s="26">
        <v>48686.392999999996</v>
      </c>
      <c r="D285" s="26">
        <v>5.0000000000000001E-3</v>
      </c>
      <c r="E285" s="1">
        <f>+(C285-C$7)/C$8</f>
        <v>2059.990018980297</v>
      </c>
      <c r="F285" s="1">
        <f>ROUND(2*E285,0)/2</f>
        <v>2060</v>
      </c>
      <c r="G285" s="1">
        <f>+C285-(C$7+F285*C$8)</f>
        <v>-1.2200000004668254E-2</v>
      </c>
      <c r="H285" s="1">
        <f>G285</f>
        <v>-1.2200000004668254E-2</v>
      </c>
      <c r="O285" s="1">
        <f ca="1">+C$11+C$12*$F285</f>
        <v>-8.8657493217945763E-3</v>
      </c>
      <c r="P285" s="114">
        <f>C285-15018.5</f>
        <v>33667.892999999996</v>
      </c>
      <c r="Z285" s="1" t="s">
        <v>72</v>
      </c>
    </row>
    <row r="286" spans="1:26" x14ac:dyDescent="0.2">
      <c r="A286" s="27" t="s">
        <v>130</v>
      </c>
      <c r="C286" s="26">
        <v>48763.391000000003</v>
      </c>
      <c r="D286" s="26">
        <v>4.0000000000000001E-3</v>
      </c>
      <c r="E286" s="1">
        <f>+(C286-C$7)/C$8</f>
        <v>2122.9833431507327</v>
      </c>
      <c r="F286" s="1">
        <f>ROUND(2*E286,0)/2</f>
        <v>2123</v>
      </c>
      <c r="G286" s="1">
        <f>+C286-(C$7+F286*C$8)</f>
        <v>-2.0359999994980171E-2</v>
      </c>
      <c r="H286" s="1">
        <f>G286</f>
        <v>-2.0359999994980171E-2</v>
      </c>
      <c r="O286" s="1">
        <f ca="1">+C$11+C$12*$F286</f>
        <v>-9.970195667063711E-3</v>
      </c>
      <c r="P286" s="114">
        <f>C286-15018.5</f>
        <v>33744.891000000003</v>
      </c>
      <c r="Z286" s="1" t="s">
        <v>72</v>
      </c>
    </row>
    <row r="287" spans="1:26" x14ac:dyDescent="0.2">
      <c r="A287" s="27" t="s">
        <v>131</v>
      </c>
      <c r="C287" s="26">
        <v>48940.635000000002</v>
      </c>
      <c r="D287" s="26">
        <v>3.0000000000000001E-3</v>
      </c>
      <c r="E287" s="1">
        <f>+(C287-C$7)/C$8</f>
        <v>2267.9895608351353</v>
      </c>
      <c r="F287" s="1">
        <f>ROUND(2*E287,0)/2</f>
        <v>2268</v>
      </c>
      <c r="G287" s="1">
        <f>+C287-(C$7+F287*C$8)</f>
        <v>-1.2759999997797422E-2</v>
      </c>
      <c r="H287" s="1">
        <f>G287</f>
        <v>-1.2759999997797422E-2</v>
      </c>
      <c r="O287" s="1">
        <f ca="1">+C$11+C$12*$F287</f>
        <v>-1.2512175350619645E-2</v>
      </c>
      <c r="P287" s="114">
        <f>C287-15018.5</f>
        <v>33922.135000000002</v>
      </c>
      <c r="Z287" s="1" t="s">
        <v>72</v>
      </c>
    </row>
    <row r="288" spans="1:26" x14ac:dyDescent="0.2">
      <c r="A288" s="27" t="s">
        <v>132</v>
      </c>
      <c r="C288" s="26">
        <v>49005.415999999997</v>
      </c>
      <c r="D288" s="26">
        <v>5.0000000000000001E-3</v>
      </c>
      <c r="E288" s="1">
        <f>+(C288-C$7)/C$8</f>
        <v>2320.9879573270482</v>
      </c>
      <c r="F288" s="1">
        <f>ROUND(2*E288,0)/2</f>
        <v>2321</v>
      </c>
      <c r="G288" s="1">
        <f>+C288-(C$7+F288*C$8)</f>
        <v>-1.4719999999215361E-2</v>
      </c>
      <c r="H288" s="1">
        <f>G288</f>
        <v>-1.4719999999215361E-2</v>
      </c>
      <c r="O288" s="1">
        <f ca="1">+C$11+C$12*$F288</f>
        <v>-1.3441312752195268E-2</v>
      </c>
      <c r="P288" s="114">
        <f>C288-15018.5</f>
        <v>33986.915999999997</v>
      </c>
      <c r="Z288" s="1" t="s">
        <v>72</v>
      </c>
    </row>
    <row r="289" spans="1:26" x14ac:dyDescent="0.2">
      <c r="A289" s="27" t="s">
        <v>132</v>
      </c>
      <c r="C289" s="26">
        <v>49043.303</v>
      </c>
      <c r="D289" s="26">
        <v>4.0000000000000001E-3</v>
      </c>
      <c r="E289" s="1">
        <f>+(C289-C$7)/C$8</f>
        <v>2351.9839321945155</v>
      </c>
      <c r="F289" s="1">
        <f>ROUND(2*E289,0)/2</f>
        <v>2352</v>
      </c>
      <c r="G289" s="1">
        <f>+C289-(C$7+F289*C$8)</f>
        <v>-1.9639999998616986E-2</v>
      </c>
      <c r="H289" s="1">
        <f>G289</f>
        <v>-1.9639999998616986E-2</v>
      </c>
      <c r="O289" s="1">
        <f ca="1">+C$11+C$12*$F289</f>
        <v>-1.3984770477645153E-2</v>
      </c>
      <c r="P289" s="114">
        <f>C289-15018.5</f>
        <v>34024.803</v>
      </c>
      <c r="Z289" s="1" t="s">
        <v>72</v>
      </c>
    </row>
    <row r="290" spans="1:26" x14ac:dyDescent="0.2">
      <c r="A290" s="27" t="s">
        <v>132</v>
      </c>
      <c r="C290" s="26">
        <v>49060.421000000002</v>
      </c>
      <c r="D290" s="26">
        <v>5.0000000000000001E-3</v>
      </c>
      <c r="E290" s="1">
        <f>+(C290-C$7)/C$8</f>
        <v>2365.9884481968734</v>
      </c>
      <c r="F290" s="1">
        <f>ROUND(2*E290,0)/2</f>
        <v>2366</v>
      </c>
      <c r="G290" s="1">
        <f>+C290-(C$7+F290*C$8)</f>
        <v>-1.411999999982072E-2</v>
      </c>
      <c r="H290" s="1">
        <f>G290</f>
        <v>-1.411999999982072E-2</v>
      </c>
      <c r="O290" s="1">
        <f ca="1">+C$11+C$12*$F290</f>
        <v>-1.4230202998816076E-2</v>
      </c>
      <c r="P290" s="114">
        <f>C290-15018.5</f>
        <v>34041.921000000002</v>
      </c>
      <c r="Z290" s="1" t="s">
        <v>72</v>
      </c>
    </row>
    <row r="291" spans="1:26" x14ac:dyDescent="0.2">
      <c r="A291" s="24" t="s">
        <v>133</v>
      </c>
      <c r="B291" s="24" t="s">
        <v>48</v>
      </c>
      <c r="C291" s="25">
        <v>49061.639000000003</v>
      </c>
      <c r="D291" s="26"/>
      <c r="E291" s="27">
        <f>+(C291-C$7)/C$8</f>
        <v>2366.9849139341604</v>
      </c>
      <c r="F291" s="27">
        <f>ROUND(2*E291,0)/2</f>
        <v>2367</v>
      </c>
      <c r="G291" s="27">
        <f>+C291-(C$7+F291*C$8)</f>
        <v>-1.8439999999827705E-2</v>
      </c>
      <c r="H291" s="27"/>
      <c r="I291" s="27">
        <f>G291</f>
        <v>-1.8439999999827705E-2</v>
      </c>
      <c r="J291" s="27"/>
      <c r="K291" s="27"/>
      <c r="O291" s="1">
        <f ca="1">+C$11+C$12*$F291</f>
        <v>-1.4247733893185427E-2</v>
      </c>
      <c r="P291" s="113">
        <f>C291-15018.5</f>
        <v>34043.139000000003</v>
      </c>
      <c r="U291" s="3"/>
    </row>
    <row r="292" spans="1:26" x14ac:dyDescent="0.2">
      <c r="A292" s="27" t="s">
        <v>132</v>
      </c>
      <c r="C292" s="26">
        <v>49065.302000000003</v>
      </c>
      <c r="D292" s="26">
        <v>5.0000000000000001E-3</v>
      </c>
      <c r="E292" s="1">
        <f>+(C292-C$7)/C$8</f>
        <v>2369.98167419334</v>
      </c>
      <c r="F292" s="1">
        <f>ROUND(2*E292,0)/2</f>
        <v>2370</v>
      </c>
      <c r="G292" s="1">
        <f>+C292-(C$7+F292*C$8)</f>
        <v>-2.239999999437714E-2</v>
      </c>
      <c r="H292" s="1">
        <f>G292</f>
        <v>-2.239999999437714E-2</v>
      </c>
      <c r="O292" s="1">
        <f ca="1">+C$11+C$12*$F292</f>
        <v>-1.430032657629348E-2</v>
      </c>
      <c r="P292" s="114">
        <f>C292-15018.5</f>
        <v>34046.802000000003</v>
      </c>
      <c r="Z292" s="1" t="s">
        <v>72</v>
      </c>
    </row>
    <row r="293" spans="1:26" x14ac:dyDescent="0.2">
      <c r="A293" s="27" t="s">
        <v>132</v>
      </c>
      <c r="C293" s="26">
        <v>49065.313999999998</v>
      </c>
      <c r="D293" s="26">
        <v>3.0000000000000001E-3</v>
      </c>
      <c r="E293" s="1">
        <f>+(C293-C$7)/C$8</f>
        <v>2369.991491589763</v>
      </c>
      <c r="F293" s="1">
        <f>ROUND(2*E293,0)/2</f>
        <v>2370</v>
      </c>
      <c r="G293" s="1">
        <f>+C293-(C$7+F293*C$8)</f>
        <v>-1.0399999999208376E-2</v>
      </c>
      <c r="H293" s="1">
        <f>G293</f>
        <v>-1.0399999999208376E-2</v>
      </c>
      <c r="O293" s="1">
        <f ca="1">+C$11+C$12*$F293</f>
        <v>-1.430032657629348E-2</v>
      </c>
      <c r="P293" s="114">
        <f>C293-15018.5</f>
        <v>34046.813999999998</v>
      </c>
      <c r="Z293" s="1" t="s">
        <v>72</v>
      </c>
    </row>
    <row r="294" spans="1:26" x14ac:dyDescent="0.2">
      <c r="A294" s="27" t="s">
        <v>125</v>
      </c>
      <c r="C294" s="26">
        <v>49066.531000000003</v>
      </c>
      <c r="D294" s="26"/>
      <c r="E294" s="1">
        <f>+(C294-C$7)/C$8</f>
        <v>2370.9871392106838</v>
      </c>
      <c r="F294" s="1">
        <f>ROUND(2*E294,0)/2</f>
        <v>2371</v>
      </c>
      <c r="G294" s="1">
        <f>+C294-(C$7+F294*C$8)</f>
        <v>-1.5719999995781109E-2</v>
      </c>
      <c r="H294" s="1">
        <f>G294</f>
        <v>-1.5719999995781109E-2</v>
      </c>
      <c r="O294" s="1">
        <f ca="1">+C$11+C$12*$F294</f>
        <v>-1.4317857470662831E-2</v>
      </c>
      <c r="P294" s="114">
        <f>C294-15018.5</f>
        <v>34048.031000000003</v>
      </c>
      <c r="Z294" s="1" t="s">
        <v>72</v>
      </c>
    </row>
    <row r="295" spans="1:26" x14ac:dyDescent="0.2">
      <c r="A295" s="27" t="s">
        <v>125</v>
      </c>
      <c r="C295" s="26">
        <v>49066.534</v>
      </c>
      <c r="D295" s="26"/>
      <c r="E295" s="1">
        <f>+(C295-C$7)/C$8</f>
        <v>2370.9895935597879</v>
      </c>
      <c r="F295" s="1">
        <f>ROUND(2*E295,0)/2</f>
        <v>2371</v>
      </c>
      <c r="G295" s="1">
        <f>+C295-(C$7+F295*C$8)</f>
        <v>-1.2719999998807907E-2</v>
      </c>
      <c r="H295" s="1">
        <f>G295</f>
        <v>-1.2719999998807907E-2</v>
      </c>
      <c r="O295" s="1">
        <f ca="1">+C$11+C$12*$F295</f>
        <v>-1.4317857470662831E-2</v>
      </c>
      <c r="P295" s="114">
        <f>C295-15018.5</f>
        <v>34048.034</v>
      </c>
      <c r="Z295" s="1" t="s">
        <v>72</v>
      </c>
    </row>
    <row r="296" spans="1:26" x14ac:dyDescent="0.2">
      <c r="A296" s="27" t="s">
        <v>125</v>
      </c>
      <c r="C296" s="26">
        <v>49066.542000000001</v>
      </c>
      <c r="D296" s="26"/>
      <c r="E296" s="1">
        <f>+(C296-C$7)/C$8</f>
        <v>2370.9961384907401</v>
      </c>
      <c r="F296" s="1">
        <f>ROUND(2*E296,0)/2</f>
        <v>2371</v>
      </c>
      <c r="G296" s="1">
        <f>+C296-(C$7+F296*C$8)</f>
        <v>-4.7199999971780926E-3</v>
      </c>
      <c r="H296" s="1">
        <f>G296</f>
        <v>-4.7199999971780926E-3</v>
      </c>
      <c r="N296" s="27"/>
      <c r="O296" s="1">
        <f ca="1">+C$11+C$12*$F296</f>
        <v>-1.4317857470662831E-2</v>
      </c>
      <c r="P296" s="114">
        <f>C296-15018.5</f>
        <v>34048.042000000001</v>
      </c>
      <c r="Z296" s="1" t="s">
        <v>72</v>
      </c>
    </row>
    <row r="297" spans="1:26" x14ac:dyDescent="0.2">
      <c r="A297" s="27" t="s">
        <v>134</v>
      </c>
      <c r="C297" s="26">
        <v>49076.303</v>
      </c>
      <c r="D297" s="26">
        <v>4.0000000000000001E-3</v>
      </c>
      <c r="E297" s="1">
        <f>+(C297-C$7)/C$8</f>
        <v>2378.9817723673018</v>
      </c>
      <c r="F297" s="1">
        <f>ROUND(2*E297,0)/2</f>
        <v>2379</v>
      </c>
      <c r="G297" s="1">
        <f>+C297-(C$7+F297*C$8)</f>
        <v>-2.2279999997408595E-2</v>
      </c>
      <c r="H297" s="1">
        <f>G297</f>
        <v>-2.2279999997408595E-2</v>
      </c>
      <c r="O297" s="1">
        <f ca="1">+C$11+C$12*$F297</f>
        <v>-1.445810462561764E-2</v>
      </c>
      <c r="P297" s="114">
        <f>C297-15018.5</f>
        <v>34057.803</v>
      </c>
      <c r="Z297" s="1" t="s">
        <v>72</v>
      </c>
    </row>
    <row r="298" spans="1:26" x14ac:dyDescent="0.2">
      <c r="A298" s="27" t="s">
        <v>134</v>
      </c>
      <c r="C298" s="26">
        <v>49137.415999999997</v>
      </c>
      <c r="D298" s="26">
        <v>5.0000000000000001E-3</v>
      </c>
      <c r="E298" s="1">
        <f>+(C298-C$7)/C$8</f>
        <v>2428.9793180181932</v>
      </c>
      <c r="F298" s="1">
        <f>ROUND(2*E298,0)/2</f>
        <v>2429</v>
      </c>
      <c r="G298" s="1">
        <f>+C298-(C$7+F298*C$8)</f>
        <v>-2.5280000001657754E-2</v>
      </c>
      <c r="H298" s="1">
        <f>G298</f>
        <v>-2.5280000001657754E-2</v>
      </c>
      <c r="O298" s="1">
        <f ca="1">+C$11+C$12*$F298</f>
        <v>-1.5334649344085204E-2</v>
      </c>
      <c r="P298" s="114">
        <f>C298-15018.5</f>
        <v>34118.915999999997</v>
      </c>
      <c r="Z298" s="1" t="s">
        <v>72</v>
      </c>
    </row>
    <row r="299" spans="1:26" x14ac:dyDescent="0.2">
      <c r="A299" s="24" t="s">
        <v>135</v>
      </c>
      <c r="B299" s="24" t="s">
        <v>48</v>
      </c>
      <c r="C299" s="25">
        <v>49361.105000000003</v>
      </c>
      <c r="D299" s="26"/>
      <c r="E299" s="27">
        <f>+(C299-C$7)/C$8</f>
        <v>2611.9829504548757</v>
      </c>
      <c r="F299" s="27">
        <f>ROUND(2*E299,0)/2</f>
        <v>2612</v>
      </c>
      <c r="G299" s="27">
        <f>+C299-(C$7+F299*C$8)</f>
        <v>-2.0839999997406267E-2</v>
      </c>
      <c r="H299" s="27"/>
      <c r="I299" s="27"/>
      <c r="J299" s="27"/>
      <c r="K299" s="27">
        <f>G299</f>
        <v>-2.0839999997406267E-2</v>
      </c>
      <c r="O299" s="1">
        <f ca="1">+C$11+C$12*$F299</f>
        <v>-1.8542803013676487E-2</v>
      </c>
      <c r="P299" s="113">
        <f>C299-15018.5</f>
        <v>34342.605000000003</v>
      </c>
      <c r="U299" s="3"/>
    </row>
    <row r="300" spans="1:26" s="27" customFormat="1" x14ac:dyDescent="0.2">
      <c r="A300" s="27" t="s">
        <v>136</v>
      </c>
      <c r="C300" s="36">
        <v>49374.561999999998</v>
      </c>
      <c r="D300" s="36"/>
      <c r="E300" s="27">
        <f>+(C300-C$7)/C$8</f>
        <v>2622.9923424307863</v>
      </c>
      <c r="F300" s="27">
        <f>ROUND(2*E300,0)/2</f>
        <v>2623</v>
      </c>
      <c r="G300" s="27">
        <f>+C300-(C$7+F300*C$8)</f>
        <v>-9.3600000036531128E-3</v>
      </c>
      <c r="H300" s="27">
        <f>G300</f>
        <v>-9.3600000036531128E-3</v>
      </c>
      <c r="J300" s="1"/>
      <c r="O300" s="1">
        <f ca="1">+C$11+C$12*$F300</f>
        <v>-1.8735642851739356E-2</v>
      </c>
      <c r="P300" s="113">
        <f>C300-15018.5</f>
        <v>34356.061999999998</v>
      </c>
      <c r="V300" s="1"/>
      <c r="W300" s="1"/>
      <c r="X300" s="1"/>
      <c r="Z300" s="27" t="s">
        <v>72</v>
      </c>
    </row>
    <row r="301" spans="1:26" x14ac:dyDescent="0.2">
      <c r="A301" s="24" t="s">
        <v>135</v>
      </c>
      <c r="B301" s="24" t="s">
        <v>48</v>
      </c>
      <c r="C301" s="25">
        <v>49383.097999999998</v>
      </c>
      <c r="D301" s="26"/>
      <c r="E301" s="27">
        <f>+(C301-C$7)/C$8</f>
        <v>2629.9757837554803</v>
      </c>
      <c r="F301" s="27">
        <f>ROUND(2*E301,0)/2</f>
        <v>2630</v>
      </c>
      <c r="G301" s="27">
        <f>+C301-(C$7+F301*C$8)</f>
        <v>-2.9600000001664739E-2</v>
      </c>
      <c r="H301" s="27"/>
      <c r="I301" s="27"/>
      <c r="J301" s="27"/>
      <c r="K301" s="27">
        <f>G301</f>
        <v>-2.9600000001664739E-2</v>
      </c>
      <c r="O301" s="1">
        <f ca="1">+C$11+C$12*$F301</f>
        <v>-1.8858359112324814E-2</v>
      </c>
      <c r="P301" s="113">
        <f>C301-15018.5</f>
        <v>34364.597999999998</v>
      </c>
      <c r="U301" s="3"/>
    </row>
    <row r="302" spans="1:26" s="27" customFormat="1" x14ac:dyDescent="0.2">
      <c r="A302" s="27" t="s">
        <v>136</v>
      </c>
      <c r="C302" s="36">
        <v>49439.328999999998</v>
      </c>
      <c r="D302" s="36"/>
      <c r="E302" s="27">
        <f>+(C302-C$7)/C$8</f>
        <v>2675.9792852935389</v>
      </c>
      <c r="F302" s="27">
        <f>ROUND(2*E302,0)/2</f>
        <v>2676</v>
      </c>
      <c r="G302" s="27">
        <f>+C302-(C$7+F302*C$8)</f>
        <v>-2.5320000000647269E-2</v>
      </c>
      <c r="H302" s="27">
        <f>G302</f>
        <v>-2.5320000000647269E-2</v>
      </c>
      <c r="J302" s="1"/>
      <c r="O302" s="1">
        <f ca="1">+C$11+C$12*$F302</f>
        <v>-1.9664780253314973E-2</v>
      </c>
      <c r="P302" s="113">
        <f>C302-15018.5</f>
        <v>34420.828999999998</v>
      </c>
      <c r="V302" s="1"/>
      <c r="W302" s="1"/>
      <c r="X302" s="1"/>
      <c r="Z302" s="27" t="s">
        <v>72</v>
      </c>
    </row>
    <row r="303" spans="1:26" s="27" customFormat="1" x14ac:dyDescent="0.2">
      <c r="A303" s="27" t="s">
        <v>137</v>
      </c>
      <c r="C303" s="36">
        <v>49677.678</v>
      </c>
      <c r="D303" s="36">
        <v>4.0000000000000001E-3</v>
      </c>
      <c r="E303" s="27">
        <f>+(C303-C$7)/C$8</f>
        <v>2870.9765036978861</v>
      </c>
      <c r="F303" s="27">
        <f>ROUND(2*E303,0)/2</f>
        <v>2871</v>
      </c>
      <c r="G303" s="27">
        <f>+C303-(C$7+F303*C$8)</f>
        <v>-2.8720000002067536E-2</v>
      </c>
      <c r="H303" s="27">
        <f>G303</f>
        <v>-2.8720000002067536E-2</v>
      </c>
      <c r="J303" s="1"/>
      <c r="O303" s="1">
        <f ca="1">+C$11+C$12*$F303</f>
        <v>-2.3083304655338477E-2</v>
      </c>
      <c r="P303" s="113">
        <f>C303-15018.5</f>
        <v>34659.178</v>
      </c>
      <c r="V303" s="1"/>
      <c r="W303" s="1"/>
      <c r="X303" s="1"/>
      <c r="Z303" s="27" t="s">
        <v>72</v>
      </c>
    </row>
    <row r="304" spans="1:26" x14ac:dyDescent="0.2">
      <c r="A304" s="24" t="s">
        <v>133</v>
      </c>
      <c r="B304" s="24" t="s">
        <v>48</v>
      </c>
      <c r="C304" s="25">
        <v>49754.682999999997</v>
      </c>
      <c r="D304" s="26"/>
      <c r="E304" s="27">
        <f>+(C304-C$7)/C$8</f>
        <v>2933.975554682896</v>
      </c>
      <c r="F304" s="27">
        <f>ROUND(2*E304,0)/2</f>
        <v>2934</v>
      </c>
      <c r="G304" s="27">
        <f>+C304-(C$7+F304*C$8)</f>
        <v>-2.9880000001867302E-2</v>
      </c>
      <c r="H304" s="27"/>
      <c r="I304" s="27">
        <f>G304</f>
        <v>-2.9880000001867302E-2</v>
      </c>
      <c r="J304" s="27"/>
      <c r="K304" s="27"/>
      <c r="O304" s="1">
        <f ca="1">+C$11+C$12*$F304</f>
        <v>-2.4187751000607605E-2</v>
      </c>
      <c r="P304" s="113">
        <f>C304-15018.5</f>
        <v>34736.182999999997</v>
      </c>
      <c r="U304" s="3"/>
    </row>
    <row r="305" spans="1:26" s="27" customFormat="1" x14ac:dyDescent="0.2">
      <c r="A305" s="27" t="s">
        <v>137</v>
      </c>
      <c r="C305" s="36">
        <v>49769.353999999999</v>
      </c>
      <c r="D305" s="36">
        <v>6.0000000000000001E-3</v>
      </c>
      <c r="E305" s="27">
        <f>+(C305-C$7)/C$8</f>
        <v>2945.9781399306235</v>
      </c>
      <c r="F305" s="27">
        <f>ROUND(2*E305,0)/2</f>
        <v>2946</v>
      </c>
      <c r="G305" s="27">
        <f>+C305-(C$7+F305*C$8)</f>
        <v>-2.6720000001660082E-2</v>
      </c>
      <c r="H305" s="27">
        <f>G305</f>
        <v>-2.6720000001660082E-2</v>
      </c>
      <c r="J305" s="1"/>
      <c r="O305" s="1">
        <f ca="1">+C$11+C$12*$F305</f>
        <v>-2.4398121733039818E-2</v>
      </c>
      <c r="P305" s="113">
        <f>C305-15018.5</f>
        <v>34750.853999999999</v>
      </c>
      <c r="V305" s="1"/>
      <c r="W305" s="1"/>
      <c r="X305" s="1"/>
      <c r="Z305" s="27" t="s">
        <v>72</v>
      </c>
    </row>
    <row r="306" spans="1:26" s="27" customFormat="1" x14ac:dyDescent="0.2">
      <c r="A306" s="27" t="s">
        <v>138</v>
      </c>
      <c r="C306" s="36">
        <v>49769.357000000004</v>
      </c>
      <c r="D306" s="36">
        <v>2E-3</v>
      </c>
      <c r="E306" s="27">
        <f>+(C306-C$7)/C$8</f>
        <v>2945.9805942797334</v>
      </c>
      <c r="F306" s="27">
        <f>ROUND(2*E306,0)/2</f>
        <v>2946</v>
      </c>
      <c r="G306" s="27">
        <f>+C306-(C$7+F306*C$8)</f>
        <v>-2.3719999997410923E-2</v>
      </c>
      <c r="H306" s="27">
        <f>G306</f>
        <v>-2.3719999997410923E-2</v>
      </c>
      <c r="J306" s="1"/>
      <c r="O306" s="1">
        <f ca="1">+C$11+C$12*$F306</f>
        <v>-2.4398121733039818E-2</v>
      </c>
      <c r="P306" s="113">
        <f>C306-15018.5</f>
        <v>34750.857000000004</v>
      </c>
      <c r="V306" s="1"/>
      <c r="W306" s="1"/>
      <c r="X306" s="1"/>
      <c r="Z306" s="27" t="s">
        <v>72</v>
      </c>
    </row>
    <row r="307" spans="1:26" x14ac:dyDescent="0.2">
      <c r="A307" s="24" t="s">
        <v>135</v>
      </c>
      <c r="B307" s="24" t="s">
        <v>48</v>
      </c>
      <c r="C307" s="25">
        <v>49795.014000000003</v>
      </c>
      <c r="D307" s="26"/>
      <c r="E307" s="27">
        <f>+(C307-C$7)/C$8</f>
        <v>2966.9710059558897</v>
      </c>
      <c r="F307" s="27">
        <f>ROUND(2*E307,0)/2</f>
        <v>2967</v>
      </c>
      <c r="G307" s="27">
        <f>+C307-(C$7+F307*C$8)</f>
        <v>-3.5439999999653082E-2</v>
      </c>
      <c r="H307" s="27"/>
      <c r="I307" s="27"/>
      <c r="J307" s="27"/>
      <c r="K307" s="27">
        <f>G307</f>
        <v>-3.5439999999653082E-2</v>
      </c>
      <c r="O307" s="1">
        <f ca="1">+C$11+C$12*$F307</f>
        <v>-2.4766270514796199E-2</v>
      </c>
      <c r="P307" s="113">
        <f>C307-15018.5</f>
        <v>34776.514000000003</v>
      </c>
      <c r="U307" s="3"/>
    </row>
    <row r="308" spans="1:26" s="27" customFormat="1" x14ac:dyDescent="0.2">
      <c r="A308" s="27" t="s">
        <v>138</v>
      </c>
      <c r="C308" s="36">
        <v>49813.35</v>
      </c>
      <c r="D308" s="36">
        <v>5.0000000000000001E-3</v>
      </c>
      <c r="E308" s="27">
        <f>+(C308-C$7)/C$8</f>
        <v>2981.9719876955287</v>
      </c>
      <c r="F308" s="27">
        <f>ROUND(2*E308,0)/2</f>
        <v>2982</v>
      </c>
      <c r="G308" s="27">
        <f>+C308-(C$7+F308*C$8)</f>
        <v>-3.4240000000863802E-2</v>
      </c>
      <c r="H308" s="27">
        <f>G308</f>
        <v>-3.4240000000863802E-2</v>
      </c>
      <c r="J308" s="1"/>
      <c r="O308" s="1">
        <f ca="1">+C$11+C$12*$F308</f>
        <v>-2.5029233930336466E-2</v>
      </c>
      <c r="P308" s="113">
        <f>C308-15018.5</f>
        <v>34794.85</v>
      </c>
      <c r="V308" s="1"/>
      <c r="W308" s="1"/>
      <c r="X308" s="1"/>
      <c r="Z308" s="27" t="s">
        <v>72</v>
      </c>
    </row>
    <row r="309" spans="1:26" x14ac:dyDescent="0.2">
      <c r="A309" s="24" t="s">
        <v>139</v>
      </c>
      <c r="B309" s="24" t="s">
        <v>48</v>
      </c>
      <c r="C309" s="25">
        <v>49830.472699999998</v>
      </c>
      <c r="D309" s="26"/>
      <c r="E309" s="27">
        <f>+(C309-C$7)/C$8</f>
        <v>2995.9803488448188</v>
      </c>
      <c r="F309" s="27">
        <f>ROUND(2*E309,0)/2</f>
        <v>2996</v>
      </c>
      <c r="G309" s="27">
        <f>+C309-(C$7+F309*C$8)</f>
        <v>-2.4020000004384201E-2</v>
      </c>
      <c r="H309" s="27"/>
      <c r="I309" s="27"/>
      <c r="J309" s="27">
        <f>G309</f>
        <v>-2.4020000004384201E-2</v>
      </c>
      <c r="K309" s="27"/>
      <c r="O309" s="1">
        <f ca="1">+C$11+C$12*$F309</f>
        <v>-2.5274666451507388E-2</v>
      </c>
      <c r="P309" s="113">
        <f>C309-15018.5</f>
        <v>34811.972699999998</v>
      </c>
      <c r="U309" s="3"/>
    </row>
    <row r="310" spans="1:26" x14ac:dyDescent="0.2">
      <c r="A310" s="24" t="s">
        <v>139</v>
      </c>
      <c r="B310" s="24" t="s">
        <v>48</v>
      </c>
      <c r="C310" s="25">
        <v>49830.472699999998</v>
      </c>
      <c r="D310" s="26"/>
      <c r="E310" s="27">
        <f>+(C310-C$7)/C$8</f>
        <v>2995.9803488448188</v>
      </c>
      <c r="F310" s="27">
        <f>ROUND(2*E310,0)/2</f>
        <v>2996</v>
      </c>
      <c r="G310" s="27">
        <f>+C310-(C$7+F310*C$8)</f>
        <v>-2.4020000004384201E-2</v>
      </c>
      <c r="H310" s="27"/>
      <c r="I310" s="27"/>
      <c r="J310" s="27">
        <f>G310</f>
        <v>-2.4020000004384201E-2</v>
      </c>
      <c r="K310" s="27"/>
      <c r="O310" s="1">
        <f ca="1">+C$11+C$12*$F310</f>
        <v>-2.5274666451507388E-2</v>
      </c>
      <c r="P310" s="113">
        <f>C310-15018.5</f>
        <v>34811.972699999998</v>
      </c>
      <c r="U310" s="3"/>
    </row>
    <row r="311" spans="1:26" x14ac:dyDescent="0.2">
      <c r="A311" s="24" t="s">
        <v>135</v>
      </c>
      <c r="B311" s="24" t="s">
        <v>48</v>
      </c>
      <c r="C311" s="25">
        <v>49861.027000000002</v>
      </c>
      <c r="D311" s="26"/>
      <c r="E311" s="27">
        <f>+(C311-C$7)/C$8</f>
        <v>3020.9773218142568</v>
      </c>
      <c r="F311" s="27">
        <f>ROUND(2*E311,0)/2</f>
        <v>3021</v>
      </c>
      <c r="G311" s="27">
        <f>+C311-(C$7+F311*C$8)</f>
        <v>-2.771999999822583E-2</v>
      </c>
      <c r="H311" s="27"/>
      <c r="I311" s="27"/>
      <c r="J311" s="27"/>
      <c r="K311" s="27">
        <f>G311</f>
        <v>-2.771999999822583E-2</v>
      </c>
      <c r="O311" s="1">
        <f ca="1">+C$11+C$12*$F311</f>
        <v>-2.5712938810741166E-2</v>
      </c>
      <c r="P311" s="113">
        <f>C311-15018.5</f>
        <v>34842.527000000002</v>
      </c>
      <c r="U311" s="3"/>
    </row>
    <row r="312" spans="1:26" s="27" customFormat="1" x14ac:dyDescent="0.2">
      <c r="A312" s="27" t="s">
        <v>140</v>
      </c>
      <c r="C312" s="36">
        <v>50110.374000000003</v>
      </c>
      <c r="D312" s="36">
        <v>4.0000000000000001E-3</v>
      </c>
      <c r="E312" s="27">
        <f>+(C312-C$7)/C$8</f>
        <v>3224.9721840434613</v>
      </c>
      <c r="F312" s="27">
        <f>ROUND(2*E312,0)/2</f>
        <v>3225</v>
      </c>
      <c r="G312" s="27">
        <f>+C312-(C$7+F312*C$8)</f>
        <v>-3.3999999999650754E-2</v>
      </c>
      <c r="H312" s="27">
        <f>G312</f>
        <v>-3.3999999999650754E-2</v>
      </c>
      <c r="J312" s="1"/>
      <c r="O312" s="1">
        <f ca="1">+C$11+C$12*$F312</f>
        <v>-2.928924126208883E-2</v>
      </c>
      <c r="P312" s="113">
        <f>C312-15018.5</f>
        <v>35091.874000000003</v>
      </c>
      <c r="V312" s="1"/>
      <c r="W312" s="1"/>
      <c r="X312" s="1"/>
      <c r="Z312" s="27" t="s">
        <v>72</v>
      </c>
    </row>
    <row r="313" spans="1:26" x14ac:dyDescent="0.2">
      <c r="A313" s="24" t="s">
        <v>139</v>
      </c>
      <c r="B313" s="24" t="s">
        <v>48</v>
      </c>
      <c r="C313" s="25">
        <v>50122.593000000001</v>
      </c>
      <c r="D313" s="26"/>
      <c r="E313" s="27">
        <f>+(C313-C$7)/C$8</f>
        <v>3234.9687479547101</v>
      </c>
      <c r="F313" s="27">
        <f>ROUND(2*E313,0)/2</f>
        <v>3235</v>
      </c>
      <c r="G313" s="27">
        <f>+C313-(C$7+F313*C$8)</f>
        <v>-3.8200000002689194E-2</v>
      </c>
      <c r="H313" s="27"/>
      <c r="I313" s="27">
        <f>G313</f>
        <v>-3.8200000002689194E-2</v>
      </c>
      <c r="J313" s="27"/>
      <c r="K313" s="27"/>
      <c r="O313" s="1">
        <f ca="1">+C$11+C$12*$F313</f>
        <v>-2.9464550205782342E-2</v>
      </c>
      <c r="P313" s="113">
        <f>C313-15018.5</f>
        <v>35104.093000000001</v>
      </c>
      <c r="U313" s="3"/>
    </row>
    <row r="314" spans="1:26" x14ac:dyDescent="0.2">
      <c r="A314" s="24" t="s">
        <v>133</v>
      </c>
      <c r="B314" s="24" t="s">
        <v>48</v>
      </c>
      <c r="C314" s="25">
        <v>50133.599000000002</v>
      </c>
      <c r="D314" s="26"/>
      <c r="E314" s="27">
        <f>+(C314-C$7)/C$8</f>
        <v>3243.9729367105197</v>
      </c>
      <c r="F314" s="27">
        <f>ROUND(2*E314,0)/2</f>
        <v>3244</v>
      </c>
      <c r="G314" s="27">
        <f>+C314-(C$7+F314*C$8)</f>
        <v>-3.3080000001064036E-2</v>
      </c>
      <c r="H314" s="27"/>
      <c r="I314" s="27">
        <f>G314</f>
        <v>-3.3080000001064036E-2</v>
      </c>
      <c r="J314" s="27"/>
      <c r="K314" s="27"/>
      <c r="O314" s="1">
        <f ca="1">+C$11+C$12*$F314</f>
        <v>-2.9622328255106509E-2</v>
      </c>
      <c r="P314" s="113">
        <f>C314-15018.5</f>
        <v>35115.099000000002</v>
      </c>
      <c r="U314" s="3"/>
    </row>
    <row r="315" spans="1:26" s="27" customFormat="1" x14ac:dyDescent="0.2">
      <c r="A315" s="27" t="s">
        <v>140</v>
      </c>
      <c r="C315" s="36">
        <v>50148.28</v>
      </c>
      <c r="D315" s="36">
        <v>6.0000000000000001E-3</v>
      </c>
      <c r="E315" s="27">
        <f>+(C315-C$7)/C$8</f>
        <v>3255.9837031219313</v>
      </c>
      <c r="F315" s="27">
        <f>ROUND(2*E315,0)/2</f>
        <v>3256</v>
      </c>
      <c r="G315" s="27">
        <f>+C315-(C$7+F315*C$8)</f>
        <v>-1.9919999998819549E-2</v>
      </c>
      <c r="H315" s="27">
        <f>G315</f>
        <v>-1.9919999998819549E-2</v>
      </c>
      <c r="J315" s="1"/>
      <c r="O315" s="1">
        <f ca="1">+C$11+C$12*$F315</f>
        <v>-2.9832698987538722E-2</v>
      </c>
      <c r="P315" s="113">
        <f>C315-15018.5</f>
        <v>35129.78</v>
      </c>
      <c r="V315" s="1"/>
      <c r="W315" s="1"/>
      <c r="X315" s="1"/>
      <c r="Z315" s="27" t="s">
        <v>72</v>
      </c>
    </row>
    <row r="316" spans="1:26" x14ac:dyDescent="0.2">
      <c r="A316" s="24" t="s">
        <v>133</v>
      </c>
      <c r="B316" s="24" t="s">
        <v>48</v>
      </c>
      <c r="C316" s="25">
        <v>50161.703000000001</v>
      </c>
      <c r="D316" s="26"/>
      <c r="E316" s="27">
        <f>+(C316-C$7)/C$8</f>
        <v>3266.9652791413064</v>
      </c>
      <c r="F316" s="27">
        <f>ROUND(2*E316,0)/2</f>
        <v>3267</v>
      </c>
      <c r="G316" s="27">
        <f>+C316-(C$7+F316*C$8)</f>
        <v>-4.2439999997441191E-2</v>
      </c>
      <c r="H316" s="27"/>
      <c r="I316" s="27">
        <f>G316</f>
        <v>-4.2439999997441191E-2</v>
      </c>
      <c r="J316" s="27"/>
      <c r="K316" s="27"/>
      <c r="O316" s="1">
        <f ca="1">+C$11+C$12*$F316</f>
        <v>-3.0025538825601585E-2</v>
      </c>
      <c r="P316" s="113">
        <f>C316-15018.5</f>
        <v>35143.203000000001</v>
      </c>
      <c r="U316" s="3"/>
    </row>
    <row r="317" spans="1:26" x14ac:dyDescent="0.2">
      <c r="A317" s="24" t="s">
        <v>133</v>
      </c>
      <c r="B317" s="24" t="s">
        <v>48</v>
      </c>
      <c r="C317" s="25">
        <v>50200.826999999997</v>
      </c>
      <c r="D317" s="26"/>
      <c r="E317" s="27">
        <f>+(C317-C$7)/C$8</f>
        <v>3298.9732639570634</v>
      </c>
      <c r="F317" s="27">
        <f>ROUND(2*E317,0)/2</f>
        <v>3299</v>
      </c>
      <c r="G317" s="27">
        <f>+C317-(C$7+F317*C$8)</f>
        <v>-3.2680000003892928E-2</v>
      </c>
      <c r="H317" s="27"/>
      <c r="I317" s="27">
        <f>G317</f>
        <v>-3.2680000003892928E-2</v>
      </c>
      <c r="J317" s="27"/>
      <c r="K317" s="27"/>
      <c r="O317" s="1">
        <f ca="1">+C$11+C$12*$F317</f>
        <v>-3.0586527445420827E-2</v>
      </c>
      <c r="P317" s="113">
        <f>C317-15018.5</f>
        <v>35182.326999999997</v>
      </c>
      <c r="U317" s="3"/>
    </row>
    <row r="318" spans="1:26" s="27" customFormat="1" x14ac:dyDescent="0.2">
      <c r="A318" s="27" t="s">
        <v>141</v>
      </c>
      <c r="C318" s="36">
        <v>50209.387999999999</v>
      </c>
      <c r="D318" s="36">
        <v>4.0000000000000001E-3</v>
      </c>
      <c r="E318" s="27">
        <f>+(C318-C$7)/C$8</f>
        <v>3305.9771581909804</v>
      </c>
      <c r="F318" s="27">
        <f>ROUND(2*E318,0)/2</f>
        <v>3306</v>
      </c>
      <c r="G318" s="27">
        <f>+C318-(C$7+F318*C$8)</f>
        <v>-2.7920000000449363E-2</v>
      </c>
      <c r="H318" s="27">
        <f>G318</f>
        <v>-2.7920000000449363E-2</v>
      </c>
      <c r="J318" s="1"/>
      <c r="O318" s="1">
        <f ca="1">+C$11+C$12*$F318</f>
        <v>-3.0709243706006285E-2</v>
      </c>
      <c r="P318" s="113">
        <f>C318-15018.5</f>
        <v>35190.887999999999</v>
      </c>
      <c r="V318" s="1"/>
      <c r="W318" s="1"/>
      <c r="X318" s="1"/>
      <c r="Z318" s="27" t="s">
        <v>72</v>
      </c>
    </row>
    <row r="319" spans="1:26" x14ac:dyDescent="0.2">
      <c r="A319" s="24" t="s">
        <v>133</v>
      </c>
      <c r="B319" s="24" t="s">
        <v>48</v>
      </c>
      <c r="C319" s="25">
        <v>50249.718999999997</v>
      </c>
      <c r="D319" s="26"/>
      <c r="E319" s="27">
        <f>+(C319-C$7)/C$8</f>
        <v>3338.9726094639682</v>
      </c>
      <c r="F319" s="27">
        <f>ROUND(2*E319,0)/2</f>
        <v>3339</v>
      </c>
      <c r="G319" s="27">
        <f>+C319-(C$7+F319*C$8)</f>
        <v>-3.3480000005511101E-2</v>
      </c>
      <c r="H319" s="27"/>
      <c r="I319" s="27">
        <f>G319</f>
        <v>-3.3480000005511101E-2</v>
      </c>
      <c r="J319" s="27"/>
      <c r="K319" s="27"/>
      <c r="O319" s="1">
        <f ca="1">+C$11+C$12*$F319</f>
        <v>-3.1287763220194879E-2</v>
      </c>
      <c r="P319" s="113">
        <f>C319-15018.5</f>
        <v>35231.218999999997</v>
      </c>
      <c r="U319" s="3"/>
    </row>
    <row r="320" spans="1:26" x14ac:dyDescent="0.2">
      <c r="A320" s="24" t="s">
        <v>133</v>
      </c>
      <c r="B320" s="24" t="s">
        <v>48</v>
      </c>
      <c r="C320" s="25">
        <v>50376.837</v>
      </c>
      <c r="D320" s="26"/>
      <c r="E320" s="27">
        <f>+(C320-C$7)/C$8</f>
        <v>3442.9699260422799</v>
      </c>
      <c r="F320" s="27">
        <f>ROUND(2*E320,0)/2</f>
        <v>3443</v>
      </c>
      <c r="G320" s="27">
        <f>+C320-(C$7+F320*C$8)</f>
        <v>-3.6760000002686866E-2</v>
      </c>
      <c r="H320" s="27"/>
      <c r="I320" s="27">
        <f>G320</f>
        <v>-3.6760000002686866E-2</v>
      </c>
      <c r="J320" s="27"/>
      <c r="K320" s="27"/>
      <c r="O320" s="1">
        <f ca="1">+C$11+C$12*$F320</f>
        <v>-3.311097623460741E-2</v>
      </c>
      <c r="P320" s="113">
        <f>C320-15018.5</f>
        <v>35358.337</v>
      </c>
      <c r="U320" s="3"/>
    </row>
    <row r="321" spans="1:26" s="27" customFormat="1" x14ac:dyDescent="0.2">
      <c r="A321" s="27" t="s">
        <v>142</v>
      </c>
      <c r="C321" s="36">
        <v>50397.616999999998</v>
      </c>
      <c r="D321" s="36">
        <v>4.0000000000000001E-3</v>
      </c>
      <c r="E321" s="27">
        <f>+(C321-C$7)/C$8</f>
        <v>3459.9703841874457</v>
      </c>
      <c r="F321" s="27">
        <f>ROUND(2*E321,0)/2</f>
        <v>3460</v>
      </c>
      <c r="G321" s="27">
        <f>+C321-(C$7+F321*C$8)</f>
        <v>-3.620000000228174E-2</v>
      </c>
      <c r="H321" s="27">
        <f>G321</f>
        <v>-3.620000000228174E-2</v>
      </c>
      <c r="J321" s="1"/>
      <c r="O321" s="1">
        <f ca="1">+C$11+C$12*$F321</f>
        <v>-3.3409001438886386E-2</v>
      </c>
      <c r="P321" s="113">
        <f>C321-15018.5</f>
        <v>35379.116999999998</v>
      </c>
      <c r="V321" s="1"/>
      <c r="W321" s="1"/>
      <c r="X321" s="1"/>
      <c r="Z321" s="27" t="s">
        <v>72</v>
      </c>
    </row>
    <row r="322" spans="1:26" s="27" customFormat="1" x14ac:dyDescent="0.2">
      <c r="A322" s="27" t="s">
        <v>142</v>
      </c>
      <c r="C322" s="36">
        <v>50517.4</v>
      </c>
      <c r="D322" s="36">
        <v>2E-3</v>
      </c>
      <c r="E322" s="27">
        <f>+(C322-C$7)/C$8</f>
        <v>3557.9668172000797</v>
      </c>
      <c r="F322" s="27">
        <f>ROUND(2*E322,0)/2</f>
        <v>3558</v>
      </c>
      <c r="G322" s="27">
        <f>+C322-(C$7+F322*C$8)</f>
        <v>-4.056000000127824E-2</v>
      </c>
      <c r="H322" s="27">
        <f>G322</f>
        <v>-4.056000000127824E-2</v>
      </c>
      <c r="J322" s="1"/>
      <c r="O322" s="1">
        <f ca="1">+C$11+C$12*$F322</f>
        <v>-3.512702908708281E-2</v>
      </c>
      <c r="P322" s="113">
        <f>C322-15018.5</f>
        <v>35498.9</v>
      </c>
      <c r="V322" s="1"/>
      <c r="W322" s="1"/>
      <c r="X322" s="1"/>
      <c r="Z322" s="27" t="s">
        <v>72</v>
      </c>
    </row>
    <row r="323" spans="1:26" s="27" customFormat="1" x14ac:dyDescent="0.2">
      <c r="A323" s="27" t="s">
        <v>142</v>
      </c>
      <c r="C323" s="36">
        <v>50517.402000000002</v>
      </c>
      <c r="D323" s="36">
        <v>7.0000000000000001E-3</v>
      </c>
      <c r="E323" s="27">
        <f>+(C323-C$7)/C$8</f>
        <v>3557.968453432818</v>
      </c>
      <c r="F323" s="27">
        <f>ROUND(2*E323,0)/2</f>
        <v>3558</v>
      </c>
      <c r="G323" s="27">
        <f>+C323-(C$7+F323*C$8)</f>
        <v>-3.8560000000870787E-2</v>
      </c>
      <c r="H323" s="27">
        <f>G323</f>
        <v>-3.8560000000870787E-2</v>
      </c>
      <c r="J323" s="1"/>
      <c r="O323" s="1">
        <f ca="1">+C$11+C$12*$F323</f>
        <v>-3.512702908708281E-2</v>
      </c>
      <c r="P323" s="113">
        <f>C323-15018.5</f>
        <v>35498.902000000002</v>
      </c>
      <c r="V323" s="1"/>
      <c r="W323" s="1"/>
      <c r="X323" s="1"/>
      <c r="Z323" s="27" t="s">
        <v>72</v>
      </c>
    </row>
    <row r="324" spans="1:26" s="27" customFormat="1" x14ac:dyDescent="0.2">
      <c r="A324" s="27" t="s">
        <v>143</v>
      </c>
      <c r="C324" s="36">
        <v>50517.404999999999</v>
      </c>
      <c r="D324" s="36"/>
      <c r="E324" s="27">
        <f>+(C324-C$7)/C$8</f>
        <v>3557.9709077819221</v>
      </c>
      <c r="F324" s="27">
        <f>ROUND(2*E324,0)/2</f>
        <v>3558</v>
      </c>
      <c r="G324" s="27">
        <f>+C324-(C$7+F324*C$8)</f>
        <v>-3.5560000003897585E-2</v>
      </c>
      <c r="N324" s="27">
        <f>G324</f>
        <v>-3.5560000003897585E-2</v>
      </c>
      <c r="O324" s="1">
        <f ca="1">+C$11+C$12*$F324</f>
        <v>-3.512702908708281E-2</v>
      </c>
      <c r="P324" s="113">
        <f>C324-15018.5</f>
        <v>35498.904999999999</v>
      </c>
      <c r="V324" s="1"/>
      <c r="W324" s="1"/>
      <c r="X324" s="1"/>
      <c r="Z324" s="27" t="s">
        <v>72</v>
      </c>
    </row>
    <row r="325" spans="1:26" x14ac:dyDescent="0.2">
      <c r="A325" s="24" t="s">
        <v>135</v>
      </c>
      <c r="B325" s="24" t="s">
        <v>48</v>
      </c>
      <c r="C325" s="25">
        <v>50532.078999999998</v>
      </c>
      <c r="D325" s="26"/>
      <c r="E325" s="27">
        <f>+(C325-C$7)/C$8</f>
        <v>3569.9759473787535</v>
      </c>
      <c r="F325" s="27">
        <f>ROUND(2*E325,0)/2</f>
        <v>3570</v>
      </c>
      <c r="G325" s="27">
        <f>+C325-(C$7+F325*C$8)</f>
        <v>-2.9399999999441206E-2</v>
      </c>
      <c r="H325" s="27"/>
      <c r="I325" s="27"/>
      <c r="J325" s="27"/>
      <c r="K325" s="27">
        <f>G325</f>
        <v>-2.9399999999441206E-2</v>
      </c>
      <c r="O325" s="1">
        <f ca="1">+C$11+C$12*$F325</f>
        <v>-3.5337399819515031E-2</v>
      </c>
      <c r="P325" s="113">
        <f>C325-15018.5</f>
        <v>35513.578999999998</v>
      </c>
      <c r="U325" s="3"/>
    </row>
    <row r="326" spans="1:26" x14ac:dyDescent="0.2">
      <c r="A326" s="24" t="s">
        <v>133</v>
      </c>
      <c r="B326" s="24" t="s">
        <v>48</v>
      </c>
      <c r="C326" s="25">
        <v>50540.625</v>
      </c>
      <c r="D326" s="26"/>
      <c r="E326" s="27">
        <f>+(C326-C$7)/C$8</f>
        <v>3576.9675698671381</v>
      </c>
      <c r="F326" s="27">
        <f>ROUND(2*E326,0)/2</f>
        <v>3577</v>
      </c>
      <c r="G326" s="27">
        <f>+C326-(C$7+F326*C$8)</f>
        <v>-3.9640000002691522E-2</v>
      </c>
      <c r="H326" s="27"/>
      <c r="I326" s="27">
        <f>G326</f>
        <v>-3.9640000002691522E-2</v>
      </c>
      <c r="J326" s="27"/>
      <c r="K326" s="27"/>
      <c r="O326" s="1">
        <f ca="1">+C$11+C$12*$F326</f>
        <v>-3.5460116080100482E-2</v>
      </c>
      <c r="P326" s="113">
        <f>C326-15018.5</f>
        <v>35522.125</v>
      </c>
      <c r="U326" s="3"/>
    </row>
    <row r="327" spans="1:26" x14ac:dyDescent="0.2">
      <c r="A327" s="24" t="s">
        <v>133</v>
      </c>
      <c r="B327" s="24" t="s">
        <v>48</v>
      </c>
      <c r="C327" s="25">
        <v>50546.735999999997</v>
      </c>
      <c r="D327" s="26"/>
      <c r="E327" s="27">
        <f>+(C327-C$7)/C$8</f>
        <v>3581.9670789973143</v>
      </c>
      <c r="F327" s="27">
        <f>ROUND(2*E327,0)/2</f>
        <v>3582</v>
      </c>
      <c r="G327" s="27">
        <f>+C327-(C$7+F327*C$8)</f>
        <v>-4.0240000002086163E-2</v>
      </c>
      <c r="H327" s="27"/>
      <c r="I327" s="27">
        <f>G327</f>
        <v>-4.0240000002086163E-2</v>
      </c>
      <c r="J327" s="27"/>
      <c r="K327" s="27"/>
      <c r="O327" s="1">
        <f ca="1">+C$11+C$12*$F327</f>
        <v>-3.5547770551947244E-2</v>
      </c>
      <c r="P327" s="113">
        <f>C327-15018.5</f>
        <v>35528.235999999997</v>
      </c>
      <c r="U327" s="3"/>
    </row>
    <row r="328" spans="1:26" x14ac:dyDescent="0.2">
      <c r="A328" s="24" t="s">
        <v>133</v>
      </c>
      <c r="B328" s="24" t="s">
        <v>48</v>
      </c>
      <c r="C328" s="25">
        <v>50579.74</v>
      </c>
      <c r="D328" s="26"/>
      <c r="E328" s="27">
        <f>+(C328-C$7)/C$8</f>
        <v>3608.9681916355767</v>
      </c>
      <c r="F328" s="27">
        <f>ROUND(2*E328,0)/2</f>
        <v>3609</v>
      </c>
      <c r="G328" s="27">
        <f>+C328-(C$7+F328*C$8)</f>
        <v>-3.8880000000062864E-2</v>
      </c>
      <c r="H328" s="27"/>
      <c r="I328" s="27">
        <f>G328</f>
        <v>-3.8880000000062864E-2</v>
      </c>
      <c r="J328" s="27"/>
      <c r="K328" s="27"/>
      <c r="O328" s="1">
        <f ca="1">+C$11+C$12*$F328</f>
        <v>-3.6021104699919732E-2</v>
      </c>
      <c r="P328" s="113">
        <f>C328-15018.5</f>
        <v>35561.24</v>
      </c>
      <c r="U328" s="3"/>
    </row>
    <row r="329" spans="1:26" x14ac:dyDescent="0.2">
      <c r="A329" s="24" t="s">
        <v>139</v>
      </c>
      <c r="B329" s="24" t="s">
        <v>48</v>
      </c>
      <c r="C329" s="25">
        <v>50594.410300000003</v>
      </c>
      <c r="D329" s="26"/>
      <c r="E329" s="27">
        <f>+(C329-C$7)/C$8</f>
        <v>3620.9702042018484</v>
      </c>
      <c r="F329" s="27">
        <f>ROUND(2*E329,0)/2</f>
        <v>3621</v>
      </c>
      <c r="G329" s="27">
        <f>+C329-(C$7+F329*C$8)</f>
        <v>-3.6419999996724073E-2</v>
      </c>
      <c r="H329" s="27"/>
      <c r="I329" s="27"/>
      <c r="J329" s="27">
        <f>G329</f>
        <v>-3.6419999996724073E-2</v>
      </c>
      <c r="K329" s="27"/>
      <c r="O329" s="1">
        <f ca="1">+C$11+C$12*$F329</f>
        <v>-3.6231475432351945E-2</v>
      </c>
      <c r="P329" s="113">
        <f>C329-15018.5</f>
        <v>35575.910300000003</v>
      </c>
      <c r="U329" s="3"/>
    </row>
    <row r="330" spans="1:26" s="27" customFormat="1" x14ac:dyDescent="0.2">
      <c r="A330" s="27" t="s">
        <v>144</v>
      </c>
      <c r="C330" s="36">
        <v>50605.406999999999</v>
      </c>
      <c r="D330" s="36">
        <v>4.0000000000000001E-3</v>
      </c>
      <c r="E330" s="27">
        <f>+(C330-C$7)/C$8</f>
        <v>3629.9667844754235</v>
      </c>
      <c r="F330" s="27">
        <f>ROUND(2*E330,0)/2</f>
        <v>3630</v>
      </c>
      <c r="G330" s="27">
        <f>+C330-(C$7+F330*C$8)</f>
        <v>-4.0600000000267755E-2</v>
      </c>
      <c r="H330" s="27">
        <f>G330</f>
        <v>-4.0600000000267755E-2</v>
      </c>
      <c r="J330" s="1"/>
      <c r="O330" s="1">
        <f ca="1">+C$11+C$12*$F330</f>
        <v>-3.6389253481676098E-2</v>
      </c>
      <c r="P330" s="113">
        <f>C330-15018.5</f>
        <v>35586.906999999999</v>
      </c>
      <c r="V330" s="1"/>
      <c r="W330" s="1"/>
      <c r="X330" s="1"/>
      <c r="Z330" s="27" t="s">
        <v>72</v>
      </c>
    </row>
    <row r="331" spans="1:26" x14ac:dyDescent="0.2">
      <c r="A331" s="24" t="s">
        <v>139</v>
      </c>
      <c r="B331" s="24" t="s">
        <v>48</v>
      </c>
      <c r="C331" s="25">
        <v>50825.421999999999</v>
      </c>
      <c r="D331" s="26"/>
      <c r="E331" s="27">
        <f>+(C331-C$7)/C$8</f>
        <v>3809.9646573728637</v>
      </c>
      <c r="F331" s="27">
        <f>ROUND(2*E331,0)/2</f>
        <v>3810</v>
      </c>
      <c r="G331" s="27">
        <f>+C331-(C$7+F331*C$8)</f>
        <v>-4.3200000000069849E-2</v>
      </c>
      <c r="H331" s="27"/>
      <c r="I331" s="27">
        <f>G331</f>
        <v>-4.3200000000069849E-2</v>
      </c>
      <c r="J331" s="27"/>
      <c r="K331" s="27"/>
      <c r="O331" s="1">
        <f ca="1">+C$11+C$12*$F331</f>
        <v>-3.9544814468159342E-2</v>
      </c>
      <c r="P331" s="113">
        <f>C331-15018.5</f>
        <v>35806.921999999999</v>
      </c>
      <c r="U331" s="3"/>
    </row>
    <row r="332" spans="1:26" s="27" customFormat="1" x14ac:dyDescent="0.2">
      <c r="A332" s="27" t="s">
        <v>145</v>
      </c>
      <c r="C332" s="36">
        <v>50902.42</v>
      </c>
      <c r="D332" s="36">
        <v>8.0000000000000002E-3</v>
      </c>
      <c r="E332" s="27">
        <f>+(C332-C$7)/C$8</f>
        <v>3872.9579815432935</v>
      </c>
      <c r="F332" s="27">
        <f>ROUND(2*E332,0)/2</f>
        <v>3873</v>
      </c>
      <c r="G332" s="27">
        <f>+C332-(C$7+F332*C$8)</f>
        <v>-5.1359999997657724E-2</v>
      </c>
      <c r="H332" s="27">
        <f>G332</f>
        <v>-5.1359999997657724E-2</v>
      </c>
      <c r="J332" s="1"/>
      <c r="O332" s="1">
        <f ca="1">+C$11+C$12*$F332</f>
        <v>-4.064926081342847E-2</v>
      </c>
      <c r="P332" s="113">
        <f>C332-15018.5</f>
        <v>35883.919999999998</v>
      </c>
      <c r="V332" s="1"/>
      <c r="W332" s="1"/>
      <c r="X332" s="1"/>
      <c r="Z332" s="27" t="s">
        <v>72</v>
      </c>
    </row>
    <row r="333" spans="1:26" s="27" customFormat="1" x14ac:dyDescent="0.2">
      <c r="A333" s="27" t="s">
        <v>145</v>
      </c>
      <c r="C333" s="36">
        <v>50918.322999999997</v>
      </c>
      <c r="D333" s="36">
        <v>3.0000000000000001E-3</v>
      </c>
      <c r="E333" s="27">
        <f>+(C333-C$7)/C$8</f>
        <v>3885.9684861574683</v>
      </c>
      <c r="F333" s="27">
        <f>ROUND(2*E333,0)/2</f>
        <v>3886</v>
      </c>
      <c r="G333" s="27">
        <f>+C333-(C$7+F333*C$8)</f>
        <v>-3.8520000001881272E-2</v>
      </c>
      <c r="H333" s="27">
        <f>G333</f>
        <v>-3.8520000001881272E-2</v>
      </c>
      <c r="J333" s="1"/>
      <c r="O333" s="1">
        <f ca="1">+C$11+C$12*$F333</f>
        <v>-4.0877162440230028E-2</v>
      </c>
      <c r="P333" s="113">
        <f>C333-15018.5</f>
        <v>35899.822999999997</v>
      </c>
      <c r="V333" s="1"/>
      <c r="W333" s="1"/>
      <c r="X333" s="1"/>
      <c r="Z333" s="27" t="s">
        <v>72</v>
      </c>
    </row>
    <row r="334" spans="1:26" x14ac:dyDescent="0.2">
      <c r="A334" s="24" t="s">
        <v>133</v>
      </c>
      <c r="B334" s="24" t="s">
        <v>48</v>
      </c>
      <c r="C334" s="25">
        <v>50936.650999999998</v>
      </c>
      <c r="D334" s="26"/>
      <c r="E334" s="27">
        <f>+(C334-C$7)/C$8</f>
        <v>3900.9629229661614</v>
      </c>
      <c r="F334" s="27">
        <f>ROUND(2*E334,0)/2</f>
        <v>3901</v>
      </c>
      <c r="G334" s="27">
        <f>+C334-(C$7+F334*C$8)</f>
        <v>-4.5320000004721805E-2</v>
      </c>
      <c r="H334" s="27"/>
      <c r="I334" s="27">
        <f>G334</f>
        <v>-4.5320000004721805E-2</v>
      </c>
      <c r="J334" s="27"/>
      <c r="K334" s="27"/>
      <c r="O334" s="1">
        <f ca="1">+C$11+C$12*$F334</f>
        <v>-4.1140125855770301E-2</v>
      </c>
      <c r="P334" s="113">
        <f>C334-15018.5</f>
        <v>35918.150999999998</v>
      </c>
      <c r="U334" s="3"/>
    </row>
    <row r="335" spans="1:26" s="27" customFormat="1" x14ac:dyDescent="0.2">
      <c r="A335" s="27" t="s">
        <v>146</v>
      </c>
      <c r="C335" s="36">
        <v>50941.536999999997</v>
      </c>
      <c r="D335" s="36">
        <v>5.0000000000000001E-3</v>
      </c>
      <c r="E335" s="27">
        <f>+(C335-C$7)/C$8</f>
        <v>3904.9602395444704</v>
      </c>
      <c r="F335" s="27">
        <f>ROUND(2*E335,0)/2</f>
        <v>3905</v>
      </c>
      <c r="G335" s="27">
        <f>+C335-(C$7+F335*C$8)</f>
        <v>-4.860000000189757E-2</v>
      </c>
      <c r="H335" s="27">
        <f>G335</f>
        <v>-4.860000000189757E-2</v>
      </c>
      <c r="J335" s="1"/>
      <c r="O335" s="1">
        <f ca="1">+C$11+C$12*$F335</f>
        <v>-4.1210249433247706E-2</v>
      </c>
      <c r="P335" s="113">
        <f>C335-15018.5</f>
        <v>35923.036999999997</v>
      </c>
      <c r="V335" s="1"/>
      <c r="W335" s="1"/>
      <c r="X335" s="1"/>
      <c r="Z335" s="27" t="s">
        <v>72</v>
      </c>
    </row>
    <row r="336" spans="1:26" x14ac:dyDescent="0.2">
      <c r="A336" s="24" t="s">
        <v>139</v>
      </c>
      <c r="B336" s="24" t="s">
        <v>48</v>
      </c>
      <c r="C336" s="25">
        <v>51199.447899999999</v>
      </c>
      <c r="D336" s="26"/>
      <c r="E336" s="27">
        <f>+(C336-C$7)/C$8</f>
        <v>4115.9613685450613</v>
      </c>
      <c r="F336" s="27">
        <f>ROUND(2*E336,0)/2</f>
        <v>4116</v>
      </c>
      <c r="G336" s="27">
        <f>+C336-(C$7+F336*C$8)</f>
        <v>-4.7220000000379514E-2</v>
      </c>
      <c r="H336" s="27"/>
      <c r="I336" s="27"/>
      <c r="J336" s="27">
        <f>G336</f>
        <v>-4.7220000000379514E-2</v>
      </c>
      <c r="K336" s="27"/>
      <c r="O336" s="1">
        <f ca="1">+C$11+C$12*$F336</f>
        <v>-4.4909268145180828E-2</v>
      </c>
      <c r="P336" s="113">
        <f>C336-15018.5</f>
        <v>36180.947899999999</v>
      </c>
      <c r="U336" s="3"/>
    </row>
    <row r="337" spans="1:26" s="27" customFormat="1" x14ac:dyDescent="0.2">
      <c r="A337" s="27" t="s">
        <v>147</v>
      </c>
      <c r="C337" s="36">
        <v>51200.661999999997</v>
      </c>
      <c r="D337" s="36">
        <v>8.0000000000000002E-3</v>
      </c>
      <c r="E337" s="27">
        <f>+(C337-C$7)/C$8</f>
        <v>4116.9546436285073</v>
      </c>
      <c r="F337" s="27">
        <f>ROUND(2*E337,0)/2</f>
        <v>4117</v>
      </c>
      <c r="G337" s="27">
        <f>+C337-(C$7+F337*C$8)</f>
        <v>-5.5440000003727619E-2</v>
      </c>
      <c r="H337" s="27">
        <f>G337</f>
        <v>-5.5440000003727619E-2</v>
      </c>
      <c r="J337" s="1"/>
      <c r="O337" s="1">
        <f ca="1">+C$11+C$12*$F337</f>
        <v>-4.4926799039550186E-2</v>
      </c>
      <c r="P337" s="113">
        <f>C337-15018.5</f>
        <v>36182.161999999997</v>
      </c>
      <c r="V337" s="1"/>
      <c r="W337" s="1"/>
      <c r="X337" s="1"/>
      <c r="Z337" s="27" t="s">
        <v>72</v>
      </c>
    </row>
    <row r="338" spans="1:26" x14ac:dyDescent="0.2">
      <c r="A338" s="24" t="s">
        <v>133</v>
      </c>
      <c r="B338" s="24" t="s">
        <v>48</v>
      </c>
      <c r="C338" s="25">
        <v>51261.790999999997</v>
      </c>
      <c r="D338" s="26"/>
      <c r="E338" s="27">
        <f>+(C338-C$7)/C$8</f>
        <v>4166.9652791413027</v>
      </c>
      <c r="F338" s="27">
        <f>ROUND(2*E338,0)/2</f>
        <v>4167</v>
      </c>
      <c r="G338" s="27">
        <f>+C338-(C$7+F338*C$8)</f>
        <v>-4.2440000004717149E-2</v>
      </c>
      <c r="H338" s="27"/>
      <c r="I338" s="27">
        <f>G338</f>
        <v>-4.2440000004717149E-2</v>
      </c>
      <c r="J338" s="27"/>
      <c r="K338" s="27"/>
      <c r="O338" s="1">
        <f ca="1">+C$11+C$12*$F338</f>
        <v>-4.5803343758017742E-2</v>
      </c>
      <c r="P338" s="113">
        <f>C338-15018.5</f>
        <v>36243.290999999997</v>
      </c>
      <c r="U338" s="3"/>
    </row>
    <row r="339" spans="1:26" x14ac:dyDescent="0.2">
      <c r="A339" s="24" t="s">
        <v>148</v>
      </c>
      <c r="B339" s="24" t="s">
        <v>48</v>
      </c>
      <c r="C339" s="25">
        <v>51270.34</v>
      </c>
      <c r="D339" s="26"/>
      <c r="E339" s="27">
        <f>+(C339-C$7)/C$8</f>
        <v>4173.9593559787918</v>
      </c>
      <c r="F339" s="27">
        <f>ROUND(2*E339,0)/2</f>
        <v>4174</v>
      </c>
      <c r="G339" s="27">
        <f>+C339-(C$7+F339*C$8)</f>
        <v>-4.9680000003718305E-2</v>
      </c>
      <c r="H339" s="27"/>
      <c r="I339" s="27">
        <f>G339</f>
        <v>-4.9680000003718305E-2</v>
      </c>
      <c r="J339" s="27"/>
      <c r="K339" s="27"/>
      <c r="O339" s="1">
        <f ca="1">+C$11+C$12*$F339</f>
        <v>-4.5926060018603207E-2</v>
      </c>
      <c r="P339" s="113">
        <f>C339-15018.5</f>
        <v>36251.839999999997</v>
      </c>
      <c r="U339" s="3"/>
    </row>
    <row r="340" spans="1:26" s="27" customFormat="1" x14ac:dyDescent="0.2">
      <c r="A340" s="27" t="s">
        <v>149</v>
      </c>
      <c r="C340" s="36">
        <v>51270.340900000003</v>
      </c>
      <c r="D340" s="36">
        <v>2.9999999999999997E-4</v>
      </c>
      <c r="E340" s="27">
        <f>+(C340-C$7)/C$8</f>
        <v>4173.9600922835289</v>
      </c>
      <c r="F340" s="27">
        <f>ROUND(2*E340,0)/2</f>
        <v>4174</v>
      </c>
      <c r="G340" s="27">
        <f>+C340-(C$7+F340*C$8)</f>
        <v>-4.8779999997350387E-2</v>
      </c>
      <c r="K340" s="27">
        <f>G340</f>
        <v>-4.8779999997350387E-2</v>
      </c>
      <c r="O340" s="1">
        <f ca="1">+C$11+C$12*$F340</f>
        <v>-4.5926060018603207E-2</v>
      </c>
      <c r="P340" s="113">
        <f>C340-15018.5</f>
        <v>36251.840900000003</v>
      </c>
      <c r="R340" s="1"/>
      <c r="S340" s="1"/>
      <c r="T340" s="1"/>
      <c r="U340" s="1"/>
      <c r="V340" s="1"/>
      <c r="W340" s="1"/>
      <c r="X340" s="1"/>
    </row>
    <row r="341" spans="1:26" x14ac:dyDescent="0.2">
      <c r="A341" s="24" t="s">
        <v>139</v>
      </c>
      <c r="B341" s="24" t="s">
        <v>48</v>
      </c>
      <c r="C341" s="25">
        <v>51320.462699999996</v>
      </c>
      <c r="D341" s="26"/>
      <c r="E341" s="27">
        <f>+(C341-C$7)/C$8</f>
        <v>4214.9655573008677</v>
      </c>
      <c r="F341" s="27">
        <f>ROUND(2*E341,0)/2</f>
        <v>4215</v>
      </c>
      <c r="G341" s="27">
        <f>+C341-(C$7+F341*C$8)</f>
        <v>-4.2100000006030314E-2</v>
      </c>
      <c r="H341" s="27"/>
      <c r="I341" s="27"/>
      <c r="J341" s="27">
        <f>G341</f>
        <v>-4.2100000006030314E-2</v>
      </c>
      <c r="K341" s="27"/>
      <c r="O341" s="1">
        <f ca="1">+C$11+C$12*$F341</f>
        <v>-4.664482668774661E-2</v>
      </c>
      <c r="P341" s="113">
        <f>C341-15018.5</f>
        <v>36301.962699999996</v>
      </c>
      <c r="U341" s="3"/>
    </row>
    <row r="342" spans="1:26" x14ac:dyDescent="0.2">
      <c r="A342" s="24" t="s">
        <v>150</v>
      </c>
      <c r="B342" s="24" t="s">
        <v>48</v>
      </c>
      <c r="C342" s="25">
        <v>51551.476999999999</v>
      </c>
      <c r="D342" s="26"/>
      <c r="E342" s="27">
        <f>+(C342-C$7)/C$8</f>
        <v>4403.9621375744482</v>
      </c>
      <c r="F342" s="27">
        <f>ROUND(2*E342,0)/2</f>
        <v>4404</v>
      </c>
      <c r="G342" s="27">
        <f>+C342-(C$7+F342*C$8)</f>
        <v>-4.6280000002298038E-2</v>
      </c>
      <c r="H342" s="27"/>
      <c r="I342" s="27">
        <f>G342</f>
        <v>-4.6280000002298038E-2</v>
      </c>
      <c r="J342" s="27"/>
      <c r="K342" s="27"/>
      <c r="O342" s="1">
        <f ca="1">+C$11+C$12*$F342</f>
        <v>-4.9958165723554007E-2</v>
      </c>
      <c r="P342" s="113">
        <f>C342-15018.5</f>
        <v>36532.976999999999</v>
      </c>
      <c r="U342" s="3"/>
    </row>
    <row r="343" spans="1:26" x14ac:dyDescent="0.2">
      <c r="A343" s="24" t="s">
        <v>133</v>
      </c>
      <c r="B343" s="24" t="s">
        <v>48</v>
      </c>
      <c r="C343" s="25">
        <v>51601.59</v>
      </c>
      <c r="D343" s="26"/>
      <c r="E343" s="27">
        <f>+(C343-C$7)/C$8</f>
        <v>4444.9604031677436</v>
      </c>
      <c r="F343" s="27">
        <f>ROUND(2*E343,0)/2</f>
        <v>4445</v>
      </c>
      <c r="G343" s="27">
        <f>+C343-(C$7+F343*C$8)</f>
        <v>-4.8399999999674037E-2</v>
      </c>
      <c r="H343" s="27"/>
      <c r="I343" s="27">
        <f>G343</f>
        <v>-4.8399999999674037E-2</v>
      </c>
      <c r="J343" s="27"/>
      <c r="K343" s="27"/>
      <c r="O343" s="1">
        <f ca="1">+C$11+C$12*$F343</f>
        <v>-5.067693239269741E-2</v>
      </c>
      <c r="P343" s="113">
        <f>C343-15018.5</f>
        <v>36583.089999999997</v>
      </c>
      <c r="U343" s="3"/>
    </row>
    <row r="344" spans="1:26" x14ac:dyDescent="0.2">
      <c r="A344" s="24" t="s">
        <v>133</v>
      </c>
      <c r="B344" s="24" t="s">
        <v>48</v>
      </c>
      <c r="C344" s="25">
        <v>51629.697</v>
      </c>
      <c r="D344" s="26"/>
      <c r="E344" s="27">
        <f>+(C344-C$7)/C$8</f>
        <v>4467.9551999476407</v>
      </c>
      <c r="F344" s="27">
        <f>ROUND(2*E344,0)/2</f>
        <v>4468</v>
      </c>
      <c r="G344" s="27">
        <f>+C344-(C$7+F344*C$8)</f>
        <v>-5.4759999999077991E-2</v>
      </c>
      <c r="H344" s="27"/>
      <c r="I344" s="27">
        <f>G344</f>
        <v>-5.4759999999077991E-2</v>
      </c>
      <c r="J344" s="27"/>
      <c r="K344" s="27"/>
      <c r="O344" s="1">
        <f ca="1">+C$11+C$12*$F344</f>
        <v>-5.1080142963192479E-2</v>
      </c>
      <c r="P344" s="113">
        <f>C344-15018.5</f>
        <v>36611.197</v>
      </c>
      <c r="U344" s="3"/>
    </row>
    <row r="345" spans="1:26" x14ac:dyDescent="0.2">
      <c r="A345" s="24" t="s">
        <v>133</v>
      </c>
      <c r="B345" s="24" t="s">
        <v>48</v>
      </c>
      <c r="C345" s="25">
        <v>51629.701000000001</v>
      </c>
      <c r="D345" s="26"/>
      <c r="E345" s="27">
        <f>+(C345-C$7)/C$8</f>
        <v>4467.9584724131173</v>
      </c>
      <c r="F345" s="27">
        <f>ROUND(2*E345,0)/2</f>
        <v>4468</v>
      </c>
      <c r="G345" s="27">
        <f>+C345-(C$7+F345*C$8)</f>
        <v>-5.0759999998263083E-2</v>
      </c>
      <c r="H345" s="27"/>
      <c r="I345" s="27">
        <f>G345</f>
        <v>-5.0759999998263083E-2</v>
      </c>
      <c r="J345" s="27"/>
      <c r="K345" s="27"/>
      <c r="O345" s="1">
        <f ca="1">+C$11+C$12*$F345</f>
        <v>-5.1080142963192479E-2</v>
      </c>
      <c r="P345" s="113">
        <f>C345-15018.5</f>
        <v>36611.201000000001</v>
      </c>
      <c r="U345" s="3"/>
    </row>
    <row r="346" spans="1:26" x14ac:dyDescent="0.2">
      <c r="A346" s="24" t="s">
        <v>133</v>
      </c>
      <c r="B346" s="24" t="s">
        <v>48</v>
      </c>
      <c r="C346" s="25">
        <v>51629.705999999998</v>
      </c>
      <c r="D346" s="26"/>
      <c r="E346" s="27">
        <f>+(C346-C$7)/C$8</f>
        <v>4467.9625629949596</v>
      </c>
      <c r="F346" s="27">
        <f>ROUND(2*E346,0)/2</f>
        <v>4468</v>
      </c>
      <c r="G346" s="27">
        <f>+C346-(C$7+F346*C$8)</f>
        <v>-4.5760000000882428E-2</v>
      </c>
      <c r="H346" s="27"/>
      <c r="I346" s="27">
        <f>G346</f>
        <v>-4.5760000000882428E-2</v>
      </c>
      <c r="J346" s="27"/>
      <c r="K346" s="27"/>
      <c r="O346" s="1">
        <f ca="1">+C$11+C$12*$F346</f>
        <v>-5.1080142963192479E-2</v>
      </c>
      <c r="P346" s="113">
        <f>C346-15018.5</f>
        <v>36611.205999999998</v>
      </c>
      <c r="U346" s="3"/>
    </row>
    <row r="347" spans="1:26" x14ac:dyDescent="0.2">
      <c r="A347" s="37" t="s">
        <v>151</v>
      </c>
      <c r="B347" s="38" t="s">
        <v>48</v>
      </c>
      <c r="C347" s="37">
        <v>51672.4735</v>
      </c>
      <c r="D347" s="37" t="s">
        <v>38</v>
      </c>
      <c r="E347" s="27">
        <f>+(C347-C$7)/C$8</f>
        <v>4502.9513548007071</v>
      </c>
      <c r="F347" s="27">
        <f>ROUND(2*E347,0)/2</f>
        <v>4503</v>
      </c>
      <c r="G347" s="27">
        <f>+C347-(C$7+F347*C$8)</f>
        <v>-5.9459999996761326E-2</v>
      </c>
      <c r="H347" s="27"/>
      <c r="I347" s="27"/>
      <c r="J347" s="27">
        <f>G347</f>
        <v>-5.9459999996761326E-2</v>
      </c>
      <c r="K347" s="27"/>
      <c r="N347" s="27"/>
      <c r="O347" s="1">
        <f ca="1">+C$11+C$12*$F347</f>
        <v>-5.1693724266119775E-2</v>
      </c>
      <c r="P347" s="113">
        <f>C347-15018.5</f>
        <v>36653.9735</v>
      </c>
      <c r="Q347" s="30"/>
      <c r="U347" s="13"/>
    </row>
    <row r="348" spans="1:26" x14ac:dyDescent="0.2">
      <c r="A348" s="24" t="s">
        <v>139</v>
      </c>
      <c r="B348" s="24" t="s">
        <v>48</v>
      </c>
      <c r="C348" s="25">
        <v>51672.475599999998</v>
      </c>
      <c r="D348" s="26"/>
      <c r="E348" s="27">
        <f>+(C348-C$7)/C$8</f>
        <v>4502.95307284508</v>
      </c>
      <c r="F348" s="27">
        <f>ROUND(2*E348,0)/2</f>
        <v>4503</v>
      </c>
      <c r="G348" s="27">
        <f>+C348-(C$7+F348*C$8)</f>
        <v>-5.7359999998880085E-2</v>
      </c>
      <c r="H348" s="27"/>
      <c r="I348" s="27"/>
      <c r="J348" s="27">
        <f>G348</f>
        <v>-5.7359999998880085E-2</v>
      </c>
      <c r="K348" s="27"/>
      <c r="O348" s="1">
        <f ca="1">+C$11+C$12*$F348</f>
        <v>-5.1693724266119775E-2</v>
      </c>
      <c r="P348" s="113">
        <f>C348-15018.5</f>
        <v>36653.975599999998</v>
      </c>
      <c r="U348" s="3"/>
    </row>
    <row r="349" spans="1:26" x14ac:dyDescent="0.2">
      <c r="A349" s="24" t="s">
        <v>139</v>
      </c>
      <c r="B349" s="24" t="s">
        <v>48</v>
      </c>
      <c r="C349" s="25">
        <v>51672.476300000002</v>
      </c>
      <c r="D349" s="26"/>
      <c r="E349" s="27">
        <f>+(C349-C$7)/C$8</f>
        <v>4502.9536455265415</v>
      </c>
      <c r="F349" s="27">
        <f>ROUND(2*E349,0)/2</f>
        <v>4503</v>
      </c>
      <c r="G349" s="27">
        <f>+C349-(C$7+F349*C$8)</f>
        <v>-5.6659999994735699E-2</v>
      </c>
      <c r="H349" s="27"/>
      <c r="I349" s="27"/>
      <c r="J349" s="27">
        <f>G349</f>
        <v>-5.6659999994735699E-2</v>
      </c>
      <c r="K349" s="27"/>
      <c r="O349" s="1">
        <f ca="1">+C$11+C$12*$F349</f>
        <v>-5.1693724266119775E-2</v>
      </c>
      <c r="P349" s="113">
        <f>C349-15018.5</f>
        <v>36653.976300000002</v>
      </c>
      <c r="U349" s="3"/>
    </row>
    <row r="350" spans="1:26" x14ac:dyDescent="0.2">
      <c r="A350" s="24" t="s">
        <v>139</v>
      </c>
      <c r="B350" s="24" t="s">
        <v>48</v>
      </c>
      <c r="C350" s="25">
        <v>51672.479800000001</v>
      </c>
      <c r="D350" s="26"/>
      <c r="E350" s="27">
        <f>+(C350-C$7)/C$8</f>
        <v>4502.9565089338321</v>
      </c>
      <c r="F350" s="27">
        <f>ROUND(2*E350,0)/2</f>
        <v>4503</v>
      </c>
      <c r="G350" s="27">
        <f>+C350-(C$7+F350*C$8)</f>
        <v>-5.3159999995841645E-2</v>
      </c>
      <c r="H350" s="27"/>
      <c r="I350" s="27"/>
      <c r="J350" s="27">
        <f>G350</f>
        <v>-5.3159999995841645E-2</v>
      </c>
      <c r="K350" s="27"/>
      <c r="O350" s="1">
        <f ca="1">+C$11+C$12*$F350</f>
        <v>-5.1693724266119775E-2</v>
      </c>
      <c r="P350" s="113">
        <f>C350-15018.5</f>
        <v>36653.979800000001</v>
      </c>
      <c r="U350" s="3"/>
    </row>
    <row r="351" spans="1:26" x14ac:dyDescent="0.2">
      <c r="A351" s="24" t="s">
        <v>152</v>
      </c>
      <c r="B351" s="24" t="s">
        <v>48</v>
      </c>
      <c r="C351" s="25">
        <v>51892.502999999997</v>
      </c>
      <c r="D351" s="26"/>
      <c r="E351" s="27">
        <f>+(C351-C$7)/C$8</f>
        <v>4682.9610903854937</v>
      </c>
      <c r="F351" s="27">
        <f>ROUND(2*E351,0)/2</f>
        <v>4683</v>
      </c>
      <c r="G351" s="27">
        <f>+C351-(C$7+F351*C$8)</f>
        <v>-4.7560000006342307E-2</v>
      </c>
      <c r="H351" s="27"/>
      <c r="I351" s="27">
        <f>G351</f>
        <v>-4.7560000006342307E-2</v>
      </c>
      <c r="J351" s="27"/>
      <c r="K351" s="27"/>
      <c r="O351" s="1">
        <f ca="1">+C$11+C$12*$F351</f>
        <v>-5.4849285252603019E-2</v>
      </c>
      <c r="P351" s="113">
        <f>C351-15018.5</f>
        <v>36874.002999999997</v>
      </c>
      <c r="U351" s="3"/>
    </row>
    <row r="352" spans="1:26" x14ac:dyDescent="0.2">
      <c r="A352" s="24" t="s">
        <v>153</v>
      </c>
      <c r="B352" s="24" t="s">
        <v>48</v>
      </c>
      <c r="C352" s="25">
        <v>51937.717900000003</v>
      </c>
      <c r="D352" s="26"/>
      <c r="E352" s="27">
        <f>+(C352-C$7)/C$8</f>
        <v>4719.9521401924239</v>
      </c>
      <c r="F352" s="27">
        <f>ROUND(2*E352,0)/2</f>
        <v>4720</v>
      </c>
      <c r="G352" s="27">
        <f>+C352-(C$7+F352*C$8)</f>
        <v>-5.8499999999185093E-2</v>
      </c>
      <c r="H352" s="27"/>
      <c r="I352" s="27"/>
      <c r="J352" s="27"/>
      <c r="K352" s="27">
        <f>G352</f>
        <v>-5.8499999999185093E-2</v>
      </c>
      <c r="O352" s="1">
        <f ca="1">+C$11+C$12*$F352</f>
        <v>-5.5497928344269004E-2</v>
      </c>
      <c r="P352" s="113">
        <f>C352-15018.5</f>
        <v>36919.217900000003</v>
      </c>
      <c r="U352" s="3"/>
    </row>
    <row r="353" spans="1:21" x14ac:dyDescent="0.2">
      <c r="A353" s="24" t="s">
        <v>153</v>
      </c>
      <c r="B353" s="24" t="s">
        <v>48</v>
      </c>
      <c r="C353" s="25">
        <v>51964.609799999998</v>
      </c>
      <c r="D353" s="26"/>
      <c r="E353" s="27">
        <f>+(C353-C$7)/C$8</f>
        <v>4741.9528437724966</v>
      </c>
      <c r="F353" s="27">
        <f>ROUND(2*E353,0)/2</f>
        <v>4742</v>
      </c>
      <c r="G353" s="27">
        <f>+C353-(C$7+F353*C$8)</f>
        <v>-5.7639999999082647E-2</v>
      </c>
      <c r="H353" s="27"/>
      <c r="I353" s="27"/>
      <c r="J353" s="27"/>
      <c r="K353" s="27">
        <f>G353</f>
        <v>-5.7639999999082647E-2</v>
      </c>
      <c r="O353" s="1">
        <f ca="1">+C$11+C$12*$F353</f>
        <v>-5.5883608020394743E-2</v>
      </c>
      <c r="P353" s="113">
        <f>C353-15018.5</f>
        <v>36946.109799999998</v>
      </c>
      <c r="U353" s="3"/>
    </row>
    <row r="354" spans="1:21" x14ac:dyDescent="0.2">
      <c r="A354" s="24" t="s">
        <v>153</v>
      </c>
      <c r="B354" s="24" t="s">
        <v>48</v>
      </c>
      <c r="C354" s="25">
        <v>51992.726000000002</v>
      </c>
      <c r="D354" s="26"/>
      <c r="E354" s="27">
        <f>+(C354-C$7)/C$8</f>
        <v>4764.9551672229882</v>
      </c>
      <c r="F354" s="27">
        <f>ROUND(2*E354,0)/2</f>
        <v>4765</v>
      </c>
      <c r="G354" s="27">
        <f>+C354-(C$7+F354*C$8)</f>
        <v>-5.4799999998067506E-2</v>
      </c>
      <c r="H354" s="27"/>
      <c r="I354" s="27">
        <f>G354</f>
        <v>-5.4799999998067506E-2</v>
      </c>
      <c r="J354" s="27"/>
      <c r="K354" s="27"/>
      <c r="O354" s="1">
        <f ca="1">+C$11+C$12*$F354</f>
        <v>-5.6286818590889826E-2</v>
      </c>
      <c r="P354" s="113">
        <f>C354-15018.5</f>
        <v>36974.226000000002</v>
      </c>
      <c r="U354" s="3"/>
    </row>
    <row r="355" spans="1:21" x14ac:dyDescent="0.2">
      <c r="A355" s="24" t="s">
        <v>153</v>
      </c>
      <c r="B355" s="24" t="s">
        <v>48</v>
      </c>
      <c r="C355" s="25">
        <v>52025.726000000002</v>
      </c>
      <c r="D355" s="26"/>
      <c r="E355" s="27">
        <f>+(C355-C$7)/C$8</f>
        <v>4791.953007395774</v>
      </c>
      <c r="F355" s="27">
        <f>ROUND(2*E355,0)/2</f>
        <v>4792</v>
      </c>
      <c r="G355" s="27">
        <f>+C355-(C$7+F355*C$8)</f>
        <v>-5.7439999996859115E-2</v>
      </c>
      <c r="H355" s="27"/>
      <c r="I355" s="27">
        <f>G355</f>
        <v>-5.7439999996859115E-2</v>
      </c>
      <c r="J355" s="27"/>
      <c r="K355" s="27"/>
      <c r="O355" s="1">
        <f ca="1">+C$11+C$12*$F355</f>
        <v>-5.6760152738862299E-2</v>
      </c>
      <c r="P355" s="113">
        <f>C355-15018.5</f>
        <v>37007.226000000002</v>
      </c>
      <c r="U355" s="3"/>
    </row>
    <row r="356" spans="1:21" x14ac:dyDescent="0.2">
      <c r="A356" s="37" t="s">
        <v>151</v>
      </c>
      <c r="B356" s="38" t="s">
        <v>48</v>
      </c>
      <c r="C356" s="37">
        <v>52040.390700000004</v>
      </c>
      <c r="D356" s="37" t="s">
        <v>38</v>
      </c>
      <c r="E356" s="27">
        <f>+(C356-C$7)/C$8</f>
        <v>4803.9504385103764</v>
      </c>
      <c r="F356" s="27">
        <f>ROUND(2*E356,0)/2</f>
        <v>4804</v>
      </c>
      <c r="G356" s="27">
        <f>+C356-(C$7+F356*C$8)</f>
        <v>-6.0579999997571576E-2</v>
      </c>
      <c r="H356" s="27"/>
      <c r="I356" s="27"/>
      <c r="J356" s="27"/>
      <c r="K356" s="27">
        <f>G356</f>
        <v>-6.0579999997571576E-2</v>
      </c>
      <c r="N356" s="27"/>
      <c r="O356" s="1">
        <f ca="1">+C$11+C$12*$F356</f>
        <v>-5.6970523471294512E-2</v>
      </c>
      <c r="P356" s="113">
        <f>C356-15018.5</f>
        <v>37021.890700000004</v>
      </c>
      <c r="Q356" s="30"/>
      <c r="U356" s="13"/>
    </row>
    <row r="357" spans="1:21" x14ac:dyDescent="0.2">
      <c r="A357" s="24" t="s">
        <v>153</v>
      </c>
      <c r="B357" s="24" t="s">
        <v>48</v>
      </c>
      <c r="C357" s="25">
        <v>52041.616999999998</v>
      </c>
      <c r="D357" s="26"/>
      <c r="E357" s="27">
        <f>+(C357-C$7)/C$8</f>
        <v>4804.9536946135204</v>
      </c>
      <c r="F357" s="27">
        <f>ROUND(2*E357,0)/2</f>
        <v>4805</v>
      </c>
      <c r="G357" s="27">
        <f>+C357-(C$7+F357*C$8)</f>
        <v>-5.6600000003527384E-2</v>
      </c>
      <c r="H357" s="27"/>
      <c r="I357" s="27">
        <f>G357</f>
        <v>-5.6600000003527384E-2</v>
      </c>
      <c r="J357" s="27"/>
      <c r="K357" s="27"/>
      <c r="O357" s="1">
        <f ca="1">+C$11+C$12*$F357</f>
        <v>-5.6988054365663871E-2</v>
      </c>
      <c r="P357" s="113">
        <f>C357-15018.5</f>
        <v>37023.116999999998</v>
      </c>
      <c r="U357" s="3"/>
    </row>
    <row r="358" spans="1:21" x14ac:dyDescent="0.2">
      <c r="A358" s="24" t="s">
        <v>153</v>
      </c>
      <c r="B358" s="24" t="s">
        <v>48</v>
      </c>
      <c r="C358" s="25">
        <v>52063.615100000003</v>
      </c>
      <c r="D358" s="26"/>
      <c r="E358" s="27">
        <f>+(C358-C$7)/C$8</f>
        <v>4822.9507003076142</v>
      </c>
      <c r="F358" s="27">
        <f>ROUND(2*E358,0)/2</f>
        <v>4823</v>
      </c>
      <c r="G358" s="27">
        <f>+C358-(C$7+F358*C$8)</f>
        <v>-6.0259999998379499E-2</v>
      </c>
      <c r="H358" s="27"/>
      <c r="I358" s="27"/>
      <c r="J358" s="27"/>
      <c r="K358" s="27">
        <f>G358</f>
        <v>-6.0259999998379499E-2</v>
      </c>
      <c r="O358" s="1">
        <f ca="1">+C$11+C$12*$F358</f>
        <v>-5.7303610464312191E-2</v>
      </c>
      <c r="P358" s="113">
        <f>C358-15018.5</f>
        <v>37045.115100000003</v>
      </c>
      <c r="U358" s="3"/>
    </row>
    <row r="359" spans="1:21" x14ac:dyDescent="0.2">
      <c r="A359" s="24" t="s">
        <v>154</v>
      </c>
      <c r="B359" s="24" t="s">
        <v>48</v>
      </c>
      <c r="C359" s="25">
        <v>52200.512999999999</v>
      </c>
      <c r="D359" s="26"/>
      <c r="E359" s="27">
        <f>+(C359-C$7)/C$8</f>
        <v>4934.9491131618552</v>
      </c>
      <c r="F359" s="27">
        <f>ROUND(2*E359,0)/2</f>
        <v>4935</v>
      </c>
      <c r="G359" s="27">
        <f>+C359-(C$7+F359*C$8)</f>
        <v>-6.220000000030268E-2</v>
      </c>
      <c r="H359" s="27"/>
      <c r="I359" s="27">
        <f>G359</f>
        <v>-6.220000000030268E-2</v>
      </c>
      <c r="J359" s="27"/>
      <c r="K359" s="27"/>
      <c r="O359" s="1">
        <f ca="1">+C$11+C$12*$F359</f>
        <v>-5.9267070633679544E-2</v>
      </c>
      <c r="P359" s="113">
        <f>C359-15018.5</f>
        <v>37182.012999999999</v>
      </c>
      <c r="U359" s="3"/>
    </row>
    <row r="360" spans="1:21" x14ac:dyDescent="0.2">
      <c r="A360" s="24" t="s">
        <v>155</v>
      </c>
      <c r="B360" s="24" t="s">
        <v>48</v>
      </c>
      <c r="C360" s="25">
        <v>52250.631000000001</v>
      </c>
      <c r="D360" s="26"/>
      <c r="E360" s="27">
        <f>+(C360-C$7)/C$8</f>
        <v>4975.9514693369993</v>
      </c>
      <c r="F360" s="27">
        <f>ROUND(2*E360,0)/2</f>
        <v>4976</v>
      </c>
      <c r="G360" s="27">
        <f>+C360-(C$7+F360*C$8)</f>
        <v>-5.9320000000298023E-2</v>
      </c>
      <c r="H360" s="27"/>
      <c r="I360" s="27">
        <f>G360</f>
        <v>-5.9320000000298023E-2</v>
      </c>
      <c r="J360" s="27"/>
      <c r="K360" s="27"/>
      <c r="O360" s="1">
        <f ca="1">+C$11+C$12*$F360</f>
        <v>-5.9985837302822947E-2</v>
      </c>
      <c r="P360" s="113">
        <f>C360-15018.5</f>
        <v>37232.131000000001</v>
      </c>
      <c r="U360" s="3"/>
    </row>
    <row r="361" spans="1:21" x14ac:dyDescent="0.2">
      <c r="A361" s="24" t="s">
        <v>153</v>
      </c>
      <c r="B361" s="24" t="s">
        <v>48</v>
      </c>
      <c r="C361" s="25">
        <v>52300.747000000003</v>
      </c>
      <c r="D361" s="26"/>
      <c r="E361" s="27">
        <f>+(C361-C$7)/C$8</f>
        <v>5016.9521892794055</v>
      </c>
      <c r="F361" s="27">
        <f>ROUND(2*E361,0)/2</f>
        <v>5017</v>
      </c>
      <c r="G361" s="27">
        <f>+C361-(C$7+F361*C$8)</f>
        <v>-5.8439999993424863E-2</v>
      </c>
      <c r="H361" s="27"/>
      <c r="I361" s="27">
        <f>G361</f>
        <v>-5.8439999993424863E-2</v>
      </c>
      <c r="J361" s="27"/>
      <c r="K361" s="27"/>
      <c r="O361" s="1">
        <f ca="1">+C$11+C$12*$F361</f>
        <v>-6.070460397196635E-2</v>
      </c>
      <c r="P361" s="113">
        <f>C361-15018.5</f>
        <v>37282.247000000003</v>
      </c>
      <c r="U361" s="3"/>
    </row>
    <row r="362" spans="1:21" x14ac:dyDescent="0.2">
      <c r="A362" s="24" t="s">
        <v>153</v>
      </c>
      <c r="B362" s="24" t="s">
        <v>48</v>
      </c>
      <c r="C362" s="25">
        <v>52305.632299999997</v>
      </c>
      <c r="D362" s="26"/>
      <c r="E362" s="27">
        <f>+(C362-C$7)/C$8</f>
        <v>5020.9489331762534</v>
      </c>
      <c r="F362" s="27">
        <f>ROUND(2*E362,0)/2</f>
        <v>5021</v>
      </c>
      <c r="G362" s="27">
        <f>+C362-(C$7+F362*C$8)</f>
        <v>-6.242000000202097E-2</v>
      </c>
      <c r="H362" s="27"/>
      <c r="I362" s="27"/>
      <c r="J362" s="27"/>
      <c r="K362" s="27">
        <f>G362</f>
        <v>-6.242000000202097E-2</v>
      </c>
      <c r="O362" s="1">
        <f ca="1">+C$11+C$12*$F362</f>
        <v>-6.0774727549443755E-2</v>
      </c>
      <c r="P362" s="113">
        <f>C362-15018.5</f>
        <v>37287.132299999997</v>
      </c>
      <c r="U362" s="3"/>
    </row>
    <row r="363" spans="1:21" x14ac:dyDescent="0.2">
      <c r="A363" s="24" t="s">
        <v>153</v>
      </c>
      <c r="B363" s="24" t="s">
        <v>48</v>
      </c>
      <c r="C363" s="25">
        <v>52316.639999999999</v>
      </c>
      <c r="D363" s="26"/>
      <c r="E363" s="27">
        <f>+(C363-C$7)/C$8</f>
        <v>5029.9545127298907</v>
      </c>
      <c r="F363" s="27">
        <f>ROUND(2*E363,0)/2</f>
        <v>5030</v>
      </c>
      <c r="G363" s="27">
        <f>+C363-(C$7+F363*C$8)</f>
        <v>-5.5599999999685679E-2</v>
      </c>
      <c r="H363" s="27"/>
      <c r="I363" s="27">
        <f>G363</f>
        <v>-5.5599999999685679E-2</v>
      </c>
      <c r="J363" s="27"/>
      <c r="K363" s="27"/>
      <c r="O363" s="1">
        <f ca="1">+C$11+C$12*$F363</f>
        <v>-6.0932505598767908E-2</v>
      </c>
      <c r="P363" s="113">
        <f>C363-15018.5</f>
        <v>37298.14</v>
      </c>
      <c r="U363" s="3"/>
    </row>
    <row r="364" spans="1:21" x14ac:dyDescent="0.2">
      <c r="A364" s="24" t="s">
        <v>153</v>
      </c>
      <c r="B364" s="24" t="s">
        <v>48</v>
      </c>
      <c r="C364" s="25">
        <v>52404.639000000003</v>
      </c>
      <c r="D364" s="26"/>
      <c r="E364" s="27">
        <f>+(C364-C$7)/C$8</f>
        <v>5101.9479350742877</v>
      </c>
      <c r="F364" s="27">
        <f>ROUND(2*E364,0)/2</f>
        <v>5102</v>
      </c>
      <c r="G364" s="27">
        <f>+C364-(C$7+F364*C$8)</f>
        <v>-6.3640000000305008E-2</v>
      </c>
      <c r="H364" s="27"/>
      <c r="I364" s="27">
        <f>G364</f>
        <v>-6.3640000000305008E-2</v>
      </c>
      <c r="J364" s="27"/>
      <c r="K364" s="27"/>
      <c r="O364" s="1">
        <f ca="1">+C$11+C$12*$F364</f>
        <v>-6.2194729993361203E-2</v>
      </c>
      <c r="P364" s="113">
        <f>C364-15018.5</f>
        <v>37386.139000000003</v>
      </c>
      <c r="U364" s="3"/>
    </row>
    <row r="365" spans="1:21" x14ac:dyDescent="0.2">
      <c r="A365" s="24" t="s">
        <v>153</v>
      </c>
      <c r="B365" s="24" t="s">
        <v>48</v>
      </c>
      <c r="C365" s="25">
        <v>52404.639000000003</v>
      </c>
      <c r="D365" s="26"/>
      <c r="E365" s="27">
        <f>+(C365-C$7)/C$8</f>
        <v>5101.9479350742877</v>
      </c>
      <c r="F365" s="27">
        <f>ROUND(2*E365,0)/2</f>
        <v>5102</v>
      </c>
      <c r="G365" s="27">
        <f>+C365-(C$7+F365*C$8)</f>
        <v>-6.3640000000305008E-2</v>
      </c>
      <c r="H365" s="27"/>
      <c r="I365" s="27">
        <f>G365</f>
        <v>-6.3640000000305008E-2</v>
      </c>
      <c r="J365" s="27"/>
      <c r="K365" s="27"/>
      <c r="O365" s="1">
        <f ca="1">+C$11+C$12*$F365</f>
        <v>-6.2194729993361203E-2</v>
      </c>
      <c r="P365" s="113">
        <f>C365-15018.5</f>
        <v>37386.139000000003</v>
      </c>
      <c r="U365" s="3"/>
    </row>
    <row r="366" spans="1:21" x14ac:dyDescent="0.2">
      <c r="A366" s="24" t="s">
        <v>153</v>
      </c>
      <c r="B366" s="24" t="s">
        <v>48</v>
      </c>
      <c r="C366" s="25">
        <v>52448.640399999997</v>
      </c>
      <c r="D366" s="26"/>
      <c r="E366" s="27">
        <f>+(C366-C$7)/C$8</f>
        <v>5137.9462006675803</v>
      </c>
      <c r="F366" s="27">
        <f>ROUND(2*E366,0)/2</f>
        <v>5138</v>
      </c>
      <c r="G366" s="27">
        <f>+C366-(C$7+F366*C$8)</f>
        <v>-6.5760000004956964E-2</v>
      </c>
      <c r="H366" s="27"/>
      <c r="I366" s="27"/>
      <c r="J366" s="27"/>
      <c r="K366" s="27">
        <f>G366</f>
        <v>-6.5760000004956964E-2</v>
      </c>
      <c r="O366" s="1">
        <f ca="1">+C$11+C$12*$F366</f>
        <v>-6.2825842190657843E-2</v>
      </c>
      <c r="P366" s="113">
        <f>C366-15018.5</f>
        <v>37430.140399999997</v>
      </c>
      <c r="U366" s="3"/>
    </row>
    <row r="367" spans="1:21" x14ac:dyDescent="0.2">
      <c r="A367" s="27" t="s">
        <v>156</v>
      </c>
      <c r="B367" s="27"/>
      <c r="C367" s="36">
        <v>52527.534800000001</v>
      </c>
      <c r="D367" s="36">
        <v>2.0999999999999999E-3</v>
      </c>
      <c r="E367" s="27">
        <f>+(C367-C$7)/C$8</f>
        <v>5202.4910007199433</v>
      </c>
      <c r="F367" s="27">
        <f>ROUND(2*E367,0)/2</f>
        <v>5202.5</v>
      </c>
      <c r="G367" s="27"/>
      <c r="H367" s="27"/>
      <c r="I367" s="27"/>
      <c r="J367" s="27"/>
      <c r="K367" s="27"/>
      <c r="M367" s="27"/>
      <c r="N367" s="27"/>
      <c r="O367" s="1">
        <f ca="1">+C$11+C$12*$F367</f>
        <v>-6.3956584877481001E-2</v>
      </c>
      <c r="P367" s="113">
        <f>C367-15018.5</f>
        <v>37509.034800000001</v>
      </c>
      <c r="Q367" s="27"/>
      <c r="U367" s="13">
        <v>-1.0999999998603016E-2</v>
      </c>
    </row>
    <row r="368" spans="1:21" x14ac:dyDescent="0.2">
      <c r="A368" s="39" t="s">
        <v>157</v>
      </c>
      <c r="B368" s="40" t="s">
        <v>48</v>
      </c>
      <c r="C368" s="36">
        <v>52618.538</v>
      </c>
      <c r="D368" s="36">
        <v>5.0000000000000001E-3</v>
      </c>
      <c r="E368" s="27">
        <f>+(C368-C$7)/C$8</f>
        <v>5276.942208259703</v>
      </c>
      <c r="F368" s="27">
        <f>ROUND(2*E368,0)/2</f>
        <v>5277</v>
      </c>
      <c r="G368" s="27">
        <f>+C368-(C$7+F368*C$8)</f>
        <v>-7.0639999998093117E-2</v>
      </c>
      <c r="H368" s="27"/>
      <c r="I368" s="27">
        <f>G368</f>
        <v>-7.0639999998093117E-2</v>
      </c>
      <c r="J368" s="27"/>
      <c r="K368" s="27"/>
      <c r="M368" s="27"/>
      <c r="N368" s="27"/>
      <c r="O368" s="1">
        <f ca="1">+C$11+C$12*$F368</f>
        <v>-6.5262636507997684E-2</v>
      </c>
      <c r="P368" s="113">
        <f>C368-15018.5</f>
        <v>37600.038</v>
      </c>
      <c r="Q368" s="41"/>
    </row>
    <row r="369" spans="1:24" s="27" customFormat="1" x14ac:dyDescent="0.2">
      <c r="A369" s="24" t="s">
        <v>153</v>
      </c>
      <c r="B369" s="24" t="s">
        <v>48</v>
      </c>
      <c r="C369" s="25">
        <v>52656.440999999999</v>
      </c>
      <c r="D369" s="26"/>
      <c r="E369" s="27">
        <f>+(C369-C$7)/C$8</f>
        <v>5307.9512729890694</v>
      </c>
      <c r="F369" s="27">
        <f>ROUND(2*E369,0)/2</f>
        <v>5308</v>
      </c>
      <c r="G369" s="27">
        <f>+C369-(C$7+F369*C$8)</f>
        <v>-5.9560000001511071E-2</v>
      </c>
      <c r="I369" s="27">
        <f>G369</f>
        <v>-5.9560000001511071E-2</v>
      </c>
      <c r="L369" s="1"/>
      <c r="M369" s="1"/>
      <c r="N369" s="1"/>
      <c r="O369" s="1">
        <f ca="1">+C$11+C$12*$F369</f>
        <v>-6.5806094233447562E-2</v>
      </c>
      <c r="P369" s="113">
        <f>C369-15018.5</f>
        <v>37637.940999999999</v>
      </c>
      <c r="Q369" s="1"/>
      <c r="R369" s="1"/>
      <c r="S369" s="1"/>
      <c r="T369" s="1"/>
      <c r="U369" s="3"/>
      <c r="V369" s="1"/>
      <c r="W369" s="1"/>
      <c r="X369" s="1"/>
    </row>
    <row r="370" spans="1:24" s="27" customFormat="1" x14ac:dyDescent="0.2">
      <c r="A370" s="42" t="s">
        <v>158</v>
      </c>
      <c r="C370" s="36">
        <v>52707.770799999998</v>
      </c>
      <c r="D370" s="36">
        <v>1E-4</v>
      </c>
      <c r="E370" s="27">
        <f>+(C370-C$7)/C$8</f>
        <v>5349.945022580011</v>
      </c>
      <c r="F370" s="27">
        <f>ROUND(2*E370,0)/2</f>
        <v>5350</v>
      </c>
      <c r="G370" s="27">
        <f>+C370-(C$7+F370*C$8)</f>
        <v>-6.7200000004959293E-2</v>
      </c>
      <c r="K370" s="27">
        <f>G370</f>
        <v>-6.7200000004959293E-2</v>
      </c>
      <c r="O370" s="1">
        <f ca="1">+C$11+C$12*$F370</f>
        <v>-6.6542391796960323E-2</v>
      </c>
      <c r="P370" s="113">
        <f>C370-15018.5</f>
        <v>37689.270799999998</v>
      </c>
      <c r="R370" s="1"/>
      <c r="S370" s="1"/>
      <c r="T370" s="1"/>
      <c r="U370" s="1"/>
      <c r="V370" s="1"/>
      <c r="W370" s="1"/>
      <c r="X370" s="1"/>
    </row>
    <row r="371" spans="1:24" x14ac:dyDescent="0.2">
      <c r="A371" s="43" t="s">
        <v>159</v>
      </c>
      <c r="B371" s="44" t="s">
        <v>48</v>
      </c>
      <c r="C371" s="43">
        <v>52716.326480000003</v>
      </c>
      <c r="D371" s="43">
        <v>6.9999999999999994E-5</v>
      </c>
      <c r="E371" s="27">
        <f>+(C371-C$7)/C$8</f>
        <v>5356.944564434848</v>
      </c>
      <c r="F371" s="27">
        <f>ROUND(2*E371,0)/2</f>
        <v>5357</v>
      </c>
      <c r="G371" s="27">
        <f>+C371-(C$7+F371*C$8)</f>
        <v>-6.775999999808846E-2</v>
      </c>
      <c r="H371" s="27"/>
      <c r="I371" s="27"/>
      <c r="J371" s="27"/>
      <c r="K371" s="27">
        <f>G371</f>
        <v>-6.775999999808846E-2</v>
      </c>
      <c r="L371" s="27"/>
      <c r="M371" s="27"/>
      <c r="N371" s="27"/>
      <c r="O371" s="1">
        <f ca="1">+C$11+C$12*$F371</f>
        <v>-6.6665108057545788E-2</v>
      </c>
      <c r="P371" s="113">
        <f>C371-15018.5</f>
        <v>37697.826480000003</v>
      </c>
      <c r="Q371" s="30"/>
      <c r="S371" s="27"/>
      <c r="T371" s="27"/>
      <c r="U371" s="27"/>
    </row>
    <row r="372" spans="1:24" s="27" customFormat="1" x14ac:dyDescent="0.2">
      <c r="A372" s="39" t="s">
        <v>157</v>
      </c>
      <c r="B372" s="40" t="s">
        <v>48</v>
      </c>
      <c r="C372" s="36">
        <v>52722.438699999999</v>
      </c>
      <c r="D372" s="36">
        <v>8.0000000000000004E-4</v>
      </c>
      <c r="E372" s="27">
        <f>+(C372-C$7)/C$8</f>
        <v>5361.9450716669926</v>
      </c>
      <c r="F372" s="27">
        <f>ROUND(2*E372,0)/2</f>
        <v>5362</v>
      </c>
      <c r="G372" s="27">
        <f>+C372-(C$7+F372*C$8)</f>
        <v>-6.7139999999199063E-2</v>
      </c>
      <c r="K372" s="27">
        <f>G372</f>
        <v>-6.7139999999199063E-2</v>
      </c>
      <c r="L372" s="1"/>
      <c r="O372" s="1">
        <f ca="1">+C$11+C$12*$F372</f>
        <v>-6.6752762529392537E-2</v>
      </c>
      <c r="P372" s="113">
        <f>C372-15018.5</f>
        <v>37703.938699999999</v>
      </c>
      <c r="Q372" s="41"/>
      <c r="R372" s="1"/>
      <c r="S372" s="1"/>
      <c r="T372" s="1"/>
      <c r="U372" s="1"/>
      <c r="V372" s="1"/>
      <c r="W372" s="1"/>
      <c r="X372" s="1"/>
    </row>
    <row r="373" spans="1:24" x14ac:dyDescent="0.2">
      <c r="A373" s="24" t="s">
        <v>160</v>
      </c>
      <c r="B373" s="24" t="s">
        <v>48</v>
      </c>
      <c r="C373" s="25">
        <v>52723.661999999997</v>
      </c>
      <c r="D373" s="26"/>
      <c r="E373" s="27">
        <f>+(C373-C$7)/C$8</f>
        <v>5362.945873421033</v>
      </c>
      <c r="F373" s="27">
        <f>ROUND(2*E373,0)/2</f>
        <v>5363</v>
      </c>
      <c r="G373" s="27">
        <f>+C373-(C$7+F373*C$8)</f>
        <v>-6.6160000002128072E-2</v>
      </c>
      <c r="H373" s="27"/>
      <c r="I373" s="27"/>
      <c r="J373" s="27"/>
      <c r="K373" s="27">
        <f>G373</f>
        <v>-6.6160000002128072E-2</v>
      </c>
      <c r="O373" s="1">
        <f ca="1">+C$11+C$12*$F373</f>
        <v>-6.6770293423761895E-2</v>
      </c>
      <c r="P373" s="113">
        <f>C373-15018.5</f>
        <v>37705.161999999997</v>
      </c>
      <c r="U373" s="3"/>
    </row>
    <row r="374" spans="1:24" x14ac:dyDescent="0.2">
      <c r="A374" s="31" t="s">
        <v>161</v>
      </c>
      <c r="B374" s="45"/>
      <c r="C374" s="46">
        <v>52744.4398</v>
      </c>
      <c r="D374" s="46">
        <v>2.0000000000000001E-4</v>
      </c>
      <c r="E374" s="27">
        <f>+(C374-C$7)/C$8</f>
        <v>5379.9445317101909</v>
      </c>
      <c r="F374" s="27">
        <f>ROUND(2*E374,0)/2</f>
        <v>5380</v>
      </c>
      <c r="G374" s="27">
        <f>+C374-(C$7+F374*C$8)</f>
        <v>-6.7799999997077975E-2</v>
      </c>
      <c r="H374" s="27"/>
      <c r="I374" s="27"/>
      <c r="J374" s="27">
        <f>G374</f>
        <v>-6.7799999997077975E-2</v>
      </c>
      <c r="L374" s="27"/>
      <c r="M374" s="27"/>
      <c r="N374" s="27"/>
      <c r="O374" s="1">
        <f ca="1">+C$11+C$12*$F374</f>
        <v>-6.7068318628040857E-2</v>
      </c>
      <c r="P374" s="113">
        <f>C374-15018.5</f>
        <v>37725.9398</v>
      </c>
      <c r="Q374" s="27"/>
    </row>
    <row r="375" spans="1:24" s="27" customFormat="1" x14ac:dyDescent="0.2">
      <c r="A375" s="24" t="s">
        <v>162</v>
      </c>
      <c r="B375" s="24" t="s">
        <v>48</v>
      </c>
      <c r="C375" s="25">
        <v>52748.107199999999</v>
      </c>
      <c r="D375" s="26"/>
      <c r="E375" s="27">
        <f>+(C375-C$7)/C$8</f>
        <v>5382.9448916813917</v>
      </c>
      <c r="F375" s="27">
        <f>ROUND(2*E375,0)/2</f>
        <v>5383</v>
      </c>
      <c r="G375" s="27">
        <f>+C375-(C$7+F375*C$8)</f>
        <v>-6.7360000000917353E-2</v>
      </c>
      <c r="K375" s="27">
        <f>G375</f>
        <v>-6.7360000000917353E-2</v>
      </c>
      <c r="L375" s="1"/>
      <c r="M375" s="1"/>
      <c r="N375" s="1"/>
      <c r="O375" s="1">
        <f ca="1">+C$11+C$12*$F375</f>
        <v>-6.7120911311148918E-2</v>
      </c>
      <c r="P375" s="113">
        <f>C375-15018.5</f>
        <v>37729.607199999999</v>
      </c>
      <c r="Q375" s="1"/>
      <c r="R375" s="1"/>
      <c r="S375" s="1"/>
      <c r="T375" s="1"/>
      <c r="U375" s="3"/>
    </row>
    <row r="376" spans="1:24" x14ac:dyDescent="0.2">
      <c r="A376" s="24" t="s">
        <v>160</v>
      </c>
      <c r="B376" s="24" t="s">
        <v>48</v>
      </c>
      <c r="C376" s="25">
        <v>52756.661999999997</v>
      </c>
      <c r="D376" s="26"/>
      <c r="E376" s="27">
        <f>+(C376-C$7)/C$8</f>
        <v>5389.9437135938188</v>
      </c>
      <c r="F376" s="27">
        <f>ROUND(2*E376,0)/2</f>
        <v>5390</v>
      </c>
      <c r="G376" s="27">
        <f>+C376-(C$7+F376*C$8)</f>
        <v>-6.8800000000919681E-2</v>
      </c>
      <c r="H376" s="27"/>
      <c r="I376" s="27"/>
      <c r="J376" s="27"/>
      <c r="K376" s="27">
        <f>G376</f>
        <v>-6.8800000000919681E-2</v>
      </c>
      <c r="O376" s="1">
        <f ca="1">+C$11+C$12*$F376</f>
        <v>-6.7243627571734368E-2</v>
      </c>
      <c r="P376" s="113">
        <f>C376-15018.5</f>
        <v>37738.161999999997</v>
      </c>
      <c r="U376" s="3"/>
      <c r="V376" s="27"/>
      <c r="W376" s="27"/>
      <c r="X376" s="27"/>
    </row>
    <row r="377" spans="1:24" s="27" customFormat="1" x14ac:dyDescent="0.2">
      <c r="A377" s="24" t="s">
        <v>153</v>
      </c>
      <c r="B377" s="24" t="s">
        <v>48</v>
      </c>
      <c r="C377" s="25">
        <v>52811.665800000002</v>
      </c>
      <c r="D377" s="26"/>
      <c r="E377" s="27">
        <f>+(C377-C$7)/C$8</f>
        <v>5434.9432227240022</v>
      </c>
      <c r="F377" s="27">
        <f>ROUND(2*E377,0)/2</f>
        <v>5435</v>
      </c>
      <c r="G377" s="27">
        <f>+C377-(C$7+F377*C$8)</f>
        <v>-6.9400000000314321E-2</v>
      </c>
      <c r="K377" s="27">
        <f>G377</f>
        <v>-6.9400000000314321E-2</v>
      </c>
      <c r="L377" s="1"/>
      <c r="M377" s="1"/>
      <c r="N377" s="1"/>
      <c r="O377" s="1">
        <f ca="1">+C$11+C$12*$F377</f>
        <v>-6.803251781835519E-2</v>
      </c>
      <c r="P377" s="113">
        <f>C377-15018.5</f>
        <v>37793.165800000002</v>
      </c>
      <c r="Q377" s="1"/>
      <c r="R377" s="1"/>
      <c r="S377" s="1"/>
      <c r="T377" s="1"/>
      <c r="U377" s="3"/>
    </row>
    <row r="378" spans="1:24" x14ac:dyDescent="0.2">
      <c r="A378" s="24" t="s">
        <v>160</v>
      </c>
      <c r="B378" s="24" t="s">
        <v>48</v>
      </c>
      <c r="C378" s="25">
        <v>53002.349000000002</v>
      </c>
      <c r="D378" s="26"/>
      <c r="E378" s="27">
        <f>+(C378-C$7)/C$8</f>
        <v>5590.944269912954</v>
      </c>
      <c r="F378" s="27">
        <f>ROUND(2*E378,0)/2</f>
        <v>5591</v>
      </c>
      <c r="G378" s="27">
        <f>+C378-(C$7+F378*C$8)</f>
        <v>-6.8119999996270053E-2</v>
      </c>
      <c r="H378" s="27"/>
      <c r="I378" s="27"/>
      <c r="J378" s="27"/>
      <c r="K378" s="27">
        <f>G378</f>
        <v>-6.8119999996270053E-2</v>
      </c>
      <c r="O378" s="1">
        <f ca="1">+C$11+C$12*$F378</f>
        <v>-7.0767337339973979E-2</v>
      </c>
      <c r="P378" s="113">
        <f>C378-15018.5</f>
        <v>37983.849000000002</v>
      </c>
      <c r="U378" s="3"/>
      <c r="V378" s="27"/>
      <c r="W378" s="27"/>
      <c r="X378" s="27"/>
    </row>
    <row r="379" spans="1:24" x14ac:dyDescent="0.2">
      <c r="A379" s="28" t="s">
        <v>163</v>
      </c>
      <c r="B379" s="47" t="s">
        <v>48</v>
      </c>
      <c r="C379" s="28">
        <v>53030.464</v>
      </c>
      <c r="D379" s="29">
        <v>3.0000000000000001E-3</v>
      </c>
      <c r="E379" s="27">
        <f>+(C379-C$7)/C$8</f>
        <v>5613.945611623797</v>
      </c>
      <c r="F379" s="27">
        <f>ROUND(2*E379,0)/2</f>
        <v>5614</v>
      </c>
      <c r="G379" s="27">
        <f>+C379-(C$7+F379*C$8)</f>
        <v>-6.648000000132015E-2</v>
      </c>
      <c r="H379" s="27"/>
      <c r="I379" s="27"/>
      <c r="J379" s="27"/>
      <c r="K379" s="27">
        <f>G379</f>
        <v>-6.648000000132015E-2</v>
      </c>
      <c r="L379" s="27"/>
      <c r="M379" s="27"/>
      <c r="N379" s="27"/>
      <c r="O379" s="1">
        <f ca="1">+C$11+C$12*$F379</f>
        <v>-7.1170547910469062E-2</v>
      </c>
      <c r="P379" s="113">
        <f>C379-15018.5</f>
        <v>38011.964</v>
      </c>
      <c r="Q379" s="27"/>
      <c r="V379" s="27"/>
      <c r="W379" s="27"/>
      <c r="X379" s="27"/>
    </row>
    <row r="380" spans="1:24" x14ac:dyDescent="0.2">
      <c r="A380" s="42" t="s">
        <v>164</v>
      </c>
      <c r="B380" s="27"/>
      <c r="C380" s="36">
        <v>53048.792800000003</v>
      </c>
      <c r="D380" s="36">
        <v>1E-4</v>
      </c>
      <c r="E380" s="27">
        <f>+(C380-C$7)/C$8</f>
        <v>5628.9407029255863</v>
      </c>
      <c r="F380" s="27">
        <f>ROUND(2*E380,0)/2</f>
        <v>5629</v>
      </c>
      <c r="G380" s="27">
        <f>+C380-(C$7+F380*C$8)</f>
        <v>-7.2479999995266553E-2</v>
      </c>
      <c r="H380" s="27"/>
      <c r="I380" s="27"/>
      <c r="J380" s="27"/>
      <c r="K380" s="27">
        <f>G380</f>
        <v>-7.2479999995266553E-2</v>
      </c>
      <c r="L380" s="27"/>
      <c r="M380" s="27"/>
      <c r="N380" s="27"/>
      <c r="O380" s="1">
        <f ca="1">+C$11+C$12*$F380</f>
        <v>-7.1433511326009336E-2</v>
      </c>
      <c r="P380" s="113">
        <f>C380-15018.5</f>
        <v>38030.292800000003</v>
      </c>
      <c r="Q380" s="27"/>
      <c r="U380" s="3"/>
      <c r="V380" s="27"/>
      <c r="W380" s="27"/>
      <c r="X380" s="27"/>
    </row>
    <row r="381" spans="1:24" x14ac:dyDescent="0.2">
      <c r="A381" s="24" t="s">
        <v>160</v>
      </c>
      <c r="B381" s="24" t="s">
        <v>48</v>
      </c>
      <c r="C381" s="25">
        <v>53080.578999999998</v>
      </c>
      <c r="D381" s="26"/>
      <c r="E381" s="27">
        <f>+(C381-C$7)/C$8</f>
        <v>5654.9455134498312</v>
      </c>
      <c r="F381" s="27">
        <f>ROUND(2*E381,0)/2</f>
        <v>5655</v>
      </c>
      <c r="G381" s="27">
        <f>+C381-(C$7+F381*C$8)</f>
        <v>-6.6600000005564652E-2</v>
      </c>
      <c r="H381" s="27"/>
      <c r="I381" s="27"/>
      <c r="J381" s="27"/>
      <c r="K381" s="27">
        <f>G381</f>
        <v>-6.6600000005564652E-2</v>
      </c>
      <c r="O381" s="1">
        <f ca="1">+C$11+C$12*$F381</f>
        <v>-7.1889314579612465E-2</v>
      </c>
      <c r="P381" s="113">
        <f>C381-15018.5</f>
        <v>38062.078999999998</v>
      </c>
      <c r="U381" s="3"/>
      <c r="V381" s="27"/>
      <c r="W381" s="27"/>
      <c r="X381" s="27"/>
    </row>
    <row r="382" spans="1:24" s="27" customFormat="1" x14ac:dyDescent="0.2">
      <c r="A382" s="36" t="s">
        <v>165</v>
      </c>
      <c r="B382" s="44" t="s">
        <v>48</v>
      </c>
      <c r="C382" s="43">
        <v>53387.371700000003</v>
      </c>
      <c r="D382" s="43">
        <v>1E-4</v>
      </c>
      <c r="E382" s="27">
        <f>+(C382-C$7)/C$8</f>
        <v>5905.9376431703677</v>
      </c>
      <c r="F382" s="27">
        <f>ROUND(2*E382,0)/2</f>
        <v>5906</v>
      </c>
      <c r="G382" s="27">
        <f>+C382-(C$7+F382*C$8)</f>
        <v>-7.6219999995373655E-2</v>
      </c>
      <c r="K382" s="27">
        <f>G382</f>
        <v>-7.6219999995373655E-2</v>
      </c>
      <c r="O382" s="1">
        <f ca="1">+C$11+C$12*$F382</f>
        <v>-7.6289569066319646E-2</v>
      </c>
      <c r="P382" s="113">
        <f>C382-15018.5</f>
        <v>38368.871700000003</v>
      </c>
      <c r="Q382" s="30"/>
      <c r="R382" s="1"/>
    </row>
    <row r="383" spans="1:24" s="27" customFormat="1" x14ac:dyDescent="0.2">
      <c r="A383" s="24" t="s">
        <v>166</v>
      </c>
      <c r="B383" s="24" t="s">
        <v>48</v>
      </c>
      <c r="C383" s="25">
        <v>53387.377</v>
      </c>
      <c r="D383" s="26"/>
      <c r="E383" s="27">
        <f>+(C383-C$7)/C$8</f>
        <v>5905.9419791871196</v>
      </c>
      <c r="F383" s="27">
        <f>ROUND(2*E383,0)/2</f>
        <v>5906</v>
      </c>
      <c r="G383" s="27">
        <f>+C383-(C$7+F383*C$8)</f>
        <v>-7.091999999829568E-2</v>
      </c>
      <c r="I383" s="27">
        <f>G383</f>
        <v>-7.091999999829568E-2</v>
      </c>
      <c r="L383" s="1"/>
      <c r="M383" s="1"/>
      <c r="O383" s="1">
        <f ca="1">+C$11+C$12*$F383</f>
        <v>-7.6289569066319646E-2</v>
      </c>
      <c r="P383" s="113">
        <f>C383-15018.5</f>
        <v>38368.877</v>
      </c>
      <c r="Q383" s="1"/>
      <c r="R383" s="1"/>
      <c r="S383" s="1"/>
      <c r="T383" s="1"/>
      <c r="U383" s="3"/>
      <c r="V383" s="1"/>
      <c r="W383" s="1"/>
      <c r="X383" s="1"/>
    </row>
    <row r="384" spans="1:24" x14ac:dyDescent="0.2">
      <c r="A384" s="24" t="s">
        <v>160</v>
      </c>
      <c r="B384" s="24" t="s">
        <v>48</v>
      </c>
      <c r="C384" s="25">
        <v>53394.705300000001</v>
      </c>
      <c r="D384" s="26"/>
      <c r="E384" s="27">
        <f>+(C384-C$7)/C$8</f>
        <v>5911.9373813731281</v>
      </c>
      <c r="F384" s="27">
        <f>ROUND(2*E384,0)/2</f>
        <v>5912</v>
      </c>
      <c r="G384" s="27">
        <f>+C384-(C$7+F384*C$8)</f>
        <v>-7.6539999994565733E-2</v>
      </c>
      <c r="H384" s="27"/>
      <c r="I384" s="27"/>
      <c r="J384" s="27"/>
      <c r="K384" s="27">
        <f>G384</f>
        <v>-7.6539999994565733E-2</v>
      </c>
      <c r="O384" s="1">
        <f ca="1">+C$11+C$12*$F384</f>
        <v>-7.6394754432535752E-2</v>
      </c>
      <c r="P384" s="113">
        <f>C384-15018.5</f>
        <v>38376.205300000001</v>
      </c>
      <c r="U384" s="3"/>
      <c r="V384" s="27"/>
      <c r="W384" s="27"/>
      <c r="X384" s="27"/>
    </row>
    <row r="385" spans="1:24" x14ac:dyDescent="0.2">
      <c r="A385" s="24" t="s">
        <v>167</v>
      </c>
      <c r="B385" s="24" t="s">
        <v>48</v>
      </c>
      <c r="C385" s="25">
        <v>53398.36</v>
      </c>
      <c r="D385" s="26"/>
      <c r="E385" s="27">
        <f>+(C385-C$7)/C$8</f>
        <v>5914.9273512664449</v>
      </c>
      <c r="F385" s="27">
        <f>ROUND(2*E385,0)/2</f>
        <v>5915</v>
      </c>
      <c r="G385" s="27">
        <f>+C385-(C$7+F385*C$8)</f>
        <v>-8.879999999771826E-2</v>
      </c>
      <c r="H385" s="27"/>
      <c r="I385" s="27"/>
      <c r="J385" s="27"/>
      <c r="K385" s="27">
        <f>G385</f>
        <v>-8.879999999771826E-2</v>
      </c>
      <c r="O385" s="1">
        <f ca="1">+C$11+C$12*$F385</f>
        <v>-7.6447347115643799E-2</v>
      </c>
      <c r="P385" s="113">
        <f>C385-15018.5</f>
        <v>38379.86</v>
      </c>
      <c r="U385" s="3"/>
      <c r="V385" s="27"/>
      <c r="W385" s="27"/>
      <c r="X385" s="27"/>
    </row>
    <row r="386" spans="1:24" x14ac:dyDescent="0.2">
      <c r="A386" s="24" t="s">
        <v>160</v>
      </c>
      <c r="B386" s="24" t="s">
        <v>48</v>
      </c>
      <c r="C386" s="25">
        <v>53421.595000000001</v>
      </c>
      <c r="D386" s="26"/>
      <c r="E386" s="27">
        <f>+(C386-C$7)/C$8</f>
        <v>5933.9362850971929</v>
      </c>
      <c r="F386" s="27">
        <f>ROUND(2*E386,0)/2</f>
        <v>5934</v>
      </c>
      <c r="G386" s="27">
        <f>+C386-(C$7+F386*C$8)</f>
        <v>-7.7879999997094274E-2</v>
      </c>
      <c r="H386" s="27"/>
      <c r="I386" s="27"/>
      <c r="J386" s="27"/>
      <c r="K386" s="27">
        <f>G386</f>
        <v>-7.7879999997094274E-2</v>
      </c>
      <c r="O386" s="1">
        <f ca="1">+C$11+C$12*$F386</f>
        <v>-7.6780434108661477E-2</v>
      </c>
      <c r="P386" s="113">
        <f>C386-15018.5</f>
        <v>38403.095000000001</v>
      </c>
      <c r="U386" s="3"/>
    </row>
    <row r="387" spans="1:24" x14ac:dyDescent="0.2">
      <c r="A387" s="24" t="s">
        <v>160</v>
      </c>
      <c r="B387" s="24" t="s">
        <v>48</v>
      </c>
      <c r="C387" s="25">
        <v>53432.596100000002</v>
      </c>
      <c r="D387" s="26"/>
      <c r="E387" s="27">
        <f>+(C387-C$7)/C$8</f>
        <v>5942.9364650827956</v>
      </c>
      <c r="F387" s="27">
        <f>ROUND(2*E387,0)/2</f>
        <v>5943</v>
      </c>
      <c r="G387" s="27">
        <f>+C387-(C$7+F387*C$8)</f>
        <v>-7.7659999995375983E-2</v>
      </c>
      <c r="H387" s="27"/>
      <c r="I387" s="27"/>
      <c r="J387" s="27"/>
      <c r="K387" s="27">
        <f>G387</f>
        <v>-7.7659999995375983E-2</v>
      </c>
      <c r="O387" s="1">
        <f ca="1">+C$11+C$12*$F387</f>
        <v>-7.6938212157985644E-2</v>
      </c>
      <c r="P387" s="113">
        <f>C387-15018.5</f>
        <v>38414.096100000002</v>
      </c>
      <c r="U387" s="3"/>
    </row>
    <row r="388" spans="1:24" x14ac:dyDescent="0.2">
      <c r="A388" s="24" t="s">
        <v>167</v>
      </c>
      <c r="B388" s="24" t="s">
        <v>48</v>
      </c>
      <c r="C388" s="25">
        <v>53441.154799999997</v>
      </c>
      <c r="D388" s="26"/>
      <c r="E388" s="27">
        <f>+(C388-C$7)/C$8</f>
        <v>5949.9384776490579</v>
      </c>
      <c r="F388" s="27">
        <f>ROUND(2*E388,0)/2</f>
        <v>5950</v>
      </c>
      <c r="G388" s="27">
        <f>+C388-(C$7+F388*C$8)</f>
        <v>-7.519999999931315E-2</v>
      </c>
      <c r="H388" s="27"/>
      <c r="I388" s="27"/>
      <c r="J388" s="27"/>
      <c r="K388" s="27">
        <f>G388</f>
        <v>-7.519999999931315E-2</v>
      </c>
      <c r="O388" s="1">
        <f ca="1">+C$11+C$12*$F388</f>
        <v>-7.7060928418571095E-2</v>
      </c>
      <c r="P388" s="113">
        <f>C388-15018.5</f>
        <v>38422.654799999997</v>
      </c>
      <c r="U388" s="3"/>
    </row>
    <row r="389" spans="1:24" x14ac:dyDescent="0.2">
      <c r="A389" s="24" t="s">
        <v>160</v>
      </c>
      <c r="B389" s="24" t="s">
        <v>48</v>
      </c>
      <c r="C389" s="25">
        <v>53460.71</v>
      </c>
      <c r="D389" s="26"/>
      <c r="E389" s="27">
        <f>+(C389-C$7)/C$8</f>
        <v>5965.9369068656315</v>
      </c>
      <c r="F389" s="27">
        <f>ROUND(2*E389,0)/2</f>
        <v>5966</v>
      </c>
      <c r="G389" s="27">
        <f>+C389-(C$7+F389*C$8)</f>
        <v>-7.7120000001741573E-2</v>
      </c>
      <c r="H389" s="27"/>
      <c r="I389" s="27"/>
      <c r="J389" s="27"/>
      <c r="K389" s="27">
        <f>G389</f>
        <v>-7.7120000001741573E-2</v>
      </c>
      <c r="O389" s="1">
        <f ca="1">+C$11+C$12*$F389</f>
        <v>-7.7341422728480713E-2</v>
      </c>
      <c r="P389" s="113">
        <f>C389-15018.5</f>
        <v>38442.21</v>
      </c>
      <c r="U389" s="3"/>
    </row>
    <row r="390" spans="1:24" x14ac:dyDescent="0.2">
      <c r="A390" s="24" t="s">
        <v>160</v>
      </c>
      <c r="B390" s="24" t="s">
        <v>48</v>
      </c>
      <c r="C390" s="25">
        <v>53471.713000000003</v>
      </c>
      <c r="D390" s="26"/>
      <c r="E390" s="27">
        <f>+(C390-C$7)/C$8</f>
        <v>5974.938641272337</v>
      </c>
      <c r="F390" s="27">
        <f>ROUND(2*E390,0)/2</f>
        <v>5975</v>
      </c>
      <c r="G390" s="27">
        <f>+C390-(C$7+F390*C$8)</f>
        <v>-7.4999999997089617E-2</v>
      </c>
      <c r="H390" s="27"/>
      <c r="I390" s="27"/>
      <c r="J390" s="27"/>
      <c r="K390" s="27">
        <f>G390</f>
        <v>-7.4999999997089617E-2</v>
      </c>
      <c r="O390" s="1">
        <f ca="1">+C$11+C$12*$F390</f>
        <v>-7.749920077780488E-2</v>
      </c>
      <c r="P390" s="113">
        <f>C390-15018.5</f>
        <v>38453.213000000003</v>
      </c>
      <c r="U390" s="3"/>
    </row>
    <row r="391" spans="1:24" x14ac:dyDescent="0.2">
      <c r="A391" s="37" t="s">
        <v>151</v>
      </c>
      <c r="B391" s="38" t="s">
        <v>48</v>
      </c>
      <c r="C391" s="37">
        <v>53492.494019999998</v>
      </c>
      <c r="D391" s="37">
        <v>2E-3</v>
      </c>
      <c r="E391" s="27">
        <f>+(C391-C$7)/C$8</f>
        <v>5991.9399338961957</v>
      </c>
      <c r="F391" s="27">
        <f>ROUND(2*E391,0)/2</f>
        <v>5992</v>
      </c>
      <c r="G391" s="27">
        <f>+C391-(C$7+F391*C$8)</f>
        <v>-7.3420000000623986E-2</v>
      </c>
      <c r="H391" s="27"/>
      <c r="I391" s="27"/>
      <c r="J391" s="27"/>
      <c r="K391" s="27">
        <f>G391</f>
        <v>-7.3420000000623986E-2</v>
      </c>
      <c r="N391" s="27"/>
      <c r="O391" s="1">
        <f ca="1">+C$11+C$12*$F391</f>
        <v>-7.7797225982083856E-2</v>
      </c>
      <c r="P391" s="113">
        <f>C391-15018.5</f>
        <v>38473.994019999998</v>
      </c>
      <c r="Q391" s="30"/>
    </row>
    <row r="392" spans="1:24" x14ac:dyDescent="0.2">
      <c r="A392" s="37" t="s">
        <v>151</v>
      </c>
      <c r="B392" s="38" t="s">
        <v>48</v>
      </c>
      <c r="C392" s="37">
        <v>53492.494019999998</v>
      </c>
      <c r="D392" s="37">
        <v>2E-3</v>
      </c>
      <c r="E392" s="27">
        <f>+(C392-C$7)/C$8</f>
        <v>5991.9399338961957</v>
      </c>
      <c r="F392" s="27">
        <f>ROUND(2*E392,0)/2</f>
        <v>5992</v>
      </c>
      <c r="G392" s="27">
        <f>+C392-(C$7+F392*C$8)</f>
        <v>-7.3420000000623986E-2</v>
      </c>
      <c r="H392" s="27"/>
      <c r="I392" s="27"/>
      <c r="J392" s="27"/>
      <c r="K392" s="27">
        <f>G392</f>
        <v>-7.3420000000623986E-2</v>
      </c>
      <c r="N392" s="27"/>
      <c r="O392" s="1">
        <f ca="1">+C$11+C$12*$F392</f>
        <v>-7.7797225982083856E-2</v>
      </c>
      <c r="P392" s="113">
        <f>C392-15018.5</f>
        <v>38473.994019999998</v>
      </c>
      <c r="Q392" s="30"/>
    </row>
    <row r="393" spans="1:24" x14ac:dyDescent="0.2">
      <c r="A393" s="37" t="s">
        <v>151</v>
      </c>
      <c r="B393" s="38" t="s">
        <v>48</v>
      </c>
      <c r="C393" s="37">
        <v>53492.494019999998</v>
      </c>
      <c r="D393" s="37">
        <v>2E-3</v>
      </c>
      <c r="E393" s="27">
        <f>+(C393-C$7)/C$8</f>
        <v>5991.9399338961957</v>
      </c>
      <c r="F393" s="27">
        <f>ROUND(2*E393,0)/2</f>
        <v>5992</v>
      </c>
      <c r="G393" s="27">
        <f>+C393-(C$7+F393*C$8)</f>
        <v>-7.3420000000623986E-2</v>
      </c>
      <c r="H393" s="27"/>
      <c r="I393" s="27"/>
      <c r="J393" s="27"/>
      <c r="K393" s="27">
        <f>G393</f>
        <v>-7.3420000000623986E-2</v>
      </c>
      <c r="N393" s="27"/>
      <c r="O393" s="1">
        <f ca="1">+C$11+C$12*$F393</f>
        <v>-7.7797225982083856E-2</v>
      </c>
      <c r="P393" s="113">
        <f>C393-15018.5</f>
        <v>38473.994019999998</v>
      </c>
      <c r="Q393" s="30"/>
    </row>
    <row r="394" spans="1:24" x14ac:dyDescent="0.2">
      <c r="A394" s="37" t="s">
        <v>151</v>
      </c>
      <c r="B394" s="38" t="s">
        <v>48</v>
      </c>
      <c r="C394" s="37">
        <v>53492.494019999998</v>
      </c>
      <c r="D394" s="37">
        <v>2E-3</v>
      </c>
      <c r="E394" s="27">
        <f>+(C394-C$7)/C$8</f>
        <v>5991.9399338961957</v>
      </c>
      <c r="F394" s="27">
        <f>ROUND(2*E394,0)/2</f>
        <v>5992</v>
      </c>
      <c r="G394" s="27">
        <f>+C394-(C$7+F394*C$8)</f>
        <v>-7.3420000000623986E-2</v>
      </c>
      <c r="H394" s="27"/>
      <c r="I394" s="27"/>
      <c r="J394" s="27"/>
      <c r="K394" s="27">
        <f>G394</f>
        <v>-7.3420000000623986E-2</v>
      </c>
      <c r="N394" s="27"/>
      <c r="O394" s="1">
        <f ca="1">+C$11+C$12*$F394</f>
        <v>-7.7797225982083856E-2</v>
      </c>
      <c r="P394" s="113">
        <f>C394-15018.5</f>
        <v>38473.994019999998</v>
      </c>
      <c r="Q394" s="30"/>
    </row>
    <row r="395" spans="1:24" x14ac:dyDescent="0.2">
      <c r="A395" s="24" t="s">
        <v>167</v>
      </c>
      <c r="B395" s="24" t="s">
        <v>48</v>
      </c>
      <c r="C395" s="25">
        <v>53667.275000000001</v>
      </c>
      <c r="D395" s="26"/>
      <c r="E395" s="27">
        <f>+(C395-C$7)/C$8</f>
        <v>6134.9311146017426</v>
      </c>
      <c r="F395" s="27">
        <f>ROUND(2*E395,0)/2</f>
        <v>6135</v>
      </c>
      <c r="G395" s="27">
        <f>+C395-(C$7+F395*C$8)</f>
        <v>-8.4199999997508712E-2</v>
      </c>
      <c r="H395" s="27"/>
      <c r="I395" s="27"/>
      <c r="J395" s="27"/>
      <c r="K395" s="27">
        <f>G395</f>
        <v>-8.4199999997508712E-2</v>
      </c>
      <c r="O395" s="1">
        <f ca="1">+C$11+C$12*$F395</f>
        <v>-8.0304143876901088E-2</v>
      </c>
      <c r="P395" s="113">
        <f>C395-15018.5</f>
        <v>38648.775000000001</v>
      </c>
      <c r="U395" s="3"/>
    </row>
    <row r="396" spans="1:24" x14ac:dyDescent="0.2">
      <c r="A396" s="24" t="s">
        <v>168</v>
      </c>
      <c r="B396" s="24" t="s">
        <v>48</v>
      </c>
      <c r="C396" s="25">
        <v>53769.953000000001</v>
      </c>
      <c r="D396" s="26"/>
      <c r="E396" s="27">
        <f>+(C396-C$7)/C$8</f>
        <v>6218.9336671248129</v>
      </c>
      <c r="F396" s="27">
        <f>ROUND(2*E396,0)/2</f>
        <v>6219</v>
      </c>
      <c r="G396" s="27">
        <f>+C396-(C$7+F396*C$8)</f>
        <v>-8.1079999996291008E-2</v>
      </c>
      <c r="H396" s="27"/>
      <c r="I396" s="27"/>
      <c r="J396" s="27"/>
      <c r="K396" s="27">
        <f>G396</f>
        <v>-8.1079999996291008E-2</v>
      </c>
      <c r="O396" s="1">
        <f ca="1">+C$11+C$12*$F396</f>
        <v>-8.1776739003926596E-2</v>
      </c>
      <c r="P396" s="113">
        <f>C396-15018.5</f>
        <v>38751.453000000001</v>
      </c>
      <c r="U396" s="3"/>
    </row>
    <row r="397" spans="1:24" x14ac:dyDescent="0.2">
      <c r="A397" s="24" t="s">
        <v>169</v>
      </c>
      <c r="B397" s="24" t="s">
        <v>48</v>
      </c>
      <c r="C397" s="25">
        <v>53779.730300000003</v>
      </c>
      <c r="D397" s="26"/>
      <c r="E397" s="27">
        <f>+(C397-C$7)/C$8</f>
        <v>6226.9326362981892</v>
      </c>
      <c r="F397" s="27">
        <f>ROUND(2*E397,0)/2</f>
        <v>6227</v>
      </c>
      <c r="G397" s="27">
        <f>+C397-(C$7+F397*C$8)</f>
        <v>-8.2340000000840519E-2</v>
      </c>
      <c r="H397" s="27"/>
      <c r="I397" s="27"/>
      <c r="J397" s="27"/>
      <c r="K397" s="27">
        <f>G397</f>
        <v>-8.2340000000840519E-2</v>
      </c>
      <c r="O397" s="1">
        <f ca="1">+C$11+C$12*$F397</f>
        <v>-8.1916986158881405E-2</v>
      </c>
      <c r="P397" s="113">
        <f>C397-15018.5</f>
        <v>38761.230300000003</v>
      </c>
      <c r="U397" s="3"/>
    </row>
    <row r="398" spans="1:24" x14ac:dyDescent="0.2">
      <c r="A398" s="39" t="s">
        <v>170</v>
      </c>
      <c r="B398" s="44" t="s">
        <v>48</v>
      </c>
      <c r="C398" s="43">
        <v>53800.508999999998</v>
      </c>
      <c r="D398" s="43">
        <v>2.0000000000000001E-4</v>
      </c>
      <c r="E398" s="27">
        <f>+(C398-C$7)/C$8</f>
        <v>6243.9320308920724</v>
      </c>
      <c r="F398" s="27">
        <f>ROUND(2*E398,0)/2</f>
        <v>6244</v>
      </c>
      <c r="G398" s="27">
        <f>+C398-(C$7+F398*C$8)</f>
        <v>-8.3080000003974419E-2</v>
      </c>
      <c r="H398" s="27"/>
      <c r="I398" s="27"/>
      <c r="J398" s="27"/>
      <c r="K398" s="27">
        <f>G398</f>
        <v>-8.3080000003974419E-2</v>
      </c>
      <c r="L398" s="27"/>
      <c r="M398" s="27"/>
      <c r="N398" s="27"/>
      <c r="O398" s="1">
        <f ca="1">+C$11+C$12*$F398</f>
        <v>-8.2215011363160381E-2</v>
      </c>
      <c r="P398" s="113">
        <f>C398-15018.5</f>
        <v>38782.008999999998</v>
      </c>
      <c r="Q398" s="41"/>
      <c r="S398" s="27"/>
      <c r="T398" s="27"/>
      <c r="U398" s="27"/>
    </row>
    <row r="399" spans="1:24" x14ac:dyDescent="0.2">
      <c r="A399" s="24" t="s">
        <v>171</v>
      </c>
      <c r="B399" s="24" t="s">
        <v>48</v>
      </c>
      <c r="C399" s="25">
        <v>53807.843500000003</v>
      </c>
      <c r="D399" s="26"/>
      <c r="E399" s="27">
        <f>+(C399-C$7)/C$8</f>
        <v>6249.9325053995699</v>
      </c>
      <c r="F399" s="27">
        <f>ROUND(2*E399,0)/2</f>
        <v>6250</v>
      </c>
      <c r="G399" s="27">
        <f>+C399-(C$7+F399*C$8)</f>
        <v>-8.2499999996798579E-2</v>
      </c>
      <c r="H399" s="27"/>
      <c r="I399" s="27"/>
      <c r="J399" s="27"/>
      <c r="K399" s="27">
        <f>G399</f>
        <v>-8.2499999996798579E-2</v>
      </c>
      <c r="N399" s="27"/>
      <c r="O399" s="1">
        <f ca="1">+C$11+C$12*$F399</f>
        <v>-8.2320196729376488E-2</v>
      </c>
      <c r="P399" s="113">
        <f>C399-15018.5</f>
        <v>38789.343500000003</v>
      </c>
      <c r="S399" s="27"/>
      <c r="T399" s="27"/>
      <c r="U399" s="27"/>
    </row>
    <row r="400" spans="1:24" s="27" customFormat="1" x14ac:dyDescent="0.2">
      <c r="A400" s="24" t="s">
        <v>169</v>
      </c>
      <c r="B400" s="24" t="s">
        <v>48</v>
      </c>
      <c r="C400" s="25">
        <v>53812.7333</v>
      </c>
      <c r="D400" s="26"/>
      <c r="E400" s="27">
        <f>+(C400-C$7)/C$8</f>
        <v>6253.9329308200795</v>
      </c>
      <c r="F400" s="27">
        <f>ROUND(2*E400,0)/2</f>
        <v>6254</v>
      </c>
      <c r="G400" s="27">
        <f>+C400-(C$7+F400*C$8)</f>
        <v>-8.1980000002658926E-2</v>
      </c>
      <c r="K400" s="27">
        <f>G400</f>
        <v>-8.1980000002658926E-2</v>
      </c>
      <c r="L400" s="1"/>
      <c r="M400" s="1"/>
      <c r="N400" s="1"/>
      <c r="O400" s="1">
        <f ca="1">+C$11+C$12*$F400</f>
        <v>-8.2390320306853893E-2</v>
      </c>
      <c r="P400" s="113">
        <f>C400-15018.5</f>
        <v>38794.2333</v>
      </c>
      <c r="Q400" s="1"/>
      <c r="R400" s="1"/>
      <c r="S400" s="1"/>
      <c r="T400" s="1"/>
      <c r="U400" s="3"/>
      <c r="V400" s="1"/>
      <c r="W400" s="1"/>
      <c r="X400" s="1"/>
    </row>
    <row r="401" spans="1:24" x14ac:dyDescent="0.2">
      <c r="A401" s="39" t="s">
        <v>172</v>
      </c>
      <c r="B401" s="40" t="s">
        <v>48</v>
      </c>
      <c r="C401" s="36">
        <v>53849.4038</v>
      </c>
      <c r="D401" s="36">
        <v>2.9999999999999997E-4</v>
      </c>
      <c r="E401" s="27">
        <f>+(C401-C$7)/C$8</f>
        <v>6283.933667124812</v>
      </c>
      <c r="F401" s="27">
        <f>ROUND(2*E401,0)/2</f>
        <v>6284</v>
      </c>
      <c r="G401" s="27">
        <f>+C401-(C$7+F401*C$8)</f>
        <v>-8.1080000003566965E-2</v>
      </c>
      <c r="H401" s="27"/>
      <c r="I401" s="27"/>
      <c r="J401" s="27">
        <f>G401</f>
        <v>-8.1080000003566965E-2</v>
      </c>
      <c r="K401" s="27"/>
      <c r="L401" s="27"/>
      <c r="M401" s="27"/>
      <c r="N401" s="27"/>
      <c r="O401" s="1">
        <f ca="1">+C$11+C$12*$F401</f>
        <v>-8.2916247137934426E-2</v>
      </c>
      <c r="P401" s="113">
        <f>C401-15018.5</f>
        <v>38830.9038</v>
      </c>
      <c r="Q401" s="41"/>
    </row>
    <row r="402" spans="1:24" x14ac:dyDescent="0.2">
      <c r="A402" s="48" t="s">
        <v>173</v>
      </c>
      <c r="B402" s="49" t="s">
        <v>48</v>
      </c>
      <c r="C402" s="48">
        <v>54104.862399999998</v>
      </c>
      <c r="D402" s="48">
        <v>1E-4</v>
      </c>
      <c r="E402" s="27">
        <f>+(C402-C$7)/C$8</f>
        <v>6492.9285293540142</v>
      </c>
      <c r="F402" s="27">
        <f>ROUND(2*E402,0)/2</f>
        <v>6493</v>
      </c>
      <c r="G402" s="27">
        <f>+C402-(C$7+F402*C$8)</f>
        <v>-8.7360000004991889E-2</v>
      </c>
      <c r="H402" s="27"/>
      <c r="I402" s="27"/>
      <c r="J402" s="27"/>
      <c r="K402" s="27">
        <f>G402</f>
        <v>-8.7360000004991889E-2</v>
      </c>
      <c r="N402" s="27"/>
      <c r="O402" s="1">
        <f ca="1">+C$11+C$12*$F402</f>
        <v>-8.6580204061128846E-2</v>
      </c>
      <c r="P402" s="113">
        <f>C402-15018.5</f>
        <v>39086.362399999998</v>
      </c>
    </row>
    <row r="403" spans="1:24" x14ac:dyDescent="0.2">
      <c r="A403" s="24" t="s">
        <v>169</v>
      </c>
      <c r="B403" s="24" t="s">
        <v>48</v>
      </c>
      <c r="C403" s="25">
        <v>54125.641100000001</v>
      </c>
      <c r="D403" s="26"/>
      <c r="E403" s="27">
        <f>+(C403-C$7)/C$8</f>
        <v>6509.9279239479029</v>
      </c>
      <c r="F403" s="27">
        <f>ROUND(2*E403,0)/2</f>
        <v>6510</v>
      </c>
      <c r="G403" s="27">
        <f>+C403-(C$7+F403*C$8)</f>
        <v>-8.8100000000849832E-2</v>
      </c>
      <c r="H403" s="27"/>
      <c r="I403" s="27"/>
      <c r="J403" s="27"/>
      <c r="K403" s="27">
        <f>G403</f>
        <v>-8.8100000000849832E-2</v>
      </c>
      <c r="O403" s="1">
        <f ca="1">+C$11+C$12*$F403</f>
        <v>-8.6878229265407822E-2</v>
      </c>
      <c r="P403" s="113">
        <f>C403-15018.5</f>
        <v>39107.141100000001</v>
      </c>
      <c r="U403" s="3"/>
    </row>
    <row r="404" spans="1:24" s="27" customFormat="1" x14ac:dyDescent="0.2">
      <c r="A404" s="50" t="s">
        <v>174</v>
      </c>
      <c r="B404" s="51" t="s">
        <v>48</v>
      </c>
      <c r="C404" s="50">
        <v>54129.307999999997</v>
      </c>
      <c r="D404" s="50">
        <v>1E-4</v>
      </c>
      <c r="E404" s="27">
        <f>+(C404-C$7)/C$8</f>
        <v>6512.9278748609177</v>
      </c>
      <c r="F404" s="27">
        <f>ROUND(2*E404,0)/2</f>
        <v>6513</v>
      </c>
      <c r="G404" s="27">
        <f>+C404-(C$7+F404*C$8)</f>
        <v>-8.8160000006610062E-2</v>
      </c>
      <c r="K404" s="27">
        <f>G404</f>
        <v>-8.8160000006610062E-2</v>
      </c>
      <c r="O404" s="1">
        <f ca="1">+C$11+C$12*$F404</f>
        <v>-8.6930821948515868E-2</v>
      </c>
      <c r="P404" s="113">
        <f>C404-15018.5</f>
        <v>39110.807999999997</v>
      </c>
      <c r="Q404" s="30"/>
      <c r="R404" s="1"/>
      <c r="V404" s="1"/>
      <c r="W404" s="1"/>
      <c r="X404" s="1"/>
    </row>
    <row r="405" spans="1:24" x14ac:dyDescent="0.2">
      <c r="A405" s="24" t="s">
        <v>175</v>
      </c>
      <c r="B405" s="24" t="s">
        <v>48</v>
      </c>
      <c r="C405" s="25">
        <v>54154.976000000002</v>
      </c>
      <c r="D405" s="26"/>
      <c r="E405" s="27">
        <f>+(C405-C$7)/C$8</f>
        <v>6533.9272858171362</v>
      </c>
      <c r="F405" s="27">
        <f>ROUND(2*E405,0)/2</f>
        <v>6534</v>
      </c>
      <c r="G405" s="27">
        <f>+C405-(C$7+F405*C$8)</f>
        <v>-8.887999999569729E-2</v>
      </c>
      <c r="H405" s="27"/>
      <c r="I405" s="27"/>
      <c r="J405" s="27"/>
      <c r="K405" s="27">
        <f>G405</f>
        <v>-8.887999999569729E-2</v>
      </c>
      <c r="O405" s="1">
        <f ca="1">+C$11+C$12*$F405</f>
        <v>-8.7298970730272249E-2</v>
      </c>
      <c r="P405" s="113">
        <f>C405-15018.5</f>
        <v>39136.476000000002</v>
      </c>
      <c r="U405" s="3"/>
    </row>
    <row r="406" spans="1:24" x14ac:dyDescent="0.2">
      <c r="A406" s="24" t="s">
        <v>169</v>
      </c>
      <c r="B406" s="24" t="s">
        <v>48</v>
      </c>
      <c r="C406" s="25">
        <v>54158.642899999999</v>
      </c>
      <c r="D406" s="26"/>
      <c r="E406" s="27">
        <f>+(C406-C$7)/C$8</f>
        <v>6536.9272367301519</v>
      </c>
      <c r="F406" s="27">
        <f>ROUND(2*E406,0)/2</f>
        <v>6537</v>
      </c>
      <c r="G406" s="27">
        <f>+C406-(C$7+F406*C$8)</f>
        <v>-8.894000000145752E-2</v>
      </c>
      <c r="H406" s="27"/>
      <c r="I406" s="27"/>
      <c r="J406" s="27"/>
      <c r="K406" s="27">
        <f>G406</f>
        <v>-8.894000000145752E-2</v>
      </c>
      <c r="O406" s="1">
        <f ca="1">+C$11+C$12*$F406</f>
        <v>-8.7351563413380309E-2</v>
      </c>
      <c r="P406" s="113">
        <f>C406-15018.5</f>
        <v>39140.142899999999</v>
      </c>
      <c r="U406" s="3"/>
    </row>
    <row r="407" spans="1:24" x14ac:dyDescent="0.2">
      <c r="A407" s="24" t="s">
        <v>169</v>
      </c>
      <c r="B407" s="24" t="s">
        <v>48</v>
      </c>
      <c r="C407" s="25">
        <v>54170.866199999997</v>
      </c>
      <c r="D407" s="26"/>
      <c r="E407" s="27">
        <f>+(C407-C$7)/C$8</f>
        <v>6546.9273185417869</v>
      </c>
      <c r="F407" s="27">
        <f>ROUND(2*E407,0)/2</f>
        <v>6547</v>
      </c>
      <c r="G407" s="27">
        <f>+C407-(C$7+F407*C$8)</f>
        <v>-8.8840000003983732E-2</v>
      </c>
      <c r="H407" s="27"/>
      <c r="I407" s="27"/>
      <c r="J407" s="27"/>
      <c r="K407" s="27">
        <f>G407</f>
        <v>-8.8840000003983732E-2</v>
      </c>
      <c r="O407" s="1">
        <f ca="1">+C$11+C$12*$F407</f>
        <v>-8.7526872357073821E-2</v>
      </c>
      <c r="P407" s="113">
        <f>C407-15018.5</f>
        <v>39152.366199999997</v>
      </c>
      <c r="U407" s="3"/>
    </row>
    <row r="408" spans="1:24" x14ac:dyDescent="0.2">
      <c r="A408" s="36" t="s">
        <v>176</v>
      </c>
      <c r="B408" s="40" t="s">
        <v>48</v>
      </c>
      <c r="C408" s="36">
        <v>54174.533199999998</v>
      </c>
      <c r="D408" s="36">
        <v>1E-4</v>
      </c>
      <c r="E408" s="27">
        <f>+(C408-C$7)/C$8</f>
        <v>6549.9273512664422</v>
      </c>
      <c r="F408" s="27">
        <f>ROUND(2*E408,0)/2</f>
        <v>6550</v>
      </c>
      <c r="G408" s="27">
        <f>+C408-(C$7+F408*C$8)</f>
        <v>-8.8800000004994217E-2</v>
      </c>
      <c r="H408" s="27"/>
      <c r="I408" s="27"/>
      <c r="J408" s="27">
        <f>G408</f>
        <v>-8.8800000004994217E-2</v>
      </c>
      <c r="K408" s="27"/>
      <c r="L408" s="27"/>
      <c r="M408" s="27"/>
      <c r="N408" s="27"/>
      <c r="O408" s="1">
        <f ca="1">+C$11+C$12*$F408</f>
        <v>-8.7579465040181867E-2</v>
      </c>
      <c r="P408" s="113">
        <f>C408-15018.5</f>
        <v>39156.033199999998</v>
      </c>
      <c r="Q408" s="30"/>
    </row>
    <row r="409" spans="1:24" x14ac:dyDescent="0.2">
      <c r="A409" s="28" t="s">
        <v>177</v>
      </c>
      <c r="B409" s="47" t="s">
        <v>48</v>
      </c>
      <c r="C409" s="28">
        <v>54174.534099999997</v>
      </c>
      <c r="D409" s="28">
        <v>8.9999999999999998E-4</v>
      </c>
      <c r="E409" s="27">
        <f>+(C409-C$7)/C$8</f>
        <v>6549.9280875711738</v>
      </c>
      <c r="F409" s="27">
        <f>ROUND(2*E409,0)/2</f>
        <v>6550</v>
      </c>
      <c r="G409" s="27">
        <f>+C409-(C$7+F409*C$8)</f>
        <v>-8.7900000005902257E-2</v>
      </c>
      <c r="H409" s="27"/>
      <c r="I409" s="27"/>
      <c r="J409" s="27"/>
      <c r="K409" s="27">
        <f>G409</f>
        <v>-8.7900000005902257E-2</v>
      </c>
      <c r="L409" s="27"/>
      <c r="M409" s="27"/>
      <c r="N409" s="27"/>
      <c r="O409" s="1">
        <f ca="1">+C$11+C$12*$F409</f>
        <v>-8.7579465040181867E-2</v>
      </c>
      <c r="P409" s="113">
        <f>C409-15018.5</f>
        <v>39156.034099999997</v>
      </c>
      <c r="S409" s="27"/>
      <c r="T409" s="27"/>
      <c r="U409" s="27"/>
    </row>
    <row r="410" spans="1:24" x14ac:dyDescent="0.2">
      <c r="A410" s="39" t="s">
        <v>178</v>
      </c>
      <c r="B410" s="40" t="s">
        <v>48</v>
      </c>
      <c r="C410" s="36">
        <v>54493.553800000002</v>
      </c>
      <c r="D410" s="36">
        <v>1E-4</v>
      </c>
      <c r="E410" s="27">
        <f>+(C410-C$7)/C$8</f>
        <v>6810.9233261339105</v>
      </c>
      <c r="F410" s="27">
        <f>ROUND(2*E410,0)/2</f>
        <v>6811</v>
      </c>
      <c r="G410" s="27">
        <f>+C410-(C$7+F410*C$8)</f>
        <v>-9.3719999997119885E-2</v>
      </c>
      <c r="H410" s="27"/>
      <c r="I410" s="27"/>
      <c r="J410" s="27"/>
      <c r="K410" s="27"/>
      <c r="N410" s="27"/>
      <c r="O410" s="1">
        <f ca="1">+C$11+C$12*$F410</f>
        <v>-9.2155028470582559E-2</v>
      </c>
      <c r="P410" s="113">
        <f>C410-15018.5</f>
        <v>39475.053800000002</v>
      </c>
    </row>
    <row r="411" spans="1:24" x14ac:dyDescent="0.2">
      <c r="A411" s="36" t="s">
        <v>176</v>
      </c>
      <c r="B411" s="40" t="s">
        <v>48</v>
      </c>
      <c r="C411" s="36">
        <v>54514.333500000001</v>
      </c>
      <c r="D411" s="36">
        <v>2.0000000000000001E-4</v>
      </c>
      <c r="E411" s="27">
        <f>+(C411-C$7)/C$8</f>
        <v>6827.9235388441657</v>
      </c>
      <c r="F411" s="27">
        <f>ROUND(2*E411,0)/2</f>
        <v>6828</v>
      </c>
      <c r="G411" s="27">
        <f>+C411-(C$7+F411*C$8)</f>
        <v>-9.345999999641208E-2</v>
      </c>
      <c r="H411" s="27"/>
      <c r="I411" s="27"/>
      <c r="J411" s="27">
        <f>G411</f>
        <v>-9.345999999641208E-2</v>
      </c>
      <c r="K411" s="27"/>
      <c r="L411" s="27"/>
      <c r="M411" s="27"/>
      <c r="N411" s="27"/>
      <c r="O411" s="1">
        <f ca="1">+C$11+C$12*$F411</f>
        <v>-9.2453053674861535E-2</v>
      </c>
      <c r="P411" s="113">
        <f>C411-15018.5</f>
        <v>39495.833500000001</v>
      </c>
      <c r="Q411" s="30"/>
    </row>
    <row r="412" spans="1:24" x14ac:dyDescent="0.2">
      <c r="A412" s="52" t="s">
        <v>179</v>
      </c>
      <c r="B412" s="27"/>
      <c r="C412" s="36">
        <v>54521.666799999999</v>
      </c>
      <c r="D412" s="36">
        <v>1E-4</v>
      </c>
      <c r="E412" s="27">
        <f>+(C412-C$7)/C$8</f>
        <v>6833.9230316120156</v>
      </c>
      <c r="F412" s="27">
        <f>ROUND(2*E412,0)/2</f>
        <v>6834</v>
      </c>
      <c r="G412" s="27">
        <f>+C412-(C$7+F412*C$8)</f>
        <v>-9.4080000002577435E-2</v>
      </c>
      <c r="H412" s="27"/>
      <c r="I412" s="27"/>
      <c r="J412" s="27"/>
      <c r="K412" s="27">
        <f>G412</f>
        <v>-9.4080000002577435E-2</v>
      </c>
      <c r="L412" s="27"/>
      <c r="M412" s="27"/>
      <c r="N412" s="27"/>
      <c r="O412" s="1">
        <f ca="1">+C$11+C$12*$F412</f>
        <v>-9.2558239041077642E-2</v>
      </c>
      <c r="P412" s="113">
        <f>C412-15018.5</f>
        <v>39503.166799999999</v>
      </c>
      <c r="Q412" s="30"/>
      <c r="S412" s="27"/>
      <c r="T412" s="27"/>
      <c r="U412" s="27"/>
    </row>
    <row r="413" spans="1:24" x14ac:dyDescent="0.2">
      <c r="A413" s="39" t="s">
        <v>178</v>
      </c>
      <c r="B413" s="40" t="s">
        <v>48</v>
      </c>
      <c r="C413" s="36">
        <v>54521.666899999997</v>
      </c>
      <c r="D413" s="36">
        <v>1E-4</v>
      </c>
      <c r="E413" s="27">
        <f>+(C413-C$7)/C$8</f>
        <v>6833.9231134236506</v>
      </c>
      <c r="F413" s="27">
        <f>ROUND(2*E413,0)/2</f>
        <v>6834</v>
      </c>
      <c r="G413" s="27">
        <f>+C413-(C$7+F413*C$8)</f>
        <v>-9.3980000005103648E-2</v>
      </c>
      <c r="H413" s="27"/>
      <c r="I413" s="27"/>
      <c r="J413" s="27"/>
      <c r="K413" s="27"/>
      <c r="N413" s="27"/>
      <c r="O413" s="1">
        <f ca="1">+C$11+C$12*$F413</f>
        <v>-9.2558239041077642E-2</v>
      </c>
      <c r="P413" s="113">
        <f>C413-15018.5</f>
        <v>39503.166899999997</v>
      </c>
    </row>
    <row r="414" spans="1:24" x14ac:dyDescent="0.2">
      <c r="A414" s="24" t="s">
        <v>180</v>
      </c>
      <c r="B414" s="24" t="s">
        <v>48</v>
      </c>
      <c r="C414" s="25">
        <v>54524.114000000001</v>
      </c>
      <c r="D414" s="26"/>
      <c r="E414" s="27">
        <f>+(C414-C$7)/C$8</f>
        <v>6835.925125989922</v>
      </c>
      <c r="F414" s="27">
        <f>ROUND(2*E414,0)/2</f>
        <v>6836</v>
      </c>
      <c r="G414" s="27">
        <f>+C414-(C$7+F414*C$8)</f>
        <v>-9.1520000001764856E-2</v>
      </c>
      <c r="H414" s="27"/>
      <c r="I414" s="27"/>
      <c r="J414" s="27"/>
      <c r="K414" s="27">
        <f>G414</f>
        <v>-9.1520000001764856E-2</v>
      </c>
      <c r="O414" s="1">
        <f ca="1">+C$11+C$12*$F414</f>
        <v>-9.2593300829816344E-2</v>
      </c>
      <c r="P414" s="113">
        <f>C414-15018.5</f>
        <v>39505.614000000001</v>
      </c>
      <c r="U414" s="3"/>
    </row>
    <row r="415" spans="1:24" x14ac:dyDescent="0.2">
      <c r="A415" s="39" t="s">
        <v>181</v>
      </c>
      <c r="B415" s="40" t="s">
        <v>48</v>
      </c>
      <c r="C415" s="36">
        <v>54631.673999999999</v>
      </c>
      <c r="D415" s="36">
        <v>2.0000000000000001E-4</v>
      </c>
      <c r="E415" s="27">
        <f>+(C415-C$7)/C$8</f>
        <v>6923.9217226258252</v>
      </c>
      <c r="F415" s="27">
        <f>ROUND(2*E415,0)/2</f>
        <v>6924</v>
      </c>
      <c r="G415" s="27">
        <f>+C415-(C$7+F415*C$8)</f>
        <v>-9.5679999998537824E-2</v>
      </c>
      <c r="H415" s="27"/>
      <c r="I415" s="27"/>
      <c r="J415" s="27"/>
      <c r="K415" s="27"/>
      <c r="N415" s="27"/>
      <c r="O415" s="1">
        <f ca="1">+C$11+C$12*$F415</f>
        <v>-9.4136019534319257E-2</v>
      </c>
      <c r="P415" s="113">
        <f>C415-15018.5</f>
        <v>39613.173999999999</v>
      </c>
    </row>
    <row r="416" spans="1:24" x14ac:dyDescent="0.2">
      <c r="A416" s="39" t="s">
        <v>182</v>
      </c>
      <c r="B416" s="40" t="s">
        <v>48</v>
      </c>
      <c r="C416" s="36">
        <v>54797.907800000001</v>
      </c>
      <c r="D416" s="36">
        <v>1E-4</v>
      </c>
      <c r="E416" s="27">
        <f>+(C416-C$7)/C$8</f>
        <v>7059.9203154656725</v>
      </c>
      <c r="F416" s="27">
        <f>ROUND(2*E416,0)/2</f>
        <v>7060</v>
      </c>
      <c r="G416" s="27">
        <f>+C416-(C$7+F416*C$8)</f>
        <v>-9.7399999998742715E-2</v>
      </c>
      <c r="H416" s="27"/>
      <c r="I416" s="27"/>
      <c r="J416" s="27"/>
      <c r="K416" s="27"/>
      <c r="N416" s="27"/>
      <c r="O416" s="1">
        <f ca="1">+C$11+C$12*$F416</f>
        <v>-9.6520221168551024E-2</v>
      </c>
      <c r="P416" s="113">
        <f>C416-15018.5</f>
        <v>39779.407800000001</v>
      </c>
    </row>
    <row r="417" spans="1:21" x14ac:dyDescent="0.2">
      <c r="A417" s="50" t="s">
        <v>174</v>
      </c>
      <c r="B417" s="51" t="s">
        <v>48</v>
      </c>
      <c r="C417" s="50">
        <v>54844.355600000003</v>
      </c>
      <c r="D417" s="50">
        <v>1E-4</v>
      </c>
      <c r="E417" s="27">
        <f>+(C417-C$7)/C$8</f>
        <v>7097.9200209437813</v>
      </c>
      <c r="F417" s="27">
        <f>ROUND(2*E417,0)/2</f>
        <v>7098</v>
      </c>
      <c r="G417" s="27">
        <f>+C417-(C$7+F417*C$8)</f>
        <v>-9.7759999996924307E-2</v>
      </c>
      <c r="H417" s="27"/>
      <c r="I417" s="27"/>
      <c r="J417" s="27"/>
      <c r="K417" s="27">
        <f>G417</f>
        <v>-9.7759999996924307E-2</v>
      </c>
      <c r="L417" s="27"/>
      <c r="M417" s="27"/>
      <c r="N417" s="27"/>
      <c r="O417" s="1">
        <f ca="1">+C$11+C$12*$F417</f>
        <v>-9.718639515458638E-2</v>
      </c>
      <c r="P417" s="113">
        <f>C417-15018.5</f>
        <v>39825.855600000003</v>
      </c>
      <c r="Q417" s="30"/>
      <c r="S417" s="27"/>
      <c r="T417" s="27"/>
      <c r="U417" s="27"/>
    </row>
    <row r="418" spans="1:21" x14ac:dyDescent="0.2">
      <c r="A418" s="36" t="s">
        <v>183</v>
      </c>
      <c r="B418" s="40" t="s">
        <v>48</v>
      </c>
      <c r="C418" s="36">
        <v>54852.913099999998</v>
      </c>
      <c r="D418" s="36">
        <v>5.0000000000000001E-4</v>
      </c>
      <c r="E418" s="27">
        <f>+(C418-C$7)/C$8</f>
        <v>7104.9210517704023</v>
      </c>
      <c r="F418" s="27">
        <f>ROUND(2*E418,0)/2</f>
        <v>7105</v>
      </c>
      <c r="G418" s="27">
        <f>+C418-(C$7+F418*C$8)</f>
        <v>-9.6499999999650754E-2</v>
      </c>
      <c r="H418" s="27"/>
      <c r="I418" s="27"/>
      <c r="J418" s="27"/>
      <c r="K418" s="27">
        <f>G418</f>
        <v>-9.6499999999650754E-2</v>
      </c>
      <c r="L418" s="27"/>
      <c r="M418" s="27"/>
      <c r="N418" s="27"/>
      <c r="O418" s="1">
        <f ca="1">+C$11+C$12*$F418</f>
        <v>-9.7309111415171831E-2</v>
      </c>
      <c r="P418" s="113">
        <f>C418-15018.5</f>
        <v>39834.413099999998</v>
      </c>
      <c r="Q418" s="30"/>
    </row>
    <row r="419" spans="1:21" x14ac:dyDescent="0.2">
      <c r="A419" s="28" t="s">
        <v>184</v>
      </c>
      <c r="B419" s="47" t="s">
        <v>48</v>
      </c>
      <c r="C419" s="28">
        <v>54911.5821</v>
      </c>
      <c r="D419" s="28">
        <v>1.6000000000000001E-3</v>
      </c>
      <c r="E419" s="27">
        <f>+(C419-C$7)/C$8</f>
        <v>7152.9191210157733</v>
      </c>
      <c r="F419" s="27">
        <f>ROUND(2*E419,0)/2</f>
        <v>7153</v>
      </c>
      <c r="G419" s="27">
        <f>+C419-(C$7+F419*C$8)</f>
        <v>-9.88599999982398E-2</v>
      </c>
      <c r="H419" s="27"/>
      <c r="I419" s="27"/>
      <c r="J419" s="27"/>
      <c r="K419" s="27">
        <f>G419</f>
        <v>-9.88599999982398E-2</v>
      </c>
      <c r="L419" s="27"/>
      <c r="M419" s="27"/>
      <c r="N419" s="27"/>
      <c r="O419" s="1">
        <f ca="1">+C$11+C$12*$F419</f>
        <v>-9.8150594344900699E-2</v>
      </c>
      <c r="P419" s="113">
        <f>C419-15018.5</f>
        <v>39893.0821</v>
      </c>
      <c r="S419" s="27"/>
      <c r="T419" s="27"/>
      <c r="U419" s="27"/>
    </row>
    <row r="420" spans="1:21" x14ac:dyDescent="0.2">
      <c r="A420" s="39" t="s">
        <v>185</v>
      </c>
      <c r="B420" s="40" t="s">
        <v>48</v>
      </c>
      <c r="C420" s="36">
        <v>54912.804499999998</v>
      </c>
      <c r="D420" s="36">
        <v>1E-4</v>
      </c>
      <c r="E420" s="27">
        <f>+(C420-C$7)/C$8</f>
        <v>7153.9191864650811</v>
      </c>
      <c r="F420" s="27">
        <f>ROUND(2*E420,0)/2</f>
        <v>7154</v>
      </c>
      <c r="G420" s="27">
        <f>+C420-(C$7+F420*C$8)</f>
        <v>-9.878000000026077E-2</v>
      </c>
      <c r="H420" s="27"/>
      <c r="I420" s="27"/>
      <c r="J420" s="27"/>
      <c r="K420" s="27"/>
      <c r="N420" s="27"/>
      <c r="O420" s="1">
        <f ca="1">+C$11+C$12*$F420</f>
        <v>-9.8168125239270043E-2</v>
      </c>
      <c r="P420" s="113">
        <f>C420-15018.5</f>
        <v>39894.304499999998</v>
      </c>
    </row>
    <row r="421" spans="1:21" x14ac:dyDescent="0.2">
      <c r="A421" s="28" t="s">
        <v>184</v>
      </c>
      <c r="B421" s="47" t="s">
        <v>48</v>
      </c>
      <c r="C421" s="28">
        <v>54927.470300000001</v>
      </c>
      <c r="D421" s="28">
        <v>8.0000000000000004E-4</v>
      </c>
      <c r="E421" s="27">
        <f>+(C421-C$7)/C$8</f>
        <v>7165.9175175076907</v>
      </c>
      <c r="F421" s="27">
        <f>ROUND(2*E421,0)/2</f>
        <v>7166</v>
      </c>
      <c r="G421" s="27">
        <f>+C421-(C$7+F421*C$8)</f>
        <v>-0.10081999999965774</v>
      </c>
      <c r="H421" s="27"/>
      <c r="I421" s="27"/>
      <c r="J421" s="27"/>
      <c r="K421" s="27">
        <f>G421</f>
        <v>-0.10081999999965774</v>
      </c>
      <c r="L421" s="27"/>
      <c r="M421" s="27"/>
      <c r="N421" s="27"/>
      <c r="O421" s="1">
        <f ca="1">+C$11+C$12*$F421</f>
        <v>-9.8378495971702257E-2</v>
      </c>
      <c r="P421" s="113">
        <f>C421-15018.5</f>
        <v>39908.970300000001</v>
      </c>
    </row>
    <row r="422" spans="1:21" x14ac:dyDescent="0.2">
      <c r="A422" s="50" t="s">
        <v>174</v>
      </c>
      <c r="B422" s="51" t="s">
        <v>48</v>
      </c>
      <c r="C422" s="50">
        <v>54954.362699999998</v>
      </c>
      <c r="D422" s="50">
        <v>4.0000000000000002E-4</v>
      </c>
      <c r="E422" s="27">
        <f>+(C422-C$7)/C$8</f>
        <v>7187.9186301459504</v>
      </c>
      <c r="F422" s="27">
        <f>ROUND(2*E422,0)/2</f>
        <v>7188</v>
      </c>
      <c r="G422" s="27">
        <f>+C422-(C$7+F422*C$8)</f>
        <v>-9.9459999997634441E-2</v>
      </c>
      <c r="H422" s="27"/>
      <c r="I422" s="27"/>
      <c r="J422" s="27"/>
      <c r="K422" s="27">
        <f>G422</f>
        <v>-9.9459999997634441E-2</v>
      </c>
      <c r="L422" s="27"/>
      <c r="M422" s="27"/>
      <c r="N422" s="27"/>
      <c r="O422" s="1">
        <f ca="1">+C$11+C$12*$F422</f>
        <v>-9.8764175647827995E-2</v>
      </c>
      <c r="P422" s="113">
        <f>C422-15018.5</f>
        <v>39935.862699999998</v>
      </c>
      <c r="Q422" s="30"/>
      <c r="S422" s="27"/>
      <c r="T422" s="27"/>
      <c r="U422" s="27"/>
    </row>
    <row r="423" spans="1:21" x14ac:dyDescent="0.2">
      <c r="A423" s="39" t="s">
        <v>186</v>
      </c>
      <c r="B423" s="40" t="s">
        <v>48</v>
      </c>
      <c r="C423" s="36">
        <v>54954.363019999997</v>
      </c>
      <c r="D423" s="36">
        <v>1E-4</v>
      </c>
      <c r="E423" s="27">
        <f>+(C423-C$7)/C$8</f>
        <v>7187.9188919431872</v>
      </c>
      <c r="F423" s="27">
        <f>ROUND(2*E423,0)/2</f>
        <v>7188</v>
      </c>
      <c r="G423" s="27">
        <f>+C423-(C$7+F423*C$8)</f>
        <v>-9.9139999998442363E-2</v>
      </c>
      <c r="H423" s="27"/>
      <c r="I423" s="27"/>
      <c r="J423" s="27"/>
      <c r="K423" s="27">
        <f>G423</f>
        <v>-9.9139999998442363E-2</v>
      </c>
      <c r="M423" s="27"/>
      <c r="N423" s="27"/>
      <c r="O423" s="1">
        <f ca="1">+C$11+C$12*$F423</f>
        <v>-9.8764175647827995E-2</v>
      </c>
      <c r="P423" s="113">
        <f>C423-15018.5</f>
        <v>39935.863019999997</v>
      </c>
    </row>
    <row r="424" spans="1:21" x14ac:dyDescent="0.2">
      <c r="A424" s="50" t="s">
        <v>174</v>
      </c>
      <c r="B424" s="51" t="s">
        <v>48</v>
      </c>
      <c r="C424" s="50">
        <v>54998.366600000001</v>
      </c>
      <c r="D424" s="50">
        <v>2.0000000000000001E-4</v>
      </c>
      <c r="E424" s="27">
        <f>+(C424-C$7)/C$8</f>
        <v>7223.9189410301733</v>
      </c>
      <c r="F424" s="27">
        <f>ROUND(2*E424,0)/2</f>
        <v>7224</v>
      </c>
      <c r="G424" s="27">
        <f>+C424-(C$7+F424*C$8)</f>
        <v>-9.907999999995809E-2</v>
      </c>
      <c r="H424" s="27"/>
      <c r="I424" s="27"/>
      <c r="J424" s="27"/>
      <c r="K424" s="27">
        <f>G424</f>
        <v>-9.907999999995809E-2</v>
      </c>
      <c r="M424" s="27"/>
      <c r="N424" s="27"/>
      <c r="O424" s="1">
        <f ca="1">+C$11+C$12*$F424</f>
        <v>-9.9395287845124636E-2</v>
      </c>
      <c r="P424" s="113">
        <f>C424-15018.5</f>
        <v>39979.866600000001</v>
      </c>
    </row>
    <row r="425" spans="1:21" x14ac:dyDescent="0.2">
      <c r="A425" s="24" t="s">
        <v>187</v>
      </c>
      <c r="B425" s="24" t="s">
        <v>48</v>
      </c>
      <c r="C425" s="25">
        <v>55195.157599999999</v>
      </c>
      <c r="D425" s="26"/>
      <c r="E425" s="27">
        <f>+(C425-C$7)/C$8</f>
        <v>7384.9168793769213</v>
      </c>
      <c r="F425" s="27">
        <f>ROUND(2*E425,0)/2</f>
        <v>7385</v>
      </c>
      <c r="G425" s="27">
        <f>+C425-(C$7+F425*C$8)</f>
        <v>-0.10160000000178115</v>
      </c>
      <c r="H425" s="27"/>
      <c r="I425" s="27"/>
      <c r="J425" s="27"/>
      <c r="K425" s="27">
        <f>G425</f>
        <v>-0.10160000000178115</v>
      </c>
      <c r="N425" s="27"/>
      <c r="O425" s="1">
        <f ca="1">+C$11+C$12*$F425</f>
        <v>-0.10221776183859019</v>
      </c>
      <c r="P425" s="113">
        <f>C425-15018.5</f>
        <v>40176.657599999999</v>
      </c>
    </row>
    <row r="426" spans="1:21" x14ac:dyDescent="0.2">
      <c r="A426" s="39" t="s">
        <v>188</v>
      </c>
      <c r="B426" s="40" t="s">
        <v>48</v>
      </c>
      <c r="C426" s="36">
        <v>55209.824800000002</v>
      </c>
      <c r="D426" s="36">
        <v>1E-4</v>
      </c>
      <c r="E426" s="27">
        <f>+(C426-C$7)/C$8</f>
        <v>7396.9163557824486</v>
      </c>
      <c r="F426" s="27">
        <f>ROUND(2*E426,0)/2</f>
        <v>7397</v>
      </c>
      <c r="G426" s="27">
        <f>+C426-(C$7+F426*C$8)</f>
        <v>-0.10224000000016531</v>
      </c>
      <c r="H426" s="27"/>
      <c r="I426" s="27"/>
      <c r="J426" s="27"/>
      <c r="K426" s="27">
        <f>G426</f>
        <v>-0.10224000000016531</v>
      </c>
      <c r="N426" s="27"/>
      <c r="O426" s="1">
        <f ca="1">+C$11+C$12*$F426</f>
        <v>-0.1024281325710224</v>
      </c>
      <c r="P426" s="113">
        <f>C426-15018.5</f>
        <v>40191.324800000002</v>
      </c>
      <c r="U426" s="3"/>
    </row>
    <row r="427" spans="1:21" x14ac:dyDescent="0.2">
      <c r="A427" s="24" t="s">
        <v>189</v>
      </c>
      <c r="B427" s="24" t="s">
        <v>50</v>
      </c>
      <c r="C427" s="25">
        <v>55247.106399999997</v>
      </c>
      <c r="D427" s="26"/>
      <c r="E427" s="27">
        <f>+(C427-C$7)/C$8</f>
        <v>7427.4170430001941</v>
      </c>
      <c r="F427" s="27">
        <f>ROUND(2*E427,0)/2</f>
        <v>7427.5</v>
      </c>
      <c r="G427" s="27">
        <f>+C427-(C$7+F427*C$8)</f>
        <v>-0.10140000000683358</v>
      </c>
      <c r="H427" s="27"/>
      <c r="I427" s="27"/>
      <c r="J427" s="27"/>
      <c r="K427" s="27">
        <f>G427</f>
        <v>-0.10140000000683358</v>
      </c>
      <c r="N427" s="27"/>
      <c r="O427" s="1">
        <f ca="1">+C$11+C$12*$F427</f>
        <v>-0.10296282484928762</v>
      </c>
      <c r="P427" s="113">
        <f>C427-15018.5</f>
        <v>40228.606399999997</v>
      </c>
      <c r="U427" s="3"/>
    </row>
    <row r="428" spans="1:21" x14ac:dyDescent="0.2">
      <c r="A428" s="39" t="s">
        <v>188</v>
      </c>
      <c r="B428" s="40" t="s">
        <v>48</v>
      </c>
      <c r="C428" s="36">
        <v>55247.716500000002</v>
      </c>
      <c r="D428" s="36">
        <v>2.0000000000000001E-4</v>
      </c>
      <c r="E428" s="27">
        <f>+(C428-C$7)/C$8</f>
        <v>7427.9161757968468</v>
      </c>
      <c r="F428" s="27">
        <f>ROUND(2*E428,0)/2</f>
        <v>7428</v>
      </c>
      <c r="G428" s="27">
        <f>+C428-(C$7+F428*C$8)</f>
        <v>-0.1024600000018836</v>
      </c>
      <c r="H428" s="27"/>
      <c r="I428" s="27"/>
      <c r="J428" s="27"/>
      <c r="K428" s="27">
        <f>G428</f>
        <v>-0.1024600000018836</v>
      </c>
      <c r="N428" s="27"/>
      <c r="O428" s="1">
        <f ca="1">+C$11+C$12*$F428</f>
        <v>-0.10297159029647229</v>
      </c>
      <c r="P428" s="113">
        <f>C428-15018.5</f>
        <v>40229.216500000002</v>
      </c>
      <c r="U428" s="3"/>
    </row>
    <row r="429" spans="1:21" x14ac:dyDescent="0.2">
      <c r="A429" s="53" t="s">
        <v>190</v>
      </c>
      <c r="B429" s="54" t="s">
        <v>48</v>
      </c>
      <c r="C429" s="53">
        <v>55247.716500000002</v>
      </c>
      <c r="D429" s="53">
        <v>1.5E-3</v>
      </c>
      <c r="E429" s="27">
        <f>+(C429-C$7)/C$8</f>
        <v>7427.9161757968468</v>
      </c>
      <c r="F429" s="27">
        <f>ROUND(2*E429,0)/2</f>
        <v>7428</v>
      </c>
      <c r="G429" s="27">
        <f>+C429-(C$7+F429*C$8)</f>
        <v>-0.1024600000018836</v>
      </c>
      <c r="H429" s="27"/>
      <c r="I429" s="27"/>
      <c r="J429" s="27"/>
      <c r="K429" s="27">
        <f>G429</f>
        <v>-0.1024600000018836</v>
      </c>
      <c r="N429" s="27"/>
      <c r="O429" s="1">
        <f ca="1">+C$11+C$12*$F429</f>
        <v>-0.10297159029647229</v>
      </c>
      <c r="P429" s="113">
        <f>C429-15018.5</f>
        <v>40229.216500000002</v>
      </c>
    </row>
    <row r="430" spans="1:21" x14ac:dyDescent="0.2">
      <c r="A430" s="24" t="s">
        <v>189</v>
      </c>
      <c r="B430" s="24" t="s">
        <v>48</v>
      </c>
      <c r="C430" s="25">
        <v>55248.932999999997</v>
      </c>
      <c r="D430" s="26"/>
      <c r="E430" s="27">
        <f>+(C430-C$7)/C$8</f>
        <v>7428.9114143595762</v>
      </c>
      <c r="F430" s="27">
        <f>ROUND(2*E430,0)/2</f>
        <v>7429</v>
      </c>
      <c r="G430" s="27">
        <f>+C430-(C$7+F430*C$8)</f>
        <v>-0.10828000000037719</v>
      </c>
      <c r="H430" s="27"/>
      <c r="I430" s="27"/>
      <c r="J430" s="27"/>
      <c r="K430" s="27">
        <f>G430</f>
        <v>-0.10828000000037719</v>
      </c>
      <c r="N430" s="27"/>
      <c r="O430" s="1">
        <f ca="1">+C$11+C$12*$F430</f>
        <v>-0.10298912119084166</v>
      </c>
      <c r="P430" s="113">
        <f>C430-15018.5</f>
        <v>40230.432999999997</v>
      </c>
      <c r="U430" s="3"/>
    </row>
    <row r="431" spans="1:21" x14ac:dyDescent="0.2">
      <c r="A431" s="39" t="s">
        <v>191</v>
      </c>
      <c r="B431" s="40" t="s">
        <v>48</v>
      </c>
      <c r="C431" s="36">
        <v>55263.606099999997</v>
      </c>
      <c r="D431" s="36">
        <v>1E-4</v>
      </c>
      <c r="E431" s="27">
        <f>+(C431-C$7)/C$8</f>
        <v>7440.9157176516765</v>
      </c>
      <c r="F431" s="27">
        <f>ROUND(2*E431,0)/2</f>
        <v>7441</v>
      </c>
      <c r="G431" s="27">
        <f>+C431-(C$7+F431*C$8)</f>
        <v>-0.10302000000228873</v>
      </c>
      <c r="H431" s="27"/>
      <c r="I431" s="27"/>
      <c r="J431" s="27"/>
      <c r="K431" s="27">
        <f>G431</f>
        <v>-0.10302000000228873</v>
      </c>
      <c r="N431" s="27"/>
      <c r="O431" s="1">
        <f ca="1">+C$11+C$12*$F431</f>
        <v>-0.10319949192327388</v>
      </c>
      <c r="P431" s="113">
        <f>C431-15018.5</f>
        <v>40245.106099999997</v>
      </c>
    </row>
    <row r="432" spans="1:21" x14ac:dyDescent="0.2">
      <c r="A432" s="39" t="s">
        <v>191</v>
      </c>
      <c r="B432" s="40" t="s">
        <v>48</v>
      </c>
      <c r="C432" s="36">
        <v>55280.718500000003</v>
      </c>
      <c r="D432" s="36">
        <v>1E-4</v>
      </c>
      <c r="E432" s="27">
        <f>+(C432-C$7)/C$8</f>
        <v>7454.9156522023713</v>
      </c>
      <c r="F432" s="27">
        <f>ROUND(2*E432,0)/2</f>
        <v>7455</v>
      </c>
      <c r="G432" s="27">
        <f>+C432-(C$7+F432*C$8)</f>
        <v>-0.1030999999929918</v>
      </c>
      <c r="H432" s="27"/>
      <c r="I432" s="27"/>
      <c r="J432" s="27"/>
      <c r="K432" s="27">
        <f>G432</f>
        <v>-0.1030999999929918</v>
      </c>
      <c r="N432" s="27"/>
      <c r="O432" s="1">
        <f ca="1">+C$11+C$12*$F432</f>
        <v>-0.10344492444444478</v>
      </c>
      <c r="P432" s="113">
        <f>C432-15018.5</f>
        <v>40262.218500000003</v>
      </c>
    </row>
    <row r="433" spans="1:21" x14ac:dyDescent="0.2">
      <c r="A433" s="24" t="s">
        <v>189</v>
      </c>
      <c r="B433" s="24" t="s">
        <v>48</v>
      </c>
      <c r="C433" s="25">
        <v>55542.2961</v>
      </c>
      <c r="D433" s="26"/>
      <c r="E433" s="27">
        <f>+(C433-C$7)/C$8</f>
        <v>7668.916568492702</v>
      </c>
      <c r="F433" s="27">
        <f>ROUND(2*E433,0)/2</f>
        <v>7669</v>
      </c>
      <c r="G433" s="27">
        <f>+C433-(C$7+F433*C$8)</f>
        <v>-0.1019799999994575</v>
      </c>
      <c r="H433" s="27"/>
      <c r="I433" s="27"/>
      <c r="J433" s="27"/>
      <c r="K433" s="27">
        <f>G433</f>
        <v>-0.1019799999994575</v>
      </c>
      <c r="N433" s="27"/>
      <c r="O433" s="1">
        <f ca="1">+C$11+C$12*$F433</f>
        <v>-0.10719653583948596</v>
      </c>
      <c r="P433" s="113">
        <f>C433-15018.5</f>
        <v>40523.7961</v>
      </c>
    </row>
    <row r="434" spans="1:21" x14ac:dyDescent="0.2">
      <c r="A434" s="24" t="s">
        <v>192</v>
      </c>
      <c r="B434" s="24" t="s">
        <v>48</v>
      </c>
      <c r="C434" s="25">
        <v>55572.850100000003</v>
      </c>
      <c r="D434" s="26"/>
      <c r="E434" s="27">
        <f>+(C434-C$7)/C$8</f>
        <v>7693.91329602723</v>
      </c>
      <c r="F434" s="27">
        <f>ROUND(2*E434,0)/2</f>
        <v>7694</v>
      </c>
      <c r="G434" s="27">
        <f>+C434-(C$7+F434*C$8)</f>
        <v>-0.10598000000027241</v>
      </c>
      <c r="H434" s="27"/>
      <c r="I434" s="27"/>
      <c r="J434" s="27"/>
      <c r="K434" s="27">
        <f>G434</f>
        <v>-0.10598000000027241</v>
      </c>
      <c r="O434" s="1">
        <f ca="1">+C$11+C$12*$F434</f>
        <v>-0.10763480819871976</v>
      </c>
      <c r="P434" s="113">
        <f>C434-15018.5</f>
        <v>40554.350100000003</v>
      </c>
      <c r="Q434" s="30"/>
    </row>
    <row r="435" spans="1:21" x14ac:dyDescent="0.2">
      <c r="A435" s="39" t="s">
        <v>193</v>
      </c>
      <c r="B435" s="40" t="s">
        <v>48</v>
      </c>
      <c r="C435" s="36">
        <v>55642.521200000003</v>
      </c>
      <c r="D435" s="36">
        <v>1E-4</v>
      </c>
      <c r="E435" s="27">
        <f>+(C435-C$7)/C$8</f>
        <v>7750.9123633745685</v>
      </c>
      <c r="F435" s="27">
        <f>ROUND(2*E435,0)/2</f>
        <v>7751</v>
      </c>
      <c r="G435" s="27">
        <f>+C435-(C$7+F435*C$8)</f>
        <v>-0.10712000000057742</v>
      </c>
      <c r="H435" s="27"/>
      <c r="I435" s="27"/>
      <c r="J435" s="27">
        <f>G435</f>
        <v>-0.10712000000057742</v>
      </c>
      <c r="N435" s="27"/>
      <c r="O435" s="1">
        <f ca="1">+C$11+C$12*$F435</f>
        <v>-0.10863406917777277</v>
      </c>
      <c r="P435" s="113">
        <f>C435-15018.5</f>
        <v>40624.021200000003</v>
      </c>
      <c r="U435" s="3"/>
    </row>
    <row r="436" spans="1:21" x14ac:dyDescent="0.2">
      <c r="A436" s="39" t="s">
        <v>194</v>
      </c>
      <c r="B436" s="40" t="s">
        <v>48</v>
      </c>
      <c r="C436" s="36">
        <v>55648.632700000002</v>
      </c>
      <c r="D436" s="36">
        <v>1E-4</v>
      </c>
      <c r="E436" s="27">
        <f>+(C436-C$7)/C$8</f>
        <v>7755.9122815629307</v>
      </c>
      <c r="F436" s="27">
        <f>ROUND(2*E436,0)/2</f>
        <v>7756</v>
      </c>
      <c r="G436" s="27">
        <f>+C436-(C$7+F436*C$8)</f>
        <v>-0.10721999999805121</v>
      </c>
      <c r="H436" s="27"/>
      <c r="I436" s="27"/>
      <c r="J436" s="27"/>
      <c r="K436" s="27">
        <f>G436</f>
        <v>-0.10721999999805121</v>
      </c>
      <c r="N436" s="27"/>
      <c r="O436" s="1">
        <f ca="1">+C$11+C$12*$F436</f>
        <v>-0.10872172364961952</v>
      </c>
      <c r="P436" s="113">
        <f>C436-15018.5</f>
        <v>40630.132700000002</v>
      </c>
    </row>
    <row r="437" spans="1:21" x14ac:dyDescent="0.2">
      <c r="A437" s="39" t="s">
        <v>193</v>
      </c>
      <c r="B437" s="40" t="s">
        <v>48</v>
      </c>
      <c r="C437" s="36">
        <v>55669.411399999997</v>
      </c>
      <c r="D437" s="36">
        <v>2.0000000000000001E-4</v>
      </c>
      <c r="E437" s="27">
        <f>+(C437-C$7)/C$8</f>
        <v>7772.9116761568139</v>
      </c>
      <c r="F437" s="27">
        <f>ROUND(2*E437,0)/2</f>
        <v>7773</v>
      </c>
      <c r="G437" s="27">
        <f>+C437-(C$7+F437*C$8)</f>
        <v>-0.10796000000118511</v>
      </c>
      <c r="H437" s="27"/>
      <c r="I437" s="27"/>
      <c r="J437" s="27">
        <f>G437</f>
        <v>-0.10796000000118511</v>
      </c>
      <c r="N437" s="27"/>
      <c r="O437" s="1">
        <f ca="1">+C$11+C$12*$F437</f>
        <v>-0.10901974885389851</v>
      </c>
      <c r="P437" s="113">
        <f>C437-15018.5</f>
        <v>40650.911399999997</v>
      </c>
    </row>
    <row r="438" spans="1:21" x14ac:dyDescent="0.2">
      <c r="A438" s="39" t="s">
        <v>194</v>
      </c>
      <c r="B438" s="40" t="s">
        <v>48</v>
      </c>
      <c r="C438" s="36">
        <v>55907.760900000001</v>
      </c>
      <c r="D438" s="36">
        <v>1E-4</v>
      </c>
      <c r="E438" s="27">
        <f>+(C438-C$7)/C$8</f>
        <v>7967.9093036193481</v>
      </c>
      <c r="F438" s="27">
        <f>ROUND(2*E438,0)/2</f>
        <v>7968</v>
      </c>
      <c r="G438" s="27">
        <f>+C438-(C$7+F438*C$8)</f>
        <v>-0.11086000000068452</v>
      </c>
      <c r="H438" s="27"/>
      <c r="I438" s="27"/>
      <c r="J438" s="27"/>
      <c r="K438" s="27">
        <f>G438</f>
        <v>-0.11086000000068452</v>
      </c>
      <c r="N438" s="27"/>
      <c r="O438" s="1">
        <f ca="1">+C$11+C$12*$F438</f>
        <v>-0.11243827325592201</v>
      </c>
      <c r="P438" s="113">
        <f>C438-15018.5</f>
        <v>40889.260900000001</v>
      </c>
    </row>
    <row r="439" spans="1:21" x14ac:dyDescent="0.2">
      <c r="A439" s="36" t="s">
        <v>195</v>
      </c>
      <c r="B439" s="40" t="s">
        <v>48</v>
      </c>
      <c r="C439" s="36">
        <v>55946.8753</v>
      </c>
      <c r="D439" s="36">
        <v>1E-4</v>
      </c>
      <c r="E439" s="27">
        <f>+(C439-C$7)/C$8</f>
        <v>7999.9094345179656</v>
      </c>
      <c r="F439" s="27">
        <f>ROUND(2*E439,0)/2</f>
        <v>8000</v>
      </c>
      <c r="G439" s="27">
        <f>+C439-(C$7+F439*C$8)</f>
        <v>-0.11070000000472646</v>
      </c>
      <c r="H439" s="27"/>
      <c r="I439" s="27"/>
      <c r="J439" s="27"/>
      <c r="K439" s="27">
        <f>G439</f>
        <v>-0.11070000000472646</v>
      </c>
      <c r="N439" s="27"/>
      <c r="O439" s="1">
        <f ca="1">+C$11+C$12*$F439</f>
        <v>-0.11299926187574125</v>
      </c>
      <c r="P439" s="113">
        <f>C439-15018.5</f>
        <v>40928.3753</v>
      </c>
      <c r="U439" s="3"/>
    </row>
    <row r="440" spans="1:21" x14ac:dyDescent="0.2">
      <c r="A440" s="39" t="s">
        <v>196</v>
      </c>
      <c r="B440" s="40" t="s">
        <v>48</v>
      </c>
      <c r="C440" s="36">
        <v>56309.899599999997</v>
      </c>
      <c r="D440" s="36">
        <v>1E-4</v>
      </c>
      <c r="E440" s="27">
        <f>+(C440-C$7)/C$8</f>
        <v>8296.9055566463758</v>
      </c>
      <c r="F440" s="27">
        <f>ROUND(2*E440,0)/2</f>
        <v>8297</v>
      </c>
      <c r="G440" s="27">
        <f>+C440-(C$7+F440*C$8)</f>
        <v>-0.11544000000139931</v>
      </c>
      <c r="H440" s="27"/>
      <c r="I440" s="27"/>
      <c r="J440" s="27"/>
      <c r="K440" s="27">
        <f>G440</f>
        <v>-0.11544000000139931</v>
      </c>
      <c r="N440" s="27"/>
      <c r="O440" s="1">
        <f ca="1">+C$11+C$12*$F440</f>
        <v>-0.11820593750343858</v>
      </c>
      <c r="P440" s="113">
        <f>C440-15018.5</f>
        <v>41291.399599999997</v>
      </c>
    </row>
    <row r="441" spans="1:21" x14ac:dyDescent="0.2">
      <c r="A441" s="24" t="s">
        <v>197</v>
      </c>
      <c r="B441" s="24" t="s">
        <v>48</v>
      </c>
      <c r="C441" s="25">
        <v>56322.1227</v>
      </c>
      <c r="D441" s="26"/>
      <c r="E441" s="27">
        <f>+(C441-C$7)/C$8</f>
        <v>8306.9054748347407</v>
      </c>
      <c r="F441" s="27">
        <f>ROUND(2*E441,0)/2</f>
        <v>8307</v>
      </c>
      <c r="G441" s="27">
        <f>+C441-(C$7+F441*C$8)</f>
        <v>-0.1155399999988731</v>
      </c>
      <c r="H441" s="27"/>
      <c r="I441" s="27"/>
      <c r="J441" s="27"/>
      <c r="K441" s="27">
        <f>G441</f>
        <v>-0.1155399999988731</v>
      </c>
      <c r="N441" s="27"/>
      <c r="O441" s="1">
        <f ca="1">+C$11+C$12*$F441</f>
        <v>-0.11838124644713208</v>
      </c>
      <c r="P441" s="113">
        <f>C441-15018.5</f>
        <v>41303.6227</v>
      </c>
    </row>
    <row r="442" spans="1:21" x14ac:dyDescent="0.2">
      <c r="A442" s="24" t="s">
        <v>198</v>
      </c>
      <c r="B442" s="24" t="s">
        <v>48</v>
      </c>
      <c r="C442" s="25">
        <v>56668.0334</v>
      </c>
      <c r="D442" s="26"/>
      <c r="E442" s="27">
        <f>+(C442-C$7)/C$8</f>
        <v>8589.9006806728194</v>
      </c>
      <c r="F442" s="27">
        <f>ROUND(2*E442,0)/2</f>
        <v>8590</v>
      </c>
      <c r="G442" s="27">
        <f>+C442-(C$7+F442*C$8)</f>
        <v>-0.12140000000363216</v>
      </c>
      <c r="H442" s="27"/>
      <c r="I442" s="27"/>
      <c r="J442" s="27"/>
      <c r="K442" s="27">
        <f>G442</f>
        <v>-0.12140000000363216</v>
      </c>
      <c r="N442" s="27"/>
      <c r="O442" s="1">
        <f ca="1">+C$11+C$12*$F442</f>
        <v>-0.12334248955365851</v>
      </c>
      <c r="P442" s="113">
        <f>C442-15018.5</f>
        <v>41649.5334</v>
      </c>
    </row>
    <row r="443" spans="1:21" x14ac:dyDescent="0.2">
      <c r="A443" s="55" t="s">
        <v>199</v>
      </c>
      <c r="B443" s="56" t="s">
        <v>48</v>
      </c>
      <c r="C443" s="55">
        <v>56668.033400000073</v>
      </c>
      <c r="D443" s="55" t="s">
        <v>200</v>
      </c>
      <c r="E443" s="27">
        <f>+(C443-C$7)/C$8</f>
        <v>8589.9006806728794</v>
      </c>
      <c r="F443" s="27">
        <f>ROUND(2*E443,0)/2</f>
        <v>8590</v>
      </c>
      <c r="G443" s="27">
        <f>+C443-(C$7+F443*C$8)</f>
        <v>-0.12139999993087258</v>
      </c>
      <c r="H443" s="27"/>
      <c r="I443" s="27"/>
      <c r="J443" s="27"/>
      <c r="K443" s="27">
        <f>G443</f>
        <v>-0.12139999993087258</v>
      </c>
      <c r="N443" s="27"/>
      <c r="O443" s="1">
        <f ca="1">+C$11+C$12*$F443</f>
        <v>-0.12334248955365851</v>
      </c>
      <c r="P443" s="113">
        <f>C443-15018.5</f>
        <v>41649.533400000073</v>
      </c>
    </row>
    <row r="444" spans="1:21" x14ac:dyDescent="0.2">
      <c r="A444" s="43" t="s">
        <v>201</v>
      </c>
      <c r="B444" s="44" t="s">
        <v>48</v>
      </c>
      <c r="C444" s="43">
        <v>56706.533499999998</v>
      </c>
      <c r="D444" s="43">
        <v>8.6999999999999994E-3</v>
      </c>
      <c r="E444" s="27">
        <f>+(C444-C$7)/C$8</f>
        <v>8621.3982426860384</v>
      </c>
      <c r="F444" s="27">
        <f>ROUND(2*E444,0)/2</f>
        <v>8621.5</v>
      </c>
      <c r="G444" s="27">
        <f>+C444-(C$7+F444*C$8)</f>
        <v>-0.1243800000011106</v>
      </c>
      <c r="H444" s="27"/>
      <c r="I444" s="27"/>
      <c r="J444" s="27">
        <f>G444</f>
        <v>-0.1243800000011106</v>
      </c>
      <c r="N444" s="27"/>
      <c r="O444" s="1">
        <f ca="1">+C$11+C$12*$F444</f>
        <v>-0.12389471272629307</v>
      </c>
      <c r="P444" s="113">
        <f>C444-15018.5</f>
        <v>41688.033499999998</v>
      </c>
      <c r="U444" s="3"/>
    </row>
    <row r="445" spans="1:21" x14ac:dyDescent="0.2">
      <c r="A445" s="43" t="s">
        <v>201</v>
      </c>
      <c r="B445" s="44" t="s">
        <v>48</v>
      </c>
      <c r="C445" s="43">
        <v>56711.428800000002</v>
      </c>
      <c r="D445" s="43">
        <v>1.8E-3</v>
      </c>
      <c r="E445" s="27">
        <f>+(C445-C$7)/C$8</f>
        <v>8625.4031677465809</v>
      </c>
      <c r="F445" s="27">
        <f>ROUND(2*E445,0)/2</f>
        <v>8625.5</v>
      </c>
      <c r="G445" s="27">
        <f>+C445-(C$7+F445*C$8)</f>
        <v>-0.11836000000039348</v>
      </c>
      <c r="H445" s="27"/>
      <c r="I445" s="27"/>
      <c r="J445" s="27">
        <f>G445</f>
        <v>-0.11836000000039348</v>
      </c>
      <c r="N445" s="27"/>
      <c r="O445" s="1">
        <f ca="1">+C$11+C$12*$F445</f>
        <v>-0.12396483630377048</v>
      </c>
      <c r="P445" s="113">
        <f>C445-15018.5</f>
        <v>41692.928800000002</v>
      </c>
    </row>
    <row r="446" spans="1:21" x14ac:dyDescent="0.2">
      <c r="A446" s="43" t="s">
        <v>201</v>
      </c>
      <c r="B446" s="44" t="s">
        <v>48</v>
      </c>
      <c r="C446" s="43">
        <v>56714.48</v>
      </c>
      <c r="D446" s="43">
        <v>2.0999999999999999E-3</v>
      </c>
      <c r="E446" s="27">
        <f>+(C446-C$7)/C$8</f>
        <v>8627.899404411286</v>
      </c>
      <c r="F446" s="27">
        <f>ROUND(2*E446,0)/2</f>
        <v>8628</v>
      </c>
      <c r="G446" s="27">
        <f>+C446-(C$7+F446*C$8)</f>
        <v>-0.12296000000060303</v>
      </c>
      <c r="H446" s="27"/>
      <c r="I446" s="27"/>
      <c r="J446" s="27">
        <f>G446</f>
        <v>-0.12296000000060303</v>
      </c>
      <c r="N446" s="27"/>
      <c r="O446" s="1">
        <f ca="1">+C$11+C$12*$F446</f>
        <v>-0.12400866353969386</v>
      </c>
      <c r="P446" s="113">
        <f>C446-15018.5</f>
        <v>41695.980000000003</v>
      </c>
    </row>
    <row r="447" spans="1:21" x14ac:dyDescent="0.2">
      <c r="A447" s="57" t="s">
        <v>202</v>
      </c>
      <c r="B447" s="58" t="s">
        <v>48</v>
      </c>
      <c r="C447" s="59">
        <v>57121.506399999998</v>
      </c>
      <c r="D447" s="59">
        <v>2.7000000000000001E-3</v>
      </c>
      <c r="E447" s="27">
        <f>+(C447-C$7)/C$8</f>
        <v>8960.8943648144505</v>
      </c>
      <c r="F447" s="27">
        <f>ROUND(2*E447,0)/2</f>
        <v>8961</v>
      </c>
      <c r="G447" s="27">
        <f>+C447-(C$7+F447*C$8)</f>
        <v>-0.12911999999778345</v>
      </c>
      <c r="H447" s="27"/>
      <c r="I447" s="27"/>
      <c r="J447" s="27"/>
      <c r="K447" s="27">
        <f>G447</f>
        <v>-0.12911999999778345</v>
      </c>
      <c r="N447" s="27"/>
      <c r="O447" s="1">
        <f ca="1">+C$11+C$12*$F447</f>
        <v>-0.12984645136468784</v>
      </c>
      <c r="P447" s="113">
        <f>C447-15018.5</f>
        <v>42103.006399999998</v>
      </c>
    </row>
    <row r="448" spans="1:21" x14ac:dyDescent="0.2">
      <c r="A448" s="55" t="s">
        <v>203</v>
      </c>
      <c r="B448" s="56" t="s">
        <v>50</v>
      </c>
      <c r="C448" s="55">
        <v>57397.136899999998</v>
      </c>
      <c r="D448" s="55" t="s">
        <v>204</v>
      </c>
      <c r="E448" s="27">
        <f>+(C448-C$7)/C$8</f>
        <v>9186.3921886249082</v>
      </c>
      <c r="F448" s="27">
        <f>ROUND(2*E448,0)/2</f>
        <v>9186.5</v>
      </c>
      <c r="G448" s="27">
        <f>+C448-(C$7+F448*C$8)</f>
        <v>-0.13178000000334578</v>
      </c>
      <c r="H448" s="27"/>
      <c r="I448" s="27"/>
      <c r="J448" s="27"/>
      <c r="K448" s="27">
        <f>G448</f>
        <v>-0.13178000000334578</v>
      </c>
      <c r="N448" s="27"/>
      <c r="O448" s="1">
        <f ca="1">+C$11+C$12*$F448</f>
        <v>-0.13379966804497656</v>
      </c>
      <c r="P448" s="113">
        <f>C448-15018.5</f>
        <v>42378.636899999998</v>
      </c>
    </row>
    <row r="449" spans="1:16" x14ac:dyDescent="0.2">
      <c r="A449" s="48" t="s">
        <v>205</v>
      </c>
      <c r="B449" s="49" t="s">
        <v>48</v>
      </c>
      <c r="C449" s="48">
        <v>57446.637999999999</v>
      </c>
      <c r="D449" s="48">
        <v>1E-4</v>
      </c>
      <c r="E449" s="27">
        <f>+(C449-C$7)/C$8</f>
        <v>9226.889848812094</v>
      </c>
      <c r="F449" s="27">
        <f>ROUND(2*E449,0)/2</f>
        <v>9227</v>
      </c>
      <c r="G449" s="27">
        <f>+C449-(C$7+F449*C$8)</f>
        <v>-0.13464000000385568</v>
      </c>
      <c r="H449" s="27"/>
      <c r="I449" s="27"/>
      <c r="J449" s="27"/>
      <c r="K449" s="27">
        <f>G449</f>
        <v>-0.13464000000385568</v>
      </c>
      <c r="N449" s="27"/>
      <c r="O449" s="1">
        <f ca="1">+C$11+C$12*$F449</f>
        <v>-0.13450966926693528</v>
      </c>
      <c r="P449" s="113">
        <f>C449-15018.5</f>
        <v>42428.137999999999</v>
      </c>
    </row>
    <row r="450" spans="1:16" x14ac:dyDescent="0.2">
      <c r="A450" s="57" t="s">
        <v>202</v>
      </c>
      <c r="B450" s="58" t="s">
        <v>48</v>
      </c>
      <c r="C450" s="59">
        <v>57465.590700000001</v>
      </c>
      <c r="D450" s="59">
        <v>1.6000000000000001E-3</v>
      </c>
      <c r="E450" s="27">
        <f>+(C450-C$7)/C$8</f>
        <v>9242.3953629164225</v>
      </c>
      <c r="F450" s="27">
        <f>ROUND(2*E450,0)/2</f>
        <v>9242.5</v>
      </c>
      <c r="G450" s="27">
        <f>+C450-(C$7+F450*C$8)</f>
        <v>-0.12789999999949941</v>
      </c>
      <c r="H450" s="27"/>
      <c r="I450" s="27"/>
      <c r="J450" s="27"/>
      <c r="K450" s="27">
        <f>G450</f>
        <v>-0.12789999999949941</v>
      </c>
      <c r="N450" s="27"/>
      <c r="O450" s="1">
        <f ca="1">+C$11+C$12*$F450</f>
        <v>-0.13478139812966022</v>
      </c>
      <c r="P450" s="113">
        <f>C450-15018.5</f>
        <v>42447.090700000001</v>
      </c>
    </row>
    <row r="451" spans="1:16" x14ac:dyDescent="0.2">
      <c r="A451" s="60" t="s">
        <v>206</v>
      </c>
      <c r="B451" s="61" t="s">
        <v>48</v>
      </c>
      <c r="C451" s="60">
        <v>57798.659699999997</v>
      </c>
      <c r="D451" s="60">
        <v>1E-4</v>
      </c>
      <c r="E451" s="27">
        <f>+(C451-C$7)/C$8</f>
        <v>9514.8845637803497</v>
      </c>
      <c r="F451" s="27">
        <f>ROUND(2*E451,0)/2</f>
        <v>9515</v>
      </c>
      <c r="G451" s="27">
        <f>+C451-(C$7+F451*C$8)</f>
        <v>-0.14110000000073342</v>
      </c>
      <c r="H451" s="27"/>
      <c r="I451" s="27"/>
      <c r="J451" s="27"/>
      <c r="K451" s="27">
        <f>G451</f>
        <v>-0.14110000000073342</v>
      </c>
      <c r="N451" s="27"/>
      <c r="O451" s="1">
        <f ca="1">+C$11+C$12*$F451</f>
        <v>-0.13955856684530846</v>
      </c>
      <c r="P451" s="113">
        <f>C451-15018.5</f>
        <v>42780.159699999997</v>
      </c>
    </row>
    <row r="452" spans="1:16" x14ac:dyDescent="0.2">
      <c r="A452" s="55" t="s">
        <v>207</v>
      </c>
      <c r="B452" s="62" t="s">
        <v>50</v>
      </c>
      <c r="C452" s="63">
        <v>57838.3868</v>
      </c>
      <c r="D452" s="63">
        <v>2.3E-3</v>
      </c>
      <c r="E452" s="27">
        <f>+(C452-C$7)/C$8</f>
        <v>9547.3859545781797</v>
      </c>
      <c r="F452" s="27">
        <f>ROUND(2*E452,0)/2</f>
        <v>9547.5</v>
      </c>
      <c r="G452" s="27">
        <f>+C452-(C$7+F452*C$8)</f>
        <v>-0.13940000000002328</v>
      </c>
      <c r="H452" s="27"/>
      <c r="I452" s="27"/>
      <c r="J452" s="27"/>
      <c r="K452" s="27">
        <f>G452</f>
        <v>-0.13940000000002328</v>
      </c>
      <c r="N452" s="27"/>
      <c r="O452" s="1">
        <f ca="1">+C$11+C$12*$F452</f>
        <v>-0.14012832091231237</v>
      </c>
      <c r="P452" s="113">
        <f>C452-15018.5</f>
        <v>42819.8868</v>
      </c>
    </row>
    <row r="453" spans="1:16" x14ac:dyDescent="0.2">
      <c r="A453" s="60" t="s">
        <v>208</v>
      </c>
      <c r="B453" s="64" t="s">
        <v>48</v>
      </c>
      <c r="C453" s="60">
        <v>58079.7886</v>
      </c>
      <c r="D453" s="60">
        <v>1E-4</v>
      </c>
      <c r="E453" s="27">
        <f>+(C453-C$7)/C$8</f>
        <v>9744.8807186334179</v>
      </c>
      <c r="F453" s="27">
        <f>ROUND(2*E453,0)/2</f>
        <v>9745</v>
      </c>
      <c r="G453" s="27">
        <f>+C453-(C$7+F453*C$8)</f>
        <v>-0.14579999999841675</v>
      </c>
      <c r="H453" s="27"/>
      <c r="I453" s="27"/>
      <c r="J453" s="27"/>
      <c r="K453" s="27">
        <f>G453</f>
        <v>-0.14579999999841675</v>
      </c>
      <c r="N453" s="27"/>
      <c r="O453" s="1">
        <f ca="1">+C$11+C$12*$F453</f>
        <v>-0.14359067255025926</v>
      </c>
      <c r="P453" s="113">
        <f>C453-15018.5</f>
        <v>43061.2886</v>
      </c>
    </row>
    <row r="454" spans="1:16" ht="14.25" customHeight="1" x14ac:dyDescent="0.2">
      <c r="A454" s="65" t="s">
        <v>210</v>
      </c>
      <c r="B454" s="66" t="s">
        <v>48</v>
      </c>
      <c r="C454" s="67">
        <v>58183.683599999997</v>
      </c>
      <c r="D454" s="67">
        <v>2.9999999999999997E-4</v>
      </c>
      <c r="E454" s="27">
        <f>+(C454-C$7)/C$8</f>
        <v>9829.8789187774037</v>
      </c>
      <c r="F454" s="27">
        <f>ROUND(2*E454,0)/2</f>
        <v>9830</v>
      </c>
      <c r="G454" s="27">
        <f>+C454-(C$7+F454*C$8)</f>
        <v>-0.14800000000104774</v>
      </c>
      <c r="H454" s="27"/>
      <c r="I454" s="27"/>
      <c r="J454" s="27"/>
      <c r="K454" s="27">
        <f>G454</f>
        <v>-0.14800000000104774</v>
      </c>
      <c r="N454" s="27"/>
      <c r="O454" s="1">
        <f ca="1">+C$11+C$12*$F454</f>
        <v>-0.1450807985716541</v>
      </c>
      <c r="P454" s="113">
        <f>C454-15018.5</f>
        <v>43165.183599999997</v>
      </c>
    </row>
    <row r="455" spans="1:16" x14ac:dyDescent="0.2">
      <c r="A455" s="65" t="s">
        <v>210</v>
      </c>
      <c r="B455" s="66" t="s">
        <v>48</v>
      </c>
      <c r="C455" s="67">
        <v>58216.686800000003</v>
      </c>
      <c r="D455" s="67">
        <v>1E-4</v>
      </c>
      <c r="E455" s="27">
        <f>+(C455-C$7)/C$8</f>
        <v>9856.8793769225758</v>
      </c>
      <c r="F455" s="27">
        <f>ROUND(2*E455,0)/2</f>
        <v>9857</v>
      </c>
      <c r="G455" s="27">
        <f>+C455-(C$7+F455*C$8)</f>
        <v>-0.14743999999336665</v>
      </c>
      <c r="H455" s="27"/>
      <c r="I455" s="27"/>
      <c r="J455" s="27"/>
      <c r="K455" s="27">
        <f>G455</f>
        <v>-0.14743999999336665</v>
      </c>
      <c r="N455" s="27"/>
      <c r="O455" s="1">
        <f ca="1">+C$11+C$12*$F455</f>
        <v>-0.14555413271962658</v>
      </c>
      <c r="P455" s="113">
        <f>C455-15018.5</f>
        <v>43198.186800000003</v>
      </c>
    </row>
    <row r="456" spans="1:16" x14ac:dyDescent="0.2">
      <c r="A456" s="65" t="s">
        <v>210</v>
      </c>
      <c r="B456" s="66" t="s">
        <v>48</v>
      </c>
      <c r="C456" s="67">
        <v>58226.464899999999</v>
      </c>
      <c r="D456" s="67">
        <v>1E-4</v>
      </c>
      <c r="E456" s="27">
        <f>+(C456-C$7)/C$8</f>
        <v>9864.8790005890423</v>
      </c>
      <c r="F456" s="27">
        <f>ROUND(2*E456,0)/2</f>
        <v>9865</v>
      </c>
      <c r="G456" s="27">
        <f>+C456-(C$7+F456*C$8)</f>
        <v>-0.14790000000357395</v>
      </c>
      <c r="H456" s="27"/>
      <c r="I456" s="27"/>
      <c r="J456" s="27"/>
      <c r="K456" s="27">
        <f>G456</f>
        <v>-0.14790000000357395</v>
      </c>
      <c r="N456" s="27"/>
      <c r="O456" s="1">
        <f ca="1">+C$11+C$12*$F456</f>
        <v>-0.14569437987458139</v>
      </c>
      <c r="P456" s="113">
        <f>C456-15018.5</f>
        <v>43207.964899999999</v>
      </c>
    </row>
    <row r="457" spans="1:16" x14ac:dyDescent="0.2">
      <c r="A457" s="55" t="s">
        <v>209</v>
      </c>
      <c r="B457" s="56" t="s">
        <v>48</v>
      </c>
      <c r="C457" s="55">
        <v>58415.9234</v>
      </c>
      <c r="D457" s="55">
        <v>1E-4</v>
      </c>
      <c r="E457" s="27">
        <f>+(C457-C$7)/C$8</f>
        <v>10019.878100661037</v>
      </c>
      <c r="F457" s="27">
        <f>ROUND(2*E457,0)/2</f>
        <v>10020</v>
      </c>
      <c r="G457" s="27">
        <f>+C457-(C$7+F457*C$8)</f>
        <v>-0.14900000000488944</v>
      </c>
      <c r="H457" s="27"/>
      <c r="I457" s="27"/>
      <c r="J457" s="27"/>
      <c r="K457" s="27">
        <f>G457</f>
        <v>-0.14900000000488944</v>
      </c>
      <c r="N457" s="27"/>
      <c r="O457" s="1">
        <f ca="1">+C$11+C$12*$F457</f>
        <v>-0.14841166850183085</v>
      </c>
      <c r="P457" s="113">
        <f>C457-15018.5</f>
        <v>43397.4234</v>
      </c>
    </row>
    <row r="458" spans="1:16" x14ac:dyDescent="0.2">
      <c r="A458" s="55" t="s">
        <v>209</v>
      </c>
      <c r="B458" s="56" t="s">
        <v>48</v>
      </c>
      <c r="C458" s="55">
        <v>58470.926099999997</v>
      </c>
      <c r="D458" s="55">
        <v>1E-4</v>
      </c>
      <c r="E458" s="27">
        <f>+(C458-C$7)/C$8</f>
        <v>10064.876709863209</v>
      </c>
      <c r="F458" s="27">
        <f>ROUND(2*E458,0)/2</f>
        <v>10065</v>
      </c>
      <c r="G458" s="27">
        <f>+C458-(C$7+F458*C$8)</f>
        <v>-0.15070000000559958</v>
      </c>
      <c r="H458" s="27"/>
      <c r="I458" s="27"/>
      <c r="J458" s="27"/>
      <c r="K458" s="27">
        <f>G458</f>
        <v>-0.15070000000559958</v>
      </c>
      <c r="N458" s="27"/>
      <c r="O458" s="1">
        <f ca="1">+C$11+C$12*$F458</f>
        <v>-0.14920055874845164</v>
      </c>
      <c r="P458" s="113">
        <f>C458-15018.5</f>
        <v>43452.426099999997</v>
      </c>
    </row>
    <row r="459" spans="1:16" x14ac:dyDescent="0.2">
      <c r="A459" s="65" t="s">
        <v>211</v>
      </c>
      <c r="B459" s="66" t="s">
        <v>48</v>
      </c>
      <c r="C459" s="67">
        <v>58539.375599999999</v>
      </c>
      <c r="D459" s="67">
        <v>1E-4</v>
      </c>
      <c r="E459" s="27">
        <f>+(C459-C$7)/C$8</f>
        <v>10120.876366254335</v>
      </c>
      <c r="F459" s="27">
        <f>ROUND(2*E459,0)/2</f>
        <v>10121</v>
      </c>
      <c r="G459" s="27">
        <f>+C459-(C$7+F459*C$8)</f>
        <v>-0.15112000000226544</v>
      </c>
      <c r="H459" s="27"/>
      <c r="I459" s="27"/>
      <c r="J459" s="27"/>
      <c r="K459" s="27">
        <f>G459</f>
        <v>-0.15112000000226544</v>
      </c>
      <c r="N459" s="27"/>
      <c r="O459" s="1">
        <f ca="1">+C$11+C$12*$F459</f>
        <v>-0.15018228883313534</v>
      </c>
      <c r="P459" s="113">
        <f>C459-15018.5</f>
        <v>43520.875599999999</v>
      </c>
    </row>
    <row r="460" spans="1:16" x14ac:dyDescent="0.2">
      <c r="A460" s="65" t="s">
        <v>214</v>
      </c>
      <c r="B460" s="66" t="s">
        <v>48</v>
      </c>
      <c r="C460" s="67">
        <v>58540.593000000001</v>
      </c>
      <c r="D460" s="67" t="s">
        <v>38</v>
      </c>
      <c r="E460" s="27">
        <f>+(C460-C$7)/C$8</f>
        <v>10121.872341121802</v>
      </c>
      <c r="F460" s="27">
        <f>ROUND(2*E460,0)/2</f>
        <v>10122</v>
      </c>
      <c r="G460" s="27">
        <f>+C460-(C$7+F460*C$8)</f>
        <v>-0.15604000000166707</v>
      </c>
      <c r="H460" s="27"/>
      <c r="I460" s="27"/>
      <c r="J460" s="27"/>
      <c r="K460" s="27">
        <f>G460</f>
        <v>-0.15604000000166707</v>
      </c>
      <c r="N460" s="27"/>
      <c r="O460" s="1">
        <f ca="1">+C$11+C$12*$F460</f>
        <v>-0.15019981972750468</v>
      </c>
      <c r="P460" s="113">
        <f>C460-15018.5</f>
        <v>43522.093000000001</v>
      </c>
    </row>
    <row r="461" spans="1:16" x14ac:dyDescent="0.2">
      <c r="A461" s="65" t="s">
        <v>211</v>
      </c>
      <c r="B461" s="66" t="s">
        <v>48</v>
      </c>
      <c r="C461" s="67">
        <v>58545.488100000002</v>
      </c>
      <c r="D461" s="67">
        <v>2.0000000000000001E-4</v>
      </c>
      <c r="E461" s="27">
        <f>+(C461-C$7)/C$8</f>
        <v>10125.87710255907</v>
      </c>
      <c r="F461" s="27">
        <f>ROUND(2*E461,0)/2</f>
        <v>10126</v>
      </c>
      <c r="G461" s="27">
        <f>+C461-(C$7+F461*C$8)</f>
        <v>-0.15021999999589752</v>
      </c>
      <c r="H461" s="27"/>
      <c r="I461" s="27"/>
      <c r="J461" s="27"/>
      <c r="K461" s="27">
        <f>G461</f>
        <v>-0.15021999999589752</v>
      </c>
      <c r="N461" s="27"/>
      <c r="O461" s="1">
        <f ca="1">+C$11+C$12*$F461</f>
        <v>-0.15026994330498208</v>
      </c>
      <c r="P461" s="113">
        <f>C461-15018.5</f>
        <v>43526.988100000002</v>
      </c>
    </row>
    <row r="462" spans="1:16" x14ac:dyDescent="0.2">
      <c r="A462" s="65" t="s">
        <v>211</v>
      </c>
      <c r="B462" s="66" t="s">
        <v>48</v>
      </c>
      <c r="C462" s="67">
        <v>58562.599499999997</v>
      </c>
      <c r="D462" s="67">
        <v>1E-4</v>
      </c>
      <c r="E462" s="27">
        <f>+(C462-C$7)/C$8</f>
        <v>10139.876218993386</v>
      </c>
      <c r="F462" s="27">
        <f>ROUND(2*E462,0)/2</f>
        <v>10140</v>
      </c>
      <c r="G462" s="27">
        <f>+C462-(C$7+F462*C$8)</f>
        <v>-0.15130000000499422</v>
      </c>
      <c r="H462" s="27"/>
      <c r="I462" s="27"/>
      <c r="J462" s="27"/>
      <c r="K462" s="27">
        <f>G462</f>
        <v>-0.15130000000499422</v>
      </c>
      <c r="N462" s="27"/>
      <c r="O462" s="1">
        <f ca="1">+C$11+C$12*$F462</f>
        <v>-0.15051537582615301</v>
      </c>
      <c r="P462" s="113">
        <f>C462-15018.5</f>
        <v>43544.099499999997</v>
      </c>
    </row>
    <row r="463" spans="1:16" x14ac:dyDescent="0.2">
      <c r="A463" s="65" t="s">
        <v>211</v>
      </c>
      <c r="B463" s="66" t="s">
        <v>48</v>
      </c>
      <c r="C463" s="67">
        <v>58567.487800000003</v>
      </c>
      <c r="D463" s="67">
        <v>1E-4</v>
      </c>
      <c r="E463" s="27">
        <f>+(C463-C$7)/C$8</f>
        <v>10143.875417239349</v>
      </c>
      <c r="F463" s="27">
        <f>ROUND(2*E463,0)/2</f>
        <v>10144</v>
      </c>
      <c r="G463" s="27">
        <f>+C463-(C$7+F463*C$8)</f>
        <v>-0.15227999999478925</v>
      </c>
      <c r="H463" s="27"/>
      <c r="I463" s="27"/>
      <c r="J463" s="27"/>
      <c r="K463" s="27">
        <f>G463</f>
        <v>-0.15227999999478925</v>
      </c>
      <c r="N463" s="27"/>
      <c r="O463" s="1">
        <f ca="1">+C$11+C$12*$F463</f>
        <v>-0.15058549940363042</v>
      </c>
      <c r="P463" s="113">
        <f>C463-15018.5</f>
        <v>43548.987800000003</v>
      </c>
    </row>
    <row r="464" spans="1:16" x14ac:dyDescent="0.2">
      <c r="A464" s="65" t="s">
        <v>211</v>
      </c>
      <c r="B464" s="66" t="s">
        <v>48</v>
      </c>
      <c r="C464" s="67">
        <v>58572.377200000003</v>
      </c>
      <c r="D464" s="67">
        <v>1E-4</v>
      </c>
      <c r="E464" s="27">
        <f>+(C464-C$7)/C$8</f>
        <v>10147.875515413314</v>
      </c>
      <c r="F464" s="27">
        <f>ROUND(2*E464,0)/2</f>
        <v>10148</v>
      </c>
      <c r="G464" s="27">
        <f>+C464-(C$7+F464*C$8)</f>
        <v>-0.15215999999782071</v>
      </c>
      <c r="H464" s="27"/>
      <c r="I464" s="27"/>
      <c r="J464" s="27"/>
      <c r="K464" s="27">
        <f>G464</f>
        <v>-0.15215999999782071</v>
      </c>
      <c r="N464" s="27"/>
      <c r="O464" s="1">
        <f ca="1">+C$11+C$12*$F464</f>
        <v>-0.15065562298110782</v>
      </c>
      <c r="P464" s="113">
        <f>C464-15018.5</f>
        <v>43553.877200000003</v>
      </c>
    </row>
    <row r="465" spans="1:16" x14ac:dyDescent="0.2">
      <c r="A465" s="68" t="s">
        <v>212</v>
      </c>
      <c r="B465" s="69" t="s">
        <v>48</v>
      </c>
      <c r="C465" s="70">
        <v>58838.839800000002</v>
      </c>
      <c r="D465" s="70">
        <v>2.0000000000000001E-4</v>
      </c>
      <c r="E465" s="27">
        <f>+(C465-C$7)/C$8</f>
        <v>10365.872930165588</v>
      </c>
      <c r="F465" s="27">
        <f>ROUND(2*E465,0)/2</f>
        <v>10366</v>
      </c>
      <c r="G465" s="27">
        <f>+C465-(C$7+F465*C$8)</f>
        <v>-0.15531999999802792</v>
      </c>
      <c r="H465" s="27"/>
      <c r="I465" s="27"/>
      <c r="J465" s="27"/>
      <c r="K465" s="27">
        <f>G465</f>
        <v>-0.15531999999802792</v>
      </c>
      <c r="N465" s="27"/>
      <c r="O465" s="1">
        <f ca="1">+C$11+C$12*$F465</f>
        <v>-0.15447735795362641</v>
      </c>
      <c r="P465" s="113">
        <f>C465-15018.5</f>
        <v>43820.339800000002</v>
      </c>
    </row>
    <row r="466" spans="1:16" x14ac:dyDescent="0.2">
      <c r="A466" s="68" t="s">
        <v>213</v>
      </c>
      <c r="B466" s="69" t="s">
        <v>48</v>
      </c>
      <c r="C466" s="70">
        <v>58935.402399999999</v>
      </c>
      <c r="D466" s="70">
        <v>2.0000000000000001E-4</v>
      </c>
      <c r="E466" s="27">
        <f>+(C466-C$7)/C$8</f>
        <v>10444.872373846454</v>
      </c>
      <c r="F466" s="27">
        <f>ROUND(2*E466,0)/2</f>
        <v>10445</v>
      </c>
      <c r="G466" s="27">
        <f>+C466-(C$7+F466*C$8)</f>
        <v>-0.15600000000267755</v>
      </c>
      <c r="H466" s="27"/>
      <c r="I466" s="27"/>
      <c r="J466" s="27"/>
      <c r="K466" s="27">
        <f>G466</f>
        <v>-0.15600000000267755</v>
      </c>
      <c r="N466" s="27"/>
      <c r="O466" s="1">
        <f ca="1">+C$11+C$12*$F466</f>
        <v>-0.15586229860880516</v>
      </c>
      <c r="P466" s="113">
        <f>C466-15018.5</f>
        <v>43916.902399999999</v>
      </c>
    </row>
    <row r="467" spans="1:16" ht="12" customHeight="1" x14ac:dyDescent="0.2">
      <c r="A467" s="68" t="s">
        <v>213</v>
      </c>
      <c r="B467" s="69" t="s">
        <v>48</v>
      </c>
      <c r="C467" s="70">
        <v>58975.738499999999</v>
      </c>
      <c r="D467" s="70">
        <v>4.0000000000000002E-4</v>
      </c>
      <c r="E467" s="27">
        <f>+(C467-C$7)/C$8</f>
        <v>10477.871997512926</v>
      </c>
      <c r="F467" s="27">
        <f>ROUND(2*E467,0)/2</f>
        <v>10478</v>
      </c>
      <c r="G467" s="27">
        <f>+C467-(C$7+F467*C$8)</f>
        <v>-0.15645999999833293</v>
      </c>
      <c r="H467" s="27"/>
      <c r="I467" s="27"/>
      <c r="J467" s="27"/>
      <c r="K467" s="27">
        <f>G467</f>
        <v>-0.15645999999833293</v>
      </c>
      <c r="N467" s="27"/>
      <c r="O467" s="1">
        <f ca="1">+C$11+C$12*$F467</f>
        <v>-0.15644081812299374</v>
      </c>
      <c r="P467" s="113">
        <f>C467-15018.5</f>
        <v>43957.238499999999</v>
      </c>
    </row>
    <row r="468" spans="1:16" ht="12" customHeight="1" x14ac:dyDescent="0.2">
      <c r="A468" s="65" t="s">
        <v>1622</v>
      </c>
      <c r="B468" s="66" t="s">
        <v>48</v>
      </c>
      <c r="C468" s="67">
        <v>59157.861799999999</v>
      </c>
      <c r="D468" s="67">
        <v>1E-4</v>
      </c>
      <c r="E468" s="27">
        <f>+(C468-C$7)/C$8</f>
        <v>10626.870050395966</v>
      </c>
      <c r="F468" s="27">
        <f>ROUND(2*E468,0)/2</f>
        <v>10627</v>
      </c>
      <c r="G468" s="27">
        <f>+C468-(C$7+F468*C$8)</f>
        <v>-0.15884000000369269</v>
      </c>
      <c r="H468" s="27"/>
      <c r="I468" s="27"/>
      <c r="J468" s="27"/>
      <c r="K468" s="27">
        <f>G468</f>
        <v>-0.15884000000369269</v>
      </c>
      <c r="N468" s="27"/>
      <c r="O468" s="1">
        <f ca="1">+C$11+C$12*$F468</f>
        <v>-0.15905292138402707</v>
      </c>
      <c r="P468" s="113">
        <f>C468-15018.5</f>
        <v>44139.361799999999</v>
      </c>
    </row>
    <row r="469" spans="1:16" ht="12" customHeight="1" x14ac:dyDescent="0.2">
      <c r="A469" s="65" t="s">
        <v>1622</v>
      </c>
      <c r="B469" s="66" t="s">
        <v>48</v>
      </c>
      <c r="C469" s="67">
        <v>59157.861900000004</v>
      </c>
      <c r="D469" s="67">
        <v>2.0000000000000001E-4</v>
      </c>
      <c r="E469" s="27">
        <f>+(C469-C$7)/C$8</f>
        <v>10626.870132207609</v>
      </c>
      <c r="F469" s="27">
        <f>ROUND(2*E469,0)/2</f>
        <v>10627</v>
      </c>
      <c r="G469" s="27">
        <f>+C469-(C$7+F469*C$8)</f>
        <v>-0.15873999999894295</v>
      </c>
      <c r="H469" s="27"/>
      <c r="I469" s="27"/>
      <c r="J469" s="27"/>
      <c r="K469" s="27">
        <f>G469</f>
        <v>-0.15873999999894295</v>
      </c>
      <c r="N469" s="27"/>
      <c r="O469" s="1">
        <f ca="1">+C$11+C$12*$F469</f>
        <v>-0.15905292138402707</v>
      </c>
      <c r="P469" s="113">
        <f>C469-15018.5</f>
        <v>44139.361900000004</v>
      </c>
    </row>
    <row r="470" spans="1:16" ht="12" customHeight="1" x14ac:dyDescent="0.2">
      <c r="A470" s="118" t="s">
        <v>1624</v>
      </c>
      <c r="B470" s="116" t="s">
        <v>48</v>
      </c>
      <c r="C470" s="117">
        <v>59259.313000000002</v>
      </c>
      <c r="D470" s="118">
        <v>2.9999999999999997E-4</v>
      </c>
      <c r="E470" s="27">
        <f>+(C470-C$7)/C$8</f>
        <v>10709.868937757708</v>
      </c>
      <c r="F470" s="27">
        <f>ROUND(2*E470,0)/2</f>
        <v>10710</v>
      </c>
      <c r="G470" s="27">
        <f>+C470-(C$7+F470*C$8)</f>
        <v>-0.16019999999844003</v>
      </c>
      <c r="H470" s="27"/>
      <c r="I470" s="27"/>
      <c r="J470" s="27"/>
      <c r="K470" s="27">
        <f>G470</f>
        <v>-0.16019999999844003</v>
      </c>
      <c r="N470" s="27"/>
      <c r="O470" s="1">
        <f ca="1">+C$11+C$12*$F470</f>
        <v>-0.16050798561668325</v>
      </c>
      <c r="P470" s="113">
        <f>C470-15018.5</f>
        <v>44240.813000000002</v>
      </c>
    </row>
    <row r="471" spans="1:16" ht="12" customHeight="1" x14ac:dyDescent="0.2">
      <c r="A471" s="118" t="s">
        <v>1624</v>
      </c>
      <c r="B471" s="116" t="s">
        <v>48</v>
      </c>
      <c r="C471" s="117">
        <v>59260.535499999998</v>
      </c>
      <c r="D471" s="118">
        <v>2.9999999999999997E-4</v>
      </c>
      <c r="E471" s="27">
        <f>+(C471-C$7)/C$8</f>
        <v>10710.869085018652</v>
      </c>
      <c r="F471" s="27">
        <f>ROUND(2*E471,0)/2</f>
        <v>10711</v>
      </c>
      <c r="G471" s="27">
        <f>+C471-(C$7+F471*C$8)</f>
        <v>-0.16002000000298722</v>
      </c>
      <c r="H471" s="27"/>
      <c r="I471" s="27"/>
      <c r="J471" s="27"/>
      <c r="K471" s="27">
        <f>G471</f>
        <v>-0.16002000000298722</v>
      </c>
      <c r="N471" s="27"/>
      <c r="O471" s="1">
        <f ca="1">+C$11+C$12*$F471</f>
        <v>-0.1605255165110526</v>
      </c>
      <c r="P471" s="113">
        <f>C471-15018.5</f>
        <v>44242.035499999998</v>
      </c>
    </row>
    <row r="472" spans="1:16" ht="12" customHeight="1" x14ac:dyDescent="0.2">
      <c r="A472" s="65" t="s">
        <v>1623</v>
      </c>
      <c r="B472" s="66" t="s">
        <v>48</v>
      </c>
      <c r="C472" s="67">
        <v>59309.4274</v>
      </c>
      <c r="D472" s="67">
        <v>1E-4</v>
      </c>
      <c r="E472" s="27">
        <f>+(C472-C$7)/C$8</f>
        <v>10750.868348713921</v>
      </c>
      <c r="F472" s="27">
        <f>ROUND(2*E472,0)/2</f>
        <v>10751</v>
      </c>
      <c r="G472" s="27">
        <f>+C472-(C$7+F472*C$8)</f>
        <v>-0.16092000000207918</v>
      </c>
      <c r="H472" s="27"/>
      <c r="I472" s="27"/>
      <c r="J472" s="27"/>
      <c r="K472" s="27">
        <f>G472</f>
        <v>-0.16092000000207918</v>
      </c>
      <c r="N472" s="27"/>
      <c r="O472" s="1">
        <f ca="1">+C$11+C$12*$F472</f>
        <v>-0.16122675228582664</v>
      </c>
      <c r="P472" s="113">
        <f>C472-15018.5</f>
        <v>44290.9274</v>
      </c>
    </row>
    <row r="473" spans="1:16" ht="12" customHeight="1" x14ac:dyDescent="0.2">
      <c r="A473" s="65" t="s">
        <v>1623</v>
      </c>
      <c r="B473" s="66" t="s">
        <v>48</v>
      </c>
      <c r="C473" s="67">
        <v>59320.428099999997</v>
      </c>
      <c r="D473" s="67">
        <v>1E-4</v>
      </c>
      <c r="E473" s="27">
        <f>+(C473-C$7)/C$8</f>
        <v>10759.868201452973</v>
      </c>
      <c r="F473" s="27">
        <f>ROUND(2*E473,0)/2</f>
        <v>10760</v>
      </c>
      <c r="G473" s="27">
        <f>+C473-(C$7+F473*C$8)</f>
        <v>-0.16110000000480795</v>
      </c>
      <c r="H473" s="27"/>
      <c r="I473" s="27"/>
      <c r="J473" s="27"/>
      <c r="K473" s="27">
        <f>G473</f>
        <v>-0.16110000000480795</v>
      </c>
      <c r="N473" s="27"/>
      <c r="O473" s="1">
        <f ca="1">+C$11+C$12*$F473</f>
        <v>-0.16138453033515079</v>
      </c>
      <c r="P473" s="113">
        <f>C473-15018.5</f>
        <v>44301.928099999997</v>
      </c>
    </row>
    <row r="474" spans="1:16" ht="12" customHeight="1" x14ac:dyDescent="0.2">
      <c r="A474" s="118" t="s">
        <v>1625</v>
      </c>
      <c r="B474" s="116" t="s">
        <v>48</v>
      </c>
      <c r="C474" s="117">
        <v>59683.453099999999</v>
      </c>
      <c r="D474" s="118">
        <v>1E-4</v>
      </c>
      <c r="E474" s="27">
        <f>+(C474-C$7)/C$8</f>
        <v>11056.864896262843</v>
      </c>
      <c r="F474" s="27">
        <f>ROUND(2*E474,0)/2</f>
        <v>11057</v>
      </c>
      <c r="G474" s="27">
        <f>+C474-(C$7+F474*C$8)</f>
        <v>-0.16513999999733642</v>
      </c>
      <c r="H474" s="27"/>
      <c r="I474" s="27"/>
      <c r="J474" s="27"/>
      <c r="K474" s="27">
        <f>G474</f>
        <v>-0.16513999999733642</v>
      </c>
      <c r="N474" s="27"/>
      <c r="O474" s="1">
        <f ca="1">+C$11+C$12*$F474</f>
        <v>-0.16659120596284813</v>
      </c>
      <c r="P474" s="113">
        <f>C474-15018.5</f>
        <v>44664.953099999999</v>
      </c>
    </row>
    <row r="475" spans="1:16" ht="12" customHeight="1" x14ac:dyDescent="0.2"/>
    <row r="476" spans="1:16" ht="12" customHeight="1" x14ac:dyDescent="0.2"/>
    <row r="477" spans="1:16" ht="12" customHeight="1" x14ac:dyDescent="0.2"/>
    <row r="478" spans="1:16" ht="12" customHeight="1" x14ac:dyDescent="0.2"/>
    <row r="479" spans="1:16" ht="12" customHeight="1" x14ac:dyDescent="0.2"/>
    <row r="480" spans="1:16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</sheetData>
  <sheetProtection selectLockedCells="1" selectUnlockedCells="1"/>
  <sortState xmlns:xlrd2="http://schemas.microsoft.com/office/spreadsheetml/2017/richdata2" ref="A21:U474">
    <sortCondition ref="C21:C47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6"/>
  <sheetViews>
    <sheetView workbookViewId="0">
      <pane xSplit="15" ySplit="22" topLeftCell="U461" activePane="bottomRight" state="frozen"/>
      <selection pane="topRight" activeCell="P1" sqref="P1"/>
      <selection pane="bottomLeft" activeCell="A23" sqref="A23"/>
      <selection pane="bottomRight" activeCell="C18" sqref="C1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7" width="7.7109375" style="1" customWidth="1"/>
    <col min="18" max="18" width="9.85546875" style="1" customWidth="1"/>
    <col min="19" max="25" width="10.28515625" style="1"/>
    <col min="26" max="26" width="12.7109375" style="1" customWidth="1"/>
    <col min="27" max="27" width="13.5703125" style="1" customWidth="1"/>
    <col min="28" max="16384" width="10.28515625" style="1"/>
  </cols>
  <sheetData>
    <row r="1" spans="1:33" ht="20.25" x14ac:dyDescent="0.3">
      <c r="A1" s="2" t="s">
        <v>0</v>
      </c>
      <c r="F1" s="1" t="s">
        <v>1</v>
      </c>
      <c r="G1" s="1">
        <v>1.2223092</v>
      </c>
      <c r="V1" s="3" t="s">
        <v>2</v>
      </c>
      <c r="W1" s="3" t="s">
        <v>3</v>
      </c>
      <c r="Y1" s="1" t="s">
        <v>215</v>
      </c>
    </row>
    <row r="2" spans="1:33" x14ac:dyDescent="0.2">
      <c r="A2" s="1" t="s">
        <v>4</v>
      </c>
      <c r="B2" s="1" t="s">
        <v>5</v>
      </c>
      <c r="D2" s="4" t="s">
        <v>6</v>
      </c>
      <c r="V2" s="1">
        <v>2123</v>
      </c>
      <c r="W2" s="1">
        <v>-2.0359999994980171E-2</v>
      </c>
    </row>
    <row r="3" spans="1:33" x14ac:dyDescent="0.2">
      <c r="D3" s="4" t="s">
        <v>12</v>
      </c>
      <c r="V3" s="1">
        <v>2268</v>
      </c>
      <c r="W3" s="1">
        <v>-1.2759999997797422E-2</v>
      </c>
      <c r="Y3" s="115" t="s">
        <v>216</v>
      </c>
      <c r="Z3" s="115"/>
    </row>
    <row r="4" spans="1:33" x14ac:dyDescent="0.2">
      <c r="A4" s="5" t="s">
        <v>7</v>
      </c>
      <c r="C4" s="6">
        <v>46168.425999999999</v>
      </c>
      <c r="D4" s="7">
        <v>1.2223200000000001</v>
      </c>
      <c r="V4" s="1">
        <v>2321</v>
      </c>
      <c r="W4" s="1">
        <v>-1.4719999999215361E-2</v>
      </c>
      <c r="Y4" s="72" t="s">
        <v>217</v>
      </c>
      <c r="Z4" s="72">
        <v>0.95192448823529741</v>
      </c>
    </row>
    <row r="5" spans="1:33" x14ac:dyDescent="0.2">
      <c r="A5" s="8" t="s">
        <v>8</v>
      </c>
      <c r="B5"/>
      <c r="C5" s="9">
        <v>8</v>
      </c>
      <c r="D5" t="s">
        <v>9</v>
      </c>
      <c r="V5" s="1">
        <v>2352</v>
      </c>
      <c r="W5" s="1">
        <v>-1.9639999998616986E-2</v>
      </c>
      <c r="Y5" s="72" t="s">
        <v>218</v>
      </c>
      <c r="Z5" s="72">
        <v>0.90616023130203294</v>
      </c>
    </row>
    <row r="6" spans="1:33" x14ac:dyDescent="0.2">
      <c r="A6" s="5" t="s">
        <v>10</v>
      </c>
      <c r="V6" s="1">
        <v>2366</v>
      </c>
      <c r="W6" s="1">
        <v>-1.411999999982072E-2</v>
      </c>
      <c r="Y6" s="72" t="s">
        <v>219</v>
      </c>
      <c r="Z6" s="72">
        <v>0.90331660194754915</v>
      </c>
    </row>
    <row r="7" spans="1:33" x14ac:dyDescent="0.2">
      <c r="A7" s="1" t="s">
        <v>11</v>
      </c>
      <c r="C7" s="1">
        <f>+C4</f>
        <v>46168.425999999999</v>
      </c>
      <c r="V7" s="1">
        <v>2370</v>
      </c>
      <c r="W7" s="1">
        <v>-2.239999999437714E-2</v>
      </c>
      <c r="Y7" s="72" t="s">
        <v>220</v>
      </c>
      <c r="Z7" s="72">
        <v>5.6635046448035801E-3</v>
      </c>
    </row>
    <row r="8" spans="1:33" x14ac:dyDescent="0.2">
      <c r="A8" s="1" t="s">
        <v>13</v>
      </c>
      <c r="C8" s="1">
        <f>+D4</f>
        <v>1.2223200000000001</v>
      </c>
      <c r="V8" s="1">
        <v>2370</v>
      </c>
      <c r="W8" s="1">
        <v>-1.0399999999208376E-2</v>
      </c>
      <c r="Y8" s="73" t="s">
        <v>221</v>
      </c>
      <c r="Z8" s="73">
        <v>35</v>
      </c>
    </row>
    <row r="9" spans="1:33" x14ac:dyDescent="0.2">
      <c r="A9" s="1" t="s">
        <v>222</v>
      </c>
      <c r="C9" s="1" t="s">
        <v>223</v>
      </c>
      <c r="D9" s="1" t="s">
        <v>224</v>
      </c>
      <c r="E9" s="1" t="s">
        <v>225</v>
      </c>
      <c r="V9" s="1">
        <v>2371</v>
      </c>
      <c r="W9" s="1">
        <v>-1.5719999995781109E-2</v>
      </c>
    </row>
    <row r="10" spans="1:33" x14ac:dyDescent="0.2">
      <c r="C10" s="14" t="s">
        <v>226</v>
      </c>
      <c r="D10" s="14" t="s">
        <v>227</v>
      </c>
      <c r="E10" s="14" t="s">
        <v>228</v>
      </c>
      <c r="V10" s="1">
        <v>2371</v>
      </c>
      <c r="W10" s="1">
        <v>-1.2719999998807907E-2</v>
      </c>
      <c r="Y10" s="1" t="s">
        <v>229</v>
      </c>
    </row>
    <row r="11" spans="1:33" x14ac:dyDescent="0.2">
      <c r="A11" s="1" t="s">
        <v>17</v>
      </c>
      <c r="C11" s="1">
        <f>INTERCEPT(G21:G27,F21:F27)</f>
        <v>-0.59836626407043347</v>
      </c>
      <c r="D11" s="3">
        <f>INTERCEPT(G86:G153,F86:F153)</f>
        <v>-3.1617036409841058E-2</v>
      </c>
      <c r="E11" s="1">
        <f>INTERCEPT(G200:G919,F200:F919)</f>
        <v>8.8836570199096951E-3</v>
      </c>
      <c r="V11" s="1">
        <v>2371</v>
      </c>
      <c r="W11" s="1">
        <v>-4.7199999971780926E-3</v>
      </c>
      <c r="Y11" s="71"/>
      <c r="Z11" s="71" t="s">
        <v>230</v>
      </c>
      <c r="AA11" s="71" t="s">
        <v>231</v>
      </c>
      <c r="AB11" s="71" t="s">
        <v>232</v>
      </c>
      <c r="AC11" s="71" t="s">
        <v>233</v>
      </c>
      <c r="AD11" s="71" t="s">
        <v>234</v>
      </c>
    </row>
    <row r="12" spans="1:33" x14ac:dyDescent="0.2">
      <c r="A12" s="1" t="s">
        <v>18</v>
      </c>
      <c r="C12" s="1">
        <f>SLOPE(G21:G27,F21:F27)</f>
        <v>-3.252557872334292E-5</v>
      </c>
      <c r="D12" s="3">
        <f>SLOPE(G86:G153,F86:F153)</f>
        <v>-1.720210801130905E-5</v>
      </c>
      <c r="E12" s="1">
        <f>SLOPE(G200:G919,F200:F919)</f>
        <v>-1.4858238687264361E-5</v>
      </c>
      <c r="V12" s="1">
        <v>2379</v>
      </c>
      <c r="W12" s="1">
        <v>-2.2279999997408595E-2</v>
      </c>
      <c r="Y12" s="72" t="s">
        <v>235</v>
      </c>
      <c r="Z12" s="72">
        <v>1</v>
      </c>
      <c r="AA12" s="72">
        <v>1.0221215188799784E-2</v>
      </c>
      <c r="AB12" s="72">
        <v>1.0221215188799784E-2</v>
      </c>
      <c r="AC12" s="72">
        <v>318.66327089119164</v>
      </c>
      <c r="AD12" s="72">
        <v>1.5991864379327621E-18</v>
      </c>
    </row>
    <row r="13" spans="1:33" x14ac:dyDescent="0.2">
      <c r="A13" s="1" t="s">
        <v>19</v>
      </c>
      <c r="D13" s="3"/>
      <c r="E13" s="3" t="s">
        <v>116</v>
      </c>
      <c r="V13" s="1">
        <v>2429</v>
      </c>
      <c r="W13" s="1">
        <v>-2.5280000001657754E-2</v>
      </c>
      <c r="Y13" s="72" t="s">
        <v>236</v>
      </c>
      <c r="Z13" s="72">
        <v>33</v>
      </c>
      <c r="AA13" s="72">
        <v>1.0584844004364871E-3</v>
      </c>
      <c r="AB13" s="72">
        <v>3.2075284861711727E-5</v>
      </c>
      <c r="AC13" s="72"/>
      <c r="AD13" s="72"/>
    </row>
    <row r="14" spans="1:33" x14ac:dyDescent="0.2">
      <c r="A14" s="1" t="s">
        <v>20</v>
      </c>
      <c r="V14" s="1">
        <v>2623</v>
      </c>
      <c r="W14" s="1">
        <v>-9.3600000036531128E-3</v>
      </c>
      <c r="Y14" s="73" t="s">
        <v>237</v>
      </c>
      <c r="Z14" s="73">
        <v>34</v>
      </c>
      <c r="AA14" s="73">
        <v>1.1279699589236272E-2</v>
      </c>
      <c r="AB14" s="73"/>
      <c r="AC14" s="73"/>
      <c r="AD14" s="73"/>
    </row>
    <row r="15" spans="1:33" x14ac:dyDescent="0.2">
      <c r="A15" s="5" t="s">
        <v>21</v>
      </c>
      <c r="E15" s="17">
        <f>($C$7+E$11)+($C$8+E$12)*INT(MAX($F21:$F3524))</f>
        <v>59683.462836111859</v>
      </c>
      <c r="V15" s="1">
        <v>2676</v>
      </c>
      <c r="W15" s="1">
        <v>-2.5320000000647269E-2</v>
      </c>
    </row>
    <row r="16" spans="1:33" x14ac:dyDescent="0.2">
      <c r="A16" s="5" t="s">
        <v>23</v>
      </c>
      <c r="C16" s="1">
        <f>+$C8+C12</f>
        <v>1.2222874744212768</v>
      </c>
      <c r="D16" s="1">
        <f>+$C8+D12</f>
        <v>1.2223027978919887</v>
      </c>
      <c r="E16" s="17">
        <f>+$C$8+E$12</f>
        <v>1.2223051417613129</v>
      </c>
      <c r="V16" s="1">
        <v>2871</v>
      </c>
      <c r="W16" s="1">
        <v>-2.8720000002067536E-2</v>
      </c>
      <c r="Y16" s="71"/>
      <c r="Z16" s="71" t="s">
        <v>238</v>
      </c>
      <c r="AA16" s="71" t="s">
        <v>220</v>
      </c>
      <c r="AB16" s="71" t="s">
        <v>239</v>
      </c>
      <c r="AC16" s="71" t="s">
        <v>240</v>
      </c>
      <c r="AD16" s="71" t="s">
        <v>241</v>
      </c>
      <c r="AE16" s="71" t="s">
        <v>242</v>
      </c>
      <c r="AF16" s="71" t="s">
        <v>243</v>
      </c>
      <c r="AG16" s="71" t="s">
        <v>244</v>
      </c>
    </row>
    <row r="17" spans="1:33" x14ac:dyDescent="0.2">
      <c r="A17" s="74" t="s">
        <v>25</v>
      </c>
      <c r="C17" s="1">
        <f>COUNT(C21:C1497)</f>
        <v>454</v>
      </c>
      <c r="V17" s="1">
        <v>2946</v>
      </c>
      <c r="W17" s="1">
        <v>-2.6720000001660082E-2</v>
      </c>
      <c r="Y17" s="72" t="s">
        <v>245</v>
      </c>
      <c r="Z17" s="72">
        <v>2.3919054948197949E-2</v>
      </c>
      <c r="AA17" s="72">
        <v>3.2957128641254857E-3</v>
      </c>
      <c r="AB17" s="72">
        <v>7.2576270853452662</v>
      </c>
      <c r="AC17" s="72">
        <v>2.5182065697062886E-8</v>
      </c>
      <c r="AD17" s="72">
        <v>1.7213871393987216E-2</v>
      </c>
      <c r="AE17" s="72">
        <v>3.0624238502408682E-2</v>
      </c>
      <c r="AF17" s="72">
        <v>1.7213871393987216E-2</v>
      </c>
      <c r="AG17" s="72">
        <v>3.0624238502408682E-2</v>
      </c>
    </row>
    <row r="18" spans="1:33" x14ac:dyDescent="0.2">
      <c r="A18" s="5" t="s">
        <v>27</v>
      </c>
      <c r="C18" s="6">
        <f>+E15</f>
        <v>59683.462836111859</v>
      </c>
      <c r="D18" s="7">
        <f>+E16</f>
        <v>1.2223051417613129</v>
      </c>
      <c r="V18" s="1">
        <v>2946</v>
      </c>
      <c r="W18" s="1">
        <v>-2.3719999997410923E-2</v>
      </c>
      <c r="Y18" s="73" t="s">
        <v>246</v>
      </c>
      <c r="Z18" s="73">
        <v>-1.7191153987965999E-5</v>
      </c>
      <c r="AA18" s="73">
        <v>9.6302824675985156E-7</v>
      </c>
      <c r="AB18" s="73">
        <v>-17.851142005238525</v>
      </c>
      <c r="AC18" s="73">
        <v>1.5991864379327812E-18</v>
      </c>
      <c r="AD18" s="73">
        <v>-1.9150451241286637E-5</v>
      </c>
      <c r="AE18" s="73">
        <v>-1.5231856734645363E-5</v>
      </c>
      <c r="AF18" s="73">
        <v>-1.9150451241286637E-5</v>
      </c>
      <c r="AG18" s="73">
        <v>-1.5231856734645363E-5</v>
      </c>
    </row>
    <row r="19" spans="1:33" x14ac:dyDescent="0.2">
      <c r="V19" s="1">
        <v>2982</v>
      </c>
      <c r="W19" s="1">
        <v>-3.4240000000863802E-2</v>
      </c>
    </row>
    <row r="20" spans="1:33" x14ac:dyDescent="0.2">
      <c r="A20" s="14" t="s">
        <v>30</v>
      </c>
      <c r="B20" s="14" t="s">
        <v>31</v>
      </c>
      <c r="C20" s="14" t="s">
        <v>32</v>
      </c>
      <c r="D20" s="14" t="s">
        <v>33</v>
      </c>
      <c r="E20" s="14" t="s">
        <v>34</v>
      </c>
      <c r="F20" s="14" t="s">
        <v>35</v>
      </c>
      <c r="G20" s="14" t="s">
        <v>36</v>
      </c>
      <c r="H20" s="22" t="s">
        <v>115</v>
      </c>
      <c r="I20" s="22" t="s">
        <v>247</v>
      </c>
      <c r="J20" s="22" t="s">
        <v>248</v>
      </c>
      <c r="K20" s="22" t="s">
        <v>249</v>
      </c>
      <c r="L20" s="22" t="s">
        <v>41</v>
      </c>
      <c r="M20" s="22" t="s">
        <v>42</v>
      </c>
      <c r="N20" s="22" t="s">
        <v>43</v>
      </c>
      <c r="O20" s="22" t="s">
        <v>226</v>
      </c>
      <c r="P20" s="22" t="s">
        <v>227</v>
      </c>
      <c r="Q20" s="22" t="s">
        <v>228</v>
      </c>
      <c r="R20" s="14" t="s">
        <v>45</v>
      </c>
      <c r="V20" s="1">
        <v>3225</v>
      </c>
      <c r="W20" s="1">
        <v>-3.3999999999650754E-2</v>
      </c>
    </row>
    <row r="21" spans="1:33" x14ac:dyDescent="0.2">
      <c r="A21" s="24" t="s">
        <v>47</v>
      </c>
      <c r="B21" s="24" t="s">
        <v>48</v>
      </c>
      <c r="C21" s="25">
        <v>14995.821</v>
      </c>
      <c r="D21" s="26"/>
      <c r="E21" s="27">
        <f>+(C21-C$7)/C$8</f>
        <v>-25502.818410890763</v>
      </c>
      <c r="F21" s="27">
        <f>ROUND(2*E21,0)/2</f>
        <v>-25503</v>
      </c>
      <c r="G21" s="27">
        <f>+C21-(C$7+F21*C$8)</f>
        <v>0.22196000000258209</v>
      </c>
      <c r="H21" s="27"/>
      <c r="I21" s="27"/>
      <c r="J21" s="27"/>
      <c r="K21" s="27"/>
      <c r="N21" s="27">
        <f>G21</f>
        <v>0.22196000000258209</v>
      </c>
      <c r="O21" s="27"/>
      <c r="Q21" s="27">
        <f>+E$11+E$12*F21</f>
        <v>0.38781331826121268</v>
      </c>
      <c r="R21" s="113">
        <f>C21-15018.5</f>
        <v>-22.679000000000087</v>
      </c>
      <c r="W21" s="3">
        <v>1</v>
      </c>
    </row>
    <row r="22" spans="1:33" x14ac:dyDescent="0.2">
      <c r="A22" s="24" t="s">
        <v>47</v>
      </c>
      <c r="B22" s="24" t="s">
        <v>48</v>
      </c>
      <c r="C22" s="25">
        <v>15462.724</v>
      </c>
      <c r="D22" s="26"/>
      <c r="E22" s="27">
        <f>+(C22-C$7)/C$8</f>
        <v>-25120.837423915174</v>
      </c>
      <c r="F22" s="27">
        <f>ROUND(2*E22,0)/2</f>
        <v>-25121</v>
      </c>
      <c r="G22" s="27">
        <f>+C22-(C$7+F22*C$8)</f>
        <v>0.1987200000021403</v>
      </c>
      <c r="H22" s="27"/>
      <c r="I22" s="27"/>
      <c r="J22" s="27"/>
      <c r="K22" s="27"/>
      <c r="N22" s="27">
        <f>G22</f>
        <v>0.1987200000021403</v>
      </c>
      <c r="O22" s="27"/>
      <c r="Q22" s="27">
        <f>+E$11+E$12*F22</f>
        <v>0.3821374710826777</v>
      </c>
      <c r="R22" s="113">
        <f>C22-15018.5</f>
        <v>444.22400000000016</v>
      </c>
      <c r="W22" s="3">
        <v>1</v>
      </c>
    </row>
    <row r="23" spans="1:33" x14ac:dyDescent="0.2">
      <c r="A23" s="24" t="s">
        <v>47</v>
      </c>
      <c r="B23" s="24" t="s">
        <v>48</v>
      </c>
      <c r="C23" s="25">
        <v>16051.96</v>
      </c>
      <c r="D23" s="26"/>
      <c r="E23" s="27">
        <f>+(C23-C$7)/C$8</f>
        <v>-24638.773807186331</v>
      </c>
      <c r="F23" s="27">
        <f>ROUND(2*E23,0)/2</f>
        <v>-24639</v>
      </c>
      <c r="G23" s="27">
        <f>+C23-(C$7+F23*C$8)</f>
        <v>0.27648000000044703</v>
      </c>
      <c r="H23" s="27"/>
      <c r="I23" s="27"/>
      <c r="J23" s="27"/>
      <c r="K23" s="27"/>
      <c r="N23" s="27">
        <f>G23</f>
        <v>0.27648000000044703</v>
      </c>
      <c r="O23" s="27"/>
      <c r="Q23" s="27">
        <f>+E$11+E$12*F23</f>
        <v>0.37497580003541625</v>
      </c>
      <c r="R23" s="113">
        <f>C23-15018.5</f>
        <v>1033.4599999999991</v>
      </c>
      <c r="W23" s="3">
        <v>1</v>
      </c>
    </row>
    <row r="24" spans="1:33" x14ac:dyDescent="0.2">
      <c r="A24" s="24" t="s">
        <v>47</v>
      </c>
      <c r="B24" s="24" t="s">
        <v>48</v>
      </c>
      <c r="C24" s="25">
        <v>16226.655000000001</v>
      </c>
      <c r="D24" s="26"/>
      <c r="E24" s="27">
        <f>+(C24-C$7)/C$8</f>
        <v>-24495.852968126186</v>
      </c>
      <c r="F24" s="27">
        <f>ROUND(2*E24,0)/2</f>
        <v>-24496</v>
      </c>
      <c r="G24" s="27">
        <f>+C24-(C$7+F24*C$8)</f>
        <v>0.17972000000190747</v>
      </c>
      <c r="H24" s="27"/>
      <c r="I24" s="27"/>
      <c r="J24" s="27"/>
      <c r="K24" s="27"/>
      <c r="N24" s="27">
        <f>G24</f>
        <v>0.17972000000190747</v>
      </c>
      <c r="O24" s="27"/>
      <c r="Q24" s="27">
        <f>+E$11+E$12*F24</f>
        <v>0.37285107190313749</v>
      </c>
      <c r="R24" s="113">
        <f>C24-15018.5</f>
        <v>1208.1550000000007</v>
      </c>
      <c r="W24" s="3">
        <v>1</v>
      </c>
    </row>
    <row r="25" spans="1:33" x14ac:dyDescent="0.2">
      <c r="A25" s="24" t="s">
        <v>47</v>
      </c>
      <c r="B25" s="24" t="s">
        <v>48</v>
      </c>
      <c r="C25" s="25">
        <v>16447.882000000001</v>
      </c>
      <c r="D25" s="26"/>
      <c r="E25" s="27">
        <f>+(C25-C$7)/C$8</f>
        <v>-24314.863538189667</v>
      </c>
      <c r="F25" s="27">
        <f>ROUND(2*E25,0)/2</f>
        <v>-24315</v>
      </c>
      <c r="G25" s="27">
        <f>+C25-(C$7+F25*C$8)</f>
        <v>0.16680000000269501</v>
      </c>
      <c r="H25" s="27"/>
      <c r="I25" s="27"/>
      <c r="J25" s="27"/>
      <c r="K25" s="27"/>
      <c r="N25" s="27">
        <f>G25</f>
        <v>0.16680000000269501</v>
      </c>
      <c r="O25" s="27"/>
      <c r="Q25" s="27">
        <f>+E$11+E$12*F25</f>
        <v>0.3701617307007426</v>
      </c>
      <c r="R25" s="113">
        <f>C25-15018.5</f>
        <v>1429.3820000000014</v>
      </c>
      <c r="W25" s="3">
        <v>1</v>
      </c>
    </row>
    <row r="26" spans="1:33" x14ac:dyDescent="0.2">
      <c r="A26" s="24" t="s">
        <v>47</v>
      </c>
      <c r="B26" s="24" t="s">
        <v>48</v>
      </c>
      <c r="C26" s="25">
        <v>16583.589</v>
      </c>
      <c r="D26" s="26"/>
      <c r="E26" s="27">
        <f>+(C26-C$7)/C$8</f>
        <v>-24203.839420119115</v>
      </c>
      <c r="F26" s="27">
        <f>ROUND(2*E26,0)/2</f>
        <v>-24204</v>
      </c>
      <c r="G26" s="27">
        <f>+C26-(C$7+F26*C$8)</f>
        <v>0.19628000000375323</v>
      </c>
      <c r="H26" s="27"/>
      <c r="I26" s="27"/>
      <c r="J26" s="27"/>
      <c r="K26" s="27"/>
      <c r="N26" s="27">
        <f>G26</f>
        <v>0.19628000000375323</v>
      </c>
      <c r="O26" s="27"/>
      <c r="Q26" s="27">
        <f>+E$11+E$12*F26</f>
        <v>0.36851246620645628</v>
      </c>
      <c r="R26" s="113">
        <f>C26-15018.5</f>
        <v>1565.0889999999999</v>
      </c>
      <c r="W26" s="3">
        <v>1</v>
      </c>
    </row>
    <row r="27" spans="1:33" x14ac:dyDescent="0.2">
      <c r="A27" s="24" t="s">
        <v>47</v>
      </c>
      <c r="B27" s="24" t="s">
        <v>48</v>
      </c>
      <c r="C27" s="25">
        <v>17683.633000000002</v>
      </c>
      <c r="D27" s="26"/>
      <c r="E27" s="27">
        <f>+(C27-C$7)/C$8</f>
        <v>-23303.875417239346</v>
      </c>
      <c r="F27" s="27">
        <f>ROUND(2*E27,0)/2</f>
        <v>-23304</v>
      </c>
      <c r="G27" s="27">
        <f>+C27-(C$7+F27*C$8)</f>
        <v>0.15228000000206521</v>
      </c>
      <c r="H27" s="27"/>
      <c r="I27" s="27"/>
      <c r="J27" s="27"/>
      <c r="K27" s="27"/>
      <c r="N27" s="27">
        <f>G27</f>
        <v>0.15228000000206521</v>
      </c>
      <c r="O27" s="27"/>
      <c r="Q27" s="27">
        <f>+E$11+E$12*F27</f>
        <v>0.35514005138791838</v>
      </c>
      <c r="R27" s="113">
        <f>C27-15018.5</f>
        <v>2665.1330000000016</v>
      </c>
      <c r="W27" s="3">
        <v>1</v>
      </c>
    </row>
    <row r="28" spans="1:33" x14ac:dyDescent="0.2">
      <c r="A28" s="24" t="s">
        <v>47</v>
      </c>
      <c r="B28" s="24" t="s">
        <v>48</v>
      </c>
      <c r="C28" s="25">
        <v>18073.572</v>
      </c>
      <c r="D28" s="26"/>
      <c r="E28" s="27">
        <f>+(C28-C$7)/C$8</f>
        <v>-22984.859938477646</v>
      </c>
      <c r="F28" s="27">
        <f>ROUND(2*E28,0)/2</f>
        <v>-22985</v>
      </c>
      <c r="G28" s="27">
        <f>+C28-(C$7+F28*C$8)</f>
        <v>0.17120000000068103</v>
      </c>
      <c r="H28" s="27"/>
      <c r="I28" s="27"/>
      <c r="J28" s="27"/>
      <c r="K28" s="27"/>
      <c r="N28" s="27">
        <f>G28</f>
        <v>0.17120000000068103</v>
      </c>
      <c r="O28" s="27"/>
      <c r="Q28" s="27">
        <f>+E$11+E$12*F28</f>
        <v>0.35040027324668099</v>
      </c>
      <c r="R28" s="113">
        <f>C28-15018.5</f>
        <v>3055.0720000000001</v>
      </c>
      <c r="W28" s="3">
        <v>1</v>
      </c>
    </row>
    <row r="29" spans="1:33" x14ac:dyDescent="0.2">
      <c r="A29" s="24" t="s">
        <v>47</v>
      </c>
      <c r="B29" s="24" t="s">
        <v>48</v>
      </c>
      <c r="C29" s="25">
        <v>18409.734</v>
      </c>
      <c r="D29" s="26"/>
      <c r="E29" s="27">
        <f>+(C29-C$7)/C$8</f>
        <v>-22709.840303684796</v>
      </c>
      <c r="F29" s="27">
        <f>ROUND(2*E29,0)/2</f>
        <v>-22710</v>
      </c>
      <c r="G29" s="27">
        <f>+C29-(C$7+F29*C$8)</f>
        <v>0.19520000000193249</v>
      </c>
      <c r="H29" s="27"/>
      <c r="I29" s="27"/>
      <c r="J29" s="27"/>
      <c r="K29" s="27"/>
      <c r="N29" s="27">
        <f>G29</f>
        <v>0.19520000000193249</v>
      </c>
      <c r="O29" s="27"/>
      <c r="Q29" s="27">
        <f>+E$11+E$12*F29</f>
        <v>0.34631425760768331</v>
      </c>
      <c r="R29" s="113">
        <f>C29-15018.5</f>
        <v>3391.2340000000004</v>
      </c>
      <c r="W29" s="3">
        <v>1</v>
      </c>
    </row>
    <row r="30" spans="1:33" x14ac:dyDescent="0.2">
      <c r="A30" s="24" t="s">
        <v>47</v>
      </c>
      <c r="B30" s="24" t="s">
        <v>48</v>
      </c>
      <c r="C30" s="25">
        <v>18679.932000000001</v>
      </c>
      <c r="D30" s="26"/>
      <c r="E30" s="27">
        <f>+(C30-C$7)/C$8</f>
        <v>-22488.786897048234</v>
      </c>
      <c r="F30" s="27">
        <f>ROUND(2*E30,0)/2</f>
        <v>-22489</v>
      </c>
      <c r="G30" s="27">
        <f>+C30-(C$7+F30*C$8)</f>
        <v>0.26048000000446336</v>
      </c>
      <c r="H30" s="27"/>
      <c r="I30" s="27"/>
      <c r="J30" s="27"/>
      <c r="K30" s="27"/>
      <c r="N30" s="27">
        <f>G30</f>
        <v>0.26048000000446336</v>
      </c>
      <c r="O30" s="27"/>
      <c r="Q30" s="27">
        <f>+E$11+E$12*F30</f>
        <v>0.34303058685779791</v>
      </c>
      <c r="R30" s="113">
        <f>C30-15018.5</f>
        <v>3661.4320000000007</v>
      </c>
      <c r="W30" s="3">
        <v>1</v>
      </c>
    </row>
    <row r="31" spans="1:33" x14ac:dyDescent="0.2">
      <c r="A31" s="24" t="s">
        <v>47</v>
      </c>
      <c r="B31" s="24" t="s">
        <v>48</v>
      </c>
      <c r="C31" s="25">
        <v>19036.809000000001</v>
      </c>
      <c r="D31" s="26"/>
      <c r="E31" s="27">
        <f>+(C31-C$7)/C$8</f>
        <v>-22196.819981674191</v>
      </c>
      <c r="F31" s="27">
        <f>ROUND(2*E31,0)/2</f>
        <v>-22197</v>
      </c>
      <c r="G31" s="27">
        <f>+C31-(C$7+F31*C$8)</f>
        <v>0.22004000000379165</v>
      </c>
      <c r="H31" s="27"/>
      <c r="I31" s="27"/>
      <c r="J31" s="27"/>
      <c r="K31" s="27"/>
      <c r="N31" s="27">
        <f>G31</f>
        <v>0.22004000000379165</v>
      </c>
      <c r="O31" s="27"/>
      <c r="Q31" s="27">
        <f>+E$11+E$12*F31</f>
        <v>0.33869198116111671</v>
      </c>
      <c r="R31" s="113">
        <f>C31-15018.5</f>
        <v>4018.3090000000011</v>
      </c>
      <c r="W31" s="3">
        <v>1</v>
      </c>
    </row>
    <row r="32" spans="1:33" x14ac:dyDescent="0.2">
      <c r="A32" s="24" t="s">
        <v>47</v>
      </c>
      <c r="B32" s="24" t="s">
        <v>48</v>
      </c>
      <c r="C32" s="25">
        <v>19317.873</v>
      </c>
      <c r="D32" s="26"/>
      <c r="E32" s="27">
        <f>+(C32-C$7)/C$8</f>
        <v>-21966.876922573465</v>
      </c>
      <c r="F32" s="27">
        <f>ROUND(2*E32,0)/2</f>
        <v>-21967</v>
      </c>
      <c r="G32" s="27">
        <f>+C32-(C$7+F32*C$8)</f>
        <v>0.15044000000125379</v>
      </c>
      <c r="H32" s="27"/>
      <c r="I32" s="27"/>
      <c r="J32" s="27"/>
      <c r="K32" s="27"/>
      <c r="N32" s="27">
        <f>G32</f>
        <v>0.15044000000125379</v>
      </c>
      <c r="O32" s="27"/>
      <c r="Q32" s="27">
        <f>+E$11+E$12*F32</f>
        <v>0.3352745862630459</v>
      </c>
      <c r="R32" s="113">
        <f>C32-15018.5</f>
        <v>4299.3729999999996</v>
      </c>
      <c r="W32" s="3">
        <v>1</v>
      </c>
    </row>
    <row r="33" spans="1:23" x14ac:dyDescent="0.2">
      <c r="A33" s="24" t="s">
        <v>47</v>
      </c>
      <c r="B33" s="24" t="s">
        <v>48</v>
      </c>
      <c r="C33" s="25">
        <v>19492.617999999999</v>
      </c>
      <c r="D33" s="26"/>
      <c r="E33" s="27">
        <f>+(C33-C$7)/C$8</f>
        <v>-21823.915177694875</v>
      </c>
      <c r="F33" s="27">
        <f>ROUND(2*E33,0)/2</f>
        <v>-21824</v>
      </c>
      <c r="G33" s="27">
        <f>+C33-(C$7+F33*C$8)</f>
        <v>0.10368000000016764</v>
      </c>
      <c r="H33" s="27"/>
      <c r="I33" s="27"/>
      <c r="J33" s="27"/>
      <c r="K33" s="27"/>
      <c r="N33" s="27">
        <f>G33</f>
        <v>0.10368000000016764</v>
      </c>
      <c r="O33" s="27"/>
      <c r="Q33" s="27">
        <f>+E$11+E$12*F33</f>
        <v>0.33314985813076708</v>
      </c>
      <c r="R33" s="113">
        <f>C33-15018.5</f>
        <v>4474.1179999999986</v>
      </c>
      <c r="W33" s="3">
        <v>1</v>
      </c>
    </row>
    <row r="34" spans="1:23" x14ac:dyDescent="0.2">
      <c r="A34" s="24" t="s">
        <v>47</v>
      </c>
      <c r="B34" s="24" t="s">
        <v>48</v>
      </c>
      <c r="C34" s="25">
        <v>19497.565999999999</v>
      </c>
      <c r="D34" s="26"/>
      <c r="E34" s="27">
        <f>+(C34-C$7)/C$8</f>
        <v>-21819.867137901696</v>
      </c>
      <c r="F34" s="27">
        <f>ROUND(2*E34,0)/2</f>
        <v>-21820</v>
      </c>
      <c r="G34" s="27">
        <f>+C34-(C$7+F34*C$8)</f>
        <v>0.16240000000107102</v>
      </c>
      <c r="H34" s="27"/>
      <c r="I34" s="27"/>
      <c r="J34" s="27"/>
      <c r="K34" s="27"/>
      <c r="N34" s="27">
        <f>G34</f>
        <v>0.16240000000107102</v>
      </c>
      <c r="O34" s="27"/>
      <c r="Q34" s="27">
        <f>+E$11+E$12*F34</f>
        <v>0.33309042517601806</v>
      </c>
      <c r="R34" s="113">
        <f>C34-15018.5</f>
        <v>4479.0659999999989</v>
      </c>
      <c r="W34" s="3">
        <v>1</v>
      </c>
    </row>
    <row r="35" spans="1:23" x14ac:dyDescent="0.2">
      <c r="A35" s="24" t="s">
        <v>47</v>
      </c>
      <c r="B35" s="24" t="s">
        <v>48</v>
      </c>
      <c r="C35" s="25">
        <v>19497.588</v>
      </c>
      <c r="D35" s="26"/>
      <c r="E35" s="27">
        <f>+(C35-C$7)/C$8</f>
        <v>-21819.849139341579</v>
      </c>
      <c r="F35" s="27">
        <f>ROUND(2*E35,0)/2</f>
        <v>-21820</v>
      </c>
      <c r="G35" s="27">
        <f>+C35-(C$7+F35*C$8)</f>
        <v>0.18440000000191503</v>
      </c>
      <c r="H35" s="27"/>
      <c r="I35" s="27"/>
      <c r="J35" s="27"/>
      <c r="K35" s="27"/>
      <c r="N35" s="27">
        <f>G35</f>
        <v>0.18440000000191503</v>
      </c>
      <c r="O35" s="27"/>
      <c r="Q35" s="27">
        <f>+E$11+E$12*F35</f>
        <v>0.33309042517601806</v>
      </c>
      <c r="R35" s="113">
        <f>C35-15018.5</f>
        <v>4479.0879999999997</v>
      </c>
      <c r="W35" s="3">
        <v>1</v>
      </c>
    </row>
    <row r="36" spans="1:23" x14ac:dyDescent="0.2">
      <c r="A36" s="24" t="s">
        <v>47</v>
      </c>
      <c r="B36" s="24" t="s">
        <v>48</v>
      </c>
      <c r="C36" s="25">
        <v>19513.523000000001</v>
      </c>
      <c r="D36" s="26"/>
      <c r="E36" s="27">
        <f>+(C36-C$7)/C$8</f>
        <v>-21806.812455003597</v>
      </c>
      <c r="F36" s="27">
        <f>ROUND(2*E36,0)/2</f>
        <v>-21807</v>
      </c>
      <c r="G36" s="27">
        <f>+C36-(C$7+F36*C$8)</f>
        <v>0.22924000000421074</v>
      </c>
      <c r="H36" s="27"/>
      <c r="I36" s="27"/>
      <c r="J36" s="27"/>
      <c r="K36" s="27"/>
      <c r="N36" s="27">
        <f>G36</f>
        <v>0.22924000000421074</v>
      </c>
      <c r="O36" s="27"/>
      <c r="Q36" s="27">
        <f>+E$11+E$12*F36</f>
        <v>0.33289726807308362</v>
      </c>
      <c r="R36" s="113">
        <f>C36-15018.5</f>
        <v>4495.023000000001</v>
      </c>
      <c r="W36" s="3">
        <v>1</v>
      </c>
    </row>
    <row r="37" spans="1:23" x14ac:dyDescent="0.2">
      <c r="A37" s="24" t="s">
        <v>47</v>
      </c>
      <c r="B37" s="24" t="s">
        <v>48</v>
      </c>
      <c r="C37" s="25">
        <v>19751.876</v>
      </c>
      <c r="D37" s="26"/>
      <c r="E37" s="27">
        <f>+(C37-C$7)/C$8</f>
        <v>-21611.811964133776</v>
      </c>
      <c r="F37" s="27">
        <f>ROUND(2*E37,0)/2</f>
        <v>-21612</v>
      </c>
      <c r="G37" s="27">
        <f>+C37-(C$7+F37*C$8)</f>
        <v>0.22984000000360538</v>
      </c>
      <c r="H37" s="27"/>
      <c r="I37" s="27"/>
      <c r="J37" s="27"/>
      <c r="K37" s="27"/>
      <c r="N37" s="27">
        <f>G37</f>
        <v>0.22984000000360538</v>
      </c>
      <c r="O37" s="27"/>
      <c r="Q37" s="27">
        <f>+E$11+E$12*F37</f>
        <v>0.32999991152906705</v>
      </c>
      <c r="R37" s="113">
        <f>C37-15018.5</f>
        <v>4733.3760000000002</v>
      </c>
      <c r="W37" s="3">
        <v>1</v>
      </c>
    </row>
    <row r="38" spans="1:23" x14ac:dyDescent="0.2">
      <c r="A38" s="24" t="s">
        <v>47</v>
      </c>
      <c r="B38" s="24" t="s">
        <v>48</v>
      </c>
      <c r="C38" s="25">
        <v>19794.653999999999</v>
      </c>
      <c r="D38" s="26"/>
      <c r="E38" s="27">
        <f>+(C38-C$7)/C$8</f>
        <v>-21576.814582106159</v>
      </c>
      <c r="F38" s="27">
        <f>ROUND(2*E38,0)/2</f>
        <v>-21577</v>
      </c>
      <c r="G38" s="27">
        <f>+C38-(C$7+F38*C$8)</f>
        <v>0.22664000000077067</v>
      </c>
      <c r="H38" s="27"/>
      <c r="I38" s="27"/>
      <c r="J38" s="27"/>
      <c r="K38" s="27"/>
      <c r="N38" s="27">
        <f>G38</f>
        <v>0.22664000000077067</v>
      </c>
      <c r="O38" s="27"/>
      <c r="Q38" s="27">
        <f>+E$11+E$12*F38</f>
        <v>0.32947987317501282</v>
      </c>
      <c r="R38" s="113">
        <f>C38-15018.5</f>
        <v>4776.1539999999986</v>
      </c>
      <c r="W38" s="3">
        <v>1</v>
      </c>
    </row>
    <row r="39" spans="1:23" x14ac:dyDescent="0.2">
      <c r="A39" s="24" t="s">
        <v>47</v>
      </c>
      <c r="B39" s="24" t="s">
        <v>48</v>
      </c>
      <c r="C39" s="25">
        <v>20439.915000000001</v>
      </c>
      <c r="D39" s="26"/>
      <c r="E39" s="27">
        <f>+(C39-C$7)/C$8</f>
        <v>-21048.915995811243</v>
      </c>
      <c r="F39" s="27">
        <f>ROUND(2*E39,0)/2</f>
        <v>-21049</v>
      </c>
      <c r="G39" s="27">
        <f>+C39-(C$7+F39*C$8)</f>
        <v>0.10268000000360189</v>
      </c>
      <c r="H39" s="27"/>
      <c r="I39" s="27"/>
      <c r="J39" s="27"/>
      <c r="K39" s="27"/>
      <c r="N39" s="27">
        <f>G39</f>
        <v>0.10268000000360189</v>
      </c>
      <c r="O39" s="27"/>
      <c r="Q39" s="27">
        <f>+E$11+E$12*F39</f>
        <v>0.32163472314813724</v>
      </c>
      <c r="R39" s="113">
        <f>C39-15018.5</f>
        <v>5421.4150000000009</v>
      </c>
      <c r="W39" s="3">
        <v>1</v>
      </c>
    </row>
    <row r="40" spans="1:23" x14ac:dyDescent="0.2">
      <c r="A40" s="24" t="s">
        <v>47</v>
      </c>
      <c r="B40" s="24" t="s">
        <v>48</v>
      </c>
      <c r="C40" s="25">
        <v>21142.894</v>
      </c>
      <c r="D40" s="26"/>
      <c r="E40" s="27">
        <f>+(C40-C$7)/C$8</f>
        <v>-20473.797368937754</v>
      </c>
      <c r="F40" s="27">
        <f>ROUND(2*E40,0)/2</f>
        <v>-20474</v>
      </c>
      <c r="G40" s="27">
        <f>+C40-(C$7+F40*C$8)</f>
        <v>0.24768000000403845</v>
      </c>
      <c r="H40" s="27"/>
      <c r="I40" s="27"/>
      <c r="J40" s="27"/>
      <c r="K40" s="27"/>
      <c r="N40" s="27">
        <f>G40</f>
        <v>0.24768000000403845</v>
      </c>
      <c r="O40" s="27"/>
      <c r="Q40" s="27">
        <f>+E$11+E$12*F40</f>
        <v>0.31309123590296023</v>
      </c>
      <c r="R40" s="113">
        <f>C40-15018.5</f>
        <v>6124.3940000000002</v>
      </c>
      <c r="W40" s="3">
        <v>1</v>
      </c>
    </row>
    <row r="41" spans="1:23" x14ac:dyDescent="0.2">
      <c r="A41" s="24" t="s">
        <v>47</v>
      </c>
      <c r="B41" s="24" t="s">
        <v>48</v>
      </c>
      <c r="C41" s="25">
        <v>21323.666000000001</v>
      </c>
      <c r="D41" s="26"/>
      <c r="E41" s="27">
        <f>+(C41-C$7)/C$8</f>
        <v>-20325.904836703969</v>
      </c>
      <c r="F41" s="27">
        <f>ROUND(2*E41,0)/2</f>
        <v>-20326</v>
      </c>
      <c r="G41" s="27">
        <f>+C41-(C$7+F41*C$8)</f>
        <v>0.11632000000463449</v>
      </c>
      <c r="H41" s="27"/>
      <c r="I41" s="27"/>
      <c r="J41" s="27"/>
      <c r="K41" s="27"/>
      <c r="N41" s="27">
        <f>G41</f>
        <v>0.11632000000463449</v>
      </c>
      <c r="O41" s="27"/>
      <c r="Q41" s="27">
        <f>+E$11+E$12*F41</f>
        <v>0.31089221657724508</v>
      </c>
      <c r="R41" s="113">
        <f>C41-15018.5</f>
        <v>6305.1660000000011</v>
      </c>
      <c r="W41" s="3">
        <v>1</v>
      </c>
    </row>
    <row r="42" spans="1:23" x14ac:dyDescent="0.2">
      <c r="A42" s="24" t="s">
        <v>47</v>
      </c>
      <c r="B42" s="24" t="s">
        <v>48</v>
      </c>
      <c r="C42" s="25">
        <v>21626.789000000001</v>
      </c>
      <c r="D42" s="26"/>
      <c r="E42" s="27">
        <f>+(C42-C$7)/C$8</f>
        <v>-20077.914948622289</v>
      </c>
      <c r="F42" s="27">
        <f>ROUND(2*E42,0)/2</f>
        <v>-20078</v>
      </c>
      <c r="G42" s="27">
        <f>+C42-(C$7+F42*C$8)</f>
        <v>0.10396000000400818</v>
      </c>
      <c r="H42" s="27"/>
      <c r="I42" s="27"/>
      <c r="J42" s="27"/>
      <c r="K42" s="27"/>
      <c r="N42" s="27">
        <f>G42</f>
        <v>0.10396000000400818</v>
      </c>
      <c r="O42" s="27"/>
      <c r="Q42" s="27">
        <f>+E$11+E$12*F42</f>
        <v>0.30720737338280352</v>
      </c>
      <c r="R42" s="113">
        <f>C42-15018.5</f>
        <v>6608.2890000000007</v>
      </c>
      <c r="W42" s="3">
        <v>1</v>
      </c>
    </row>
    <row r="43" spans="1:23" x14ac:dyDescent="0.2">
      <c r="A43" s="24" t="s">
        <v>47</v>
      </c>
      <c r="B43" s="24" t="s">
        <v>48</v>
      </c>
      <c r="C43" s="25">
        <v>22687.78</v>
      </c>
      <c r="D43" s="26"/>
      <c r="E43" s="27">
        <f>+(C43-C$7)/C$8</f>
        <v>-19209.900844296091</v>
      </c>
      <c r="F43" s="27">
        <f>ROUND(2*E43,0)/2</f>
        <v>-19210</v>
      </c>
      <c r="G43" s="27">
        <f>+C43-(C$7+F43*C$8)</f>
        <v>0.12120000000140863</v>
      </c>
      <c r="H43" s="27"/>
      <c r="I43" s="27"/>
      <c r="J43" s="27"/>
      <c r="K43" s="27"/>
      <c r="N43" s="27">
        <f>G43</f>
        <v>0.12120000000140863</v>
      </c>
      <c r="O43" s="27"/>
      <c r="Q43" s="27">
        <f>+E$11+E$12*F43</f>
        <v>0.29431042220225806</v>
      </c>
      <c r="R43" s="113">
        <f>C43-15018.5</f>
        <v>7669.2799999999988</v>
      </c>
      <c r="W43" s="3">
        <v>1</v>
      </c>
    </row>
    <row r="44" spans="1:23" x14ac:dyDescent="0.2">
      <c r="A44" s="24" t="s">
        <v>47</v>
      </c>
      <c r="B44" s="24" t="s">
        <v>48</v>
      </c>
      <c r="C44" s="25">
        <v>24908.796999999999</v>
      </c>
      <c r="D44" s="26"/>
      <c r="E44" s="27">
        <f>+(C44-C$7)/C$8</f>
        <v>-17392.850481052425</v>
      </c>
      <c r="F44" s="27">
        <f>ROUND(2*E44,0)/2</f>
        <v>-17393</v>
      </c>
      <c r="G44" s="27">
        <f>+C44-(C$7+F44*C$8)</f>
        <v>0.18275999999968917</v>
      </c>
      <c r="H44" s="27"/>
      <c r="I44" s="27"/>
      <c r="J44" s="27"/>
      <c r="K44" s="27"/>
      <c r="N44" s="27">
        <f>G44</f>
        <v>0.18275999999968917</v>
      </c>
      <c r="O44" s="27"/>
      <c r="Q44" s="27">
        <f>+E$11+E$12*F44</f>
        <v>0.26731300250749873</v>
      </c>
      <c r="R44" s="113">
        <f>C44-15018.5</f>
        <v>9890.2969999999987</v>
      </c>
      <c r="W44" s="3">
        <v>1</v>
      </c>
    </row>
    <row r="45" spans="1:23" x14ac:dyDescent="0.2">
      <c r="A45" s="24" t="s">
        <v>47</v>
      </c>
      <c r="B45" s="24" t="s">
        <v>48</v>
      </c>
      <c r="C45" s="25">
        <v>24919.728999999999</v>
      </c>
      <c r="D45" s="26"/>
      <c r="E45" s="27">
        <f>+(C45-C$7)/C$8</f>
        <v>-17383.906832907913</v>
      </c>
      <c r="F45" s="27">
        <f>ROUND(2*E45,0)/2</f>
        <v>-17384</v>
      </c>
      <c r="G45" s="27">
        <f>+C45-(C$7+F45*C$8)</f>
        <v>0.11388000000079046</v>
      </c>
      <c r="H45" s="27"/>
      <c r="I45" s="27"/>
      <c r="J45" s="27"/>
      <c r="K45" s="27"/>
      <c r="N45" s="27">
        <f>G45</f>
        <v>0.11388000000079046</v>
      </c>
      <c r="O45" s="27"/>
      <c r="Q45" s="27">
        <f>+E$11+E$12*F45</f>
        <v>0.26717927835931332</v>
      </c>
      <c r="R45" s="113">
        <f>C45-15018.5</f>
        <v>9901.2289999999994</v>
      </c>
      <c r="W45" s="3">
        <v>1</v>
      </c>
    </row>
    <row r="46" spans="1:23" x14ac:dyDescent="0.2">
      <c r="A46" s="24" t="s">
        <v>47</v>
      </c>
      <c r="B46" s="24" t="s">
        <v>48</v>
      </c>
      <c r="C46" s="25">
        <v>25672.626</v>
      </c>
      <c r="D46" s="26"/>
      <c r="E46" s="27">
        <f>+(C46-C$7)/C$8</f>
        <v>-16767.949473133056</v>
      </c>
      <c r="F46" s="27">
        <f>ROUND(2*E46,0)/2</f>
        <v>-16768</v>
      </c>
      <c r="G46" s="27">
        <f>+C46-(C$7+F46*C$8)</f>
        <v>6.1760000000504078E-2</v>
      </c>
      <c r="H46" s="27"/>
      <c r="I46" s="27"/>
      <c r="J46" s="27"/>
      <c r="K46" s="27"/>
      <c r="N46" s="27">
        <f>G46</f>
        <v>6.1760000000504078E-2</v>
      </c>
      <c r="O46" s="27"/>
      <c r="Q46" s="27">
        <f>+E$11+E$12*F46</f>
        <v>0.25802660332795851</v>
      </c>
      <c r="R46" s="113">
        <f>C46-15018.5</f>
        <v>10654.126</v>
      </c>
      <c r="W46" s="3">
        <v>1</v>
      </c>
    </row>
    <row r="47" spans="1:23" x14ac:dyDescent="0.2">
      <c r="A47" s="24" t="s">
        <v>47</v>
      </c>
      <c r="B47" s="24" t="s">
        <v>48</v>
      </c>
      <c r="C47" s="25">
        <v>25893.862000000001</v>
      </c>
      <c r="D47" s="26"/>
      <c r="E47" s="27">
        <f>+(C47-C$7)/C$8</f>
        <v>-16586.952680149221</v>
      </c>
      <c r="F47" s="27">
        <f>ROUND(2*E47,0)/2</f>
        <v>-16587</v>
      </c>
      <c r="G47" s="27">
        <f>+C47-(C$7+F47*C$8)</f>
        <v>5.784000000130618E-2</v>
      </c>
      <c r="H47" s="27"/>
      <c r="I47" s="27"/>
      <c r="J47" s="27"/>
      <c r="K47" s="27"/>
      <c r="N47" s="27">
        <f>G47</f>
        <v>5.784000000130618E-2</v>
      </c>
      <c r="O47" s="27"/>
      <c r="Q47" s="27">
        <f>+E$11+E$12*F47</f>
        <v>0.25533726212556362</v>
      </c>
      <c r="R47" s="113">
        <f>C47-15018.5</f>
        <v>10875.362000000001</v>
      </c>
      <c r="W47" s="3">
        <v>1</v>
      </c>
    </row>
    <row r="48" spans="1:23" x14ac:dyDescent="0.2">
      <c r="A48" s="24" t="s">
        <v>47</v>
      </c>
      <c r="B48" s="24" t="s">
        <v>48</v>
      </c>
      <c r="C48" s="25">
        <v>25941.899000000001</v>
      </c>
      <c r="D48" s="26"/>
      <c r="E48" s="27">
        <f>+(C48-C$7)/C$8</f>
        <v>-16547.652824137702</v>
      </c>
      <c r="F48" s="27">
        <f>ROUND(2*E48,0)/2</f>
        <v>-16547.5</v>
      </c>
      <c r="G48" s="27">
        <f>+C48-(C$7+F48*C$8)</f>
        <v>-0.18679999999585561</v>
      </c>
      <c r="H48" s="27"/>
      <c r="I48" s="27"/>
      <c r="J48" s="27"/>
      <c r="K48" s="27"/>
      <c r="N48" s="27">
        <f>G48</f>
        <v>-0.18679999999585561</v>
      </c>
      <c r="O48" s="27"/>
      <c r="Q48" s="27">
        <f>+E$11+E$12*F48</f>
        <v>0.25475036169741672</v>
      </c>
      <c r="R48" s="113">
        <f>C48-15018.5</f>
        <v>10923.399000000001</v>
      </c>
      <c r="W48" s="3">
        <v>1</v>
      </c>
    </row>
    <row r="49" spans="1:23" x14ac:dyDescent="0.2">
      <c r="A49" s="24" t="s">
        <v>47</v>
      </c>
      <c r="B49" s="24" t="s">
        <v>48</v>
      </c>
      <c r="C49" s="25">
        <v>25981.884999999998</v>
      </c>
      <c r="D49" s="26"/>
      <c r="E49" s="27">
        <f>+(C49-C$7)/C$8</f>
        <v>-16514.939623011978</v>
      </c>
      <c r="F49" s="27">
        <f>ROUND(2*E49,0)/2</f>
        <v>-16515</v>
      </c>
      <c r="G49" s="27">
        <f>+C49-(C$7+F49*C$8)</f>
        <v>7.3800000001938315E-2</v>
      </c>
      <c r="H49" s="27"/>
      <c r="I49" s="27"/>
      <c r="J49" s="27"/>
      <c r="K49" s="27"/>
      <c r="N49" s="27">
        <f>G49</f>
        <v>7.3800000001938315E-2</v>
      </c>
      <c r="O49" s="27"/>
      <c r="Q49" s="27">
        <f>+E$11+E$12*F49</f>
        <v>0.25426746894008062</v>
      </c>
      <c r="R49" s="113">
        <f>C49-15018.5</f>
        <v>10963.384999999998</v>
      </c>
      <c r="W49" s="3">
        <v>1</v>
      </c>
    </row>
    <row r="50" spans="1:23" x14ac:dyDescent="0.2">
      <c r="A50" s="24" t="s">
        <v>47</v>
      </c>
      <c r="B50" s="24" t="s">
        <v>48</v>
      </c>
      <c r="C50" s="25">
        <v>26300.915000000001</v>
      </c>
      <c r="D50" s="26"/>
      <c r="E50" s="27">
        <f>+(C50-C$7)/C$8</f>
        <v>-16253.935957850643</v>
      </c>
      <c r="F50" s="27">
        <f>ROUND(2*E50,0)/2</f>
        <v>-16254</v>
      </c>
      <c r="G50" s="27">
        <f>+C50-(C$7+F50*C$8)</f>
        <v>7.8280000001541339E-2</v>
      </c>
      <c r="H50" s="27"/>
      <c r="I50" s="27"/>
      <c r="J50" s="27"/>
      <c r="K50" s="27"/>
      <c r="N50" s="27">
        <f>G50</f>
        <v>7.8280000001541339E-2</v>
      </c>
      <c r="O50" s="27"/>
      <c r="Q50" s="27">
        <f>+E$11+E$12*F50</f>
        <v>0.25038946864270462</v>
      </c>
      <c r="R50" s="113">
        <f>C50-15018.5</f>
        <v>11282.415000000001</v>
      </c>
      <c r="W50" s="3">
        <v>1</v>
      </c>
    </row>
    <row r="51" spans="1:23" x14ac:dyDescent="0.2">
      <c r="A51" s="28" t="s">
        <v>49</v>
      </c>
      <c r="B51" s="27"/>
      <c r="C51" s="29">
        <v>26385.344000000001</v>
      </c>
      <c r="D51" s="26"/>
      <c r="E51" s="1">
        <f>+(C51-C$7)/C$8</f>
        <v>-16184.863210943122</v>
      </c>
      <c r="F51" s="1">
        <f>ROUND(2*E51,0)/2-0.5</f>
        <v>-16185.5</v>
      </c>
      <c r="G51" s="1">
        <f>+C51-(C$7+F51*C$8)</f>
        <v>0.77836000000388594</v>
      </c>
      <c r="N51" s="1">
        <f>G51</f>
        <v>0.77836000000388594</v>
      </c>
      <c r="O51" s="1">
        <f>+C$11+C$12*$F51</f>
        <v>-7.1923509643766592E-2</v>
      </c>
      <c r="R51" s="114"/>
      <c r="S51" s="30" t="s">
        <v>250</v>
      </c>
      <c r="V51" s="1">
        <v>3256</v>
      </c>
      <c r="W51" s="1">
        <v>-1.9919999998819549E-2</v>
      </c>
    </row>
    <row r="52" spans="1:23" x14ac:dyDescent="0.2">
      <c r="A52" s="24" t="s">
        <v>47</v>
      </c>
      <c r="B52" s="24" t="s">
        <v>48</v>
      </c>
      <c r="C52" s="25">
        <v>26387.795999999998</v>
      </c>
      <c r="D52" s="26"/>
      <c r="E52" s="27">
        <f>+(C52-C$7)/C$8</f>
        <v>-16182.85718960665</v>
      </c>
      <c r="F52" s="27">
        <f>ROUND(2*E52,0)/2</f>
        <v>-16183</v>
      </c>
      <c r="G52" s="27">
        <f>+C52-(C$7+F52*C$8)</f>
        <v>0.1745599999994738</v>
      </c>
      <c r="H52" s="27"/>
      <c r="I52" s="27"/>
      <c r="J52" s="27"/>
      <c r="K52" s="27"/>
      <c r="N52" s="27">
        <f>G52</f>
        <v>0.1745599999994738</v>
      </c>
      <c r="O52" s="27"/>
      <c r="Q52" s="27">
        <f>+E$11+E$12*F52</f>
        <v>0.24933453369590886</v>
      </c>
      <c r="R52" s="113">
        <f>C52-15018.5</f>
        <v>11369.295999999998</v>
      </c>
      <c r="W52" s="3">
        <v>1</v>
      </c>
    </row>
    <row r="53" spans="1:23" x14ac:dyDescent="0.2">
      <c r="A53" s="24" t="s">
        <v>47</v>
      </c>
      <c r="B53" s="24" t="s">
        <v>48</v>
      </c>
      <c r="C53" s="25">
        <v>26690.870999999999</v>
      </c>
      <c r="D53" s="26"/>
      <c r="E53" s="27">
        <f>+(C53-C$7)/C$8</f>
        <v>-15934.906571110674</v>
      </c>
      <c r="F53" s="27">
        <f>ROUND(2*E53,0)/2</f>
        <v>-15935</v>
      </c>
      <c r="G53" s="27">
        <f>+C53-(C$7+F53*C$8)</f>
        <v>0.11419999999998254</v>
      </c>
      <c r="H53" s="27"/>
      <c r="I53" s="27"/>
      <c r="J53" s="27"/>
      <c r="K53" s="27"/>
      <c r="N53" s="27">
        <f>G53</f>
        <v>0.11419999999998254</v>
      </c>
      <c r="O53" s="27"/>
      <c r="Q53" s="27">
        <f>+E$11+E$12*F53</f>
        <v>0.24564969050146729</v>
      </c>
      <c r="R53" s="113">
        <f>C53-15018.5</f>
        <v>11672.370999999999</v>
      </c>
      <c r="W53" s="3">
        <v>1</v>
      </c>
    </row>
    <row r="54" spans="1:23" x14ac:dyDescent="0.2">
      <c r="A54" s="24" t="s">
        <v>47</v>
      </c>
      <c r="B54" s="24" t="s">
        <v>48</v>
      </c>
      <c r="C54" s="25">
        <v>26711.721000000001</v>
      </c>
      <c r="D54" s="26"/>
      <c r="E54" s="27">
        <f>+(C54-C$7)/C$8</f>
        <v>-15917.848844819684</v>
      </c>
      <c r="F54" s="27">
        <f>ROUND(2*E54,0)/2</f>
        <v>-15918</v>
      </c>
      <c r="G54" s="27">
        <f>+C54-(C$7+F54*C$8)</f>
        <v>0.1847600000037346</v>
      </c>
      <c r="H54" s="27"/>
      <c r="I54" s="27"/>
      <c r="J54" s="27"/>
      <c r="K54" s="27"/>
      <c r="N54" s="27">
        <f>G54</f>
        <v>0.1847600000037346</v>
      </c>
      <c r="O54" s="27"/>
      <c r="Q54" s="27">
        <f>+E$11+E$12*F54</f>
        <v>0.24539710044378379</v>
      </c>
      <c r="R54" s="113">
        <f>C54-15018.5</f>
        <v>11693.221000000001</v>
      </c>
      <c r="W54" s="3">
        <v>1</v>
      </c>
    </row>
    <row r="55" spans="1:23" x14ac:dyDescent="0.2">
      <c r="A55" s="24" t="s">
        <v>47</v>
      </c>
      <c r="B55" s="24" t="s">
        <v>48</v>
      </c>
      <c r="C55" s="25">
        <v>26750.777999999998</v>
      </c>
      <c r="D55" s="26"/>
      <c r="E55" s="27">
        <f>+(C55-C$7)/C$8</f>
        <v>-15885.895673800642</v>
      </c>
      <c r="F55" s="27">
        <f>ROUND(2*E55,0)/2</f>
        <v>-15886</v>
      </c>
      <c r="G55" s="27">
        <f>+C55-(C$7+F55*C$8)</f>
        <v>0.12752000000182306</v>
      </c>
      <c r="H55" s="27"/>
      <c r="I55" s="27"/>
      <c r="J55" s="27"/>
      <c r="K55" s="27"/>
      <c r="N55" s="27">
        <f>G55</f>
        <v>0.12752000000182306</v>
      </c>
      <c r="O55" s="27"/>
      <c r="Q55" s="27">
        <f>+E$11+E$12*F55</f>
        <v>0.24492163680579135</v>
      </c>
      <c r="R55" s="113">
        <f>C55-15018.5</f>
        <v>11732.277999999998</v>
      </c>
      <c r="W55" s="3">
        <v>1</v>
      </c>
    </row>
    <row r="56" spans="1:23" x14ac:dyDescent="0.2">
      <c r="A56" s="24" t="s">
        <v>47</v>
      </c>
      <c r="B56" s="24" t="s">
        <v>48</v>
      </c>
      <c r="C56" s="25">
        <v>26776.573</v>
      </c>
      <c r="D56" s="26"/>
      <c r="E56" s="27">
        <f>+(C56-C$7)/C$8</f>
        <v>-15864.792362065578</v>
      </c>
      <c r="F56" s="27">
        <f>ROUND(2*E56,0)/2</f>
        <v>-15865</v>
      </c>
      <c r="G56" s="27">
        <f>+C56-(C$7+F56*C$8)</f>
        <v>0.25380000000222935</v>
      </c>
      <c r="H56" s="27"/>
      <c r="I56" s="27"/>
      <c r="J56" s="27"/>
      <c r="K56" s="27"/>
      <c r="N56" s="27">
        <f>G56</f>
        <v>0.25380000000222935</v>
      </c>
      <c r="O56" s="27"/>
      <c r="Q56" s="27">
        <f>+E$11+E$12*F56</f>
        <v>0.2446096137933588</v>
      </c>
      <c r="R56" s="113">
        <f>C56-15018.5</f>
        <v>11758.073</v>
      </c>
      <c r="W56" s="3">
        <v>1</v>
      </c>
    </row>
    <row r="57" spans="1:23" x14ac:dyDescent="0.2">
      <c r="A57" s="24" t="s">
        <v>47</v>
      </c>
      <c r="B57" s="24" t="s">
        <v>48</v>
      </c>
      <c r="C57" s="25">
        <v>26782.532999999999</v>
      </c>
      <c r="D57" s="26"/>
      <c r="E57" s="27">
        <f>+(C57-C$7)/C$8</f>
        <v>-15859.916388507101</v>
      </c>
      <c r="F57" s="27">
        <f>ROUND(2*E57,0)/2</f>
        <v>-15860</v>
      </c>
      <c r="G57" s="27">
        <f>+C57-(C$7+F57*C$8)</f>
        <v>0.10220000000117579</v>
      </c>
      <c r="H57" s="27"/>
      <c r="I57" s="27"/>
      <c r="J57" s="27"/>
      <c r="K57" s="27"/>
      <c r="N57" s="27">
        <f>G57</f>
        <v>0.10220000000117579</v>
      </c>
      <c r="O57" s="27"/>
      <c r="Q57" s="27">
        <f>+E$11+E$12*F57</f>
        <v>0.24453532259992247</v>
      </c>
      <c r="R57" s="113">
        <f>C57-15018.5</f>
        <v>11764.032999999999</v>
      </c>
      <c r="W57" s="3">
        <v>1</v>
      </c>
    </row>
    <row r="58" spans="1:23" x14ac:dyDescent="0.2">
      <c r="A58" s="24" t="s">
        <v>47</v>
      </c>
      <c r="B58" s="24" t="s">
        <v>48</v>
      </c>
      <c r="C58" s="25">
        <v>27459.756000000001</v>
      </c>
      <c r="D58" s="26"/>
      <c r="E58" s="27">
        <f>+(C58-C$7)/C$8</f>
        <v>-15305.869166830287</v>
      </c>
      <c r="F58" s="27">
        <f>ROUND(2*E58,0)/2</f>
        <v>-15306</v>
      </c>
      <c r="G58" s="27">
        <f>+C58-(C$7+F58*C$8)</f>
        <v>0.15992000000187545</v>
      </c>
      <c r="H58" s="27"/>
      <c r="I58" s="27"/>
      <c r="J58" s="27"/>
      <c r="K58" s="27"/>
      <c r="N58" s="27">
        <f>G58</f>
        <v>0.15992000000187545</v>
      </c>
      <c r="O58" s="27"/>
      <c r="Q58" s="27">
        <f>+E$11+E$12*F58</f>
        <v>0.23630385836717802</v>
      </c>
      <c r="R58" s="113">
        <f>C58-15018.5</f>
        <v>12441.256000000001</v>
      </c>
      <c r="W58" s="3">
        <v>1</v>
      </c>
    </row>
    <row r="59" spans="1:23" x14ac:dyDescent="0.2">
      <c r="A59" s="24" t="s">
        <v>47</v>
      </c>
      <c r="B59" s="24" t="s">
        <v>48</v>
      </c>
      <c r="C59" s="25">
        <v>27459.764999999999</v>
      </c>
      <c r="D59" s="26"/>
      <c r="E59" s="27">
        <f>+(C59-C$7)/C$8</f>
        <v>-15305.861803782969</v>
      </c>
      <c r="F59" s="27">
        <f>ROUND(2*E59,0)/2</f>
        <v>-15306</v>
      </c>
      <c r="G59" s="27">
        <f>+C59-(C$7+F59*C$8)</f>
        <v>0.16892000000007101</v>
      </c>
      <c r="H59" s="27"/>
      <c r="I59" s="27"/>
      <c r="J59" s="27"/>
      <c r="K59" s="27"/>
      <c r="N59" s="27">
        <f>G59</f>
        <v>0.16892000000007101</v>
      </c>
      <c r="O59" s="27"/>
      <c r="Q59" s="27">
        <f>+E$11+E$12*F59</f>
        <v>0.23630385836717802</v>
      </c>
      <c r="R59" s="113">
        <f>C59-15018.5</f>
        <v>12441.264999999999</v>
      </c>
      <c r="W59" s="3">
        <v>1</v>
      </c>
    </row>
    <row r="60" spans="1:23" x14ac:dyDescent="0.2">
      <c r="A60" s="24" t="s">
        <v>47</v>
      </c>
      <c r="B60" s="24" t="s">
        <v>48</v>
      </c>
      <c r="C60" s="25">
        <v>27530.603999999999</v>
      </c>
      <c r="D60" s="26"/>
      <c r="E60" s="27">
        <f>+(C60-C$7)/C$8</f>
        <v>-15247.907258328423</v>
      </c>
      <c r="F60" s="27">
        <f>ROUND(2*E60,0)/2</f>
        <v>-15248</v>
      </c>
      <c r="G60" s="27">
        <f>+C60-(C$7+F60*C$8)</f>
        <v>0.11335999999937485</v>
      </c>
      <c r="H60" s="27"/>
      <c r="I60" s="27"/>
      <c r="J60" s="27"/>
      <c r="K60" s="27"/>
      <c r="N60" s="27">
        <f>G60</f>
        <v>0.11335999999937485</v>
      </c>
      <c r="O60" s="27"/>
      <c r="Q60" s="27">
        <f>+E$11+E$12*F60</f>
        <v>0.23544208052331669</v>
      </c>
      <c r="R60" s="113">
        <f>C60-15018.5</f>
        <v>12512.103999999999</v>
      </c>
      <c r="W60" s="3">
        <v>1</v>
      </c>
    </row>
    <row r="61" spans="1:23" x14ac:dyDescent="0.2">
      <c r="A61" s="24" t="s">
        <v>47</v>
      </c>
      <c r="B61" s="24" t="s">
        <v>48</v>
      </c>
      <c r="C61" s="25">
        <v>28635.61</v>
      </c>
      <c r="D61" s="26"/>
      <c r="E61" s="27">
        <f>+(C61-C$7)/C$8</f>
        <v>-14343.883762026309</v>
      </c>
      <c r="F61" s="27">
        <f>ROUND(2*E61,0)/2</f>
        <v>-14344</v>
      </c>
      <c r="G61" s="27">
        <f>+C61-(C$7+F61*C$8)</f>
        <v>0.14208000000144239</v>
      </c>
      <c r="H61" s="27"/>
      <c r="I61" s="27"/>
      <c r="J61" s="27"/>
      <c r="K61" s="27"/>
      <c r="N61" s="27">
        <f>G61</f>
        <v>0.14208000000144239</v>
      </c>
      <c r="O61" s="27"/>
      <c r="Q61" s="27">
        <f>+E$11+E$12*F61</f>
        <v>0.22201023275002971</v>
      </c>
      <c r="R61" s="113">
        <f>C61-15018.5</f>
        <v>13617.11</v>
      </c>
      <c r="W61" s="3">
        <v>1</v>
      </c>
    </row>
    <row r="62" spans="1:23" x14ac:dyDescent="0.2">
      <c r="A62" s="24" t="s">
        <v>47</v>
      </c>
      <c r="B62" s="24" t="s">
        <v>48</v>
      </c>
      <c r="C62" s="25">
        <v>28878.837</v>
      </c>
      <c r="D62" s="26"/>
      <c r="E62" s="27">
        <f>+(C62-C$7)/C$8</f>
        <v>-14144.895771974605</v>
      </c>
      <c r="F62" s="27">
        <f>ROUND(2*E62,0)/2</f>
        <v>-14145</v>
      </c>
      <c r="G62" s="27">
        <f>+C62-(C$7+F62*C$8)</f>
        <v>0.12740000000121654</v>
      </c>
      <c r="H62" s="27"/>
      <c r="I62" s="27"/>
      <c r="J62" s="27"/>
      <c r="K62" s="27"/>
      <c r="N62" s="27">
        <f>G62</f>
        <v>0.12740000000121654</v>
      </c>
      <c r="O62" s="27"/>
      <c r="Q62" s="27">
        <f>+E$11+E$12*F62</f>
        <v>0.21905344325126408</v>
      </c>
      <c r="R62" s="113">
        <f>C62-15018.5</f>
        <v>13860.337</v>
      </c>
      <c r="W62" s="3">
        <v>1</v>
      </c>
    </row>
    <row r="63" spans="1:23" x14ac:dyDescent="0.2">
      <c r="A63" s="24" t="s">
        <v>47</v>
      </c>
      <c r="B63" s="24" t="s">
        <v>48</v>
      </c>
      <c r="C63" s="25">
        <v>29235.773000000001</v>
      </c>
      <c r="D63" s="26"/>
      <c r="E63" s="27">
        <f>+(C63-C$7)/C$8</f>
        <v>-13852.880587734797</v>
      </c>
      <c r="F63" s="27">
        <f>ROUND(2*E63,0)/2</f>
        <v>-13853</v>
      </c>
      <c r="G63" s="27">
        <f>+C63-(C$7+F63*C$8)</f>
        <v>0.14596000000165077</v>
      </c>
      <c r="H63" s="27"/>
      <c r="I63" s="27"/>
      <c r="J63" s="27"/>
      <c r="K63" s="27"/>
      <c r="N63" s="27">
        <f>G63</f>
        <v>0.14596000000165077</v>
      </c>
      <c r="O63" s="27"/>
      <c r="Q63" s="27">
        <f>+E$11+E$12*F63</f>
        <v>0.2147148375545829</v>
      </c>
      <c r="R63" s="113">
        <f>C63-15018.5</f>
        <v>14217.273000000001</v>
      </c>
      <c r="W63" s="3">
        <v>1</v>
      </c>
    </row>
    <row r="64" spans="1:23" x14ac:dyDescent="0.2">
      <c r="A64" s="24" t="s">
        <v>47</v>
      </c>
      <c r="B64" s="24" t="s">
        <v>48</v>
      </c>
      <c r="C64" s="25">
        <v>29339.574000000001</v>
      </c>
      <c r="D64" s="26"/>
      <c r="E64" s="27">
        <f>+(C64-C$7)/C$8</f>
        <v>-13767.959290529483</v>
      </c>
      <c r="F64" s="27">
        <f>ROUND(2*E64,0)/2</f>
        <v>-13768</v>
      </c>
      <c r="G64" s="27">
        <f>+C64-(C$7+F64*C$8)</f>
        <v>4.9760000001697335E-2</v>
      </c>
      <c r="H64" s="27"/>
      <c r="I64" s="27"/>
      <c r="J64" s="27"/>
      <c r="K64" s="27"/>
      <c r="N64" s="27">
        <f>G64</f>
        <v>4.9760000001697335E-2</v>
      </c>
      <c r="O64" s="27"/>
      <c r="Q64" s="27">
        <f>+E$11+E$12*F64</f>
        <v>0.21345188726616543</v>
      </c>
      <c r="R64" s="113">
        <f>C64-15018.5</f>
        <v>14321.074000000001</v>
      </c>
      <c r="W64" s="3">
        <v>1</v>
      </c>
    </row>
    <row r="65" spans="1:23" x14ac:dyDescent="0.2">
      <c r="A65" s="24" t="s">
        <v>47</v>
      </c>
      <c r="B65" s="24" t="s">
        <v>50</v>
      </c>
      <c r="C65" s="25">
        <v>29612.805</v>
      </c>
      <c r="D65" s="26"/>
      <c r="E65" s="27">
        <f>+(C65-C$7)/C$8</f>
        <v>-13544.424536946133</v>
      </c>
      <c r="F65" s="27">
        <f>ROUND(2*E65,0)/2</f>
        <v>-13544.5</v>
      </c>
      <c r="G65" s="27">
        <f>+C65-(C$7+F65*C$8)</f>
        <v>9.224000000176602E-2</v>
      </c>
      <c r="H65" s="27"/>
      <c r="I65" s="27"/>
      <c r="J65" s="27"/>
      <c r="K65" s="27"/>
      <c r="N65" s="27">
        <f>G65</f>
        <v>9.224000000176602E-2</v>
      </c>
      <c r="O65" s="27"/>
      <c r="Q65" s="27">
        <f>+E$11+E$12*F65</f>
        <v>0.21013107091956185</v>
      </c>
      <c r="R65" s="113">
        <f>C65-15018.5</f>
        <v>14594.305</v>
      </c>
      <c r="W65" s="3">
        <v>1</v>
      </c>
    </row>
    <row r="66" spans="1:23" x14ac:dyDescent="0.2">
      <c r="A66" s="24" t="s">
        <v>47</v>
      </c>
      <c r="B66" s="24" t="s">
        <v>48</v>
      </c>
      <c r="C66" s="25">
        <v>29620.848999999998</v>
      </c>
      <c r="D66" s="26"/>
      <c r="E66" s="27">
        <f>+(C66-C$7)/C$8</f>
        <v>-13537.843608874926</v>
      </c>
      <c r="F66" s="27">
        <f>ROUND(2*E66,0)/2</f>
        <v>-13538</v>
      </c>
      <c r="G66" s="27">
        <f>+C66-(C$7+F66*C$8)</f>
        <v>0.19115999999849009</v>
      </c>
      <c r="H66" s="27"/>
      <c r="I66" s="27"/>
      <c r="J66" s="27"/>
      <c r="K66" s="27"/>
      <c r="N66" s="27">
        <f>G66</f>
        <v>0.19115999999849009</v>
      </c>
      <c r="O66" s="27"/>
      <c r="Q66" s="27">
        <f>+E$11+E$12*F66</f>
        <v>0.21003449236809463</v>
      </c>
      <c r="R66" s="113">
        <f>C66-15018.5</f>
        <v>14602.348999999998</v>
      </c>
      <c r="W66" s="3">
        <v>1</v>
      </c>
    </row>
    <row r="67" spans="1:23" x14ac:dyDescent="0.2">
      <c r="A67" s="24" t="s">
        <v>47</v>
      </c>
      <c r="B67" s="24" t="s">
        <v>48</v>
      </c>
      <c r="C67" s="25">
        <v>29631.758000000002</v>
      </c>
      <c r="D67" s="26"/>
      <c r="E67" s="27">
        <f>+(C67-C$7)/C$8</f>
        <v>-13528.918777406896</v>
      </c>
      <c r="F67" s="27">
        <f>ROUND(2*E67,0)/2</f>
        <v>-13529</v>
      </c>
      <c r="G67" s="27">
        <f>+C67-(C$7+F67*C$8)</f>
        <v>9.9280000002181623E-2</v>
      </c>
      <c r="H67" s="27"/>
      <c r="I67" s="27"/>
      <c r="J67" s="27"/>
      <c r="K67" s="27"/>
      <c r="N67" s="27">
        <f>G67</f>
        <v>9.9280000002181623E-2</v>
      </c>
      <c r="O67" s="27"/>
      <c r="Q67" s="27">
        <f>+E$11+E$12*F67</f>
        <v>0.20990076821990925</v>
      </c>
      <c r="R67" s="113">
        <f>C67-15018.5</f>
        <v>14613.258000000002</v>
      </c>
      <c r="W67" s="3">
        <v>1</v>
      </c>
    </row>
    <row r="68" spans="1:23" x14ac:dyDescent="0.2">
      <c r="A68" s="24" t="s">
        <v>47</v>
      </c>
      <c r="B68" s="24" t="s">
        <v>48</v>
      </c>
      <c r="C68" s="25">
        <v>29631.774000000001</v>
      </c>
      <c r="D68" s="26"/>
      <c r="E68" s="27">
        <f>+(C68-C$7)/C$8</f>
        <v>-13528.905687544993</v>
      </c>
      <c r="F68" s="27">
        <f>ROUND(2*E68,0)/2</f>
        <v>-13529</v>
      </c>
      <c r="G68" s="27">
        <f>+C68-(C$7+F68*C$8)</f>
        <v>0.11528000000180327</v>
      </c>
      <c r="H68" s="27"/>
      <c r="I68" s="27"/>
      <c r="J68" s="27"/>
      <c r="K68" s="27"/>
      <c r="N68" s="27">
        <f>G68</f>
        <v>0.11528000000180327</v>
      </c>
      <c r="O68" s="27"/>
      <c r="Q68" s="27">
        <f>+E$11+E$12*F68</f>
        <v>0.20990076821990925</v>
      </c>
      <c r="R68" s="113">
        <f>C68-15018.5</f>
        <v>14613.274000000001</v>
      </c>
      <c r="W68" s="3">
        <v>1</v>
      </c>
    </row>
    <row r="69" spans="1:23" x14ac:dyDescent="0.2">
      <c r="A69" s="24" t="s">
        <v>47</v>
      </c>
      <c r="B69" s="24" t="s">
        <v>48</v>
      </c>
      <c r="C69" s="25">
        <v>29631.813999999998</v>
      </c>
      <c r="D69" s="26"/>
      <c r="E69" s="27">
        <f>+(C69-C$7)/C$8</f>
        <v>-13528.872962890242</v>
      </c>
      <c r="F69" s="27">
        <f>ROUND(2*E69,0)/2</f>
        <v>-13529</v>
      </c>
      <c r="G69" s="27">
        <f>+C69-(C$7+F69*C$8)</f>
        <v>0.15527999999903841</v>
      </c>
      <c r="H69" s="27"/>
      <c r="I69" s="27"/>
      <c r="J69" s="27"/>
      <c r="K69" s="27"/>
      <c r="N69" s="27">
        <f>G69</f>
        <v>0.15527999999903841</v>
      </c>
      <c r="O69" s="27"/>
      <c r="Q69" s="27">
        <f>+E$11+E$12*F69</f>
        <v>0.20990076821990925</v>
      </c>
      <c r="R69" s="113">
        <f>C69-15018.5</f>
        <v>14613.313999999998</v>
      </c>
      <c r="W69" s="3">
        <v>1</v>
      </c>
    </row>
    <row r="70" spans="1:23" x14ac:dyDescent="0.2">
      <c r="A70" s="24" t="s">
        <v>47</v>
      </c>
      <c r="B70" s="24" t="s">
        <v>48</v>
      </c>
      <c r="C70" s="25">
        <v>29658.737000000001</v>
      </c>
      <c r="D70" s="26"/>
      <c r="E70" s="27">
        <f>+(C70-C$7)/C$8</f>
        <v>-13506.846815891091</v>
      </c>
      <c r="F70" s="27">
        <f>ROUND(2*E70,0)/2</f>
        <v>-13507</v>
      </c>
      <c r="G70" s="27">
        <f>+C70-(C$7+F70*C$8)</f>
        <v>0.18724000000293017</v>
      </c>
      <c r="H70" s="27"/>
      <c r="I70" s="27"/>
      <c r="J70" s="27"/>
      <c r="K70" s="27"/>
      <c r="N70" s="27">
        <f>G70</f>
        <v>0.18724000000293017</v>
      </c>
      <c r="O70" s="27"/>
      <c r="Q70" s="27">
        <f>+E$11+E$12*F70</f>
        <v>0.20957388696878942</v>
      </c>
      <c r="R70" s="113">
        <f>C70-15018.5</f>
        <v>14640.237000000001</v>
      </c>
      <c r="W70" s="3">
        <v>1</v>
      </c>
    </row>
    <row r="71" spans="1:23" x14ac:dyDescent="0.2">
      <c r="A71" s="24" t="s">
        <v>47</v>
      </c>
      <c r="B71" s="24" t="s">
        <v>48</v>
      </c>
      <c r="C71" s="25">
        <v>30763.666000000001</v>
      </c>
      <c r="D71" s="26"/>
      <c r="E71" s="27">
        <f>+(C71-C$7)/C$8</f>
        <v>-12602.88631454938</v>
      </c>
      <c r="F71" s="27">
        <f>ROUND(2*E71,0)/2</f>
        <v>-12603</v>
      </c>
      <c r="G71" s="27">
        <f>+C71-(C$7+F71*C$8)</f>
        <v>0.13896000000022468</v>
      </c>
      <c r="H71" s="27"/>
      <c r="I71" s="27"/>
      <c r="J71" s="27"/>
      <c r="K71" s="27"/>
      <c r="N71" s="27">
        <f>G71</f>
        <v>0.13896000000022468</v>
      </c>
      <c r="O71" s="27"/>
      <c r="Q71" s="27">
        <f>+E$11+E$12*F71</f>
        <v>0.19614203919550244</v>
      </c>
      <c r="R71" s="113">
        <f>C71-15018.5</f>
        <v>15745.166000000001</v>
      </c>
      <c r="W71" s="3">
        <v>1</v>
      </c>
    </row>
    <row r="72" spans="1:23" x14ac:dyDescent="0.2">
      <c r="A72" s="24" t="s">
        <v>47</v>
      </c>
      <c r="B72" s="24" t="s">
        <v>48</v>
      </c>
      <c r="C72" s="25">
        <v>31814.796999999999</v>
      </c>
      <c r="D72" s="26"/>
      <c r="E72" s="27">
        <f>+(C72-C$7)/C$8</f>
        <v>-11742.938837620262</v>
      </c>
      <c r="F72" s="27">
        <f>ROUND(2*E72,0)/2</f>
        <v>-11743</v>
      </c>
      <c r="G72" s="27">
        <f>+C72-(C$7+F72*C$8)</f>
        <v>7.4759999999514548E-2</v>
      </c>
      <c r="H72" s="27"/>
      <c r="I72" s="27"/>
      <c r="J72" s="27"/>
      <c r="K72" s="27"/>
      <c r="N72" s="27">
        <f>G72</f>
        <v>7.4759999999514548E-2</v>
      </c>
      <c r="O72" s="27"/>
      <c r="Q72" s="27">
        <f>+E$11+E$12*F72</f>
        <v>0.18336395392445509</v>
      </c>
      <c r="R72" s="113">
        <f>C72-15018.5</f>
        <v>16796.296999999999</v>
      </c>
      <c r="W72" s="3">
        <v>1</v>
      </c>
    </row>
    <row r="73" spans="1:23" x14ac:dyDescent="0.2">
      <c r="A73" s="24" t="s">
        <v>47</v>
      </c>
      <c r="B73" s="24" t="s">
        <v>48</v>
      </c>
      <c r="C73" s="25">
        <v>33358.58</v>
      </c>
      <c r="D73" s="26"/>
      <c r="E73" s="27">
        <f>+(C73-C$7)/C$8</f>
        <v>-10479.944695333461</v>
      </c>
      <c r="F73" s="27">
        <f>ROUND(2*E73,0)/2</f>
        <v>-10480</v>
      </c>
      <c r="G73" s="27">
        <f>+C73-(C$7+F73*C$8)</f>
        <v>6.76000000021304E-2</v>
      </c>
      <c r="H73" s="27"/>
      <c r="I73" s="27"/>
      <c r="J73" s="27"/>
      <c r="K73" s="27"/>
      <c r="N73" s="27">
        <f>G73</f>
        <v>6.76000000021304E-2</v>
      </c>
      <c r="O73" s="27"/>
      <c r="Q73" s="27">
        <f>+E$11+E$12*F73</f>
        <v>0.16459799846244022</v>
      </c>
      <c r="R73" s="113">
        <f>C73-15018.5</f>
        <v>18340.080000000002</v>
      </c>
      <c r="W73" s="3">
        <v>1</v>
      </c>
    </row>
    <row r="74" spans="1:23" x14ac:dyDescent="0.2">
      <c r="A74" s="24" t="s">
        <v>51</v>
      </c>
      <c r="B74" s="24" t="s">
        <v>48</v>
      </c>
      <c r="C74" s="25">
        <v>35127.277999999998</v>
      </c>
      <c r="D74" s="26"/>
      <c r="E74" s="27">
        <f>+(C74-C$7)/C$8</f>
        <v>-9032.9439099417505</v>
      </c>
      <c r="F74" s="27">
        <f>ROUND(2*E74,0)/2</f>
        <v>-9033</v>
      </c>
      <c r="G74" s="27">
        <f>+C74-(C$7+F74*C$8)</f>
        <v>6.8559999999706633E-2</v>
      </c>
      <c r="H74" s="27"/>
      <c r="I74" s="27"/>
      <c r="J74" s="27"/>
      <c r="K74" s="27"/>
      <c r="N74" s="27">
        <f>G74</f>
        <v>6.8559999999706633E-2</v>
      </c>
      <c r="O74" s="27"/>
      <c r="Q74" s="27">
        <f>+E$11+E$12*F74</f>
        <v>0.14309812708196867</v>
      </c>
      <c r="R74" s="113">
        <f>C74-15018.5</f>
        <v>20108.777999999998</v>
      </c>
      <c r="W74" s="3">
        <v>1</v>
      </c>
    </row>
    <row r="75" spans="1:23" x14ac:dyDescent="0.2">
      <c r="A75" s="31" t="s">
        <v>52</v>
      </c>
      <c r="B75" s="32"/>
      <c r="C75" s="33">
        <v>39521.608999999997</v>
      </c>
      <c r="D75" s="34"/>
      <c r="E75" s="1">
        <f>+(C75-C$7)/C$8</f>
        <v>-5437.8697885987322</v>
      </c>
      <c r="F75" s="1">
        <f>ROUND(2*E75,0)/2</f>
        <v>-5438</v>
      </c>
      <c r="G75" s="1">
        <f>+C75-(C$7+F75*C$8)</f>
        <v>0.15915999999560881</v>
      </c>
      <c r="L75" s="1">
        <f>G75</f>
        <v>0.15915999999560881</v>
      </c>
      <c r="O75" s="1">
        <f>+C$11+C$12*$F75</f>
        <v>-0.42149216697289471</v>
      </c>
      <c r="R75" s="114">
        <f>C75-15018.5</f>
        <v>24503.108999999997</v>
      </c>
      <c r="V75" s="1">
        <v>3306</v>
      </c>
      <c r="W75" s="1">
        <v>-2.7920000000449363E-2</v>
      </c>
    </row>
    <row r="76" spans="1:23" x14ac:dyDescent="0.2">
      <c r="A76" s="24" t="s">
        <v>53</v>
      </c>
      <c r="B76" s="24" t="s">
        <v>48</v>
      </c>
      <c r="C76" s="25">
        <v>40291.557000000001</v>
      </c>
      <c r="D76" s="26"/>
      <c r="E76" s="27">
        <f>+(C76-C$7)/C$8</f>
        <v>-4807.9627266182333</v>
      </c>
      <c r="F76" s="27">
        <f>ROUND(2*E76,0)/2</f>
        <v>-4808</v>
      </c>
      <c r="G76" s="27">
        <f>+C76-(C$7+F76*C$8)</f>
        <v>4.5559999998658895E-2</v>
      </c>
      <c r="H76" s="27"/>
      <c r="I76" s="27"/>
      <c r="J76" s="27"/>
      <c r="K76" s="27"/>
      <c r="N76" s="27">
        <f>G76</f>
        <v>4.5559999998658895E-2</v>
      </c>
      <c r="O76" s="27"/>
      <c r="Q76" s="27">
        <f>+E$11+E$12*F76</f>
        <v>8.0322068628276733E-2</v>
      </c>
      <c r="R76" s="113">
        <f>C76-15018.5</f>
        <v>25273.057000000001</v>
      </c>
      <c r="W76" s="3">
        <v>1</v>
      </c>
    </row>
    <row r="77" spans="1:23" x14ac:dyDescent="0.2">
      <c r="A77" s="24" t="s">
        <v>53</v>
      </c>
      <c r="B77" s="24" t="s">
        <v>48</v>
      </c>
      <c r="C77" s="25">
        <v>40302.555999999997</v>
      </c>
      <c r="D77" s="26"/>
      <c r="E77" s="27">
        <f>+(C77-C$7)/C$8</f>
        <v>-4798.9642646770099</v>
      </c>
      <c r="F77" s="27">
        <f>ROUND(2*E77,0)/2</f>
        <v>-4799</v>
      </c>
      <c r="G77" s="27">
        <f>+C77-(C$7+F77*C$8)</f>
        <v>4.3679999995219987E-2</v>
      </c>
      <c r="H77" s="27"/>
      <c r="I77" s="27"/>
      <c r="J77" s="27"/>
      <c r="K77" s="27"/>
      <c r="N77" s="27">
        <f>G77</f>
        <v>4.3679999995219987E-2</v>
      </c>
      <c r="O77" s="27"/>
      <c r="Q77" s="27">
        <f>+E$11+E$12*F77</f>
        <v>8.0188344480091378E-2</v>
      </c>
      <c r="R77" s="113">
        <f>C77-15018.5</f>
        <v>25284.055999999997</v>
      </c>
      <c r="W77" s="3">
        <v>1</v>
      </c>
    </row>
    <row r="78" spans="1:23" x14ac:dyDescent="0.2">
      <c r="A78" s="24" t="s">
        <v>53</v>
      </c>
      <c r="B78" s="24" t="s">
        <v>48</v>
      </c>
      <c r="C78" s="25">
        <v>40319.669000000002</v>
      </c>
      <c r="D78" s="26"/>
      <c r="E78" s="27">
        <f>+(C78-C$7)/C$8</f>
        <v>-4784.9638392564939</v>
      </c>
      <c r="F78" s="27">
        <f>ROUND(2*E78,0)/2</f>
        <v>-4785</v>
      </c>
      <c r="G78" s="27">
        <f>+C78-(C$7+F78*C$8)</f>
        <v>4.4200000003911555E-2</v>
      </c>
      <c r="H78" s="27"/>
      <c r="I78" s="27"/>
      <c r="J78" s="27"/>
      <c r="K78" s="27"/>
      <c r="N78" s="27">
        <f>G78</f>
        <v>4.4200000003911555E-2</v>
      </c>
      <c r="O78" s="27"/>
      <c r="Q78" s="27">
        <f>+E$11+E$12*F78</f>
        <v>7.9980329138469669E-2</v>
      </c>
      <c r="R78" s="113">
        <f>C78-15018.5</f>
        <v>25301.169000000002</v>
      </c>
      <c r="W78" s="3">
        <v>1</v>
      </c>
    </row>
    <row r="79" spans="1:23" x14ac:dyDescent="0.2">
      <c r="A79" s="24" t="s">
        <v>53</v>
      </c>
      <c r="B79" s="24" t="s">
        <v>48</v>
      </c>
      <c r="C79" s="25">
        <v>40363.669000000002</v>
      </c>
      <c r="D79" s="26"/>
      <c r="E79" s="27">
        <f>+(C79-C$7)/C$8</f>
        <v>-4748.9667190261125</v>
      </c>
      <c r="F79" s="27">
        <f>ROUND(2*E79,0)/2</f>
        <v>-4749</v>
      </c>
      <c r="G79" s="27">
        <f>+C79-(C$7+F79*C$8)</f>
        <v>4.0680000005522743E-2</v>
      </c>
      <c r="H79" s="27"/>
      <c r="I79" s="27"/>
      <c r="J79" s="27"/>
      <c r="K79" s="27"/>
      <c r="N79" s="27">
        <f>G79</f>
        <v>4.0680000005522743E-2</v>
      </c>
      <c r="O79" s="27"/>
      <c r="Q79" s="27">
        <f>+E$11+E$12*F79</f>
        <v>7.944543254572814E-2</v>
      </c>
      <c r="R79" s="113">
        <f>C79-15018.5</f>
        <v>25345.169000000002</v>
      </c>
      <c r="W79" s="3">
        <v>1</v>
      </c>
    </row>
    <row r="80" spans="1:23" x14ac:dyDescent="0.2">
      <c r="A80" s="27" t="s">
        <v>54</v>
      </c>
      <c r="C80" s="26">
        <v>40725.485999999997</v>
      </c>
      <c r="D80" s="26"/>
      <c r="E80" s="1">
        <f>+(C80-C$7)/C$8</f>
        <v>-4452.9583087898436</v>
      </c>
      <c r="F80" s="1">
        <f>ROUND(2*E80,0)/2</f>
        <v>-4453</v>
      </c>
      <c r="G80" s="1">
        <f>+C80-(C$7+F80*C$8)</f>
        <v>5.0960000000486616E-2</v>
      </c>
      <c r="J80" s="1">
        <f>G80</f>
        <v>5.0960000000486616E-2</v>
      </c>
      <c r="O80" s="1">
        <f>+C$11+C$12*$F80</f>
        <v>-0.45352986201538747</v>
      </c>
      <c r="R80" s="114">
        <f>C80-15018.5</f>
        <v>25706.985999999997</v>
      </c>
      <c r="V80" s="1">
        <v>3460</v>
      </c>
      <c r="W80" s="1">
        <v>-3.620000000228174E-2</v>
      </c>
    </row>
    <row r="81" spans="1:23" x14ac:dyDescent="0.2">
      <c r="A81" s="27" t="s">
        <v>55</v>
      </c>
      <c r="C81" s="26">
        <v>40988.273000000001</v>
      </c>
      <c r="D81" s="26"/>
      <c r="E81" s="1">
        <f>+(C81-C$7)/C$8</f>
        <v>-4237.9679625629933</v>
      </c>
      <c r="F81" s="1">
        <f>ROUND(2*E81,0)/2</f>
        <v>-4238</v>
      </c>
      <c r="G81" s="1">
        <f>+C81-(C$7+F81*C$8)</f>
        <v>3.9160000000265427E-2</v>
      </c>
      <c r="J81" s="1">
        <f>G81</f>
        <v>3.9160000000265427E-2</v>
      </c>
      <c r="O81" s="1">
        <f>+C$11+C$12*$F81</f>
        <v>-0.46052286144090615</v>
      </c>
      <c r="R81" s="114">
        <f>C81-15018.5</f>
        <v>25969.773000000001</v>
      </c>
      <c r="V81" s="1">
        <v>3558</v>
      </c>
      <c r="W81" s="1">
        <v>-4.056000000127824E-2</v>
      </c>
    </row>
    <row r="82" spans="1:23" x14ac:dyDescent="0.2">
      <c r="A82" s="27" t="s">
        <v>56</v>
      </c>
      <c r="C82" s="26">
        <v>41027.392999999996</v>
      </c>
      <c r="D82" s="26"/>
      <c r="E82" s="1">
        <f>+(C82-C$7)/C$8</f>
        <v>-4205.9632502127124</v>
      </c>
      <c r="F82" s="1">
        <f>ROUND(2*E82,0)/2</f>
        <v>-4206</v>
      </c>
      <c r="G82" s="1">
        <f>+C82-(C$7+F82*C$8)</f>
        <v>4.492000000027474E-2</v>
      </c>
      <c r="J82" s="1">
        <f>G82</f>
        <v>4.492000000027474E-2</v>
      </c>
      <c r="O82" s="1">
        <f>+C$11+C$12*$F82</f>
        <v>-0.46156367996005315</v>
      </c>
      <c r="R82" s="114">
        <f>C82-15018.5</f>
        <v>26008.892999999996</v>
      </c>
      <c r="V82" s="1">
        <v>3558</v>
      </c>
      <c r="W82" s="1">
        <v>-3.8560000000870787E-2</v>
      </c>
    </row>
    <row r="83" spans="1:23" x14ac:dyDescent="0.2">
      <c r="A83" s="27" t="s">
        <v>56</v>
      </c>
      <c r="C83" s="26">
        <v>41028.608999999997</v>
      </c>
      <c r="D83" s="26"/>
      <c r="E83" s="1">
        <f>+(C83-C$7)/C$8</f>
        <v>-4204.9684207081636</v>
      </c>
      <c r="F83" s="1">
        <f>ROUND(2*E83,0)/2</f>
        <v>-4205</v>
      </c>
      <c r="G83" s="1">
        <f>+C83-(C$7+F83*C$8)</f>
        <v>3.8599999999860302E-2</v>
      </c>
      <c r="J83" s="1">
        <f>G83</f>
        <v>3.8599999999860302E-2</v>
      </c>
      <c r="O83" s="1">
        <f>+C$11+C$12*$F83</f>
        <v>-0.46159620553877651</v>
      </c>
      <c r="R83" s="114">
        <f>C83-15018.5</f>
        <v>26010.108999999997</v>
      </c>
      <c r="V83" s="1">
        <v>3558</v>
      </c>
      <c r="W83" s="1">
        <v>-3.5560000003897585E-2</v>
      </c>
    </row>
    <row r="84" spans="1:23" x14ac:dyDescent="0.2">
      <c r="A84" s="24" t="s">
        <v>57</v>
      </c>
      <c r="B84" s="24" t="s">
        <v>48</v>
      </c>
      <c r="C84" s="25">
        <v>41050.601000000002</v>
      </c>
      <c r="D84" s="26"/>
      <c r="E84" s="27">
        <f>+(C84-C$7)/C$8</f>
        <v>-4186.9764055239193</v>
      </c>
      <c r="F84" s="27">
        <f>ROUND(2*E84,0)/2</f>
        <v>-4187</v>
      </c>
      <c r="G84" s="27">
        <f>+C84-(C$7+F84*C$8)</f>
        <v>2.8840000006312039E-2</v>
      </c>
      <c r="H84" s="27"/>
      <c r="I84" s="27"/>
      <c r="J84" s="27"/>
      <c r="K84" s="27"/>
      <c r="N84" s="27">
        <f>G84</f>
        <v>2.8840000006312039E-2</v>
      </c>
      <c r="O84" s="27"/>
      <c r="Q84" s="27">
        <f>+E$11+E$12*F84</f>
        <v>7.1095102403485572E-2</v>
      </c>
      <c r="R84" s="113">
        <f>C84-15018.5</f>
        <v>26032.101000000002</v>
      </c>
      <c r="W84" s="3">
        <v>1</v>
      </c>
    </row>
    <row r="85" spans="1:23" x14ac:dyDescent="0.2">
      <c r="A85" s="27" t="s">
        <v>58</v>
      </c>
      <c r="C85" s="26">
        <v>41215.610999999997</v>
      </c>
      <c r="D85" s="26"/>
      <c r="E85" s="1">
        <f>+(C85-C$7)/C$8</f>
        <v>-4051.9790234963039</v>
      </c>
      <c r="F85" s="1">
        <f>ROUND(2*E85,0)/2</f>
        <v>-4052</v>
      </c>
      <c r="G85" s="1">
        <f>+C85-(C$7+F85*C$8)</f>
        <v>2.5639999999839347E-2</v>
      </c>
      <c r="J85" s="1">
        <f>G85</f>
        <v>2.5639999999839347E-2</v>
      </c>
      <c r="O85" s="1">
        <f>+C$11+C$12*$F85</f>
        <v>-0.46657261908344794</v>
      </c>
      <c r="R85" s="114">
        <f>C85-15018.5</f>
        <v>26197.110999999997</v>
      </c>
      <c r="V85" s="1">
        <v>3630</v>
      </c>
      <c r="W85" s="1">
        <v>-4.0600000000267755E-2</v>
      </c>
    </row>
    <row r="86" spans="1:23" x14ac:dyDescent="0.2">
      <c r="A86" s="27" t="s">
        <v>59</v>
      </c>
      <c r="C86" s="26">
        <v>41302.406000000003</v>
      </c>
      <c r="D86" s="26"/>
      <c r="E86" s="1">
        <f>+(C86-C$7)/C$8</f>
        <v>-3980.9706132600272</v>
      </c>
      <c r="F86" s="1">
        <f>ROUND(2*E86,0)/2</f>
        <v>-3981</v>
      </c>
      <c r="G86" s="1">
        <f>+C86-(C$7+F86*C$8)</f>
        <v>3.5920000002079178E-2</v>
      </c>
      <c r="J86" s="1">
        <f>G86</f>
        <v>3.5920000002079178E-2</v>
      </c>
      <c r="R86" s="114">
        <f>C86-15018.5</f>
        <v>26283.906000000003</v>
      </c>
      <c r="V86" s="1">
        <v>3873</v>
      </c>
      <c r="W86" s="1">
        <v>-5.1359999997657724E-2</v>
      </c>
    </row>
    <row r="87" spans="1:23" x14ac:dyDescent="0.2">
      <c r="A87" s="28" t="s">
        <v>60</v>
      </c>
      <c r="B87" s="32"/>
      <c r="C87" s="33">
        <v>41351.298999999999</v>
      </c>
      <c r="D87" s="34"/>
      <c r="E87" s="1">
        <f>+(C87-C$7)/C$8</f>
        <v>-3940.9704496367563</v>
      </c>
      <c r="F87" s="1">
        <f>ROUND(2*E87,0)/2</f>
        <v>-3941</v>
      </c>
      <c r="G87" s="1">
        <f>+C87-(C$7+F87*C$8)</f>
        <v>3.6119999997026753E-2</v>
      </c>
      <c r="L87" s="1">
        <f>G87</f>
        <v>3.6119999997026753E-2</v>
      </c>
      <c r="R87" s="114">
        <f>C87-15018.5</f>
        <v>26332.798999999999</v>
      </c>
      <c r="V87" s="1">
        <v>3886</v>
      </c>
      <c r="W87" s="1">
        <v>-3.8520000001881272E-2</v>
      </c>
    </row>
    <row r="88" spans="1:23" x14ac:dyDescent="0.2">
      <c r="A88" s="27" t="s">
        <v>61</v>
      </c>
      <c r="C88" s="26">
        <v>41379.411</v>
      </c>
      <c r="D88" s="26"/>
      <c r="E88" s="1">
        <f>+(C88-C$7)/C$8</f>
        <v>-3917.9715622750173</v>
      </c>
      <c r="F88" s="1">
        <f>ROUND(2*E88,0)/2</f>
        <v>-3918</v>
      </c>
      <c r="G88" s="1">
        <f>+C88-(C$7+F88*C$8)</f>
        <v>3.4760000002279412E-2</v>
      </c>
      <c r="J88" s="1">
        <f>G88</f>
        <v>3.4760000002279412E-2</v>
      </c>
      <c r="R88" s="114">
        <f>C88-15018.5</f>
        <v>26360.911</v>
      </c>
      <c r="V88" s="1">
        <v>3905</v>
      </c>
      <c r="W88" s="1">
        <v>-4.860000000189757E-2</v>
      </c>
    </row>
    <row r="89" spans="1:23" x14ac:dyDescent="0.2">
      <c r="A89" s="27" t="s">
        <v>61</v>
      </c>
      <c r="C89" s="26">
        <v>41390.406999999999</v>
      </c>
      <c r="D89" s="26"/>
      <c r="E89" s="1">
        <f>+(C89-C$7)/C$8</f>
        <v>-3908.9755546828978</v>
      </c>
      <c r="F89" s="1">
        <f>ROUND(2*E89,0)/2</f>
        <v>-3909</v>
      </c>
      <c r="G89" s="1">
        <f>+C89-(C$7+F89*C$8)</f>
        <v>2.9880000001867302E-2</v>
      </c>
      <c r="J89" s="1">
        <f>G89</f>
        <v>2.9880000001867302E-2</v>
      </c>
      <c r="R89" s="114">
        <f>C89-15018.5</f>
        <v>26371.906999999999</v>
      </c>
      <c r="V89" s="1">
        <v>4117</v>
      </c>
      <c r="W89" s="1">
        <v>-5.5440000003727619E-2</v>
      </c>
    </row>
    <row r="90" spans="1:23" x14ac:dyDescent="0.2">
      <c r="A90" s="28" t="s">
        <v>62</v>
      </c>
      <c r="B90" s="32"/>
      <c r="C90" s="33">
        <v>41395.292999999998</v>
      </c>
      <c r="D90" s="33">
        <v>5.0000000000000001E-3</v>
      </c>
      <c r="E90" s="1">
        <f>+(C90-C$7)/C$8</f>
        <v>-3904.9782381045893</v>
      </c>
      <c r="F90" s="1">
        <f>ROUND(2*E90,0)/2</f>
        <v>-3905</v>
      </c>
      <c r="G90" s="1">
        <f>+C90-(C$7+F90*C$8)</f>
        <v>2.659999999741558E-2</v>
      </c>
      <c r="L90" s="1">
        <f>G90</f>
        <v>2.659999999741558E-2</v>
      </c>
      <c r="R90" s="114">
        <f>C90-15018.5</f>
        <v>26376.792999999998</v>
      </c>
      <c r="V90" s="1">
        <v>4174</v>
      </c>
      <c r="W90" s="1">
        <v>-4.8779999997350387E-2</v>
      </c>
    </row>
    <row r="91" spans="1:23" x14ac:dyDescent="0.2">
      <c r="A91" s="27" t="s">
        <v>63</v>
      </c>
      <c r="C91" s="26">
        <v>41401.423000000003</v>
      </c>
      <c r="D91" s="26"/>
      <c r="E91" s="1">
        <f>+(C91-C$7)/C$8</f>
        <v>-3899.9631847633982</v>
      </c>
      <c r="F91" s="1">
        <f>ROUND(2*E91,0)/2</f>
        <v>-3900</v>
      </c>
      <c r="G91" s="1">
        <f>+C91-(C$7+F91*C$8)</f>
        <v>4.5000000005529728E-2</v>
      </c>
      <c r="J91" s="1">
        <f>G91</f>
        <v>4.5000000005529728E-2</v>
      </c>
      <c r="R91" s="114">
        <f>C91-15018.5</f>
        <v>26382.923000000003</v>
      </c>
      <c r="V91" s="1">
        <v>5350</v>
      </c>
      <c r="W91" s="1">
        <v>-6.7200000004959293E-2</v>
      </c>
    </row>
    <row r="92" spans="1:23" x14ac:dyDescent="0.2">
      <c r="A92" s="27" t="s">
        <v>63</v>
      </c>
      <c r="C92" s="26">
        <v>41434.406999999999</v>
      </c>
      <c r="D92" s="26"/>
      <c r="E92" s="1">
        <f>+(C92-C$7)/C$8</f>
        <v>-3872.9784344525165</v>
      </c>
      <c r="F92" s="1">
        <f>ROUND(2*E92,0)/2</f>
        <v>-3873</v>
      </c>
      <c r="G92" s="1">
        <f>+C92-(C$7+F92*C$8)</f>
        <v>2.6359999996202532E-2</v>
      </c>
      <c r="J92" s="1">
        <f>G92</f>
        <v>2.6359999996202532E-2</v>
      </c>
      <c r="R92" s="114">
        <f>C92-15018.5</f>
        <v>26415.906999999999</v>
      </c>
      <c r="V92" s="1">
        <v>5380</v>
      </c>
      <c r="W92" s="1">
        <v>-6.7799999997077975E-2</v>
      </c>
    </row>
    <row r="93" spans="1:23" x14ac:dyDescent="0.2">
      <c r="A93" s="27" t="s">
        <v>63</v>
      </c>
      <c r="C93" s="26">
        <v>41434.409</v>
      </c>
      <c r="D93" s="26"/>
      <c r="E93" s="1">
        <f>+(C93-C$7)/C$8</f>
        <v>-3872.9767982197786</v>
      </c>
      <c r="F93" s="1">
        <f>ROUND(2*E93,0)/2</f>
        <v>-3873</v>
      </c>
      <c r="G93" s="1">
        <f>+C93-(C$7+F93*C$8)</f>
        <v>2.8359999996609986E-2</v>
      </c>
      <c r="J93" s="1">
        <f>G93</f>
        <v>2.8359999996609986E-2</v>
      </c>
      <c r="R93" s="114">
        <f>C93-15018.5</f>
        <v>26415.909</v>
      </c>
      <c r="V93" s="1">
        <v>5614</v>
      </c>
      <c r="W93" s="1">
        <v>-6.648000000132015E-2</v>
      </c>
    </row>
    <row r="94" spans="1:23" x14ac:dyDescent="0.2">
      <c r="A94" s="24" t="s">
        <v>64</v>
      </c>
      <c r="B94" s="24" t="s">
        <v>48</v>
      </c>
      <c r="C94" s="25">
        <v>41748.546000000002</v>
      </c>
      <c r="D94" s="26"/>
      <c r="E94" s="27">
        <f>+(C94-C$7)/C$8</f>
        <v>-3615.976176451336</v>
      </c>
      <c r="F94" s="27">
        <f>ROUND(2*E94,0)/2</f>
        <v>-3616</v>
      </c>
      <c r="G94" s="27">
        <f>+C94-(C$7+F94*C$8)</f>
        <v>2.9120000006514601E-2</v>
      </c>
      <c r="H94" s="27"/>
      <c r="I94" s="27"/>
      <c r="J94" s="27"/>
      <c r="K94" s="27"/>
      <c r="N94" s="27">
        <f>G94</f>
        <v>2.9120000006514601E-2</v>
      </c>
      <c r="O94" s="27"/>
      <c r="Q94" s="27">
        <f>+E$11+E$12*F94</f>
        <v>6.2611048113057621E-2</v>
      </c>
      <c r="R94" s="113">
        <f>C94-15018.5</f>
        <v>26730.046000000002</v>
      </c>
      <c r="W94" s="3">
        <v>1</v>
      </c>
    </row>
    <row r="95" spans="1:23" x14ac:dyDescent="0.2">
      <c r="A95" s="27" t="s">
        <v>65</v>
      </c>
      <c r="C95" s="26">
        <v>41753.438000000002</v>
      </c>
      <c r="D95" s="26"/>
      <c r="E95" s="1">
        <f>+(C95-C$7)/C$8</f>
        <v>-3611.973951174813</v>
      </c>
      <c r="F95" s="1">
        <f>ROUND(2*E95,0)/2</f>
        <v>-3612</v>
      </c>
      <c r="G95" s="1">
        <f>+C95-(C$7+F95*C$8)</f>
        <v>3.184000000328524E-2</v>
      </c>
      <c r="J95" s="1">
        <f>G95</f>
        <v>3.184000000328524E-2</v>
      </c>
      <c r="R95" s="114">
        <f>C95-15018.5</f>
        <v>26734.938000000002</v>
      </c>
      <c r="V95" s="1">
        <v>5629</v>
      </c>
      <c r="W95" s="1">
        <v>-7.2479999995266553E-2</v>
      </c>
    </row>
    <row r="96" spans="1:23" x14ac:dyDescent="0.2">
      <c r="A96" s="27" t="s">
        <v>65</v>
      </c>
      <c r="C96" s="26">
        <v>41764.430999999997</v>
      </c>
      <c r="D96" s="26"/>
      <c r="E96" s="1">
        <f>+(C96-C$7)/C$8</f>
        <v>-3602.980397931804</v>
      </c>
      <c r="F96" s="1">
        <f>ROUND(2*E96,0)/2</f>
        <v>-3603</v>
      </c>
      <c r="G96" s="1">
        <f>+C96-(C$7+F96*C$8)</f>
        <v>2.3959999998623971E-2</v>
      </c>
      <c r="J96" s="1">
        <f>G96</f>
        <v>2.3959999998623971E-2</v>
      </c>
      <c r="R96" s="114">
        <f>C96-15018.5</f>
        <v>26745.930999999997</v>
      </c>
    </row>
    <row r="97" spans="1:23" x14ac:dyDescent="0.2">
      <c r="A97" s="24" t="s">
        <v>64</v>
      </c>
      <c r="B97" s="24" t="s">
        <v>48</v>
      </c>
      <c r="C97" s="25">
        <v>41765.661999999997</v>
      </c>
      <c r="D97" s="26"/>
      <c r="E97" s="27">
        <f>+(C97-C$7)/C$8</f>
        <v>-3601.9732966817223</v>
      </c>
      <c r="F97" s="27">
        <f>ROUND(2*E97,0)/2</f>
        <v>-3602</v>
      </c>
      <c r="G97" s="27">
        <f>+C97-(C$7+F97*C$8)</f>
        <v>3.2639999997627456E-2</v>
      </c>
      <c r="H97" s="27"/>
      <c r="I97" s="27"/>
      <c r="J97" s="27"/>
      <c r="K97" s="27"/>
      <c r="N97" s="27">
        <f>G97</f>
        <v>3.2639999997627456E-2</v>
      </c>
      <c r="O97" s="27"/>
      <c r="Q97" s="27">
        <f>+E$11+E$12*F97</f>
        <v>6.2403032771435926E-2</v>
      </c>
      <c r="R97" s="113">
        <f>C97-15018.5</f>
        <v>26747.161999999997</v>
      </c>
      <c r="W97" s="3">
        <v>1</v>
      </c>
    </row>
    <row r="98" spans="1:23" x14ac:dyDescent="0.2">
      <c r="A98" s="27" t="s">
        <v>66</v>
      </c>
      <c r="C98" s="26">
        <v>41819.447999999997</v>
      </c>
      <c r="D98" s="26"/>
      <c r="E98" s="1">
        <f>+(C98-C$7)/C$8</f>
        <v>-3557.9700896655563</v>
      </c>
      <c r="F98" s="1">
        <f>ROUND(2*E98,0)/2</f>
        <v>-3558</v>
      </c>
      <c r="G98" s="1">
        <f>+C98-(C$7+F98*C$8)</f>
        <v>3.6560000000463333E-2</v>
      </c>
      <c r="J98" s="1">
        <f>G98</f>
        <v>3.6560000000463333E-2</v>
      </c>
      <c r="R98" s="114">
        <f>C98-15018.5</f>
        <v>26800.947999999997</v>
      </c>
    </row>
    <row r="99" spans="1:23" x14ac:dyDescent="0.2">
      <c r="A99" s="27" t="s">
        <v>66</v>
      </c>
      <c r="C99" s="26">
        <v>41830.447999999997</v>
      </c>
      <c r="D99" s="26"/>
      <c r="E99" s="1">
        <f>+(C99-C$7)/C$8</f>
        <v>-3548.9708096079607</v>
      </c>
      <c r="F99" s="1">
        <f>ROUND(2*E99,0)/2</f>
        <v>-3549</v>
      </c>
      <c r="G99" s="1">
        <f>+C99-(C$7+F99*C$8)</f>
        <v>3.5679999993590172E-2</v>
      </c>
      <c r="J99" s="1">
        <f>G99</f>
        <v>3.5679999993590172E-2</v>
      </c>
      <c r="R99" s="114">
        <f>C99-15018.5</f>
        <v>26811.947999999997</v>
      </c>
    </row>
    <row r="100" spans="1:23" x14ac:dyDescent="0.2">
      <c r="A100" s="24" t="s">
        <v>67</v>
      </c>
      <c r="B100" s="24" t="s">
        <v>48</v>
      </c>
      <c r="C100" s="25">
        <v>42073.678</v>
      </c>
      <c r="D100" s="26"/>
      <c r="E100" s="27">
        <f>+(C100-C$7)/C$8</f>
        <v>-3349.9803652071464</v>
      </c>
      <c r="F100" s="27">
        <f>ROUND(2*E100,0)/2</f>
        <v>-3350</v>
      </c>
      <c r="G100" s="27">
        <f>+C100-(C$7+F100*C$8)</f>
        <v>2.3999999997613486E-2</v>
      </c>
      <c r="H100" s="27"/>
      <c r="I100" s="27"/>
      <c r="J100" s="27"/>
      <c r="K100" s="27"/>
      <c r="N100" s="27">
        <f>G100</f>
        <v>2.3999999997613486E-2</v>
      </c>
      <c r="O100" s="27"/>
      <c r="Q100" s="27">
        <f>+E$11+E$12*F100</f>
        <v>5.8658756622245303E-2</v>
      </c>
      <c r="R100" s="113">
        <f>C100-15018.5</f>
        <v>27055.178</v>
      </c>
      <c r="W100" s="3">
        <v>1</v>
      </c>
    </row>
    <row r="101" spans="1:23" x14ac:dyDescent="0.2">
      <c r="A101" s="27" t="s">
        <v>68</v>
      </c>
      <c r="C101" s="26">
        <v>42105.462</v>
      </c>
      <c r="D101" s="26"/>
      <c r="E101" s="1">
        <f>+(C101-C$7)/C$8</f>
        <v>-3323.9773545389094</v>
      </c>
      <c r="F101" s="1">
        <f>ROUND(2*E101,0)/2</f>
        <v>-3324</v>
      </c>
      <c r="G101" s="1">
        <f>+C101-(C$7+F101*C$8)</f>
        <v>2.7679999999236315E-2</v>
      </c>
      <c r="J101" s="1">
        <f>G101</f>
        <v>2.7679999999236315E-2</v>
      </c>
      <c r="R101" s="114">
        <f>C101-15018.5</f>
        <v>27086.962</v>
      </c>
    </row>
    <row r="102" spans="1:23" x14ac:dyDescent="0.2">
      <c r="A102" s="27" t="s">
        <v>68</v>
      </c>
      <c r="C102" s="26">
        <v>42132.358999999997</v>
      </c>
      <c r="D102" s="26"/>
      <c r="E102" s="1">
        <f>+(C102-C$7)/C$8</f>
        <v>-3301.972478565353</v>
      </c>
      <c r="F102" s="1">
        <f>ROUND(2*E102,0)/2</f>
        <v>-3302</v>
      </c>
      <c r="G102" s="1">
        <f>+C102-(C$7+F102*C$8)</f>
        <v>3.3639999994193204E-2</v>
      </c>
      <c r="J102" s="1">
        <f>G102</f>
        <v>3.3639999994193204E-2</v>
      </c>
      <c r="R102" s="114">
        <f>C102-15018.5</f>
        <v>27113.858999999997</v>
      </c>
    </row>
    <row r="103" spans="1:23" x14ac:dyDescent="0.2">
      <c r="A103" s="27" t="s">
        <v>68</v>
      </c>
      <c r="C103" s="26">
        <v>42132.362000000001</v>
      </c>
      <c r="D103" s="26"/>
      <c r="E103" s="1">
        <f>+(C103-C$7)/C$8</f>
        <v>-3301.970024216243</v>
      </c>
      <c r="F103" s="1">
        <f>ROUND(2*E103,0)/2</f>
        <v>-3302</v>
      </c>
      <c r="G103" s="1">
        <f>+C103-(C$7+F103*C$8)</f>
        <v>3.6639999998442363E-2</v>
      </c>
      <c r="J103" s="1">
        <f>G103</f>
        <v>3.6639999998442363E-2</v>
      </c>
      <c r="R103" s="114">
        <f>C103-15018.5</f>
        <v>27113.862000000001</v>
      </c>
    </row>
    <row r="104" spans="1:23" x14ac:dyDescent="0.2">
      <c r="A104" s="27" t="s">
        <v>69</v>
      </c>
      <c r="C104" s="26">
        <v>42149.447</v>
      </c>
      <c r="D104" s="26"/>
      <c r="E104" s="1">
        <f>+(C104-C$7)/C$8</f>
        <v>-3287.9925060540604</v>
      </c>
      <c r="F104" s="1">
        <f>ROUND(2*E104,0)/2</f>
        <v>-3288</v>
      </c>
      <c r="G104" s="1">
        <f>+C104-(C$7+F104*C$8)</f>
        <v>9.1600000014295802E-3</v>
      </c>
      <c r="J104" s="1">
        <f>G104</f>
        <v>9.1600000014295802E-3</v>
      </c>
      <c r="R104" s="114">
        <f>C104-15018.5</f>
        <v>27130.947</v>
      </c>
    </row>
    <row r="105" spans="1:23" x14ac:dyDescent="0.2">
      <c r="A105" s="27" t="s">
        <v>70</v>
      </c>
      <c r="C105" s="26">
        <v>42402.489000000001</v>
      </c>
      <c r="D105" s="26"/>
      <c r="E105" s="1">
        <f>+(C105-C$7)/C$8</f>
        <v>-3080.9747038418727</v>
      </c>
      <c r="F105" s="1">
        <f>ROUND(2*E105,0)/2</f>
        <v>-3081</v>
      </c>
      <c r="G105" s="1">
        <f>+C105-(C$7+F105*C$8)</f>
        <v>3.0920000004698522E-2</v>
      </c>
      <c r="J105" s="1">
        <f>G105</f>
        <v>3.0920000004698522E-2</v>
      </c>
      <c r="R105" s="114">
        <f>C105-15018.5</f>
        <v>27383.989000000001</v>
      </c>
    </row>
    <row r="106" spans="1:23" x14ac:dyDescent="0.2">
      <c r="A106" s="24" t="s">
        <v>71</v>
      </c>
      <c r="B106" s="24" t="s">
        <v>48</v>
      </c>
      <c r="C106" s="25">
        <v>42463.599000000002</v>
      </c>
      <c r="D106" s="26"/>
      <c r="E106" s="27">
        <f>+(C106-C$7)/C$8</f>
        <v>-3030.9796125400853</v>
      </c>
      <c r="F106" s="27">
        <f>ROUND(2*E106,0)/2</f>
        <v>-3031</v>
      </c>
      <c r="G106" s="27">
        <f>+C106-(C$7+F106*C$8)</f>
        <v>2.4920000003476162E-2</v>
      </c>
      <c r="H106" s="27"/>
      <c r="I106" s="27"/>
      <c r="J106" s="27"/>
      <c r="K106" s="27"/>
      <c r="N106" s="27">
        <f>G106</f>
        <v>2.4920000003476162E-2</v>
      </c>
      <c r="O106" s="27"/>
      <c r="Q106" s="27">
        <f>+E$11+E$12*F106</f>
        <v>5.3918978481007976E-2</v>
      </c>
      <c r="R106" s="113">
        <f>C106-15018.5</f>
        <v>27445.099000000002</v>
      </c>
      <c r="W106" s="3">
        <v>1</v>
      </c>
    </row>
    <row r="107" spans="1:23" x14ac:dyDescent="0.2">
      <c r="A107" s="24" t="s">
        <v>71</v>
      </c>
      <c r="B107" s="24" t="s">
        <v>48</v>
      </c>
      <c r="C107" s="25">
        <v>42469.707000000002</v>
      </c>
      <c r="D107" s="26"/>
      <c r="E107" s="27">
        <f>+(C107-C$7)/C$8</f>
        <v>-3025.9825577590132</v>
      </c>
      <c r="F107" s="27">
        <f>ROUND(2*E107,0)/2</f>
        <v>-3026</v>
      </c>
      <c r="G107" s="27">
        <f>+C107-(C$7+F107*C$8)</f>
        <v>2.1319999999832362E-2</v>
      </c>
      <c r="H107" s="27"/>
      <c r="I107" s="27"/>
      <c r="J107" s="27"/>
      <c r="K107" s="27"/>
      <c r="N107" s="27">
        <f>G107</f>
        <v>2.1319999999832362E-2</v>
      </c>
      <c r="O107" s="27"/>
      <c r="Q107" s="27">
        <f>+E$11+E$12*F107</f>
        <v>5.3844687287571649E-2</v>
      </c>
      <c r="R107" s="113">
        <f>C107-15018.5</f>
        <v>27451.207000000002</v>
      </c>
      <c r="W107" s="3">
        <v>1</v>
      </c>
    </row>
    <row r="108" spans="1:23" x14ac:dyDescent="0.2">
      <c r="A108" s="24" t="s">
        <v>71</v>
      </c>
      <c r="B108" s="24" t="s">
        <v>48</v>
      </c>
      <c r="C108" s="25">
        <v>42469.709000000003</v>
      </c>
      <c r="D108" s="26"/>
      <c r="E108" s="27">
        <f>+(C108-C$7)/C$8</f>
        <v>-3025.9809215262753</v>
      </c>
      <c r="F108" s="27">
        <f>ROUND(2*E108,0)/2</f>
        <v>-3026</v>
      </c>
      <c r="G108" s="27">
        <f>+C108-(C$7+F108*C$8)</f>
        <v>2.3320000000239816E-2</v>
      </c>
      <c r="H108" s="27"/>
      <c r="I108" s="27"/>
      <c r="J108" s="27"/>
      <c r="K108" s="27"/>
      <c r="N108" s="27">
        <f>G108</f>
        <v>2.3320000000239816E-2</v>
      </c>
      <c r="O108" s="27"/>
      <c r="Q108" s="27">
        <f>+E$11+E$12*F108</f>
        <v>5.3844687287571649E-2</v>
      </c>
      <c r="R108" s="113">
        <f>C108-15018.5</f>
        <v>27451.209000000003</v>
      </c>
      <c r="W108" s="3">
        <v>1</v>
      </c>
    </row>
    <row r="109" spans="1:23" x14ac:dyDescent="0.2">
      <c r="A109" s="24" t="s">
        <v>71</v>
      </c>
      <c r="B109" s="24" t="s">
        <v>48</v>
      </c>
      <c r="C109" s="25">
        <v>42474.601000000002</v>
      </c>
      <c r="D109" s="26"/>
      <c r="E109" s="27">
        <f>+(C109-C$7)/C$8</f>
        <v>-3021.9786962497519</v>
      </c>
      <c r="F109" s="27">
        <f>ROUND(2*E109,0)/2</f>
        <v>-3022</v>
      </c>
      <c r="G109" s="27">
        <f>+C109-(C$7+F109*C$8)</f>
        <v>2.6040000004286412E-2</v>
      </c>
      <c r="H109" s="27"/>
      <c r="I109" s="27"/>
      <c r="J109" s="27"/>
      <c r="K109" s="27"/>
      <c r="N109" s="27">
        <f>G109</f>
        <v>2.6040000004286412E-2</v>
      </c>
      <c r="O109" s="27"/>
      <c r="Q109" s="27">
        <f>+E$11+E$12*F109</f>
        <v>5.3785254332822593E-2</v>
      </c>
      <c r="R109" s="113">
        <f>C109-15018.5</f>
        <v>27456.101000000002</v>
      </c>
      <c r="W109" s="3">
        <v>1</v>
      </c>
    </row>
    <row r="110" spans="1:23" x14ac:dyDescent="0.2">
      <c r="A110" s="24" t="s">
        <v>71</v>
      </c>
      <c r="B110" s="24" t="s">
        <v>48</v>
      </c>
      <c r="C110" s="25">
        <v>42480.707999999999</v>
      </c>
      <c r="D110" s="26"/>
      <c r="E110" s="27">
        <f>+(C110-C$7)/C$8</f>
        <v>-3016.9824595850519</v>
      </c>
      <c r="F110" s="27">
        <f>ROUND(2*E110,0)/2</f>
        <v>-3017</v>
      </c>
      <c r="G110" s="27">
        <f>+C110-(C$7+F110*C$8)</f>
        <v>2.1439999996800907E-2</v>
      </c>
      <c r="H110" s="27"/>
      <c r="I110" s="27"/>
      <c r="J110" s="27"/>
      <c r="K110" s="27"/>
      <c r="N110" s="27">
        <f>G110</f>
        <v>2.1439999996800907E-2</v>
      </c>
      <c r="O110" s="27"/>
      <c r="Q110" s="27">
        <f>+E$11+E$12*F110</f>
        <v>5.3710963139386274E-2</v>
      </c>
      <c r="R110" s="113">
        <f>C110-15018.5</f>
        <v>27462.207999999999</v>
      </c>
      <c r="W110" s="3">
        <v>1</v>
      </c>
    </row>
    <row r="111" spans="1:23" x14ac:dyDescent="0.2">
      <c r="A111" s="24" t="s">
        <v>71</v>
      </c>
      <c r="B111" s="24" t="s">
        <v>48</v>
      </c>
      <c r="C111" s="25">
        <v>42485.595000000001</v>
      </c>
      <c r="D111" s="26"/>
      <c r="E111" s="27">
        <f>+(C111-C$7)/C$8</f>
        <v>-3012.9843248903708</v>
      </c>
      <c r="F111" s="27">
        <f>ROUND(2*E111,0)/2</f>
        <v>-3013</v>
      </c>
      <c r="G111" s="27">
        <f>+C111-(C$7+F111*C$8)</f>
        <v>1.9160000003466848E-2</v>
      </c>
      <c r="H111" s="27"/>
      <c r="I111" s="27"/>
      <c r="J111" s="27"/>
      <c r="K111" s="27"/>
      <c r="N111" s="27">
        <f>G111</f>
        <v>1.9160000003466848E-2</v>
      </c>
      <c r="O111" s="27"/>
      <c r="Q111" s="27">
        <f>+E$11+E$12*F111</f>
        <v>5.3651530184637218E-2</v>
      </c>
      <c r="R111" s="113">
        <f>C111-15018.5</f>
        <v>27467.095000000001</v>
      </c>
      <c r="W111" s="3">
        <v>1</v>
      </c>
    </row>
    <row r="112" spans="1:23" x14ac:dyDescent="0.2">
      <c r="A112" s="24" t="s">
        <v>71</v>
      </c>
      <c r="B112" s="24" t="s">
        <v>48</v>
      </c>
      <c r="C112" s="25">
        <v>42486.822</v>
      </c>
      <c r="D112" s="26"/>
      <c r="E112" s="27">
        <f>+(C112-C$7)/C$8</f>
        <v>-3011.9804961057653</v>
      </c>
      <c r="F112" s="27">
        <f>ROUND(2*E112,0)/2</f>
        <v>-3012</v>
      </c>
      <c r="G112" s="27">
        <f>+C112-(C$7+F112*C$8)</f>
        <v>2.3840000001655426E-2</v>
      </c>
      <c r="H112" s="27"/>
      <c r="I112" s="27"/>
      <c r="J112" s="27"/>
      <c r="K112" s="27"/>
      <c r="N112" s="27">
        <f>G112</f>
        <v>2.3840000001655426E-2</v>
      </c>
      <c r="O112" s="27"/>
      <c r="Q112" s="27">
        <f>+E$11+E$12*F112</f>
        <v>5.3636671945949954E-2</v>
      </c>
      <c r="R112" s="113">
        <f>C112-15018.5</f>
        <v>27468.322</v>
      </c>
      <c r="W112" s="3">
        <v>1</v>
      </c>
    </row>
    <row r="113" spans="1:28" x14ac:dyDescent="0.2">
      <c r="A113" s="24" t="s">
        <v>71</v>
      </c>
      <c r="B113" s="24" t="s">
        <v>48</v>
      </c>
      <c r="C113" s="25">
        <v>42486.822999999997</v>
      </c>
      <c r="D113" s="26"/>
      <c r="E113" s="27">
        <f>+(C113-C$7)/C$8</f>
        <v>-3011.9796779893995</v>
      </c>
      <c r="F113" s="27">
        <f>ROUND(2*E113,0)/2</f>
        <v>-3012</v>
      </c>
      <c r="G113" s="27">
        <f>+C113-(C$7+F113*C$8)</f>
        <v>2.4839999998221174E-2</v>
      </c>
      <c r="H113" s="27"/>
      <c r="I113" s="27"/>
      <c r="J113" s="27"/>
      <c r="K113" s="27"/>
      <c r="N113" s="27">
        <f>G113</f>
        <v>2.4839999998221174E-2</v>
      </c>
      <c r="O113" s="27"/>
      <c r="Q113" s="27">
        <f>+E$11+E$12*F113</f>
        <v>5.3636671945949954E-2</v>
      </c>
      <c r="R113" s="113">
        <f>C113-15018.5</f>
        <v>27468.322999999997</v>
      </c>
      <c r="W113" s="3">
        <v>1</v>
      </c>
    </row>
    <row r="114" spans="1:28" x14ac:dyDescent="0.2">
      <c r="A114" s="24" t="s">
        <v>71</v>
      </c>
      <c r="B114" s="24" t="s">
        <v>48</v>
      </c>
      <c r="C114" s="25">
        <v>42491.709000000003</v>
      </c>
      <c r="D114" s="26"/>
      <c r="E114" s="27">
        <f>+(C114-C$7)/C$8</f>
        <v>-3007.9823614110842</v>
      </c>
      <c r="F114" s="27">
        <f>ROUND(2*E114,0)/2</f>
        <v>-3008</v>
      </c>
      <c r="G114" s="27">
        <f>+C114-(C$7+F114*C$8)</f>
        <v>2.156000000104541E-2</v>
      </c>
      <c r="H114" s="27"/>
      <c r="I114" s="27"/>
      <c r="J114" s="27"/>
      <c r="K114" s="27"/>
      <c r="N114" s="27">
        <f>G114</f>
        <v>2.156000000104541E-2</v>
      </c>
      <c r="O114" s="27"/>
      <c r="Q114" s="27">
        <f>+E$11+E$12*F114</f>
        <v>5.3577238991200891E-2</v>
      </c>
      <c r="R114" s="113">
        <f>C114-15018.5</f>
        <v>27473.209000000003</v>
      </c>
      <c r="W114" s="3">
        <v>1</v>
      </c>
    </row>
    <row r="115" spans="1:28" x14ac:dyDescent="0.2">
      <c r="A115" s="24" t="s">
        <v>71</v>
      </c>
      <c r="B115" s="24" t="s">
        <v>48</v>
      </c>
      <c r="C115" s="25">
        <v>42491.716999999997</v>
      </c>
      <c r="D115" s="26"/>
      <c r="E115" s="27">
        <f>+(C115-C$7)/C$8</f>
        <v>-3007.9758164801378</v>
      </c>
      <c r="F115" s="27">
        <f>ROUND(2*E115,0)/2</f>
        <v>-3008</v>
      </c>
      <c r="G115" s="27">
        <f>+C115-(C$7+F115*C$8)</f>
        <v>2.9559999995399266E-2</v>
      </c>
      <c r="H115" s="27"/>
      <c r="I115" s="27"/>
      <c r="J115" s="27"/>
      <c r="K115" s="27"/>
      <c r="N115" s="27">
        <f>G115</f>
        <v>2.9559999995399266E-2</v>
      </c>
      <c r="O115" s="27"/>
      <c r="Q115" s="27">
        <f>+E$11+E$12*F115</f>
        <v>5.3577238991200891E-2</v>
      </c>
      <c r="R115" s="113">
        <f>C115-15018.5</f>
        <v>27473.216999999997</v>
      </c>
      <c r="W115" s="3">
        <v>1</v>
      </c>
    </row>
    <row r="116" spans="1:28" x14ac:dyDescent="0.2">
      <c r="A116" s="24" t="s">
        <v>71</v>
      </c>
      <c r="B116" s="24" t="s">
        <v>48</v>
      </c>
      <c r="C116" s="25">
        <v>42507.591999999997</v>
      </c>
      <c r="D116" s="26"/>
      <c r="E116" s="27">
        <f>+(C116-C$7)/C$8</f>
        <v>-2994.98821912429</v>
      </c>
      <c r="F116" s="27">
        <f>ROUND(2*E116,0)/2</f>
        <v>-2995</v>
      </c>
      <c r="G116" s="27">
        <f>+C116-(C$7+F116*C$8)</f>
        <v>1.4400000000023283E-2</v>
      </c>
      <c r="H116" s="27"/>
      <c r="I116" s="27"/>
      <c r="J116" s="27"/>
      <c r="K116" s="27"/>
      <c r="N116" s="27">
        <f>G116</f>
        <v>1.4400000000023283E-2</v>
      </c>
      <c r="O116" s="27"/>
      <c r="Q116" s="27">
        <f>+E$11+E$12*F116</f>
        <v>5.338408188826646E-2</v>
      </c>
      <c r="R116" s="113">
        <f>C116-15018.5</f>
        <v>27489.091999999997</v>
      </c>
      <c r="W116" s="3">
        <v>1</v>
      </c>
    </row>
    <row r="117" spans="1:28" x14ac:dyDescent="0.2">
      <c r="A117" s="24" t="s">
        <v>71</v>
      </c>
      <c r="B117" s="24" t="s">
        <v>48</v>
      </c>
      <c r="C117" s="25">
        <v>42507.597999999998</v>
      </c>
      <c r="D117" s="26"/>
      <c r="E117" s="27">
        <f>+(C117-C$7)/C$8</f>
        <v>-2994.9833104260761</v>
      </c>
      <c r="F117" s="27">
        <f>ROUND(2*E117,0)/2</f>
        <v>-2995</v>
      </c>
      <c r="G117" s="27">
        <f>+C117-(C$7+F117*C$8)</f>
        <v>2.0400000001245644E-2</v>
      </c>
      <c r="H117" s="27"/>
      <c r="I117" s="27"/>
      <c r="J117" s="27"/>
      <c r="K117" s="27"/>
      <c r="N117" s="27">
        <f>G117</f>
        <v>2.0400000001245644E-2</v>
      </c>
      <c r="O117" s="27"/>
      <c r="Q117" s="27">
        <f>+E$11+E$12*F117</f>
        <v>5.338408188826646E-2</v>
      </c>
      <c r="R117" s="113">
        <f>C117-15018.5</f>
        <v>27489.097999999998</v>
      </c>
      <c r="W117" s="3">
        <v>1</v>
      </c>
    </row>
    <row r="118" spans="1:28" x14ac:dyDescent="0.2">
      <c r="A118" s="24" t="s">
        <v>71</v>
      </c>
      <c r="B118" s="24" t="s">
        <v>48</v>
      </c>
      <c r="C118" s="25">
        <v>42518.597000000002</v>
      </c>
      <c r="D118" s="26"/>
      <c r="E118" s="27">
        <f>+(C118-C$7)/C$8</f>
        <v>-2985.9848484848467</v>
      </c>
      <c r="F118" s="27">
        <f>ROUND(2*E118,0)/2</f>
        <v>-2986</v>
      </c>
      <c r="G118" s="27">
        <f>+C118-(C$7+F118*C$8)</f>
        <v>1.8520000005082693E-2</v>
      </c>
      <c r="H118" s="27"/>
      <c r="I118" s="27"/>
      <c r="J118" s="27"/>
      <c r="K118" s="27"/>
      <c r="N118" s="27">
        <f>G118</f>
        <v>1.8520000005082693E-2</v>
      </c>
      <c r="O118" s="27"/>
      <c r="Q118" s="27">
        <f>+E$11+E$12*F118</f>
        <v>5.3250357740081078E-2</v>
      </c>
      <c r="R118" s="113">
        <f>C118-15018.5</f>
        <v>27500.097000000002</v>
      </c>
      <c r="W118" s="3">
        <v>1</v>
      </c>
    </row>
    <row r="119" spans="1:28" x14ac:dyDescent="0.2">
      <c r="A119" s="24" t="s">
        <v>71</v>
      </c>
      <c r="B119" s="24" t="s">
        <v>48</v>
      </c>
      <c r="C119" s="25">
        <v>42518.601999999999</v>
      </c>
      <c r="D119" s="26"/>
      <c r="E119" s="27">
        <f>+(C119-C$7)/C$8</f>
        <v>-2985.9807579030044</v>
      </c>
      <c r="F119" s="27">
        <f>ROUND(2*E119,0)/2</f>
        <v>-2986</v>
      </c>
      <c r="G119" s="27">
        <f>+C119-(C$7+F119*C$8)</f>
        <v>2.3520000002463348E-2</v>
      </c>
      <c r="H119" s="27"/>
      <c r="I119" s="27"/>
      <c r="J119" s="27"/>
      <c r="K119" s="27"/>
      <c r="N119" s="27">
        <f>G119</f>
        <v>2.3520000002463348E-2</v>
      </c>
      <c r="O119" s="27"/>
      <c r="Q119" s="27">
        <f>+E$11+E$12*F119</f>
        <v>5.3250357740081078E-2</v>
      </c>
      <c r="R119" s="113">
        <f>C119-15018.5</f>
        <v>27500.101999999999</v>
      </c>
      <c r="W119" s="3">
        <v>1</v>
      </c>
    </row>
    <row r="120" spans="1:28" x14ac:dyDescent="0.2">
      <c r="A120" s="24" t="s">
        <v>71</v>
      </c>
      <c r="B120" s="24" t="s">
        <v>48</v>
      </c>
      <c r="C120" s="25">
        <v>42529.599999999999</v>
      </c>
      <c r="D120" s="26"/>
      <c r="E120" s="27">
        <f>+(C120-C$7)/C$8</f>
        <v>-2976.9831140781471</v>
      </c>
      <c r="F120" s="27">
        <f>ROUND(2*E120,0)/2</f>
        <v>-2977</v>
      </c>
      <c r="G120" s="27">
        <f>+C120-(C$7+F120*C$8)</f>
        <v>2.0640000002458692E-2</v>
      </c>
      <c r="H120" s="27"/>
      <c r="I120" s="27"/>
      <c r="J120" s="27"/>
      <c r="K120" s="27"/>
      <c r="N120" s="27">
        <f>G120</f>
        <v>2.0640000002458692E-2</v>
      </c>
      <c r="O120" s="27"/>
      <c r="Q120" s="27">
        <f>+E$11+E$12*F120</f>
        <v>5.3116633591895696E-2</v>
      </c>
      <c r="R120" s="113">
        <f>C120-15018.5</f>
        <v>27511.1</v>
      </c>
      <c r="W120" s="3">
        <v>1</v>
      </c>
    </row>
    <row r="121" spans="1:28" x14ac:dyDescent="0.2">
      <c r="A121" s="27" t="s">
        <v>73</v>
      </c>
      <c r="C121" s="26">
        <v>42561.383999999998</v>
      </c>
      <c r="D121" s="26"/>
      <c r="E121" s="1">
        <f>+(C121-C$7)/C$8</f>
        <v>-2950.98010340991</v>
      </c>
      <c r="F121" s="1">
        <f>ROUND(2*E121,0)/2</f>
        <v>-2951</v>
      </c>
      <c r="G121" s="1">
        <f>+C121-(C$7+F121*C$8)</f>
        <v>2.4319999996805564E-2</v>
      </c>
      <c r="J121" s="1">
        <f>G121</f>
        <v>2.4319999996805564E-2</v>
      </c>
      <c r="R121" s="114">
        <f>C121-15018.5</f>
        <v>27542.883999999998</v>
      </c>
    </row>
    <row r="122" spans="1:28" x14ac:dyDescent="0.2">
      <c r="A122" s="27" t="s">
        <v>74</v>
      </c>
      <c r="C122" s="26">
        <v>42572.374000000003</v>
      </c>
      <c r="D122" s="26"/>
      <c r="E122" s="1">
        <f>+(C122-C$7)/C$8</f>
        <v>-2941.9890045159991</v>
      </c>
      <c r="F122" s="1">
        <f>ROUND(2*E122,0)/2</f>
        <v>-2942</v>
      </c>
      <c r="G122" s="1">
        <f>+C122-(C$7+F122*C$8)</f>
        <v>1.344000000244705E-2</v>
      </c>
      <c r="J122" s="1">
        <f>G122</f>
        <v>1.344000000244705E-2</v>
      </c>
      <c r="R122" s="114">
        <f>C122-15018.5</f>
        <v>27553.874000000003</v>
      </c>
    </row>
    <row r="123" spans="1:28" x14ac:dyDescent="0.2">
      <c r="A123" s="27" t="s">
        <v>74</v>
      </c>
      <c r="C123" s="26">
        <v>42572.379000000001</v>
      </c>
      <c r="D123" s="26"/>
      <c r="E123" s="1">
        <f>+(C123-C$7)/C$8</f>
        <v>-2941.9849139341568</v>
      </c>
      <c r="F123" s="1">
        <f>ROUND(2*E123,0)/2</f>
        <v>-2942</v>
      </c>
      <c r="G123" s="1">
        <f>+C123-(C$7+F123*C$8)</f>
        <v>1.8439999999827705E-2</v>
      </c>
      <c r="J123" s="1">
        <f>G123</f>
        <v>1.8439999999827705E-2</v>
      </c>
      <c r="R123" s="114">
        <f>C123-15018.5</f>
        <v>27553.879000000001</v>
      </c>
    </row>
    <row r="124" spans="1:28" x14ac:dyDescent="0.2">
      <c r="A124" s="27" t="s">
        <v>75</v>
      </c>
      <c r="C124" s="26">
        <v>42815.614999999998</v>
      </c>
      <c r="D124" s="26"/>
      <c r="E124" s="1">
        <f>+(C124-C$7)/C$8</f>
        <v>-2742.9895608351344</v>
      </c>
      <c r="F124" s="1">
        <f>ROUND(2*E124,0)/2</f>
        <v>-2743</v>
      </c>
      <c r="G124" s="1">
        <f>+C124-(C$7+F124*C$8)</f>
        <v>1.2759999997797422E-2</v>
      </c>
      <c r="I124" s="1">
        <f>G124</f>
        <v>1.2759999997797422E-2</v>
      </c>
      <c r="R124" s="114">
        <f>C124-15018.5</f>
        <v>27797.114999999998</v>
      </c>
    </row>
    <row r="125" spans="1:28" x14ac:dyDescent="0.2">
      <c r="A125" s="27" t="s">
        <v>76</v>
      </c>
      <c r="C125" s="26">
        <v>42830.281000000003</v>
      </c>
      <c r="D125" s="26"/>
      <c r="E125" s="1">
        <f>+(C125-C$7)/C$8</f>
        <v>-2730.9910661692493</v>
      </c>
      <c r="F125" s="1">
        <f>ROUND(2*E125,0)/2</f>
        <v>-2731</v>
      </c>
      <c r="G125" s="1">
        <f>+C125-(C$7+F125*C$8)</f>
        <v>1.0920000000623986E-2</v>
      </c>
      <c r="J125" s="1">
        <f>G125</f>
        <v>1.0920000000623986E-2</v>
      </c>
      <c r="R125" s="114">
        <f>C125-15018.5</f>
        <v>27811.781000000003</v>
      </c>
    </row>
    <row r="126" spans="1:28" x14ac:dyDescent="0.2">
      <c r="A126" s="24" t="s">
        <v>77</v>
      </c>
      <c r="B126" s="24" t="s">
        <v>48</v>
      </c>
      <c r="C126" s="25">
        <v>42831.506000000001</v>
      </c>
      <c r="D126" s="26"/>
      <c r="E126" s="27">
        <f>+(C126-C$7)/C$8</f>
        <v>-2729.9888736173816</v>
      </c>
      <c r="F126" s="27">
        <f>ROUND(2*E126,0)/2</f>
        <v>-2730</v>
      </c>
      <c r="G126" s="27">
        <f>+C126-(C$7+F126*C$8)</f>
        <v>1.359999999840511E-2</v>
      </c>
      <c r="H126" s="27"/>
      <c r="I126" s="27"/>
      <c r="J126" s="27"/>
      <c r="K126" s="27"/>
      <c r="N126" s="27">
        <f>G126</f>
        <v>1.359999999840511E-2</v>
      </c>
      <c r="O126" s="27"/>
      <c r="Q126" s="27">
        <f>+E$11+E$12*F126</f>
        <v>4.9446648636141399E-2</v>
      </c>
      <c r="R126" s="113">
        <f>C126-15018.5</f>
        <v>27813.006000000001</v>
      </c>
      <c r="W126" s="3">
        <v>1</v>
      </c>
    </row>
    <row r="127" spans="1:28" x14ac:dyDescent="0.2">
      <c r="A127" s="27" t="s">
        <v>75</v>
      </c>
      <c r="C127" s="26">
        <v>42832.728999999999</v>
      </c>
      <c r="D127" s="26"/>
      <c r="E127" s="1">
        <f>+(C127-C$7)/C$8</f>
        <v>-2728.9883172982522</v>
      </c>
      <c r="F127" s="1">
        <f>ROUND(2*E127,0)/2</f>
        <v>-2729</v>
      </c>
      <c r="G127" s="1">
        <f>+C127-(C$7+F127*C$8)</f>
        <v>1.4280000003054738E-2</v>
      </c>
      <c r="I127" s="1">
        <f>G127</f>
        <v>1.4280000003054738E-2</v>
      </c>
      <c r="R127" s="114">
        <f>C127-15018.5</f>
        <v>27814.228999999999</v>
      </c>
      <c r="AB127" s="1" t="s">
        <v>72</v>
      </c>
    </row>
    <row r="128" spans="1:28" x14ac:dyDescent="0.2">
      <c r="A128" s="27" t="s">
        <v>75</v>
      </c>
      <c r="C128" s="26">
        <v>42832.735000000001</v>
      </c>
      <c r="D128" s="26"/>
      <c r="E128" s="1">
        <f>+(C128-C$7)/C$8</f>
        <v>-2728.9834086000383</v>
      </c>
      <c r="F128" s="1">
        <f>ROUND(2*E128,0)/2</f>
        <v>-2729</v>
      </c>
      <c r="G128" s="1">
        <f>+C128-(C$7+F128*C$8)</f>
        <v>2.0280000004277099E-2</v>
      </c>
      <c r="I128" s="1">
        <f>G128</f>
        <v>2.0280000004277099E-2</v>
      </c>
      <c r="R128" s="114">
        <f>C128-15018.5</f>
        <v>27814.235000000001</v>
      </c>
      <c r="AB128" s="1" t="s">
        <v>72</v>
      </c>
    </row>
    <row r="129" spans="1:28" x14ac:dyDescent="0.2">
      <c r="A129" s="27" t="s">
        <v>78</v>
      </c>
      <c r="C129" s="26">
        <v>42858.398999999998</v>
      </c>
      <c r="D129" s="26"/>
      <c r="E129" s="1">
        <f>+(C129-C$7)/C$8</f>
        <v>-2707.9872701093018</v>
      </c>
      <c r="F129" s="1">
        <f>ROUND(2*E129,0)/2</f>
        <v>-2708</v>
      </c>
      <c r="G129" s="1">
        <f>+C129-(C$7+F129*C$8)</f>
        <v>1.5559999999823049E-2</v>
      </c>
      <c r="J129" s="1">
        <f>G129</f>
        <v>1.5559999999823049E-2</v>
      </c>
      <c r="R129" s="114">
        <f>C129-15018.5</f>
        <v>27839.898999999998</v>
      </c>
    </row>
    <row r="130" spans="1:28" x14ac:dyDescent="0.2">
      <c r="A130" s="27" t="s">
        <v>75</v>
      </c>
      <c r="C130" s="26">
        <v>42859.612999999998</v>
      </c>
      <c r="D130" s="26"/>
      <c r="E130" s="1">
        <f>+(C130-C$7)/C$8</f>
        <v>-2706.9940768374909</v>
      </c>
      <c r="F130" s="1">
        <f>ROUND(2*E130,0)/2</f>
        <v>-2707</v>
      </c>
      <c r="G130" s="1">
        <f>+C130-(C$7+F130*C$8)</f>
        <v>7.2399999990011565E-3</v>
      </c>
      <c r="I130" s="1">
        <f>G130</f>
        <v>7.2399999990011565E-3</v>
      </c>
      <c r="R130" s="114">
        <f>C130-15018.5</f>
        <v>27841.112999999998</v>
      </c>
      <c r="AB130" s="1" t="s">
        <v>72</v>
      </c>
    </row>
    <row r="131" spans="1:28" x14ac:dyDescent="0.2">
      <c r="A131" s="27" t="s">
        <v>79</v>
      </c>
      <c r="C131" s="26">
        <v>42869.383999999998</v>
      </c>
      <c r="D131" s="26"/>
      <c r="E131" s="1">
        <f>+(C131-C$7)/C$8</f>
        <v>-2699.0002617972391</v>
      </c>
      <c r="F131" s="1">
        <f>ROUND(2*E131,0)/2</f>
        <v>-2699</v>
      </c>
      <c r="G131" s="1">
        <f>+C131-(C$7+F131*C$8)</f>
        <v>-3.1999999919207767E-4</v>
      </c>
      <c r="J131" s="1">
        <f>G131</f>
        <v>-3.1999999919207767E-4</v>
      </c>
      <c r="R131" s="114">
        <f>C131-15018.5</f>
        <v>27850.883999999998</v>
      </c>
    </row>
    <row r="132" spans="1:28" x14ac:dyDescent="0.2">
      <c r="A132" s="24" t="s">
        <v>77</v>
      </c>
      <c r="B132" s="24" t="s">
        <v>48</v>
      </c>
      <c r="C132" s="25">
        <v>42869.406000000003</v>
      </c>
      <c r="D132" s="26"/>
      <c r="E132" s="27">
        <f>+(C132-C$7)/C$8</f>
        <v>-2698.9822632371202</v>
      </c>
      <c r="F132" s="27">
        <f>ROUND(2*E132,0)/2</f>
        <v>-2699</v>
      </c>
      <c r="G132" s="27">
        <f>+C132-(C$7+F132*C$8)</f>
        <v>2.1680000005289912E-2</v>
      </c>
      <c r="H132" s="27"/>
      <c r="I132" s="27"/>
      <c r="J132" s="27"/>
      <c r="K132" s="27"/>
      <c r="N132" s="27">
        <f>G132</f>
        <v>2.1680000005289912E-2</v>
      </c>
      <c r="O132" s="27"/>
      <c r="Q132" s="27">
        <f>+E$11+E$12*F132</f>
        <v>4.8986043236836203E-2</v>
      </c>
      <c r="R132" s="113">
        <f>C132-15018.5</f>
        <v>27850.906000000003</v>
      </c>
      <c r="W132" s="3">
        <v>1</v>
      </c>
    </row>
    <row r="133" spans="1:28" x14ac:dyDescent="0.2">
      <c r="A133" s="27" t="s">
        <v>79</v>
      </c>
      <c r="C133" s="26">
        <v>42869.411</v>
      </c>
      <c r="D133" s="26"/>
      <c r="E133" s="1">
        <f>+(C133-C$7)/C$8</f>
        <v>-2698.9781726552778</v>
      </c>
      <c r="F133" s="1">
        <f>ROUND(2*E133,0)/2</f>
        <v>-2699</v>
      </c>
      <c r="G133" s="1">
        <f>+C133-(C$7+F133*C$8)</f>
        <v>2.6680000002670567E-2</v>
      </c>
      <c r="J133" s="1">
        <f>G133</f>
        <v>2.6680000002670567E-2</v>
      </c>
      <c r="R133" s="114">
        <f>C133-15018.5</f>
        <v>27850.911</v>
      </c>
    </row>
    <row r="134" spans="1:28" x14ac:dyDescent="0.2">
      <c r="A134" s="27" t="s">
        <v>79</v>
      </c>
      <c r="C134" s="26">
        <v>42870.624000000003</v>
      </c>
      <c r="D134" s="26"/>
      <c r="E134" s="1">
        <f>+(C134-C$7)/C$8</f>
        <v>-2697.9857974998331</v>
      </c>
      <c r="F134" s="1">
        <f>ROUND(2*E134,0)/2</f>
        <v>-2698</v>
      </c>
      <c r="G134" s="1">
        <f>+C134-(C$7+F134*C$8)</f>
        <v>1.7360000005282927E-2</v>
      </c>
      <c r="J134" s="1">
        <f>G134</f>
        <v>1.7360000005282927E-2</v>
      </c>
      <c r="R134" s="114">
        <f>C134-15018.5</f>
        <v>27852.124000000003</v>
      </c>
    </row>
    <row r="135" spans="1:28" x14ac:dyDescent="0.2">
      <c r="A135" s="27" t="s">
        <v>79</v>
      </c>
      <c r="C135" s="26">
        <v>42880.402999999998</v>
      </c>
      <c r="D135" s="26"/>
      <c r="E135" s="1">
        <f>+(C135-C$7)/C$8</f>
        <v>-2689.985437528635</v>
      </c>
      <c r="F135" s="1">
        <f>ROUND(2*E135,0)/2</f>
        <v>-2690</v>
      </c>
      <c r="G135" s="1">
        <f>+C135-(C$7+F135*C$8)</f>
        <v>1.780000000144355E-2</v>
      </c>
      <c r="J135" s="1">
        <f>G135</f>
        <v>1.780000000144355E-2</v>
      </c>
      <c r="R135" s="114">
        <f>C135-15018.5</f>
        <v>27861.902999999998</v>
      </c>
    </row>
    <row r="136" spans="1:28" x14ac:dyDescent="0.2">
      <c r="A136" s="27" t="s">
        <v>75</v>
      </c>
      <c r="C136" s="26">
        <v>42881.625999999997</v>
      </c>
      <c r="D136" s="26"/>
      <c r="E136" s="1">
        <f>+(C136-C$7)/C$8</f>
        <v>-2688.9848812095056</v>
      </c>
      <c r="F136" s="1">
        <f>ROUND(2*E136,0)/2</f>
        <v>-2689</v>
      </c>
      <c r="G136" s="1">
        <f>+C136-(C$7+F136*C$8)</f>
        <v>1.847999999881722E-2</v>
      </c>
      <c r="I136" s="1">
        <f>G136</f>
        <v>1.847999999881722E-2</v>
      </c>
      <c r="R136" s="114">
        <f>C136-15018.5</f>
        <v>27863.125999999997</v>
      </c>
      <c r="AB136" s="1" t="s">
        <v>72</v>
      </c>
    </row>
    <row r="137" spans="1:28" x14ac:dyDescent="0.2">
      <c r="A137" s="27" t="s">
        <v>75</v>
      </c>
      <c r="C137" s="26">
        <v>42881.627</v>
      </c>
      <c r="D137" s="26"/>
      <c r="E137" s="1">
        <f>+(C137-C$7)/C$8</f>
        <v>-2688.9840630931335</v>
      </c>
      <c r="F137" s="1">
        <f>ROUND(2*E137,0)/2</f>
        <v>-2689</v>
      </c>
      <c r="G137" s="1">
        <f>+C137-(C$7+F137*C$8)</f>
        <v>1.9480000002658926E-2</v>
      </c>
      <c r="I137" s="1">
        <f>G137</f>
        <v>1.9480000002658926E-2</v>
      </c>
      <c r="R137" s="114">
        <f>C137-15018.5</f>
        <v>27863.127</v>
      </c>
      <c r="AB137" s="1" t="s">
        <v>72</v>
      </c>
    </row>
    <row r="138" spans="1:28" x14ac:dyDescent="0.2">
      <c r="A138" s="27" t="s">
        <v>79</v>
      </c>
      <c r="C138" s="26">
        <v>42908.506999999998</v>
      </c>
      <c r="D138" s="26"/>
      <c r="E138" s="1">
        <f>+(C138-C$7)/C$8</f>
        <v>-2666.9930950978478</v>
      </c>
      <c r="F138" s="1">
        <f>ROUND(2*E138,0)/2</f>
        <v>-2667</v>
      </c>
      <c r="G138" s="1">
        <f>+C138-(C$7+F138*C$8)</f>
        <v>8.4399999977904372E-3</v>
      </c>
      <c r="J138" s="1">
        <f>G138</f>
        <v>8.4399999977904372E-3</v>
      </c>
      <c r="R138" s="114">
        <f>C138-15018.5</f>
        <v>27890.006999999998</v>
      </c>
    </row>
    <row r="139" spans="1:28" x14ac:dyDescent="0.2">
      <c r="A139" s="27" t="s">
        <v>75</v>
      </c>
      <c r="C139" s="26">
        <v>42909.74</v>
      </c>
      <c r="D139" s="26"/>
      <c r="E139" s="1">
        <f>+(C139-C$7)/C$8</f>
        <v>-2665.9843576150283</v>
      </c>
      <c r="F139" s="1">
        <f>ROUND(2*E139,0)/2</f>
        <v>-2666</v>
      </c>
      <c r="G139" s="1">
        <f>+C139-(C$7+F139*C$8)</f>
        <v>1.9119999997201376E-2</v>
      </c>
      <c r="I139" s="1">
        <f>G139</f>
        <v>1.9119999997201376E-2</v>
      </c>
      <c r="R139" s="114">
        <f>C139-15018.5</f>
        <v>27891.239999999998</v>
      </c>
      <c r="AB139" s="1" t="s">
        <v>72</v>
      </c>
    </row>
    <row r="140" spans="1:28" x14ac:dyDescent="0.2">
      <c r="A140" s="27" t="s">
        <v>79</v>
      </c>
      <c r="C140" s="26">
        <v>42913.392999999996</v>
      </c>
      <c r="D140" s="26"/>
      <c r="E140" s="1">
        <f>+(C140-C$7)/C$8</f>
        <v>-2662.9957785195388</v>
      </c>
      <c r="F140" s="1">
        <f>ROUND(2*E140,0)/2</f>
        <v>-2663</v>
      </c>
      <c r="G140" s="1">
        <f>+C140-(C$7+F140*C$8)</f>
        <v>5.1600000006146729E-3</v>
      </c>
      <c r="J140" s="1">
        <f>G140</f>
        <v>5.1600000006146729E-3</v>
      </c>
      <c r="R140" s="114">
        <f>C140-15018.5</f>
        <v>27894.892999999996</v>
      </c>
    </row>
    <row r="141" spans="1:28" x14ac:dyDescent="0.2">
      <c r="A141" s="27" t="s">
        <v>79</v>
      </c>
      <c r="C141" s="26">
        <v>42913.394</v>
      </c>
      <c r="D141" s="26"/>
      <c r="E141" s="1">
        <f>+(C141-C$7)/C$8</f>
        <v>-2662.9949604031672</v>
      </c>
      <c r="F141" s="1">
        <f>ROUND(2*E141,0)/2</f>
        <v>-2663</v>
      </c>
      <c r="G141" s="1">
        <f>+C141-(C$7+F141*C$8)</f>
        <v>6.1600000044563785E-3</v>
      </c>
      <c r="J141" s="1">
        <f>G141</f>
        <v>6.1600000044563785E-3</v>
      </c>
      <c r="R141" s="114">
        <f>C141-15018.5</f>
        <v>27894.894</v>
      </c>
    </row>
    <row r="142" spans="1:28" x14ac:dyDescent="0.2">
      <c r="A142" s="24" t="s">
        <v>251</v>
      </c>
      <c r="B142" s="24" t="s">
        <v>48</v>
      </c>
      <c r="C142" s="25">
        <v>42925.625</v>
      </c>
      <c r="D142" s="26"/>
      <c r="E142" s="27">
        <f>+(C142-C$7)/C$8</f>
        <v>-2652.98857909549</v>
      </c>
      <c r="F142" s="27">
        <f>ROUND(2*E142,0)/2</f>
        <v>-2653</v>
      </c>
      <c r="G142" s="27">
        <f>+C142-(C$7+F142*C$8)</f>
        <v>1.396000000386266E-2</v>
      </c>
      <c r="H142" s="27"/>
      <c r="I142" s="27"/>
      <c r="J142" s="27"/>
      <c r="K142" s="27"/>
      <c r="N142" s="27">
        <f>G142</f>
        <v>1.396000000386266E-2</v>
      </c>
      <c r="O142" s="27"/>
      <c r="Q142" s="27">
        <f>+E$11+E$12*F142</f>
        <v>4.8302564257222048E-2</v>
      </c>
      <c r="R142" s="113">
        <f>C142-15018.5</f>
        <v>27907.125</v>
      </c>
      <c r="W142" s="3">
        <v>1</v>
      </c>
    </row>
    <row r="143" spans="1:28" x14ac:dyDescent="0.2">
      <c r="A143" s="27" t="s">
        <v>75</v>
      </c>
      <c r="C143" s="26">
        <v>42931.737000000001</v>
      </c>
      <c r="D143" s="26"/>
      <c r="E143" s="1">
        <f>+(C143-C$7)/C$8</f>
        <v>-2647.9882518489417</v>
      </c>
      <c r="F143" s="1">
        <f>ROUND(2*E143,0)/2</f>
        <v>-2648</v>
      </c>
      <c r="G143" s="1">
        <f>+C143-(C$7+F143*C$8)</f>
        <v>1.4360000001033768E-2</v>
      </c>
      <c r="I143" s="1">
        <f>G143</f>
        <v>1.4360000001033768E-2</v>
      </c>
      <c r="R143" s="114">
        <f>C143-15018.5</f>
        <v>27913.237000000001</v>
      </c>
      <c r="AB143" s="1" t="s">
        <v>72</v>
      </c>
    </row>
    <row r="144" spans="1:28" x14ac:dyDescent="0.2">
      <c r="A144" s="27" t="s">
        <v>75</v>
      </c>
      <c r="C144" s="26">
        <v>42931.739000000001</v>
      </c>
      <c r="D144" s="26"/>
      <c r="E144" s="1">
        <f>+(C144-C$7)/C$8</f>
        <v>-2647.9866156162034</v>
      </c>
      <c r="F144" s="1">
        <f>ROUND(2*E144,0)/2</f>
        <v>-2648</v>
      </c>
      <c r="G144" s="1">
        <f>+C144-(C$7+F144*C$8)</f>
        <v>1.6360000001441222E-2</v>
      </c>
      <c r="I144" s="1">
        <f>G144</f>
        <v>1.6360000001441222E-2</v>
      </c>
      <c r="R144" s="114">
        <f>C144-15018.5</f>
        <v>27913.239000000001</v>
      </c>
      <c r="AB144" s="1" t="s">
        <v>72</v>
      </c>
    </row>
    <row r="145" spans="1:28" x14ac:dyDescent="0.2">
      <c r="A145" s="27" t="s">
        <v>79</v>
      </c>
      <c r="C145" s="26">
        <v>42935.39</v>
      </c>
      <c r="D145" s="26"/>
      <c r="E145" s="1">
        <f>+(C145-C$7)/C$8</f>
        <v>-2644.9996727534522</v>
      </c>
      <c r="F145" s="1">
        <f>ROUND(2*E145,0)/2</f>
        <v>-2645</v>
      </c>
      <c r="G145" s="1">
        <f>+C145-(C$7+F145*C$8)</f>
        <v>3.9999999717110768E-4</v>
      </c>
      <c r="J145" s="1">
        <f>G145</f>
        <v>3.9999999717110768E-4</v>
      </c>
      <c r="R145" s="114">
        <f>C145-15018.5</f>
        <v>27916.89</v>
      </c>
    </row>
    <row r="146" spans="1:28" x14ac:dyDescent="0.2">
      <c r="A146" s="27" t="s">
        <v>75</v>
      </c>
      <c r="C146" s="26">
        <v>43069.855000000003</v>
      </c>
      <c r="D146" s="26"/>
      <c r="E146" s="1">
        <f>+(C146-C$7)/C$8</f>
        <v>-2534.9916552130344</v>
      </c>
      <c r="F146" s="1">
        <f>ROUND(2*E146,0)/2</f>
        <v>-2535</v>
      </c>
      <c r="G146" s="1">
        <f>+C146-(C$7+F146*C$8)</f>
        <v>1.0200000004260801E-2</v>
      </c>
      <c r="I146" s="1">
        <f>G146</f>
        <v>1.0200000004260801E-2</v>
      </c>
      <c r="R146" s="114">
        <f>C146-15018.5</f>
        <v>28051.355000000003</v>
      </c>
      <c r="AB146" s="1" t="s">
        <v>72</v>
      </c>
    </row>
    <row r="147" spans="1:28" x14ac:dyDescent="0.2">
      <c r="A147" s="27" t="s">
        <v>75</v>
      </c>
      <c r="C147" s="26">
        <v>43069.858999999997</v>
      </c>
      <c r="D147" s="26"/>
      <c r="E147" s="1">
        <f>+(C147-C$7)/C$8</f>
        <v>-2534.9883827475642</v>
      </c>
      <c r="F147" s="1">
        <f>ROUND(2*E147,0)/2</f>
        <v>-2535</v>
      </c>
      <c r="G147" s="1">
        <f>+C147-(C$7+F147*C$8)</f>
        <v>1.419999999779975E-2</v>
      </c>
      <c r="I147" s="1">
        <f>G147</f>
        <v>1.419999999779975E-2</v>
      </c>
      <c r="R147" s="114">
        <f>C147-15018.5</f>
        <v>28051.358999999997</v>
      </c>
      <c r="AB147" s="1" t="s">
        <v>72</v>
      </c>
    </row>
    <row r="148" spans="1:28" x14ac:dyDescent="0.2">
      <c r="A148" s="27" t="s">
        <v>81</v>
      </c>
      <c r="C148" s="26">
        <v>43101.637999999999</v>
      </c>
      <c r="D148" s="26"/>
      <c r="E148" s="1">
        <f>+(C148-C$7)/C$8</f>
        <v>-2508.989462661169</v>
      </c>
      <c r="F148" s="1">
        <f>ROUND(2*E148,0)/2</f>
        <v>-2509</v>
      </c>
      <c r="G148" s="1">
        <f>+C148-(C$7+F148*C$8)</f>
        <v>1.2880000002041925E-2</v>
      </c>
      <c r="J148" s="1">
        <f>G148</f>
        <v>1.2880000002041925E-2</v>
      </c>
      <c r="R148" s="114">
        <f>C148-15018.5</f>
        <v>28083.137999999999</v>
      </c>
    </row>
    <row r="149" spans="1:28" x14ac:dyDescent="0.2">
      <c r="A149" s="27" t="s">
        <v>82</v>
      </c>
      <c r="C149" s="26">
        <v>43182.31</v>
      </c>
      <c r="D149" s="26"/>
      <c r="E149" s="1">
        <f>+(C149-C$7)/C$8</f>
        <v>-2442.9903789515033</v>
      </c>
      <c r="F149" s="1">
        <f>ROUND(2*E149,0)/2</f>
        <v>-2443</v>
      </c>
      <c r="G149" s="1">
        <f>+C149-(C$7+F149*C$8)</f>
        <v>1.1760000001231674E-2</v>
      </c>
      <c r="J149" s="1">
        <f>G149</f>
        <v>1.1760000001231674E-2</v>
      </c>
      <c r="R149" s="114">
        <f>C149-15018.5</f>
        <v>28163.809999999998</v>
      </c>
    </row>
    <row r="150" spans="1:28" x14ac:dyDescent="0.2">
      <c r="A150" s="27" t="s">
        <v>82</v>
      </c>
      <c r="C150" s="26">
        <v>43193.298000000003</v>
      </c>
      <c r="D150" s="26"/>
      <c r="E150" s="1">
        <f>+(C150-C$7)/C$8</f>
        <v>-2434.0009162903307</v>
      </c>
      <c r="F150" s="1">
        <f>ROUND(2*E150,0)/2</f>
        <v>-2434</v>
      </c>
      <c r="G150" s="1">
        <f>+C150-(C$7+F150*C$8)</f>
        <v>-1.119999993534293E-3</v>
      </c>
      <c r="J150" s="1">
        <f>G150</f>
        <v>-1.119999993534293E-3</v>
      </c>
      <c r="R150" s="114">
        <f>C150-15018.5</f>
        <v>28174.798000000003</v>
      </c>
    </row>
    <row r="151" spans="1:28" x14ac:dyDescent="0.2">
      <c r="A151" s="27" t="s">
        <v>83</v>
      </c>
      <c r="C151" s="26">
        <v>43204.303</v>
      </c>
      <c r="D151" s="26"/>
      <c r="E151" s="1">
        <f>+(C151-C$7)/C$8</f>
        <v>-2424.9975456508928</v>
      </c>
      <c r="F151" s="1">
        <f>ROUND(2*E151,0)/2</f>
        <v>-2425</v>
      </c>
      <c r="G151" s="1">
        <f>+C151-(C$7+F151*C$8)</f>
        <v>2.9999999969732016E-3</v>
      </c>
      <c r="J151" s="1">
        <f>G151</f>
        <v>2.9999999969732016E-3</v>
      </c>
      <c r="R151" s="114">
        <f>C151-15018.5</f>
        <v>28185.803</v>
      </c>
    </row>
    <row r="152" spans="1:28" x14ac:dyDescent="0.2">
      <c r="A152" s="27" t="s">
        <v>75</v>
      </c>
      <c r="C152" s="26">
        <v>43211.646999999997</v>
      </c>
      <c r="D152" s="26"/>
      <c r="E152" s="1">
        <f>+(C152-C$7)/C$8</f>
        <v>-2418.9892990378967</v>
      </c>
      <c r="F152" s="1">
        <f>ROUND(2*E152,0)/2</f>
        <v>-2419</v>
      </c>
      <c r="G152" s="1">
        <f>+C152-(C$7+F152*C$8)</f>
        <v>1.30799999969895E-2</v>
      </c>
      <c r="I152" s="1">
        <f>G152</f>
        <v>1.30799999969895E-2</v>
      </c>
      <c r="R152" s="114">
        <f>C152-15018.5</f>
        <v>28193.146999999997</v>
      </c>
      <c r="AB152" s="1" t="s">
        <v>72</v>
      </c>
    </row>
    <row r="153" spans="1:28" x14ac:dyDescent="0.2">
      <c r="A153" s="24" t="s">
        <v>84</v>
      </c>
      <c r="B153" s="24" t="s">
        <v>48</v>
      </c>
      <c r="C153" s="25">
        <v>43211.648099999999</v>
      </c>
      <c r="D153" s="26"/>
      <c r="E153" s="27">
        <f>+(C153-C$7)/C$8</f>
        <v>-2418.98839910989</v>
      </c>
      <c r="F153" s="27">
        <f>ROUND(2*E153,0)/2</f>
        <v>-2419</v>
      </c>
      <c r="G153" s="27">
        <f>+C153-(C$7+F153*C$8)</f>
        <v>1.4179999998304993E-2</v>
      </c>
      <c r="H153" s="27"/>
      <c r="I153" s="27"/>
      <c r="J153" s="27"/>
      <c r="K153" s="27"/>
      <c r="N153" s="27">
        <f>G153</f>
        <v>1.4179999998304993E-2</v>
      </c>
      <c r="O153" s="27"/>
      <c r="Q153" s="27">
        <f>+E$11+E$12*F153</f>
        <v>4.4825736404402183E-2</v>
      </c>
      <c r="R153" s="113">
        <f>C153-15018.5</f>
        <v>28193.148099999999</v>
      </c>
      <c r="W153" s="3">
        <v>1</v>
      </c>
    </row>
    <row r="154" spans="1:28" x14ac:dyDescent="0.2">
      <c r="A154" s="27" t="s">
        <v>75</v>
      </c>
      <c r="C154" s="26">
        <v>43228.760999999999</v>
      </c>
      <c r="D154" s="26"/>
      <c r="E154" s="1">
        <f>+(C154-C$7)/C$8</f>
        <v>-2404.988055501015</v>
      </c>
      <c r="F154" s="1">
        <f>ROUND(2*E154,0)/2</f>
        <v>-2405</v>
      </c>
      <c r="G154" s="1">
        <f>+C154-(C$7+F154*C$8)</f>
        <v>1.4600000002246816E-2</v>
      </c>
      <c r="I154" s="1">
        <f>G154</f>
        <v>1.4600000002246816E-2</v>
      </c>
      <c r="R154" s="114">
        <f>C154-15018.5</f>
        <v>28210.260999999999</v>
      </c>
      <c r="AB154" s="1" t="s">
        <v>72</v>
      </c>
    </row>
    <row r="155" spans="1:28" x14ac:dyDescent="0.2">
      <c r="A155" s="27" t="s">
        <v>75</v>
      </c>
      <c r="C155" s="26">
        <v>43244.646999999997</v>
      </c>
      <c r="D155" s="26"/>
      <c r="E155" s="1">
        <f>+(C155-C$7)/C$8</f>
        <v>-2391.9914588651109</v>
      </c>
      <c r="F155" s="1">
        <f>ROUND(2*E155,0)/2</f>
        <v>-2392</v>
      </c>
      <c r="G155" s="1">
        <f>+C155-(C$7+F155*C$8)</f>
        <v>1.0439999998197891E-2</v>
      </c>
      <c r="I155" s="1">
        <f>G155</f>
        <v>1.0439999998197891E-2</v>
      </c>
      <c r="R155" s="114">
        <f>C155-15018.5</f>
        <v>28226.146999999997</v>
      </c>
      <c r="AB155" s="1" t="s">
        <v>72</v>
      </c>
    </row>
    <row r="156" spans="1:28" x14ac:dyDescent="0.2">
      <c r="A156" s="27" t="s">
        <v>83</v>
      </c>
      <c r="C156" s="26">
        <v>43254.413</v>
      </c>
      <c r="D156" s="26"/>
      <c r="E156" s="1">
        <f>+(C156-C$7)/C$8</f>
        <v>-2384.001734406701</v>
      </c>
      <c r="F156" s="1">
        <f>ROUND(2*E156,0)/2</f>
        <v>-2384</v>
      </c>
      <c r="G156" s="1">
        <f>+C156-(C$7+F156*C$8)</f>
        <v>-2.1199999973759986E-3</v>
      </c>
      <c r="J156" s="1">
        <f>G156</f>
        <v>-2.1199999973759986E-3</v>
      </c>
      <c r="R156" s="114">
        <f>C156-15018.5</f>
        <v>28235.913</v>
      </c>
    </row>
    <row r="157" spans="1:28" x14ac:dyDescent="0.2">
      <c r="A157" s="27" t="s">
        <v>83</v>
      </c>
      <c r="C157" s="26">
        <v>43254.427000000003</v>
      </c>
      <c r="D157" s="26"/>
      <c r="E157" s="1">
        <f>+(C157-C$7)/C$8</f>
        <v>-2383.9902807775347</v>
      </c>
      <c r="F157" s="1">
        <f>ROUND(2*E157,0)/2</f>
        <v>-2384</v>
      </c>
      <c r="G157" s="1">
        <f>+C157-(C$7+F157*C$8)</f>
        <v>1.1880000005476177E-2</v>
      </c>
      <c r="J157" s="1">
        <f>G157</f>
        <v>1.1880000005476177E-2</v>
      </c>
      <c r="R157" s="114">
        <f>C157-15018.5</f>
        <v>28235.927000000003</v>
      </c>
    </row>
    <row r="158" spans="1:28" x14ac:dyDescent="0.2">
      <c r="A158" s="27" t="s">
        <v>85</v>
      </c>
      <c r="C158" s="26">
        <v>43420.663</v>
      </c>
      <c r="D158" s="26"/>
      <c r="E158" s="1">
        <f>+(C158-C$7)/C$8</f>
        <v>-2247.98988808168</v>
      </c>
      <c r="F158" s="1">
        <f>ROUND(2*E158,0)/2</f>
        <v>-2248</v>
      </c>
      <c r="G158" s="1">
        <f>+C158-(C$7+F158*C$8)</f>
        <v>1.2360000000626314E-2</v>
      </c>
      <c r="J158" s="1">
        <f>G158</f>
        <v>1.2360000000626314E-2</v>
      </c>
      <c r="R158" s="114">
        <f>C158-15018.5</f>
        <v>28402.163</v>
      </c>
    </row>
    <row r="159" spans="1:28" x14ac:dyDescent="0.2">
      <c r="A159" s="27" t="s">
        <v>75</v>
      </c>
      <c r="C159" s="26">
        <v>43503.781000000003</v>
      </c>
      <c r="D159" s="26"/>
      <c r="E159" s="1">
        <f>+(C159-C$7)/C$8</f>
        <v>-2179.9896917337496</v>
      </c>
      <c r="F159" s="1">
        <f>ROUND(2*E159,0)/2</f>
        <v>-2180</v>
      </c>
      <c r="G159" s="1">
        <f>+C159-(C$7+F159*C$8)</f>
        <v>1.2600000001839362E-2</v>
      </c>
      <c r="I159" s="1">
        <f>G159</f>
        <v>1.2600000001839362E-2</v>
      </c>
      <c r="R159" s="114">
        <f>C159-15018.5</f>
        <v>28485.281000000003</v>
      </c>
      <c r="AB159" s="1" t="s">
        <v>72</v>
      </c>
    </row>
    <row r="160" spans="1:28" x14ac:dyDescent="0.2">
      <c r="A160" s="27" t="s">
        <v>86</v>
      </c>
      <c r="C160" s="26">
        <v>43534.345999999998</v>
      </c>
      <c r="D160" s="26"/>
      <c r="E160" s="1">
        <f>+(C160-C$7)/C$8</f>
        <v>-2154.9839649191713</v>
      </c>
      <c r="F160" s="1">
        <f>ROUND(2*E160,0)/2</f>
        <v>-2155</v>
      </c>
      <c r="G160" s="1">
        <f>+C160-(C$7+F160*C$8)</f>
        <v>1.9599999999627471E-2</v>
      </c>
      <c r="J160" s="1">
        <f>G160</f>
        <v>1.9599999999627471E-2</v>
      </c>
      <c r="R160" s="114">
        <f>C160-15018.5</f>
        <v>28515.845999999998</v>
      </c>
    </row>
    <row r="161" spans="1:28" x14ac:dyDescent="0.2">
      <c r="A161" s="27" t="s">
        <v>87</v>
      </c>
      <c r="C161" s="26">
        <v>43573.45</v>
      </c>
      <c r="D161" s="26"/>
      <c r="E161" s="1">
        <f>+(C161-C$7)/C$8</f>
        <v>-2122.992342430789</v>
      </c>
      <c r="F161" s="1">
        <f>ROUND(2*E161,0)/2</f>
        <v>-2123</v>
      </c>
      <c r="G161" s="1">
        <f>+C161-(C$7+F161*C$8)</f>
        <v>9.3599999963771552E-3</v>
      </c>
      <c r="N161" s="5">
        <f>G161</f>
        <v>9.3599999963771552E-3</v>
      </c>
      <c r="R161" s="114">
        <f>C161-15018.5</f>
        <v>28554.949999999997</v>
      </c>
      <c r="S161" s="1" t="s">
        <v>252</v>
      </c>
    </row>
    <row r="162" spans="1:28" x14ac:dyDescent="0.2">
      <c r="A162" s="27" t="s">
        <v>88</v>
      </c>
      <c r="C162" s="26">
        <v>43622.341999999997</v>
      </c>
      <c r="D162" s="26"/>
      <c r="E162" s="1">
        <f>+(C162-C$7)/C$8</f>
        <v>-2082.9929969238842</v>
      </c>
      <c r="F162" s="1">
        <f>ROUND(2*E162,0)/2</f>
        <v>-2083</v>
      </c>
      <c r="G162" s="1">
        <f>+C162-(C$7+F162*C$8)</f>
        <v>8.5599999947589822E-3</v>
      </c>
      <c r="J162" s="1">
        <f>G162</f>
        <v>8.5599999947589822E-3</v>
      </c>
      <c r="R162" s="114">
        <f>C162-15018.5</f>
        <v>28603.841999999997</v>
      </c>
    </row>
    <row r="163" spans="1:28" x14ac:dyDescent="0.2">
      <c r="A163" s="27" t="s">
        <v>75</v>
      </c>
      <c r="C163" s="26">
        <v>43629.673999999999</v>
      </c>
      <c r="D163" s="26"/>
      <c r="E163" s="1">
        <f>+(C163-C$7)/C$8</f>
        <v>-2076.994567707311</v>
      </c>
      <c r="F163" s="1">
        <f>ROUND(2*E163,0)/2</f>
        <v>-2077</v>
      </c>
      <c r="G163" s="1">
        <f>+C163-(C$7+F163*C$8)</f>
        <v>6.6399999996065162E-3</v>
      </c>
      <c r="I163" s="1">
        <f>G163</f>
        <v>6.6399999996065162E-3</v>
      </c>
      <c r="R163" s="114">
        <f>C163-15018.5</f>
        <v>28611.173999999999</v>
      </c>
      <c r="AB163" s="1" t="s">
        <v>72</v>
      </c>
    </row>
    <row r="164" spans="1:28" x14ac:dyDescent="0.2">
      <c r="A164" s="27" t="s">
        <v>75</v>
      </c>
      <c r="C164" s="26">
        <v>43662.678999999996</v>
      </c>
      <c r="D164" s="26"/>
      <c r="E164" s="1">
        <f>+(C164-C$7)/C$8</f>
        <v>-2049.9926369526825</v>
      </c>
      <c r="F164" s="1">
        <f>ROUND(2*E164,0)/2</f>
        <v>-2050</v>
      </c>
      <c r="G164" s="1">
        <f>+C164-(C$7+F164*C$8)</f>
        <v>8.9999999981955625E-3</v>
      </c>
      <c r="I164" s="1">
        <f>G164</f>
        <v>8.9999999981955625E-3</v>
      </c>
      <c r="R164" s="114">
        <f>C164-15018.5</f>
        <v>28644.178999999996</v>
      </c>
      <c r="AB164" s="1" t="s">
        <v>72</v>
      </c>
    </row>
    <row r="165" spans="1:28" x14ac:dyDescent="0.2">
      <c r="A165" s="27" t="s">
        <v>89</v>
      </c>
      <c r="C165" s="26">
        <v>43827.701000000001</v>
      </c>
      <c r="D165" s="26"/>
      <c r="E165" s="1">
        <f>+(C165-C$7)/C$8</f>
        <v>-1914.9854375286327</v>
      </c>
      <c r="F165" s="1">
        <f>ROUND(2*E165,0)/2</f>
        <v>-1915</v>
      </c>
      <c r="G165" s="1">
        <f>+C165-(C$7+F165*C$8)</f>
        <v>1.780000000144355E-2</v>
      </c>
      <c r="J165" s="1">
        <f>G165</f>
        <v>1.780000000144355E-2</v>
      </c>
      <c r="R165" s="114">
        <f>C165-15018.5</f>
        <v>28809.201000000001</v>
      </c>
    </row>
    <row r="166" spans="1:28" x14ac:dyDescent="0.2">
      <c r="A166" s="24" t="s">
        <v>77</v>
      </c>
      <c r="B166" s="24" t="s">
        <v>48</v>
      </c>
      <c r="C166" s="25">
        <v>43849.697</v>
      </c>
      <c r="D166" s="26"/>
      <c r="E166" s="27">
        <f>+(C166-C$7)/C$8</f>
        <v>-1896.9901498789181</v>
      </c>
      <c r="F166" s="27">
        <f>ROUND(2*E166,0)/2</f>
        <v>-1897</v>
      </c>
      <c r="G166" s="27">
        <f>+C166-(C$7+F166*C$8)</f>
        <v>1.2040000001434237E-2</v>
      </c>
      <c r="H166" s="27"/>
      <c r="I166" s="27"/>
      <c r="J166" s="27"/>
      <c r="K166" s="27"/>
      <c r="N166" s="27">
        <f>G166</f>
        <v>1.2040000001434237E-2</v>
      </c>
      <c r="O166" s="27"/>
      <c r="Q166" s="27">
        <f>+E$11+E$12*F166</f>
        <v>3.7069735809650187E-2</v>
      </c>
      <c r="R166" s="113">
        <f>C166-15018.5</f>
        <v>28831.197</v>
      </c>
      <c r="W166" s="3">
        <v>1</v>
      </c>
    </row>
    <row r="167" spans="1:28" x14ac:dyDescent="0.2">
      <c r="A167" s="24" t="s">
        <v>90</v>
      </c>
      <c r="B167" s="24" t="s">
        <v>48</v>
      </c>
      <c r="C167" s="25">
        <v>43925.476000000002</v>
      </c>
      <c r="D167" s="26"/>
      <c r="E167" s="27">
        <f>+(C167-C$7)/C$8</f>
        <v>-1834.9941095621416</v>
      </c>
      <c r="F167" s="27">
        <f>ROUND(2*E167,0)/2</f>
        <v>-1835</v>
      </c>
      <c r="G167" s="27">
        <f>+C167-(C$7+F167*C$8)</f>
        <v>7.2000000000116415E-3</v>
      </c>
      <c r="H167" s="27"/>
      <c r="I167" s="27"/>
      <c r="J167" s="27"/>
      <c r="K167" s="27"/>
      <c r="N167" s="27">
        <f>G167</f>
        <v>7.2000000000116415E-3</v>
      </c>
      <c r="O167" s="27"/>
      <c r="Q167" s="27">
        <f>+E$11+E$12*F167</f>
        <v>3.6148525011039795E-2</v>
      </c>
      <c r="R167" s="113">
        <f>C167-15018.5</f>
        <v>28906.976000000002</v>
      </c>
      <c r="W167" s="3">
        <v>1</v>
      </c>
    </row>
    <row r="168" spans="1:28" x14ac:dyDescent="0.2">
      <c r="A168" s="24" t="s">
        <v>90</v>
      </c>
      <c r="B168" s="24" t="s">
        <v>48</v>
      </c>
      <c r="C168" s="25">
        <v>43931.591999999997</v>
      </c>
      <c r="D168" s="26"/>
      <c r="E168" s="27">
        <f>+(C168-C$7)/C$8</f>
        <v>-1829.9905098501231</v>
      </c>
      <c r="F168" s="27">
        <f>ROUND(2*E168,0)/2</f>
        <v>-1830</v>
      </c>
      <c r="G168" s="27">
        <f>+C168-(C$7+F168*C$8)</f>
        <v>1.1599999997997656E-2</v>
      </c>
      <c r="H168" s="27"/>
      <c r="I168" s="27"/>
      <c r="J168" s="27"/>
      <c r="K168" s="27"/>
      <c r="N168" s="27">
        <f>G168</f>
        <v>1.1599999997997656E-2</v>
      </c>
      <c r="O168" s="27"/>
      <c r="Q168" s="27">
        <f>+E$11+E$12*F168</f>
        <v>3.6074233817603475E-2</v>
      </c>
      <c r="R168" s="113">
        <f>C168-15018.5</f>
        <v>28913.091999999997</v>
      </c>
      <c r="W168" s="3">
        <v>1</v>
      </c>
    </row>
    <row r="169" spans="1:28" x14ac:dyDescent="0.2">
      <c r="A169" s="24" t="s">
        <v>90</v>
      </c>
      <c r="B169" s="24" t="s">
        <v>48</v>
      </c>
      <c r="C169" s="25">
        <v>43931.593999999997</v>
      </c>
      <c r="D169" s="26"/>
      <c r="E169" s="27">
        <f>+(C169-C$7)/C$8</f>
        <v>-1829.988873617385</v>
      </c>
      <c r="F169" s="27">
        <f>ROUND(2*E169,0)/2</f>
        <v>-1830</v>
      </c>
      <c r="G169" s="27">
        <f>+C169-(C$7+F169*C$8)</f>
        <v>1.359999999840511E-2</v>
      </c>
      <c r="H169" s="27"/>
      <c r="I169" s="27"/>
      <c r="J169" s="27"/>
      <c r="K169" s="27"/>
      <c r="N169" s="27">
        <f>G169</f>
        <v>1.359999999840511E-2</v>
      </c>
      <c r="O169" s="27"/>
      <c r="Q169" s="27">
        <f>+E$11+E$12*F169</f>
        <v>3.6074233817603475E-2</v>
      </c>
      <c r="R169" s="113">
        <f>C169-15018.5</f>
        <v>28913.093999999997</v>
      </c>
      <c r="W169" s="3">
        <v>1</v>
      </c>
    </row>
    <row r="170" spans="1:28" x14ac:dyDescent="0.2">
      <c r="A170" s="27" t="s">
        <v>91</v>
      </c>
      <c r="C170" s="26">
        <v>43941.368000000002</v>
      </c>
      <c r="D170" s="26"/>
      <c r="E170" s="1">
        <f>+(C170-C$7)/C$8</f>
        <v>-1821.9926042280231</v>
      </c>
      <c r="F170" s="1">
        <f>ROUND(2*E170,0)/2</f>
        <v>-1822</v>
      </c>
      <c r="G170" s="1">
        <f>+C170-(C$7+F170*C$8)</f>
        <v>9.0400000044610351E-3</v>
      </c>
      <c r="J170" s="1">
        <f>G170</f>
        <v>9.0400000044610351E-3</v>
      </c>
      <c r="P170" s="1">
        <f>+D$11+D$12*$F170</f>
        <v>-2.7479561323597024E-4</v>
      </c>
      <c r="R170" s="114">
        <f>C170-15018.5</f>
        <v>28922.868000000002</v>
      </c>
    </row>
    <row r="171" spans="1:28" x14ac:dyDescent="0.2">
      <c r="A171" s="27" t="s">
        <v>75</v>
      </c>
      <c r="C171" s="26">
        <v>43948.7</v>
      </c>
      <c r="D171" s="26"/>
      <c r="E171" s="1">
        <f>+(C171-C$7)/C$8</f>
        <v>-1815.9941750114556</v>
      </c>
      <c r="F171" s="1">
        <f>ROUND(2*E171,0)/2</f>
        <v>-1816</v>
      </c>
      <c r="G171" s="1">
        <f>+C171-(C$7+F171*C$8)</f>
        <v>7.1199999947566539E-3</v>
      </c>
      <c r="I171" s="1">
        <f>G171</f>
        <v>7.1199999947566539E-3</v>
      </c>
      <c r="P171" s="1">
        <f>+D$11+D$12*$F171</f>
        <v>-3.7800826130382492E-4</v>
      </c>
      <c r="R171" s="114">
        <f>C171-15018.5</f>
        <v>28930.199999999997</v>
      </c>
      <c r="AB171" s="1" t="s">
        <v>72</v>
      </c>
    </row>
    <row r="172" spans="1:28" x14ac:dyDescent="0.2">
      <c r="A172" s="27" t="s">
        <v>92</v>
      </c>
      <c r="C172" s="26">
        <v>44007.368000000002</v>
      </c>
      <c r="D172" s="26"/>
      <c r="E172" s="1">
        <f>+(C172-C$7)/C$8</f>
        <v>-1767.9969238824508</v>
      </c>
      <c r="F172" s="1">
        <f>ROUND(2*E172,0)/2</f>
        <v>-1768</v>
      </c>
      <c r="G172" s="1">
        <f>+C172-(C$7+F172*C$8)</f>
        <v>3.7599999996018596E-3</v>
      </c>
      <c r="J172" s="1">
        <f>G172</f>
        <v>3.7599999996018596E-3</v>
      </c>
      <c r="P172" s="1">
        <f>+D$11+D$12*$F172</f>
        <v>-1.2037094458466589E-3</v>
      </c>
      <c r="R172" s="114">
        <f>C172-15018.5</f>
        <v>28988.868000000002</v>
      </c>
      <c r="AB172" s="1" t="s">
        <v>72</v>
      </c>
    </row>
    <row r="173" spans="1:28" x14ac:dyDescent="0.2">
      <c r="A173" s="27" t="s">
        <v>92</v>
      </c>
      <c r="C173" s="26">
        <v>44007.373</v>
      </c>
      <c r="D173" s="26"/>
      <c r="E173" s="1">
        <f>+(C173-C$7)/C$8</f>
        <v>-1767.9928333006085</v>
      </c>
      <c r="F173" s="1">
        <f>ROUND(2*E173,0)/2</f>
        <v>-1768</v>
      </c>
      <c r="G173" s="1">
        <f>+C173-(C$7+F173*C$8)</f>
        <v>8.7599999969825149E-3</v>
      </c>
      <c r="J173" s="1">
        <f>G173</f>
        <v>8.7599999969825149E-3</v>
      </c>
      <c r="P173" s="1">
        <f>+D$11+D$12*$F173</f>
        <v>-1.2037094458466589E-3</v>
      </c>
      <c r="R173" s="114">
        <f>C173-15018.5</f>
        <v>28988.873</v>
      </c>
      <c r="AB173" s="1" t="s">
        <v>72</v>
      </c>
    </row>
    <row r="174" spans="1:28" x14ac:dyDescent="0.2">
      <c r="A174" s="24" t="s">
        <v>77</v>
      </c>
      <c r="B174" s="24" t="s">
        <v>48</v>
      </c>
      <c r="C174" s="25">
        <v>44013.482000000004</v>
      </c>
      <c r="D174" s="26"/>
      <c r="E174" s="27">
        <f>+(C174-C$7)/C$8</f>
        <v>-1762.9949604031642</v>
      </c>
      <c r="F174" s="27">
        <f>ROUND(2*E174,0)/2</f>
        <v>-1763</v>
      </c>
      <c r="G174" s="27">
        <f>+C174-(C$7+F174*C$8)</f>
        <v>6.1600000044563785E-3</v>
      </c>
      <c r="H174" s="27"/>
      <c r="I174" s="27"/>
      <c r="J174" s="27"/>
      <c r="K174" s="27"/>
      <c r="N174" s="27">
        <f>G174</f>
        <v>6.1600000044563785E-3</v>
      </c>
      <c r="O174" s="27"/>
      <c r="Q174" s="27">
        <f>+E$11+E$12*F174</f>
        <v>3.5078731825556764E-2</v>
      </c>
      <c r="R174" s="113">
        <f>C174-15018.5</f>
        <v>28994.982000000004</v>
      </c>
      <c r="W174" s="3">
        <v>1</v>
      </c>
    </row>
    <row r="175" spans="1:28" x14ac:dyDescent="0.2">
      <c r="A175" s="27" t="s">
        <v>93</v>
      </c>
      <c r="C175" s="26">
        <v>44029.366000000002</v>
      </c>
      <c r="D175" s="26"/>
      <c r="E175" s="1">
        <f>+(C175-C$7)/C$8</f>
        <v>-1749.999999999998</v>
      </c>
      <c r="F175" s="1">
        <f>ROUND(2*E175,0)/2</f>
        <v>-1750</v>
      </c>
      <c r="G175" s="1">
        <f>+C175-(C$7+F175*C$8)</f>
        <v>0</v>
      </c>
      <c r="J175" s="1">
        <f>G175</f>
        <v>0</v>
      </c>
      <c r="P175" s="1">
        <f>+D$11+D$12*$F175</f>
        <v>-1.5133473900502195E-3</v>
      </c>
      <c r="R175" s="114">
        <f>C175-15018.5</f>
        <v>29010.866000000002</v>
      </c>
      <c r="AB175" s="1" t="s">
        <v>72</v>
      </c>
    </row>
    <row r="176" spans="1:28" x14ac:dyDescent="0.2">
      <c r="A176" s="27" t="s">
        <v>93</v>
      </c>
      <c r="C176" s="26">
        <v>44029.385000000002</v>
      </c>
      <c r="D176" s="26"/>
      <c r="E176" s="1">
        <f>+(C176-C$7)/C$8</f>
        <v>-1749.9844557889892</v>
      </c>
      <c r="F176" s="1">
        <f>ROUND(2*E176,0)/2</f>
        <v>-1750</v>
      </c>
      <c r="G176" s="1">
        <f>+C176-(C$7+F176*C$8)</f>
        <v>1.9000000000232831E-2</v>
      </c>
      <c r="J176" s="1">
        <f>G176</f>
        <v>1.9000000000232831E-2</v>
      </c>
      <c r="P176" s="1">
        <f>+D$11+D$12*$F176</f>
        <v>-1.5133473900502195E-3</v>
      </c>
      <c r="R176" s="114">
        <f>C176-15018.5</f>
        <v>29010.885000000002</v>
      </c>
      <c r="AB176" s="1" t="s">
        <v>72</v>
      </c>
    </row>
    <row r="177" spans="1:28" x14ac:dyDescent="0.2">
      <c r="A177" s="27" t="s">
        <v>94</v>
      </c>
      <c r="C177" s="26">
        <v>44337.383000000002</v>
      </c>
      <c r="D177" s="26"/>
      <c r="E177" s="1">
        <f>+(C177-C$7)/C$8</f>
        <v>-1498.0062504090563</v>
      </c>
      <c r="F177" s="1">
        <f>ROUND(2*E177,0)/2</f>
        <v>-1498</v>
      </c>
      <c r="G177" s="1">
        <f>+C177-(C$7+F177*C$8)</f>
        <v>-7.6399999961722642E-3</v>
      </c>
      <c r="J177" s="1">
        <f>G177</f>
        <v>-7.6399999961722642E-3</v>
      </c>
      <c r="P177" s="1">
        <f>+D$11+D$12*$F177</f>
        <v>-5.8482786089001024E-3</v>
      </c>
      <c r="R177" s="114">
        <f>C177-15018.5</f>
        <v>29318.883000000002</v>
      </c>
      <c r="AB177" s="1" t="s">
        <v>72</v>
      </c>
    </row>
    <row r="178" spans="1:28" x14ac:dyDescent="0.2">
      <c r="A178" s="27" t="s">
        <v>94</v>
      </c>
      <c r="C178" s="26">
        <v>44337.392999999996</v>
      </c>
      <c r="D178" s="26"/>
      <c r="E178" s="1">
        <f>+(C178-C$7)/C$8</f>
        <v>-1497.9980692453719</v>
      </c>
      <c r="F178" s="1">
        <f>ROUND(2*E178,0)/2</f>
        <v>-1498</v>
      </c>
      <c r="G178" s="1">
        <f>+C178-(C$7+F178*C$8)</f>
        <v>2.3599999985890463E-3</v>
      </c>
      <c r="J178" s="1">
        <f>G178</f>
        <v>2.3599999985890463E-3</v>
      </c>
      <c r="P178" s="1">
        <f>+D$11+D$12*$F178</f>
        <v>-5.8482786089001024E-3</v>
      </c>
      <c r="R178" s="114">
        <f>C178-15018.5</f>
        <v>29318.892999999996</v>
      </c>
      <c r="AB178" s="1" t="s">
        <v>72</v>
      </c>
    </row>
    <row r="179" spans="1:28" x14ac:dyDescent="0.2">
      <c r="A179" s="27" t="s">
        <v>94</v>
      </c>
      <c r="C179" s="26">
        <v>44359.400999999998</v>
      </c>
      <c r="D179" s="26"/>
      <c r="E179" s="1">
        <f>+(C179-C$7)/C$8</f>
        <v>-1479.9929641992287</v>
      </c>
      <c r="F179" s="1">
        <f>ROUND(2*E179,0)/2</f>
        <v>-1480</v>
      </c>
      <c r="G179" s="1">
        <f>+C179-(C$7+F179*C$8)</f>
        <v>8.6000000010244548E-3</v>
      </c>
      <c r="J179" s="1">
        <f>G179</f>
        <v>8.6000000010244548E-3</v>
      </c>
      <c r="P179" s="1">
        <f>+D$11+D$12*$F179</f>
        <v>-6.157916553103663E-3</v>
      </c>
      <c r="R179" s="114">
        <f>C179-15018.5</f>
        <v>29340.900999999998</v>
      </c>
      <c r="AB179" s="1" t="s">
        <v>72</v>
      </c>
    </row>
    <row r="180" spans="1:28" x14ac:dyDescent="0.2">
      <c r="A180" s="24" t="s">
        <v>90</v>
      </c>
      <c r="B180" s="24" t="s">
        <v>48</v>
      </c>
      <c r="C180" s="25">
        <v>44370.394</v>
      </c>
      <c r="D180" s="26"/>
      <c r="E180" s="27">
        <f>+(C180-C$7)/C$8</f>
        <v>-1470.9994109562138</v>
      </c>
      <c r="F180" s="27">
        <f>ROUND(2*E180,0)/2</f>
        <v>-1471</v>
      </c>
      <c r="G180" s="27">
        <f>+C180-(C$7+F180*C$8)</f>
        <v>7.2000000363914296E-4</v>
      </c>
      <c r="H180" s="27"/>
      <c r="I180" s="27"/>
      <c r="J180" s="27"/>
      <c r="K180" s="27"/>
      <c r="N180" s="27">
        <f>G180</f>
        <v>7.2000000363914296E-4</v>
      </c>
      <c r="O180" s="27"/>
      <c r="Q180" s="27">
        <f>+E$11+E$12*F180</f>
        <v>3.074012612887557E-2</v>
      </c>
      <c r="R180" s="113">
        <f>C180-15018.5</f>
        <v>29351.894</v>
      </c>
      <c r="W180" s="3">
        <v>1</v>
      </c>
    </row>
    <row r="181" spans="1:28" x14ac:dyDescent="0.2">
      <c r="A181" s="27" t="s">
        <v>95</v>
      </c>
      <c r="C181" s="26">
        <v>44370.396999999997</v>
      </c>
      <c r="D181" s="26"/>
      <c r="E181" s="1">
        <f>+(C181-C$7)/C$8</f>
        <v>-1470.9969566071095</v>
      </c>
      <c r="F181" s="1">
        <f>ROUND(2*E181,0)/2</f>
        <v>-1471</v>
      </c>
      <c r="G181" s="1">
        <f>+C181-(C$7+F181*C$8)</f>
        <v>3.7200000006123446E-3</v>
      </c>
      <c r="J181" s="1">
        <f>G181</f>
        <v>3.7200000006123446E-3</v>
      </c>
      <c r="P181" s="1">
        <f>+D$11+D$12*$F181</f>
        <v>-6.312735525205445E-3</v>
      </c>
      <c r="R181" s="114">
        <f>C181-15018.5</f>
        <v>29351.896999999997</v>
      </c>
      <c r="AB181" s="1" t="s">
        <v>72</v>
      </c>
    </row>
    <row r="182" spans="1:28" x14ac:dyDescent="0.2">
      <c r="A182" s="27" t="s">
        <v>95</v>
      </c>
      <c r="C182" s="26">
        <v>44403.396999999997</v>
      </c>
      <c r="D182" s="26"/>
      <c r="E182" s="1">
        <f>+(C182-C$7)/C$8</f>
        <v>-1443.9991164343235</v>
      </c>
      <c r="F182" s="1">
        <f>ROUND(2*E182,0)/2</f>
        <v>-1444</v>
      </c>
      <c r="G182" s="1">
        <f>+C182-(C$7+F182*C$8)</f>
        <v>1.079999994544778E-3</v>
      </c>
      <c r="J182" s="1">
        <f>G182</f>
        <v>1.079999994544778E-3</v>
      </c>
      <c r="P182" s="1">
        <f>+D$11+D$12*$F182</f>
        <v>-6.7771924415107911E-3</v>
      </c>
      <c r="R182" s="114">
        <f>C182-15018.5</f>
        <v>29384.896999999997</v>
      </c>
      <c r="AB182" s="1" t="s">
        <v>72</v>
      </c>
    </row>
    <row r="183" spans="1:28" x14ac:dyDescent="0.2">
      <c r="A183" s="27" t="s">
        <v>75</v>
      </c>
      <c r="C183" s="26">
        <v>44410.737000000001</v>
      </c>
      <c r="D183" s="26"/>
      <c r="E183" s="1">
        <f>+(C183-C$7)/C$8</f>
        <v>-1437.9941422867976</v>
      </c>
      <c r="F183" s="1">
        <f>ROUND(2*E183,0)/2</f>
        <v>-1438</v>
      </c>
      <c r="G183" s="1">
        <f>+C183-(C$7+F183*C$8)</f>
        <v>7.1600000010221265E-3</v>
      </c>
      <c r="I183" s="1">
        <f>G183</f>
        <v>7.1600000010221265E-3</v>
      </c>
      <c r="P183" s="1">
        <f>+D$11+D$12*$F183</f>
        <v>-6.8804050895786457E-3</v>
      </c>
      <c r="R183" s="114">
        <f>C183-15018.5</f>
        <v>29392.237000000001</v>
      </c>
      <c r="AB183" s="1" t="s">
        <v>72</v>
      </c>
    </row>
    <row r="184" spans="1:28" x14ac:dyDescent="0.2">
      <c r="A184" s="27" t="s">
        <v>75</v>
      </c>
      <c r="C184" s="26">
        <v>44608.754999999997</v>
      </c>
      <c r="D184" s="26"/>
      <c r="E184" s="1">
        <f>+(C184-C$7)/C$8</f>
        <v>-1275.9923751554438</v>
      </c>
      <c r="F184" s="1">
        <f>ROUND(2*E184,0)/2</f>
        <v>-1276</v>
      </c>
      <c r="G184" s="1">
        <f>+C184-(C$7+F184*C$8)</f>
        <v>9.3199999973876402E-3</v>
      </c>
      <c r="I184" s="1">
        <f>G184</f>
        <v>9.3199999973876402E-3</v>
      </c>
      <c r="P184" s="1">
        <f>+D$11+D$12*$F184</f>
        <v>-9.6671465874107118E-3</v>
      </c>
      <c r="R184" s="114">
        <f>C184-15018.5</f>
        <v>29590.254999999997</v>
      </c>
      <c r="AB184" s="1" t="s">
        <v>72</v>
      </c>
    </row>
    <row r="185" spans="1:28" x14ac:dyDescent="0.2">
      <c r="A185" s="27" t="s">
        <v>75</v>
      </c>
      <c r="C185" s="26">
        <v>44635.644999999997</v>
      </c>
      <c r="D185" s="26"/>
      <c r="E185" s="1">
        <f>+(C185-C$7)/C$8</f>
        <v>-1253.9932259964678</v>
      </c>
      <c r="F185" s="1">
        <f>ROUND(2*E185,0)/2</f>
        <v>-1254</v>
      </c>
      <c r="G185" s="1">
        <f>+C185-(C$7+F185*C$8)</f>
        <v>8.2799999945564196E-3</v>
      </c>
      <c r="I185" s="1">
        <f>G185</f>
        <v>8.2799999945564196E-3</v>
      </c>
      <c r="P185" s="1">
        <f>+D$11+D$12*$F185</f>
        <v>-1.0045592963659509E-2</v>
      </c>
      <c r="R185" s="114">
        <f>C185-15018.5</f>
        <v>29617.144999999997</v>
      </c>
      <c r="AB185" s="1" t="s">
        <v>72</v>
      </c>
    </row>
    <row r="186" spans="1:28" x14ac:dyDescent="0.2">
      <c r="A186" s="27" t="s">
        <v>75</v>
      </c>
      <c r="C186" s="26">
        <v>44679.648000000001</v>
      </c>
      <c r="D186" s="26"/>
      <c r="E186" s="1">
        <f>+(C186-C$7)/C$8</f>
        <v>-1217.9936514169763</v>
      </c>
      <c r="F186" s="1">
        <f>ROUND(2*E186,0)/2</f>
        <v>-1218</v>
      </c>
      <c r="G186" s="1">
        <f>+C186-(C$7+F186*C$8)</f>
        <v>7.7600000004167669E-3</v>
      </c>
      <c r="I186" s="1">
        <f>G186</f>
        <v>7.7600000004167669E-3</v>
      </c>
      <c r="P186" s="1">
        <f>+D$11+D$12*$F186</f>
        <v>-1.0664868852066637E-2</v>
      </c>
      <c r="R186" s="114">
        <f>C186-15018.5</f>
        <v>29661.148000000001</v>
      </c>
      <c r="AB186" s="1" t="s">
        <v>72</v>
      </c>
    </row>
    <row r="187" spans="1:28" x14ac:dyDescent="0.2">
      <c r="A187" s="27" t="s">
        <v>96</v>
      </c>
      <c r="C187" s="26">
        <v>44679.652999999998</v>
      </c>
      <c r="D187" s="26"/>
      <c r="E187" s="1">
        <f>+(C187-C$7)/C$8</f>
        <v>-1217.9895608351339</v>
      </c>
      <c r="F187" s="1">
        <f>ROUND(2*E187,0)/2</f>
        <v>-1218</v>
      </c>
      <c r="G187" s="1">
        <f>+C187-(C$7+F187*C$8)</f>
        <v>1.2759999997797422E-2</v>
      </c>
      <c r="J187" s="1">
        <f>G187</f>
        <v>1.2759999997797422E-2</v>
      </c>
      <c r="P187" s="1">
        <f>+D$11+D$12*$F187</f>
        <v>-1.0664868852066637E-2</v>
      </c>
      <c r="R187" s="114">
        <f>C187-15018.5</f>
        <v>29661.152999999998</v>
      </c>
      <c r="AB187" s="1" t="s">
        <v>72</v>
      </c>
    </row>
    <row r="188" spans="1:28" x14ac:dyDescent="0.2">
      <c r="A188" s="27" t="s">
        <v>96</v>
      </c>
      <c r="C188" s="26">
        <v>44683.307000000001</v>
      </c>
      <c r="D188" s="26"/>
      <c r="E188" s="1">
        <f>+(C188-C$7)/C$8</f>
        <v>-1215.0001636232728</v>
      </c>
      <c r="F188" s="1">
        <f>ROUND(2*E188,0)/2</f>
        <v>-1215</v>
      </c>
      <c r="G188" s="1">
        <f>+C188-(C$7+F188*C$8)</f>
        <v>-1.9999999494757503E-4</v>
      </c>
      <c r="J188" s="1">
        <f>G188</f>
        <v>-1.9999999494757503E-4</v>
      </c>
      <c r="P188" s="1">
        <f>+D$11+D$12*$F188</f>
        <v>-1.0716475176100564E-2</v>
      </c>
      <c r="R188" s="114">
        <f>C188-15018.5</f>
        <v>29664.807000000001</v>
      </c>
      <c r="AB188" s="1" t="s">
        <v>72</v>
      </c>
    </row>
    <row r="189" spans="1:28" x14ac:dyDescent="0.2">
      <c r="A189" s="27" t="s">
        <v>96</v>
      </c>
      <c r="C189" s="26">
        <v>44683.319000000003</v>
      </c>
      <c r="D189" s="26"/>
      <c r="E189" s="1">
        <f>+(C189-C$7)/C$8</f>
        <v>-1214.9903462268442</v>
      </c>
      <c r="F189" s="1">
        <f>ROUND(2*E189,0)/2</f>
        <v>-1215</v>
      </c>
      <c r="G189" s="1">
        <f>+C189-(C$7+F189*C$8)</f>
        <v>1.1800000007497147E-2</v>
      </c>
      <c r="J189" s="1">
        <f>G189</f>
        <v>1.1800000007497147E-2</v>
      </c>
      <c r="P189" s="1">
        <f>+D$11+D$12*$F189</f>
        <v>-1.0716475176100564E-2</v>
      </c>
      <c r="R189" s="114">
        <f>C189-15018.5</f>
        <v>29664.819000000003</v>
      </c>
      <c r="AB189" s="1" t="s">
        <v>72</v>
      </c>
    </row>
    <row r="190" spans="1:28" x14ac:dyDescent="0.2">
      <c r="A190" s="27" t="s">
        <v>97</v>
      </c>
      <c r="C190" s="26">
        <v>44705.313000000002</v>
      </c>
      <c r="D190" s="26"/>
      <c r="E190" s="1">
        <f>+(C190-C$7)/C$8</f>
        <v>-1196.9966948098677</v>
      </c>
      <c r="F190" s="1">
        <f>ROUND(2*E190,0)/2</f>
        <v>-1197</v>
      </c>
      <c r="G190" s="1">
        <f>+C190-(C$7+F190*C$8)</f>
        <v>4.0399999998044223E-3</v>
      </c>
      <c r="J190" s="1">
        <f>G190</f>
        <v>4.0399999998044223E-3</v>
      </c>
      <c r="P190" s="1">
        <f>+D$11+D$12*$F190</f>
        <v>-1.1026113120304125E-2</v>
      </c>
      <c r="R190" s="114">
        <f>C190-15018.5</f>
        <v>29686.813000000002</v>
      </c>
      <c r="AB190" s="1" t="s">
        <v>72</v>
      </c>
    </row>
    <row r="191" spans="1:28" x14ac:dyDescent="0.2">
      <c r="A191" s="27" t="s">
        <v>97</v>
      </c>
      <c r="C191" s="26">
        <v>44711.42</v>
      </c>
      <c r="D191" s="26"/>
      <c r="E191" s="1">
        <f>+(C191-C$7)/C$8</f>
        <v>-1192.0004581451674</v>
      </c>
      <c r="F191" s="1">
        <f>ROUND(2*E191,0)/2</f>
        <v>-1192</v>
      </c>
      <c r="G191" s="1">
        <f>+C191-(C$7+F191*C$8)</f>
        <v>-5.6000000040512532E-4</v>
      </c>
      <c r="J191" s="1">
        <f>G191</f>
        <v>-5.6000000040512532E-4</v>
      </c>
      <c r="P191" s="1">
        <f>+D$11+D$12*$F191</f>
        <v>-1.111212366036067E-2</v>
      </c>
      <c r="R191" s="114">
        <f>C191-15018.5</f>
        <v>29692.92</v>
      </c>
      <c r="AB191" s="1" t="s">
        <v>72</v>
      </c>
    </row>
    <row r="192" spans="1:28" x14ac:dyDescent="0.2">
      <c r="A192" s="27" t="s">
        <v>97</v>
      </c>
      <c r="C192" s="26">
        <v>44733.428999999996</v>
      </c>
      <c r="D192" s="26"/>
      <c r="E192" s="1">
        <f>+(C192-C$7)/C$8</f>
        <v>-1173.9945349826583</v>
      </c>
      <c r="F192" s="1">
        <f>ROUND(2*E192,0)/2</f>
        <v>-1174</v>
      </c>
      <c r="G192" s="1">
        <f>+C192-(C$7+F192*C$8)</f>
        <v>6.6799999985960312E-3</v>
      </c>
      <c r="J192" s="1">
        <f>G192</f>
        <v>6.6799999985960312E-3</v>
      </c>
      <c r="P192" s="1">
        <f>+D$11+D$12*$F192</f>
        <v>-1.1421761604564235E-2</v>
      </c>
      <c r="R192" s="114">
        <f>C192-15018.5</f>
        <v>29714.928999999996</v>
      </c>
      <c r="AB192" s="1" t="s">
        <v>72</v>
      </c>
    </row>
    <row r="193" spans="1:28" x14ac:dyDescent="0.2">
      <c r="A193" s="27" t="s">
        <v>97</v>
      </c>
      <c r="C193" s="26">
        <v>44744.417999999998</v>
      </c>
      <c r="D193" s="26"/>
      <c r="E193" s="1">
        <f>+(C193-C$7)/C$8</f>
        <v>-1165.0042542051194</v>
      </c>
      <c r="F193" s="1">
        <f>ROUND(2*E193,0)/2</f>
        <v>-1165</v>
      </c>
      <c r="G193" s="1">
        <f>+C193-(C$7+F193*C$8)</f>
        <v>-5.1999999996041879E-3</v>
      </c>
      <c r="J193" s="1">
        <f>G193</f>
        <v>-5.1999999996041879E-3</v>
      </c>
      <c r="P193" s="1">
        <f>+D$11+D$12*$F193</f>
        <v>-1.1576580576666017E-2</v>
      </c>
      <c r="R193" s="114">
        <f>C193-15018.5</f>
        <v>29725.917999999998</v>
      </c>
      <c r="AB193" s="1" t="s">
        <v>72</v>
      </c>
    </row>
    <row r="194" spans="1:28" x14ac:dyDescent="0.2">
      <c r="A194" s="27" t="s">
        <v>97</v>
      </c>
      <c r="C194" s="26">
        <v>44755.43</v>
      </c>
      <c r="D194" s="26"/>
      <c r="E194" s="1">
        <f>+(C194-C$7)/C$8</f>
        <v>-1155.9951567510955</v>
      </c>
      <c r="F194" s="1">
        <f>ROUND(2*E194,0)/2</f>
        <v>-1156</v>
      </c>
      <c r="G194" s="1">
        <f>+C194-(C$7+F194*C$8)</f>
        <v>5.9200000032433309E-3</v>
      </c>
      <c r="J194" s="1">
        <f>G194</f>
        <v>5.9200000032433309E-3</v>
      </c>
      <c r="P194" s="1">
        <f>+D$11+D$12*$F194</f>
        <v>-1.1731399548767795E-2</v>
      </c>
      <c r="R194" s="114">
        <f>C194-15018.5</f>
        <v>29736.93</v>
      </c>
      <c r="AB194" s="1" t="s">
        <v>72</v>
      </c>
    </row>
    <row r="195" spans="1:28" x14ac:dyDescent="0.2">
      <c r="A195" s="27" t="s">
        <v>98</v>
      </c>
      <c r="C195" s="26">
        <v>44986.44</v>
      </c>
      <c r="D195" s="26"/>
      <c r="E195" s="1">
        <f>+(C195-C$7)/C$8</f>
        <v>-967.00209437790193</v>
      </c>
      <c r="F195" s="1">
        <f>ROUND(2*E195,0)/2</f>
        <v>-967</v>
      </c>
      <c r="G195" s="1">
        <f>+C195-(C$7+F195*C$8)</f>
        <v>-2.5599999935366213E-3</v>
      </c>
      <c r="J195" s="1">
        <f>G195</f>
        <v>-2.5599999935366213E-3</v>
      </c>
      <c r="P195" s="1">
        <f>+D$11+D$12*$F195</f>
        <v>-1.4982597962905207E-2</v>
      </c>
      <c r="R195" s="114">
        <f>C195-15018.5</f>
        <v>29967.940000000002</v>
      </c>
      <c r="AB195" s="1" t="s">
        <v>72</v>
      </c>
    </row>
    <row r="196" spans="1:28" x14ac:dyDescent="0.2">
      <c r="A196" s="27" t="s">
        <v>98</v>
      </c>
      <c r="C196" s="26">
        <v>44986.445</v>
      </c>
      <c r="D196" s="26"/>
      <c r="E196" s="1">
        <f>+(C196-C$7)/C$8</f>
        <v>-966.99800379605972</v>
      </c>
      <c r="F196" s="1">
        <f>ROUND(2*E196,0)/2</f>
        <v>-967</v>
      </c>
      <c r="G196" s="1">
        <f>+C196-(C$7+F196*C$8)</f>
        <v>2.4400000038440339E-3</v>
      </c>
      <c r="J196" s="1">
        <f>G196</f>
        <v>2.4400000038440339E-3</v>
      </c>
      <c r="P196" s="1">
        <f>+D$11+D$12*$F196</f>
        <v>-1.4982597962905207E-2</v>
      </c>
      <c r="R196" s="114">
        <f>C196-15018.5</f>
        <v>29967.945</v>
      </c>
      <c r="AB196" s="1" t="s">
        <v>72</v>
      </c>
    </row>
    <row r="197" spans="1:28" x14ac:dyDescent="0.2">
      <c r="A197" s="27" t="s">
        <v>99</v>
      </c>
      <c r="C197" s="26">
        <v>45002.33</v>
      </c>
      <c r="D197" s="26"/>
      <c r="E197" s="1">
        <f>+(C197-C$7)/C$8</f>
        <v>-954.00222527652147</v>
      </c>
      <c r="F197" s="1">
        <f>ROUND(2*E197,0)/2</f>
        <v>-954</v>
      </c>
      <c r="G197" s="1">
        <f>+C197-(C$7+F197*C$8)</f>
        <v>-2.719999996770639E-3</v>
      </c>
      <c r="J197" s="1">
        <f>G197</f>
        <v>-2.719999996770639E-3</v>
      </c>
      <c r="P197" s="1">
        <f>+D$11+D$12*$F197</f>
        <v>-1.5206225367052226E-2</v>
      </c>
      <c r="R197" s="114">
        <f>C197-15018.5</f>
        <v>29983.83</v>
      </c>
      <c r="AB197" s="1" t="s">
        <v>72</v>
      </c>
    </row>
    <row r="198" spans="1:28" x14ac:dyDescent="0.2">
      <c r="A198" s="27" t="s">
        <v>99</v>
      </c>
      <c r="C198" s="26">
        <v>45013.341999999997</v>
      </c>
      <c r="D198" s="26"/>
      <c r="E198" s="1">
        <f>+(C198-C$7)/C$8</f>
        <v>-944.99312782250354</v>
      </c>
      <c r="F198" s="1">
        <f>ROUND(2*E198,0)/2</f>
        <v>-945</v>
      </c>
      <c r="G198" s="1">
        <f>+C198-(C$7+F198*C$8)</f>
        <v>8.3999999988009222E-3</v>
      </c>
      <c r="J198" s="1">
        <f>G198</f>
        <v>8.3999999988009222E-3</v>
      </c>
      <c r="P198" s="1">
        <f>+D$11+D$12*$F198</f>
        <v>-1.5361044339154008E-2</v>
      </c>
      <c r="R198" s="114">
        <f>C198-15018.5</f>
        <v>29994.841999999997</v>
      </c>
      <c r="AB198" s="1" t="s">
        <v>72</v>
      </c>
    </row>
    <row r="199" spans="1:28" x14ac:dyDescent="0.2">
      <c r="A199" s="27" t="s">
        <v>99</v>
      </c>
      <c r="C199" s="26">
        <v>45013.343000000001</v>
      </c>
      <c r="D199" s="26"/>
      <c r="E199" s="1">
        <f>+(C199-C$7)/C$8</f>
        <v>-944.99230970613155</v>
      </c>
      <c r="F199" s="1">
        <f>ROUND(2*E199,0)/2</f>
        <v>-945</v>
      </c>
      <c r="G199" s="1">
        <f>+C199-(C$7+F199*C$8)</f>
        <v>9.4000000026426278E-3</v>
      </c>
      <c r="J199" s="1">
        <f>G199</f>
        <v>9.4000000026426278E-3</v>
      </c>
      <c r="P199" s="1">
        <f>+D$11+D$12*$F199</f>
        <v>-1.5361044339154008E-2</v>
      </c>
      <c r="R199" s="114">
        <f>C199-15018.5</f>
        <v>29994.843000000001</v>
      </c>
      <c r="AB199" s="1" t="s">
        <v>72</v>
      </c>
    </row>
    <row r="200" spans="1:28" x14ac:dyDescent="0.2">
      <c r="A200" s="27" t="s">
        <v>75</v>
      </c>
      <c r="C200" s="26">
        <v>45086.680999999997</v>
      </c>
      <c r="D200" s="26"/>
      <c r="E200" s="1">
        <f>+(C200-C$7)/C$8</f>
        <v>-884.99329144577734</v>
      </c>
      <c r="F200" s="1">
        <f>ROUND(2*E200,0)/2</f>
        <v>-885</v>
      </c>
      <c r="G200" s="1">
        <f>+C200-(C$7+F200*C$8)</f>
        <v>8.1999999965773895E-3</v>
      </c>
      <c r="I200" s="1">
        <f>G200</f>
        <v>8.1999999965773895E-3</v>
      </c>
      <c r="P200" s="1">
        <f>+D$11+D$12*$F200</f>
        <v>-1.6393170819832548E-2</v>
      </c>
      <c r="R200" s="114">
        <f>C200-15018.5</f>
        <v>30068.180999999997</v>
      </c>
      <c r="AB200" s="1" t="s">
        <v>72</v>
      </c>
    </row>
    <row r="201" spans="1:28" x14ac:dyDescent="0.2">
      <c r="A201" s="27" t="s">
        <v>75</v>
      </c>
      <c r="C201" s="26">
        <v>45097.680999999997</v>
      </c>
      <c r="D201" s="26"/>
      <c r="E201" s="1">
        <f>+(C201-C$7)/C$8</f>
        <v>-875.99401138818189</v>
      </c>
      <c r="F201" s="1">
        <f>ROUND(2*E201,0)/2</f>
        <v>-876</v>
      </c>
      <c r="G201" s="1">
        <f>+C201-(C$7+F201*C$8)</f>
        <v>7.3199999969801866E-3</v>
      </c>
      <c r="I201" s="1">
        <f>G201</f>
        <v>7.3199999969801866E-3</v>
      </c>
      <c r="P201" s="1">
        <f>+D$11+D$12*$F201</f>
        <v>-1.654798979193433E-2</v>
      </c>
      <c r="R201" s="114">
        <f>C201-15018.5</f>
        <v>30079.180999999997</v>
      </c>
      <c r="AB201" s="1" t="s">
        <v>72</v>
      </c>
    </row>
    <row r="202" spans="1:28" x14ac:dyDescent="0.2">
      <c r="A202" s="27" t="s">
        <v>100</v>
      </c>
      <c r="C202" s="26">
        <v>45101.341999999997</v>
      </c>
      <c r="D202" s="26"/>
      <c r="E202" s="1">
        <f>+(C202-C$7)/C$8</f>
        <v>-872.99888736174034</v>
      </c>
      <c r="F202" s="1">
        <f>ROUND(2*E202,0)/2</f>
        <v>-873</v>
      </c>
      <c r="G202" s="1">
        <f>+C202-(C$7+F202*C$8)</f>
        <v>1.3599999947473407E-3</v>
      </c>
      <c r="J202" s="1">
        <f>G202</f>
        <v>1.3599999947473407E-3</v>
      </c>
      <c r="P202" s="1">
        <f>+D$11+D$12*$F202</f>
        <v>-1.6599596115968257E-2</v>
      </c>
      <c r="R202" s="114">
        <f>C202-15018.5</f>
        <v>30082.841999999997</v>
      </c>
      <c r="AB202" s="1" t="s">
        <v>72</v>
      </c>
    </row>
    <row r="203" spans="1:28" x14ac:dyDescent="0.2">
      <c r="A203" s="27" t="s">
        <v>101</v>
      </c>
      <c r="C203" s="26">
        <v>45112.349000000002</v>
      </c>
      <c r="D203" s="26"/>
      <c r="E203" s="1">
        <f>+(C203-C$7)/C$8</f>
        <v>-863.99388048955871</v>
      </c>
      <c r="F203" s="1">
        <f>ROUND(2*E203,0)/2</f>
        <v>-864</v>
      </c>
      <c r="G203" s="1">
        <f>+C203-(C$7+F203*C$8)</f>
        <v>7.4800000002142042E-3</v>
      </c>
      <c r="J203" s="1">
        <f>G203</f>
        <v>7.4800000002142042E-3</v>
      </c>
      <c r="P203" s="1">
        <f>+D$11+D$12*$F203</f>
        <v>-1.6754415088070039E-2</v>
      </c>
      <c r="R203" s="114">
        <f>C203-15018.5</f>
        <v>30093.849000000002</v>
      </c>
      <c r="AB203" s="1" t="s">
        <v>72</v>
      </c>
    </row>
    <row r="204" spans="1:28" x14ac:dyDescent="0.2">
      <c r="A204" s="27" t="s">
        <v>102</v>
      </c>
      <c r="C204" s="26">
        <v>45262.69</v>
      </c>
      <c r="D204" s="26"/>
      <c r="E204" s="1">
        <f>+(C204-C$7)/C$8</f>
        <v>-740.99744747692671</v>
      </c>
      <c r="F204" s="1">
        <f>ROUND(2*E204,0)/2</f>
        <v>-741</v>
      </c>
      <c r="G204" s="1">
        <f>+C204-(C$7+F204*C$8)</f>
        <v>3.1200000012177043E-3</v>
      </c>
      <c r="J204" s="1">
        <f>G204</f>
        <v>3.1200000012177043E-3</v>
      </c>
      <c r="P204" s="1">
        <f>+D$11+D$12*$F204</f>
        <v>-1.8870274373461053E-2</v>
      </c>
      <c r="R204" s="114">
        <f>C204-15018.5</f>
        <v>30244.190000000002</v>
      </c>
      <c r="AB204" s="1" t="s">
        <v>72</v>
      </c>
    </row>
    <row r="205" spans="1:28" x14ac:dyDescent="0.2">
      <c r="A205" s="27" t="s">
        <v>103</v>
      </c>
      <c r="C205" s="26">
        <v>45294.466</v>
      </c>
      <c r="D205" s="26"/>
      <c r="E205" s="1">
        <f>+(C205-C$7)/C$8</f>
        <v>-715.00098173964193</v>
      </c>
      <c r="F205" s="1">
        <f>ROUND(2*E205,0)/2</f>
        <v>-715</v>
      </c>
      <c r="G205" s="1">
        <f>+C205-(C$7+F205*C$8)</f>
        <v>-1.1999999987892807E-3</v>
      </c>
      <c r="J205" s="1">
        <f>G205</f>
        <v>-1.1999999987892807E-3</v>
      </c>
      <c r="P205" s="1">
        <f>+D$11+D$12*$F205</f>
        <v>-1.931752918175509E-2</v>
      </c>
      <c r="R205" s="114">
        <f>C205-15018.5</f>
        <v>30275.966</v>
      </c>
      <c r="AB205" s="1" t="s">
        <v>72</v>
      </c>
    </row>
    <row r="206" spans="1:28" x14ac:dyDescent="0.2">
      <c r="A206" s="27" t="s">
        <v>103</v>
      </c>
      <c r="C206" s="26">
        <v>45349.468999999997</v>
      </c>
      <c r="D206" s="26"/>
      <c r="E206" s="1">
        <f>+(C206-C$7)/C$8</f>
        <v>-670.00212710256073</v>
      </c>
      <c r="F206" s="1">
        <f>ROUND(2*E206,0)/2</f>
        <v>-670</v>
      </c>
      <c r="G206" s="1">
        <f>+C206-(C$7+F206*C$8)</f>
        <v>-2.599999999802094E-3</v>
      </c>
      <c r="J206" s="1">
        <f>G206</f>
        <v>-2.599999999802094E-3</v>
      </c>
      <c r="P206" s="1">
        <f>+D$11+D$12*$F206</f>
        <v>-2.0091624042263993E-2</v>
      </c>
      <c r="R206" s="114">
        <f>C206-15018.5</f>
        <v>30330.968999999997</v>
      </c>
      <c r="AB206" s="1" t="s">
        <v>72</v>
      </c>
    </row>
    <row r="207" spans="1:28" x14ac:dyDescent="0.2">
      <c r="A207" s="27" t="s">
        <v>104</v>
      </c>
      <c r="C207" s="26">
        <v>45370.260999999999</v>
      </c>
      <c r="D207" s="26"/>
      <c r="E207" s="1">
        <f>+(C207-C$7)/C$8</f>
        <v>-652.99185156096667</v>
      </c>
      <c r="F207" s="1">
        <f>ROUND(2*E207,0)/2</f>
        <v>-653</v>
      </c>
      <c r="G207" s="1">
        <f>+C207-(C$7+F207*C$8)</f>
        <v>9.9599999957717955E-3</v>
      </c>
      <c r="J207" s="1">
        <f>G207</f>
        <v>9.9599999957717955E-3</v>
      </c>
      <c r="P207" s="1">
        <f>+D$11+D$12*$F207</f>
        <v>-2.0384059878456248E-2</v>
      </c>
      <c r="R207" s="114">
        <f>C207-15018.5</f>
        <v>30351.760999999999</v>
      </c>
      <c r="AB207" s="1" t="s">
        <v>72</v>
      </c>
    </row>
    <row r="208" spans="1:28" x14ac:dyDescent="0.2">
      <c r="A208" s="27" t="s">
        <v>105</v>
      </c>
      <c r="C208" s="26">
        <v>45370.262000000002</v>
      </c>
      <c r="D208" s="26"/>
      <c r="E208" s="1">
        <f>+(C208-C$7)/C$8</f>
        <v>-652.99103344459468</v>
      </c>
      <c r="F208" s="1">
        <f>ROUND(2*E208,0)/2</f>
        <v>-653</v>
      </c>
      <c r="G208" s="1">
        <f>+C208-(C$7+F208*C$8)</f>
        <v>1.0959999999613501E-2</v>
      </c>
      <c r="J208" s="1">
        <f>G208</f>
        <v>1.0959999999613501E-2</v>
      </c>
      <c r="P208" s="1">
        <f>+D$11+D$12*$F208</f>
        <v>-2.0384059878456248E-2</v>
      </c>
      <c r="R208" s="114">
        <f>C208-15018.5</f>
        <v>30351.762000000002</v>
      </c>
      <c r="AB208" s="1" t="s">
        <v>72</v>
      </c>
    </row>
    <row r="209" spans="1:28" x14ac:dyDescent="0.2">
      <c r="A209" s="27" t="s">
        <v>105</v>
      </c>
      <c r="C209" s="26">
        <v>45380.296000000002</v>
      </c>
      <c r="D209" s="26"/>
      <c r="E209" s="1">
        <f>+(C209-C$7)/C$8</f>
        <v>-644.78205379933024</v>
      </c>
      <c r="F209" s="1">
        <f>ROUND(2*E209,0)/2</f>
        <v>-645</v>
      </c>
      <c r="J209" s="13">
        <v>0.26640000000043074</v>
      </c>
      <c r="P209" s="1">
        <f>+D$11+D$12*$F209</f>
        <v>-2.0521676742546721E-2</v>
      </c>
      <c r="R209" s="114">
        <f>C209-15018.5</f>
        <v>30361.796000000002</v>
      </c>
      <c r="AB209" s="1" t="s">
        <v>72</v>
      </c>
    </row>
    <row r="210" spans="1:28" x14ac:dyDescent="0.2">
      <c r="A210" s="27" t="s">
        <v>75</v>
      </c>
      <c r="C210" s="26">
        <v>45399.593999999997</v>
      </c>
      <c r="D210" s="26"/>
      <c r="E210" s="1">
        <f>+(C210-C$7)/C$8</f>
        <v>-628.99404411283638</v>
      </c>
      <c r="F210" s="1">
        <f>ROUND(2*E210,0)/2</f>
        <v>-629</v>
      </c>
      <c r="G210" s="1">
        <f>+C210-(C$7+F210*C$8)</f>
        <v>7.2799999979906715E-3</v>
      </c>
      <c r="I210" s="1">
        <f>G210</f>
        <v>7.2799999979906715E-3</v>
      </c>
      <c r="P210" s="1">
        <f>+D$11+D$12*$F210</f>
        <v>-2.0796910470727667E-2</v>
      </c>
      <c r="R210" s="114">
        <f>C210-15018.5</f>
        <v>30381.093999999997</v>
      </c>
      <c r="AB210" s="1" t="s">
        <v>72</v>
      </c>
    </row>
    <row r="211" spans="1:28" x14ac:dyDescent="0.2">
      <c r="A211" s="27" t="s">
        <v>105</v>
      </c>
      <c r="C211" s="26">
        <v>45403.264000000003</v>
      </c>
      <c r="D211" s="26"/>
      <c r="E211" s="1">
        <f>+(C211-C$7)/C$8</f>
        <v>-625.99155703907047</v>
      </c>
      <c r="F211" s="1">
        <f>ROUND(2*E211,0)/2</f>
        <v>-626</v>
      </c>
      <c r="G211" s="1">
        <f>+C211-(C$7+F211*C$8)</f>
        <v>1.0320000001229346E-2</v>
      </c>
      <c r="J211" s="1">
        <f>G211</f>
        <v>1.0320000001229346E-2</v>
      </c>
      <c r="P211" s="1">
        <f>+D$11+D$12*$F211</f>
        <v>-2.0848516794761594E-2</v>
      </c>
      <c r="R211" s="114">
        <f>C211-15018.5</f>
        <v>30384.764000000003</v>
      </c>
      <c r="AB211" s="1" t="s">
        <v>72</v>
      </c>
    </row>
    <row r="212" spans="1:28" x14ac:dyDescent="0.2">
      <c r="A212" s="27" t="s">
        <v>105</v>
      </c>
      <c r="C212" s="26">
        <v>45404.476999999999</v>
      </c>
      <c r="D212" s="26"/>
      <c r="E212" s="1">
        <f>+(C212-C$7)/C$8</f>
        <v>-624.99918188363154</v>
      </c>
      <c r="F212" s="1">
        <f>ROUND(2*E212,0)/2</f>
        <v>-625</v>
      </c>
      <c r="G212" s="1">
        <f>+C212-(C$7+F212*C$8)</f>
        <v>9.9999999656574801E-4</v>
      </c>
      <c r="J212" s="1">
        <f>G212</f>
        <v>9.9999999656574801E-4</v>
      </c>
      <c r="P212" s="1">
        <f>+D$11+D$12*$F212</f>
        <v>-2.0865718902772903E-2</v>
      </c>
      <c r="R212" s="114">
        <f>C212-15018.5</f>
        <v>30385.976999999999</v>
      </c>
      <c r="AB212" s="1" t="s">
        <v>72</v>
      </c>
    </row>
    <row r="213" spans="1:28" x14ac:dyDescent="0.2">
      <c r="A213" s="27" t="s">
        <v>75</v>
      </c>
      <c r="C213" s="26">
        <v>45405.703000000001</v>
      </c>
      <c r="D213" s="26"/>
      <c r="E213" s="1">
        <f>+(C213-C$7)/C$8</f>
        <v>-623.99617121539211</v>
      </c>
      <c r="F213" s="1">
        <f>ROUND(2*E213,0)/2</f>
        <v>-624</v>
      </c>
      <c r="G213" s="1">
        <f>+C213-(C$7+F213*C$8)</f>
        <v>4.6800000054645352E-3</v>
      </c>
      <c r="I213" s="1">
        <f>G213</f>
        <v>4.6800000054645352E-3</v>
      </c>
      <c r="P213" s="1">
        <f>+D$11+D$12*$F213</f>
        <v>-2.0882921010784213E-2</v>
      </c>
      <c r="R213" s="114">
        <f>C213-15018.5</f>
        <v>30387.203000000001</v>
      </c>
      <c r="AB213" s="1" t="s">
        <v>72</v>
      </c>
    </row>
    <row r="214" spans="1:28" x14ac:dyDescent="0.2">
      <c r="A214" s="27" t="s">
        <v>105</v>
      </c>
      <c r="C214" s="26">
        <v>45409.366999999998</v>
      </c>
      <c r="D214" s="26"/>
      <c r="E214" s="1">
        <f>+(C214-C$7)/C$8</f>
        <v>-620.99859283984642</v>
      </c>
      <c r="F214" s="1">
        <f>ROUND(2*E214,0)/2</f>
        <v>-621</v>
      </c>
      <c r="G214" s="1">
        <f>+C214-(C$7+F214*C$8)</f>
        <v>1.720000000204891E-3</v>
      </c>
      <c r="J214" s="1">
        <f>G214</f>
        <v>1.720000000204891E-3</v>
      </c>
      <c r="P214" s="1">
        <f>+D$11+D$12*$F214</f>
        <v>-2.093452733481814E-2</v>
      </c>
      <c r="R214" s="114">
        <f>C214-15018.5</f>
        <v>30390.866999999998</v>
      </c>
      <c r="AB214" s="1" t="s">
        <v>72</v>
      </c>
    </row>
    <row r="215" spans="1:28" x14ac:dyDescent="0.2">
      <c r="A215" s="27" t="s">
        <v>105</v>
      </c>
      <c r="C215" s="26">
        <v>45409.368999999999</v>
      </c>
      <c r="D215" s="26"/>
      <c r="E215" s="1">
        <f>+(C215-C$7)/C$8</f>
        <v>-620.99695660710836</v>
      </c>
      <c r="F215" s="1">
        <f>ROUND(2*E215,0)/2</f>
        <v>-621</v>
      </c>
      <c r="G215" s="1">
        <f>+C215-(C$7+F215*C$8)</f>
        <v>3.7200000006123446E-3</v>
      </c>
      <c r="J215" s="1">
        <f>G215</f>
        <v>3.7200000006123446E-3</v>
      </c>
      <c r="P215" s="1">
        <f>+D$11+D$12*$F215</f>
        <v>-2.093452733481814E-2</v>
      </c>
      <c r="R215" s="114">
        <f>C215-15018.5</f>
        <v>30390.868999999999</v>
      </c>
      <c r="AB215" s="1" t="s">
        <v>72</v>
      </c>
    </row>
    <row r="216" spans="1:28" x14ac:dyDescent="0.2">
      <c r="A216" s="27" t="s">
        <v>105</v>
      </c>
      <c r="C216" s="26">
        <v>45409.372000000003</v>
      </c>
      <c r="D216" s="26"/>
      <c r="E216" s="1">
        <f>+(C216-C$7)/C$8</f>
        <v>-620.99450225799819</v>
      </c>
      <c r="F216" s="1">
        <f>ROUND(2*E216,0)/2</f>
        <v>-621</v>
      </c>
      <c r="G216" s="1">
        <f>+C216-(C$7+F216*C$8)</f>
        <v>6.7200000048615038E-3</v>
      </c>
      <c r="J216" s="1">
        <f>G216</f>
        <v>6.7200000048615038E-3</v>
      </c>
      <c r="P216" s="1">
        <f>+D$11+D$12*$F216</f>
        <v>-2.093452733481814E-2</v>
      </c>
      <c r="R216" s="114">
        <f>C216-15018.5</f>
        <v>30390.872000000003</v>
      </c>
      <c r="AB216" s="1" t="s">
        <v>72</v>
      </c>
    </row>
    <row r="217" spans="1:28" x14ac:dyDescent="0.2">
      <c r="A217" s="27" t="s">
        <v>75</v>
      </c>
      <c r="C217" s="26">
        <v>45416.697999999997</v>
      </c>
      <c r="D217" s="26"/>
      <c r="E217" s="1">
        <f>+(C217-C$7)/C$8</f>
        <v>-615.00098173964489</v>
      </c>
      <c r="F217" s="1">
        <f>ROUND(2*E217,0)/2</f>
        <v>-615</v>
      </c>
      <c r="G217" s="1">
        <f>+C217-(C$7+F217*C$8)</f>
        <v>-1.2000000060652383E-3</v>
      </c>
      <c r="I217" s="1">
        <f>G217</f>
        <v>-1.2000000060652383E-3</v>
      </c>
      <c r="P217" s="1">
        <f>+D$11+D$12*$F217</f>
        <v>-2.1037739982885995E-2</v>
      </c>
      <c r="R217" s="114">
        <f>C217-15018.5</f>
        <v>30398.197999999997</v>
      </c>
      <c r="AB217" s="1" t="s">
        <v>72</v>
      </c>
    </row>
    <row r="218" spans="1:28" x14ac:dyDescent="0.2">
      <c r="A218" s="27" t="s">
        <v>106</v>
      </c>
      <c r="C218" s="26">
        <v>45436.267</v>
      </c>
      <c r="D218" s="26"/>
      <c r="E218" s="1">
        <f>+(C218-C$7)/C$8</f>
        <v>-598.99126251718008</v>
      </c>
      <c r="F218" s="1">
        <f>ROUND(2*E218,0)/2</f>
        <v>-599</v>
      </c>
      <c r="G218" s="1">
        <f>+C218-(C$7+F218*C$8)</f>
        <v>1.0679999999410938E-2</v>
      </c>
      <c r="J218" s="1">
        <f>G218</f>
        <v>1.0679999999410938E-2</v>
      </c>
      <c r="P218" s="1">
        <f>+D$11+D$12*$F218</f>
        <v>-2.1312973711066937E-2</v>
      </c>
      <c r="R218" s="114">
        <f>C218-15018.5</f>
        <v>30417.767</v>
      </c>
      <c r="AB218" s="1" t="s">
        <v>72</v>
      </c>
    </row>
    <row r="219" spans="1:28" x14ac:dyDescent="0.2">
      <c r="A219" s="27" t="s">
        <v>107</v>
      </c>
      <c r="C219" s="26">
        <v>45646.499000000003</v>
      </c>
      <c r="D219" s="26"/>
      <c r="E219" s="1">
        <f>+(C219-C$7)/C$8</f>
        <v>-426.99702205641404</v>
      </c>
      <c r="F219" s="1">
        <f>ROUND(2*E219,0)/2</f>
        <v>-427</v>
      </c>
      <c r="G219" s="1">
        <f>+C219-(C$7+F219*C$8)</f>
        <v>3.6400000026333146E-3</v>
      </c>
      <c r="J219" s="1">
        <f>G219</f>
        <v>3.6400000026333146E-3</v>
      </c>
      <c r="P219" s="1">
        <f>+D$11+D$12*$F219</f>
        <v>-2.4271736289012094E-2</v>
      </c>
      <c r="R219" s="114">
        <f>C219-15018.5</f>
        <v>30627.999000000003</v>
      </c>
      <c r="AB219" s="1" t="s">
        <v>72</v>
      </c>
    </row>
    <row r="220" spans="1:28" x14ac:dyDescent="0.2">
      <c r="A220" s="27" t="s">
        <v>108</v>
      </c>
      <c r="C220" s="26">
        <v>45711.281999999999</v>
      </c>
      <c r="D220" s="26"/>
      <c r="E220" s="1">
        <f>+(C220-C$7)/C$8</f>
        <v>-373.99698933176273</v>
      </c>
      <c r="F220" s="1">
        <f>ROUND(2*E220,0)/2</f>
        <v>-374</v>
      </c>
      <c r="G220" s="1">
        <f>+C220-(C$7+F220*C$8)</f>
        <v>3.6800000016228296E-3</v>
      </c>
      <c r="J220" s="1">
        <f>G220</f>
        <v>3.6800000016228296E-3</v>
      </c>
      <c r="P220" s="1">
        <f>+D$11+D$12*$F220</f>
        <v>-2.5183448013611474E-2</v>
      </c>
      <c r="R220" s="114">
        <f>C220-15018.5</f>
        <v>30692.781999999999</v>
      </c>
      <c r="AB220" s="1" t="s">
        <v>72</v>
      </c>
    </row>
    <row r="221" spans="1:28" x14ac:dyDescent="0.2">
      <c r="A221" s="27" t="s">
        <v>75</v>
      </c>
      <c r="C221" s="26">
        <v>45762.618000000002</v>
      </c>
      <c r="D221" s="26"/>
      <c r="E221" s="1">
        <f>+(C221-C$7)/C$8</f>
        <v>-331.99816741933148</v>
      </c>
      <c r="F221" s="1">
        <f>ROUND(2*E221,0)/2</f>
        <v>-332</v>
      </c>
      <c r="G221" s="1">
        <f>+C221-(C$7+F221*C$8)</f>
        <v>2.2400000016205013E-3</v>
      </c>
      <c r="I221" s="1">
        <f>G221</f>
        <v>2.2400000016205013E-3</v>
      </c>
      <c r="P221" s="1">
        <f>+D$11+D$12*$F221</f>
        <v>-2.5905936550086453E-2</v>
      </c>
      <c r="R221" s="114">
        <f>C221-15018.5</f>
        <v>30744.118000000002</v>
      </c>
      <c r="AB221" s="1" t="s">
        <v>72</v>
      </c>
    </row>
    <row r="222" spans="1:28" x14ac:dyDescent="0.2">
      <c r="A222" s="27" t="s">
        <v>75</v>
      </c>
      <c r="C222" s="26">
        <v>45762.625</v>
      </c>
      <c r="D222" s="26"/>
      <c r="E222" s="1">
        <f>+(C222-C$7)/C$8</f>
        <v>-331.99244060475115</v>
      </c>
      <c r="F222" s="1">
        <f>ROUND(2*E222,0)/2</f>
        <v>-332</v>
      </c>
      <c r="G222" s="1">
        <f>+C222-(C$7+F222*C$8)</f>
        <v>9.2399999994086102E-3</v>
      </c>
      <c r="I222" s="1">
        <f>G222</f>
        <v>9.2399999994086102E-3</v>
      </c>
      <c r="P222" s="1">
        <f>+D$11+D$12*$F222</f>
        <v>-2.5905936550086453E-2</v>
      </c>
      <c r="R222" s="114">
        <f>C222-15018.5</f>
        <v>30744.125</v>
      </c>
      <c r="AB222" s="1" t="s">
        <v>72</v>
      </c>
    </row>
    <row r="223" spans="1:28" x14ac:dyDescent="0.2">
      <c r="A223" s="27" t="s">
        <v>109</v>
      </c>
      <c r="C223" s="26">
        <v>45766.279000000002</v>
      </c>
      <c r="D223" s="26"/>
      <c r="E223" s="1">
        <f>+(C223-C$7)/C$8</f>
        <v>-329.00304339288988</v>
      </c>
      <c r="F223" s="1">
        <f>ROUND(2*E223,0)/2</f>
        <v>-329</v>
      </c>
      <c r="G223" s="1">
        <f>+C223-(C$7+F223*C$8)</f>
        <v>-3.7200000006123446E-3</v>
      </c>
      <c r="J223" s="1">
        <f>G223</f>
        <v>-3.7200000006123446E-3</v>
      </c>
      <c r="P223" s="1">
        <f>+D$11+D$12*$F223</f>
        <v>-2.595754287412038E-2</v>
      </c>
      <c r="R223" s="114">
        <f>C223-15018.5</f>
        <v>30747.779000000002</v>
      </c>
      <c r="AB223" s="1" t="s">
        <v>72</v>
      </c>
    </row>
    <row r="224" spans="1:28" x14ac:dyDescent="0.2">
      <c r="A224" s="27" t="s">
        <v>109</v>
      </c>
      <c r="C224" s="26">
        <v>45783.400999999998</v>
      </c>
      <c r="D224" s="26"/>
      <c r="E224" s="1">
        <f>+(C224-C$7)/C$8</f>
        <v>-314.99525492506172</v>
      </c>
      <c r="F224" s="1">
        <f>ROUND(2*E224,0)/2</f>
        <v>-315</v>
      </c>
      <c r="G224" s="1">
        <f>+C224-(C$7+F224*C$8)</f>
        <v>5.7999999989988282E-3</v>
      </c>
      <c r="J224" s="1">
        <f>G224</f>
        <v>5.7999999989988282E-3</v>
      </c>
      <c r="P224" s="1">
        <f>+D$11+D$12*$F224</f>
        <v>-2.6198372386278708E-2</v>
      </c>
      <c r="R224" s="114">
        <f>C224-15018.5</f>
        <v>30764.900999999998</v>
      </c>
      <c r="AB224" s="1" t="s">
        <v>72</v>
      </c>
    </row>
    <row r="225" spans="1:28" x14ac:dyDescent="0.2">
      <c r="A225" s="27" t="s">
        <v>109</v>
      </c>
      <c r="C225" s="26">
        <v>45783.402999999998</v>
      </c>
      <c r="D225" s="26"/>
      <c r="E225" s="1">
        <f>+(C225-C$7)/C$8</f>
        <v>-314.99361869232365</v>
      </c>
      <c r="F225" s="1">
        <f>ROUND(2*E225,0)/2</f>
        <v>-315</v>
      </c>
      <c r="G225" s="1">
        <f>+C225-(C$7+F225*C$8)</f>
        <v>7.7999999994062819E-3</v>
      </c>
      <c r="J225" s="1">
        <f>G225</f>
        <v>7.7999999994062819E-3</v>
      </c>
      <c r="P225" s="1">
        <f>+D$11+D$12*$F225</f>
        <v>-2.6198372386278708E-2</v>
      </c>
      <c r="R225" s="114">
        <f>C225-15018.5</f>
        <v>30764.902999999998</v>
      </c>
      <c r="AB225" s="1" t="s">
        <v>72</v>
      </c>
    </row>
    <row r="226" spans="1:28" x14ac:dyDescent="0.2">
      <c r="A226" s="27" t="s">
        <v>109</v>
      </c>
      <c r="C226" s="26">
        <v>45805.402999999998</v>
      </c>
      <c r="D226" s="26"/>
      <c r="E226" s="1">
        <f>+(C226-C$7)/C$8</f>
        <v>-296.99505857713285</v>
      </c>
      <c r="F226" s="1">
        <f>ROUND(2*E226,0)/2</f>
        <v>-297</v>
      </c>
      <c r="G226" s="1">
        <f>+C226-(C$7+F226*C$8)</f>
        <v>6.0400000002118759E-3</v>
      </c>
      <c r="J226" s="1">
        <f>G226</f>
        <v>6.0400000002118759E-3</v>
      </c>
      <c r="P226" s="1">
        <f>+D$11+D$12*$F226</f>
        <v>-2.6508010330482272E-2</v>
      </c>
      <c r="R226" s="114">
        <f>C226-15018.5</f>
        <v>30786.902999999998</v>
      </c>
      <c r="AB226" s="1" t="s">
        <v>72</v>
      </c>
    </row>
    <row r="227" spans="1:28" x14ac:dyDescent="0.2">
      <c r="A227" s="27" t="s">
        <v>109</v>
      </c>
      <c r="C227" s="26">
        <v>45805.406999999999</v>
      </c>
      <c r="D227" s="26"/>
      <c r="E227" s="1">
        <f>+(C227-C$7)/C$8</f>
        <v>-296.99178611165672</v>
      </c>
      <c r="F227" s="1">
        <f>ROUND(2*E227,0)/2</f>
        <v>-297</v>
      </c>
      <c r="G227" s="1">
        <f>+C227-(C$7+F227*C$8)</f>
        <v>1.0040000001026783E-2</v>
      </c>
      <c r="J227" s="1">
        <f>G227</f>
        <v>1.0040000001026783E-2</v>
      </c>
      <c r="P227" s="1">
        <f>+D$11+D$12*$F227</f>
        <v>-2.6508010330482272E-2</v>
      </c>
      <c r="R227" s="114">
        <f>C227-15018.5</f>
        <v>30786.906999999999</v>
      </c>
      <c r="AB227" s="1" t="s">
        <v>72</v>
      </c>
    </row>
    <row r="228" spans="1:28" x14ac:dyDescent="0.2">
      <c r="A228" s="27" t="s">
        <v>109</v>
      </c>
      <c r="C228" s="26">
        <v>45816.398999999998</v>
      </c>
      <c r="D228" s="26"/>
      <c r="E228" s="1">
        <f>+(C228-C$7)/C$8</f>
        <v>-287.99905098501364</v>
      </c>
      <c r="F228" s="1">
        <f>ROUND(2*E228,0)/2</f>
        <v>-288</v>
      </c>
      <c r="G228" s="1">
        <f>+C228-(C$7+F228*C$8)</f>
        <v>1.1599999997997656E-3</v>
      </c>
      <c r="J228" s="1">
        <f>G228</f>
        <v>1.1599999997997656E-3</v>
      </c>
      <c r="P228" s="1">
        <f>+D$11+D$12*$F228</f>
        <v>-2.6662829302584051E-2</v>
      </c>
      <c r="R228" s="114">
        <f>C228-15018.5</f>
        <v>30797.898999999998</v>
      </c>
      <c r="AB228" s="1" t="s">
        <v>72</v>
      </c>
    </row>
    <row r="229" spans="1:28" x14ac:dyDescent="0.2">
      <c r="A229" s="27" t="s">
        <v>110</v>
      </c>
      <c r="C229" s="26">
        <v>45816.402000000002</v>
      </c>
      <c r="D229" s="26"/>
      <c r="E229" s="1">
        <f>+(C229-C$7)/C$8</f>
        <v>-287.99659663590353</v>
      </c>
      <c r="F229" s="1">
        <f>ROUND(2*E229,0)/2</f>
        <v>-288</v>
      </c>
      <c r="G229" s="1">
        <f>+C229-(C$7+F229*C$8)</f>
        <v>4.1600000040489249E-3</v>
      </c>
      <c r="J229" s="1">
        <f>G229</f>
        <v>4.1600000040489249E-3</v>
      </c>
      <c r="P229" s="1">
        <f>+D$11+D$12*$F229</f>
        <v>-2.6662829302584051E-2</v>
      </c>
      <c r="R229" s="114">
        <f>C229-15018.5</f>
        <v>30797.902000000002</v>
      </c>
      <c r="AB229" s="1" t="s">
        <v>72</v>
      </c>
    </row>
    <row r="230" spans="1:28" x14ac:dyDescent="0.2">
      <c r="A230" s="27" t="s">
        <v>75</v>
      </c>
      <c r="C230" s="26">
        <v>45817.618000000002</v>
      </c>
      <c r="D230" s="26"/>
      <c r="E230" s="1">
        <f>+(C230-C$7)/C$8</f>
        <v>-287.00176713135448</v>
      </c>
      <c r="F230" s="1">
        <f>ROUND(2*E230,0)/2</f>
        <v>-287</v>
      </c>
      <c r="G230" s="1">
        <f>+C230-(C$7+F230*C$8)</f>
        <v>-2.1599999963655137E-3</v>
      </c>
      <c r="I230" s="1">
        <f>G230</f>
        <v>-2.1599999963655137E-3</v>
      </c>
      <c r="P230" s="1">
        <f>+D$11+D$12*$F230</f>
        <v>-2.668003141059536E-2</v>
      </c>
      <c r="R230" s="114">
        <f>C230-15018.5</f>
        <v>30799.118000000002</v>
      </c>
      <c r="AB230" s="1" t="s">
        <v>72</v>
      </c>
    </row>
    <row r="231" spans="1:28" x14ac:dyDescent="0.2">
      <c r="A231" s="27" t="s">
        <v>110</v>
      </c>
      <c r="C231" s="26">
        <v>45817.637000000002</v>
      </c>
      <c r="D231" s="26"/>
      <c r="E231" s="1">
        <f>+(C231-C$7)/C$8</f>
        <v>-286.98622292034577</v>
      </c>
      <c r="F231" s="1">
        <f>ROUND(2*E231,0)/2</f>
        <v>-287</v>
      </c>
      <c r="G231" s="1">
        <f>+C231-(C$7+F231*C$8)</f>
        <v>1.6840000003867317E-2</v>
      </c>
      <c r="J231" s="1">
        <f>G231</f>
        <v>1.6840000003867317E-2</v>
      </c>
      <c r="P231" s="1">
        <f>+D$11+D$12*$F231</f>
        <v>-2.668003141059536E-2</v>
      </c>
      <c r="R231" s="114">
        <f>C231-15018.5</f>
        <v>30799.137000000002</v>
      </c>
      <c r="AB231" s="1" t="s">
        <v>72</v>
      </c>
    </row>
    <row r="232" spans="1:28" x14ac:dyDescent="0.2">
      <c r="A232" s="27" t="s">
        <v>75</v>
      </c>
      <c r="C232" s="26">
        <v>45839.627999999997</v>
      </c>
      <c r="D232" s="26"/>
      <c r="E232" s="1">
        <f>+(C232-C$7)/C$8</f>
        <v>-268.99502585247927</v>
      </c>
      <c r="F232" s="1">
        <f>ROUND(2*E232,0)/2</f>
        <v>-269</v>
      </c>
      <c r="G232" s="1">
        <f>+C232-(C$7+F232*C$8)</f>
        <v>6.0799999992013909E-3</v>
      </c>
      <c r="I232" s="1">
        <f>G232</f>
        <v>6.0799999992013909E-3</v>
      </c>
      <c r="P232" s="1">
        <f>+D$11+D$12*$F232</f>
        <v>-2.6989669354798924E-2</v>
      </c>
      <c r="R232" s="114">
        <f>C232-15018.5</f>
        <v>30821.127999999997</v>
      </c>
      <c r="AB232" s="1" t="s">
        <v>72</v>
      </c>
    </row>
    <row r="233" spans="1:28" x14ac:dyDescent="0.2">
      <c r="A233" s="27" t="s">
        <v>111</v>
      </c>
      <c r="C233" s="26">
        <v>45871.396000000001</v>
      </c>
      <c r="D233" s="26"/>
      <c r="E233" s="1">
        <f>+(C233-C$7)/C$8</f>
        <v>-243.00510504614078</v>
      </c>
      <c r="F233" s="1">
        <f>ROUND(2*E233,0)/2</f>
        <v>-243</v>
      </c>
      <c r="G233" s="1">
        <f>+C233-(C$7+F233*C$8)</f>
        <v>-6.2399999951594509E-3</v>
      </c>
      <c r="J233" s="1">
        <f>G233</f>
        <v>-6.2399999951594509E-3</v>
      </c>
      <c r="P233" s="1">
        <f>+D$11+D$12*$F233</f>
        <v>-2.7436924163092957E-2</v>
      </c>
      <c r="R233" s="114">
        <f>C233-15018.5</f>
        <v>30852.896000000001</v>
      </c>
      <c r="AB233" s="1" t="s">
        <v>72</v>
      </c>
    </row>
    <row r="234" spans="1:28" x14ac:dyDescent="0.2">
      <c r="A234" s="27" t="s">
        <v>112</v>
      </c>
      <c r="C234" s="26">
        <v>46047.415999999997</v>
      </c>
      <c r="D234" s="26"/>
      <c r="E234" s="1">
        <f>+(C234-C$7)/C$8</f>
        <v>-99.000261797239702</v>
      </c>
      <c r="F234" s="1">
        <f>ROUND(2*E234,0)/2</f>
        <v>-99</v>
      </c>
      <c r="G234" s="1">
        <f>+C234-(C$7+F234*C$8)</f>
        <v>-3.1999999919207767E-4</v>
      </c>
      <c r="J234" s="1">
        <f>G234</f>
        <v>-3.1999999919207767E-4</v>
      </c>
      <c r="P234" s="1">
        <f>+D$11+D$12*$F234</f>
        <v>-2.9914027716721463E-2</v>
      </c>
      <c r="R234" s="114">
        <f>C234-15018.5</f>
        <v>31028.915999999997</v>
      </c>
      <c r="AB234" s="1" t="s">
        <v>72</v>
      </c>
    </row>
    <row r="235" spans="1:28" x14ac:dyDescent="0.2">
      <c r="A235" s="27" t="s">
        <v>113</v>
      </c>
      <c r="C235" s="26">
        <v>46059.635999999999</v>
      </c>
      <c r="D235" s="26"/>
      <c r="E235" s="1">
        <f>+(C235-C$7)/C$8</f>
        <v>-89.002879769619142</v>
      </c>
      <c r="F235" s="1">
        <f>ROUND(2*E235,0)/2</f>
        <v>-89</v>
      </c>
      <c r="G235" s="1">
        <f>+C235-(C$7+F235*C$8)</f>
        <v>-3.5199999983888119E-3</v>
      </c>
      <c r="N235" s="1">
        <f>G235</f>
        <v>-3.5199999983888119E-3</v>
      </c>
      <c r="P235" s="1">
        <f>+D$11+D$12*$F235</f>
        <v>-3.0086048796834554E-2</v>
      </c>
      <c r="R235" s="114">
        <f>C235-15018.5</f>
        <v>31041.135999999999</v>
      </c>
      <c r="AB235" s="1" t="s">
        <v>72</v>
      </c>
    </row>
    <row r="236" spans="1:28" x14ac:dyDescent="0.2">
      <c r="A236" s="27" t="s">
        <v>114</v>
      </c>
      <c r="C236" s="26">
        <v>46118.322</v>
      </c>
      <c r="D236" s="26"/>
      <c r="E236" s="1">
        <f>+(C236-C$7)/C$8</f>
        <v>-40.990902545977612</v>
      </c>
      <c r="F236" s="1">
        <f>ROUND(2*E236,0)/2</f>
        <v>-41</v>
      </c>
      <c r="G236" s="1">
        <f>+C236-(C$7+F236*C$8)</f>
        <v>1.1120000002847519E-2</v>
      </c>
      <c r="J236" s="1">
        <f>G236</f>
        <v>1.1120000002847519E-2</v>
      </c>
      <c r="P236" s="1">
        <f>+D$11+D$12*$F236</f>
        <v>-3.0911749981377388E-2</v>
      </c>
      <c r="R236" s="114">
        <f>C236-15018.5</f>
        <v>31099.822</v>
      </c>
      <c r="AB236" s="1" t="s">
        <v>72</v>
      </c>
    </row>
    <row r="237" spans="1:28" x14ac:dyDescent="0.2">
      <c r="A237" s="27" t="s">
        <v>75</v>
      </c>
      <c r="C237" s="26">
        <v>46120.754999999997</v>
      </c>
      <c r="D237" s="26"/>
      <c r="E237" s="1">
        <f>+(C237-C$7)/C$8</f>
        <v>-39.000425420513523</v>
      </c>
      <c r="F237" s="1">
        <f>ROUND(2*E237,0)/2</f>
        <v>-39</v>
      </c>
      <c r="G237" s="1">
        <f>+C237-(C$7+F237*C$8)</f>
        <v>-5.2000000141561031E-4</v>
      </c>
      <c r="I237" s="1">
        <f>G237</f>
        <v>-5.2000000141561031E-4</v>
      </c>
      <c r="P237" s="1">
        <f>+D$11+D$12*$F237</f>
        <v>-3.0946154197400006E-2</v>
      </c>
      <c r="R237" s="114">
        <f>C237-15018.5</f>
        <v>31102.254999999997</v>
      </c>
      <c r="AB237" s="1" t="s">
        <v>72</v>
      </c>
    </row>
    <row r="238" spans="1:28" x14ac:dyDescent="0.2">
      <c r="A238" s="27" t="s">
        <v>75</v>
      </c>
      <c r="C238" s="26">
        <v>46125.648000000001</v>
      </c>
      <c r="D238" s="26"/>
      <c r="E238" s="1">
        <f>+(C238-C$7)/C$8</f>
        <v>-34.997382027618322</v>
      </c>
      <c r="F238" s="1">
        <f>ROUND(2*E238,0)/2</f>
        <v>-35</v>
      </c>
      <c r="G238" s="1">
        <f>+C238-(C$7+F238*C$8)</f>
        <v>3.1999999991967343E-3</v>
      </c>
      <c r="I238" s="1">
        <f>G238</f>
        <v>3.1999999991967343E-3</v>
      </c>
      <c r="P238" s="1">
        <f>+D$11+D$12*$F238</f>
        <v>-3.1014962629445243E-2</v>
      </c>
      <c r="R238" s="114">
        <f>C238-15018.5</f>
        <v>31107.148000000001</v>
      </c>
      <c r="AB238" s="1" t="s">
        <v>72</v>
      </c>
    </row>
    <row r="239" spans="1:28" x14ac:dyDescent="0.2">
      <c r="A239" s="27" t="s">
        <v>115</v>
      </c>
      <c r="C239" s="26">
        <v>46168.425999999999</v>
      </c>
      <c r="D239" s="26" t="s">
        <v>116</v>
      </c>
      <c r="E239" s="1">
        <f>+(C239-C$7)/C$8</f>
        <v>0</v>
      </c>
      <c r="F239" s="1">
        <f>ROUND(2*E239,0)/2</f>
        <v>0</v>
      </c>
      <c r="G239" s="1">
        <f>+C239-(C$7+F239*C$8)</f>
        <v>0</v>
      </c>
      <c r="H239" s="1">
        <f>+G239</f>
        <v>0</v>
      </c>
      <c r="P239" s="1">
        <f>+D$11+D$12*$F239</f>
        <v>-3.1617036409841058E-2</v>
      </c>
      <c r="R239" s="114">
        <f>C239-15018.5</f>
        <v>31149.925999999999</v>
      </c>
    </row>
    <row r="240" spans="1:28" x14ac:dyDescent="0.2">
      <c r="A240" s="27" t="s">
        <v>112</v>
      </c>
      <c r="C240" s="26">
        <v>46168.430999999997</v>
      </c>
      <c r="D240" s="26"/>
      <c r="E240" s="1">
        <f>+(C240-C$7)/C$8</f>
        <v>4.0905818422186128E-3</v>
      </c>
      <c r="F240" s="1">
        <f>ROUND(2*E240,0)/2</f>
        <v>0</v>
      </c>
      <c r="G240" s="1">
        <f>+C240-(C$7+F240*C$8)</f>
        <v>4.9999999973806553E-3</v>
      </c>
      <c r="J240" s="1">
        <f>G240</f>
        <v>4.9999999973806553E-3</v>
      </c>
      <c r="R240" s="114">
        <f>C240-15018.5</f>
        <v>31149.930999999997</v>
      </c>
      <c r="AB240" s="1" t="s">
        <v>72</v>
      </c>
    </row>
    <row r="241" spans="1:28" x14ac:dyDescent="0.2">
      <c r="A241" s="27" t="s">
        <v>114</v>
      </c>
      <c r="C241" s="26">
        <v>46201.411999999997</v>
      </c>
      <c r="D241" s="26"/>
      <c r="E241" s="1">
        <f>+(C241-C$7)/C$8</f>
        <v>26.986386543619631</v>
      </c>
      <c r="F241" s="1">
        <f>ROUND(2*E241,0)/2</f>
        <v>27</v>
      </c>
      <c r="G241" s="1">
        <f>+C241-(C$7+F241*C$8)</f>
        <v>-1.6640000001643784E-2</v>
      </c>
      <c r="J241" s="1">
        <f>G241</f>
        <v>-1.6640000001643784E-2</v>
      </c>
      <c r="R241" s="114">
        <f>C241-15018.5</f>
        <v>31182.911999999997</v>
      </c>
      <c r="AB241" s="1" t="s">
        <v>72</v>
      </c>
    </row>
    <row r="242" spans="1:28" x14ac:dyDescent="0.2">
      <c r="A242" s="27" t="s">
        <v>75</v>
      </c>
      <c r="C242" s="26">
        <v>46494.788</v>
      </c>
      <c r="D242" s="26"/>
      <c r="E242" s="1">
        <f>+(C242-C$7)/C$8</f>
        <v>267.00209437790511</v>
      </c>
      <c r="F242" s="1">
        <f>ROUND(2*E242,0)/2</f>
        <v>267</v>
      </c>
      <c r="G242" s="1">
        <f>+C242-(C$7+F242*C$8)</f>
        <v>2.5600000008125789E-3</v>
      </c>
      <c r="I242" s="1">
        <f>G242</f>
        <v>2.5600000008125789E-3</v>
      </c>
      <c r="R242" s="114">
        <f>C242-15018.5</f>
        <v>31476.288</v>
      </c>
      <c r="AB242" s="1" t="s">
        <v>72</v>
      </c>
    </row>
    <row r="243" spans="1:28" x14ac:dyDescent="0.2">
      <c r="A243" s="27" t="s">
        <v>117</v>
      </c>
      <c r="C243" s="26">
        <v>46553.451999999997</v>
      </c>
      <c r="D243" s="26"/>
      <c r="E243" s="1">
        <f>+(C243-C$7)/C$8</f>
        <v>314.99607304142779</v>
      </c>
      <c r="F243" s="1">
        <f>ROUND(2*E243,0)/2</f>
        <v>315</v>
      </c>
      <c r="G243" s="1">
        <f>+C243-(C$7+F243*C$8)</f>
        <v>-4.8000000024330802E-3</v>
      </c>
      <c r="N243" s="1">
        <f>G243</f>
        <v>-4.8000000024330802E-3</v>
      </c>
      <c r="R243" s="114">
        <f>C243-15018.5</f>
        <v>31534.951999999997</v>
      </c>
      <c r="AB243" s="1" t="s">
        <v>72</v>
      </c>
    </row>
    <row r="244" spans="1:28" x14ac:dyDescent="0.2">
      <c r="A244" s="27" t="s">
        <v>117</v>
      </c>
      <c r="C244" s="26">
        <v>46553.457999999999</v>
      </c>
      <c r="D244" s="26"/>
      <c r="E244" s="1">
        <f>+(C244-C$7)/C$8</f>
        <v>315.00098173964199</v>
      </c>
      <c r="F244" s="1">
        <f>ROUND(2*E244,0)/2</f>
        <v>315</v>
      </c>
      <c r="G244" s="1">
        <f>+C244-(C$7+F244*C$8)</f>
        <v>1.1999999987892807E-3</v>
      </c>
      <c r="N244" s="1">
        <f>G244</f>
        <v>1.1999999987892807E-3</v>
      </c>
      <c r="R244" s="114">
        <f>C244-15018.5</f>
        <v>31534.957999999999</v>
      </c>
      <c r="AB244" s="1" t="s">
        <v>72</v>
      </c>
    </row>
    <row r="245" spans="1:28" x14ac:dyDescent="0.2">
      <c r="A245" s="27" t="s">
        <v>117</v>
      </c>
      <c r="C245" s="26">
        <v>46553.459000000003</v>
      </c>
      <c r="D245" s="26"/>
      <c r="E245" s="1">
        <f>+(C245-C$7)/C$8</f>
        <v>315.00179985601403</v>
      </c>
      <c r="F245" s="1">
        <f>ROUND(2*E245,0)/2</f>
        <v>315</v>
      </c>
      <c r="G245" s="1">
        <f>+C245-(C$7+F245*C$8)</f>
        <v>2.2000000026309863E-3</v>
      </c>
      <c r="N245" s="1">
        <f>G245</f>
        <v>2.2000000026309863E-3</v>
      </c>
      <c r="R245" s="114">
        <f>C245-15018.5</f>
        <v>31534.959000000003</v>
      </c>
      <c r="AB245" s="1" t="s">
        <v>72</v>
      </c>
    </row>
    <row r="246" spans="1:28" x14ac:dyDescent="0.2">
      <c r="A246" s="27" t="s">
        <v>117</v>
      </c>
      <c r="C246" s="26">
        <v>46553.46</v>
      </c>
      <c r="D246" s="26"/>
      <c r="E246" s="1">
        <f>+(C246-C$7)/C$8</f>
        <v>315.00261797238011</v>
      </c>
      <c r="F246" s="1">
        <f>ROUND(2*E246,0)/2</f>
        <v>315</v>
      </c>
      <c r="G246" s="1">
        <f>+C246-(C$7+F246*C$8)</f>
        <v>3.1999999991967343E-3</v>
      </c>
      <c r="N246" s="1">
        <f>G246</f>
        <v>3.1999999991967343E-3</v>
      </c>
      <c r="R246" s="114">
        <f>C246-15018.5</f>
        <v>31534.959999999999</v>
      </c>
      <c r="AB246" s="1" t="s">
        <v>72</v>
      </c>
    </row>
    <row r="247" spans="1:28" x14ac:dyDescent="0.2">
      <c r="A247" s="27" t="s">
        <v>75</v>
      </c>
      <c r="C247" s="26">
        <v>46560.79</v>
      </c>
      <c r="D247" s="26"/>
      <c r="E247" s="1">
        <f>+(C247-C$7)/C$8</f>
        <v>320.99941095621551</v>
      </c>
      <c r="F247" s="1">
        <f>ROUND(2*E247,0)/2</f>
        <v>321</v>
      </c>
      <c r="G247" s="1">
        <f>+C247-(C$7+F247*C$8)</f>
        <v>-7.1999999636318535E-4</v>
      </c>
      <c r="I247" s="1">
        <f>G247</f>
        <v>-7.1999999636318535E-4</v>
      </c>
      <c r="R247" s="114">
        <f>C247-15018.5</f>
        <v>31542.29</v>
      </c>
      <c r="AB247" s="1" t="s">
        <v>72</v>
      </c>
    </row>
    <row r="248" spans="1:28" x14ac:dyDescent="0.2">
      <c r="A248" s="27" t="s">
        <v>118</v>
      </c>
      <c r="C248" s="26">
        <v>46807.701000000001</v>
      </c>
      <c r="D248" s="26"/>
      <c r="E248" s="1">
        <f>+(C248-C$7)/C$8</f>
        <v>523.00134171084608</v>
      </c>
      <c r="F248" s="1">
        <f>ROUND(2*E248,0)/2</f>
        <v>523</v>
      </c>
      <c r="G248" s="1">
        <f>+C248-(C$7+F248*C$8)</f>
        <v>1.640000002225861E-3</v>
      </c>
      <c r="J248" s="1">
        <f>G248</f>
        <v>1.640000002225861E-3</v>
      </c>
      <c r="R248" s="114">
        <f>C248-15018.5</f>
        <v>31789.201000000001</v>
      </c>
      <c r="AB248" s="1" t="s">
        <v>72</v>
      </c>
    </row>
    <row r="249" spans="1:28" x14ac:dyDescent="0.2">
      <c r="A249" s="27" t="s">
        <v>75</v>
      </c>
      <c r="C249" s="26">
        <v>46868.805999999997</v>
      </c>
      <c r="D249" s="26"/>
      <c r="E249" s="1">
        <f>+(C249-C$7)/C$8</f>
        <v>572.99234243078513</v>
      </c>
      <c r="F249" s="1">
        <f>ROUND(2*E249,0)/2</f>
        <v>573</v>
      </c>
      <c r="G249" s="1">
        <f>+C249-(C$7+F249*C$8)</f>
        <v>-9.3600000036531128E-3</v>
      </c>
      <c r="I249" s="1">
        <f>G249</f>
        <v>-9.3600000036531128E-3</v>
      </c>
      <c r="R249" s="114">
        <f>C249-15018.5</f>
        <v>31850.305999999997</v>
      </c>
      <c r="AB249" s="1" t="s">
        <v>72</v>
      </c>
    </row>
    <row r="250" spans="1:28" x14ac:dyDescent="0.2">
      <c r="A250" s="27" t="s">
        <v>75</v>
      </c>
      <c r="C250" s="26">
        <v>46879.817999999999</v>
      </c>
      <c r="D250" s="26"/>
      <c r="E250" s="1">
        <f>+(C250-C$7)/C$8</f>
        <v>582.00143988480909</v>
      </c>
      <c r="F250" s="1">
        <f>ROUND(2*E250,0)/2</f>
        <v>582</v>
      </c>
      <c r="G250" s="1">
        <f>+C250-(C$7+F250*C$8)</f>
        <v>1.759999999194406E-3</v>
      </c>
      <c r="I250" s="1">
        <f>G250</f>
        <v>1.759999999194406E-3</v>
      </c>
      <c r="R250" s="114">
        <f>C250-15018.5</f>
        <v>31861.317999999999</v>
      </c>
      <c r="AB250" s="1" t="s">
        <v>72</v>
      </c>
    </row>
    <row r="251" spans="1:28" x14ac:dyDescent="0.2">
      <c r="A251" s="27" t="s">
        <v>75</v>
      </c>
      <c r="C251" s="26">
        <v>46895.705999999998</v>
      </c>
      <c r="D251" s="26"/>
      <c r="E251" s="1">
        <f>+(C251-C$7)/C$8</f>
        <v>594.99967275345148</v>
      </c>
      <c r="F251" s="1">
        <f>ROUND(2*E251,0)/2</f>
        <v>595</v>
      </c>
      <c r="G251" s="1">
        <f>+C251-(C$7+F251*C$8)</f>
        <v>-4.0000000444706529E-4</v>
      </c>
      <c r="I251" s="1">
        <f>G251</f>
        <v>-4.0000000444706529E-4</v>
      </c>
      <c r="R251" s="114">
        <f>C251-15018.5</f>
        <v>31877.205999999998</v>
      </c>
      <c r="AB251" s="1" t="s">
        <v>72</v>
      </c>
    </row>
    <row r="252" spans="1:28" x14ac:dyDescent="0.2">
      <c r="A252" s="27" t="s">
        <v>119</v>
      </c>
      <c r="C252" s="26">
        <v>46910.374000000003</v>
      </c>
      <c r="D252" s="26"/>
      <c r="E252" s="1">
        <f>+(C252-C$7)/C$8</f>
        <v>606.99980365207466</v>
      </c>
      <c r="F252" s="1">
        <f>ROUND(2*E252,0)/2</f>
        <v>607</v>
      </c>
      <c r="G252" s="1">
        <f>+C252-(C$7+F252*C$8)</f>
        <v>-2.3999999393709004E-4</v>
      </c>
      <c r="N252" s="1">
        <f>G252</f>
        <v>-2.3999999393709004E-4</v>
      </c>
      <c r="R252" s="114">
        <f>C252-15018.5</f>
        <v>31891.874000000003</v>
      </c>
      <c r="AB252" s="1" t="s">
        <v>72</v>
      </c>
    </row>
    <row r="253" spans="1:28" x14ac:dyDescent="0.2">
      <c r="A253" s="27" t="s">
        <v>119</v>
      </c>
      <c r="C253" s="26">
        <v>46910.383999999998</v>
      </c>
      <c r="D253" s="26"/>
      <c r="E253" s="1">
        <f>+(C253-C$7)/C$8</f>
        <v>607.00798481575907</v>
      </c>
      <c r="F253" s="1">
        <f>ROUND(2*E253,0)/2</f>
        <v>607</v>
      </c>
      <c r="G253" s="1">
        <f>+C253-(C$7+F253*C$8)</f>
        <v>9.7600000008242205E-3</v>
      </c>
      <c r="N253" s="1">
        <f>G253</f>
        <v>9.7600000008242205E-3</v>
      </c>
      <c r="R253" s="114">
        <f>C253-15018.5</f>
        <v>31891.883999999998</v>
      </c>
      <c r="AB253" s="1" t="s">
        <v>72</v>
      </c>
    </row>
    <row r="254" spans="1:28" x14ac:dyDescent="0.2">
      <c r="A254" s="27" t="s">
        <v>75</v>
      </c>
      <c r="C254" s="26">
        <v>46911.595000000001</v>
      </c>
      <c r="D254" s="26"/>
      <c r="E254" s="1">
        <f>+(C254-C$7)/C$8</f>
        <v>607.99872373846586</v>
      </c>
      <c r="F254" s="1">
        <f>ROUND(2*E254,0)/2</f>
        <v>608</v>
      </c>
      <c r="G254" s="1">
        <f>+C254-(C$7+F254*C$8)</f>
        <v>-1.5599999969708733E-3</v>
      </c>
      <c r="I254" s="1">
        <f>G254</f>
        <v>-1.5599999969708733E-3</v>
      </c>
      <c r="R254" s="114">
        <f>C254-15018.5</f>
        <v>31893.095000000001</v>
      </c>
      <c r="AB254" s="1" t="s">
        <v>72</v>
      </c>
    </row>
    <row r="255" spans="1:28" x14ac:dyDescent="0.2">
      <c r="A255" s="27" t="s">
        <v>119</v>
      </c>
      <c r="C255" s="26">
        <v>46916.485999999997</v>
      </c>
      <c r="D255" s="26"/>
      <c r="E255" s="1">
        <f>+(C255-C$7)/C$8</f>
        <v>612.00013089861704</v>
      </c>
      <c r="F255" s="1">
        <f>ROUND(2*E255,0)/2</f>
        <v>612</v>
      </c>
      <c r="G255" s="1">
        <f>+C255-(C$7+F255*C$8)</f>
        <v>1.5999999595806003E-4</v>
      </c>
      <c r="N255" s="1">
        <f>G255</f>
        <v>1.5999999595806003E-4</v>
      </c>
      <c r="R255" s="114">
        <f>C255-15018.5</f>
        <v>31897.985999999997</v>
      </c>
      <c r="AB255" s="1" t="s">
        <v>72</v>
      </c>
    </row>
    <row r="256" spans="1:28" x14ac:dyDescent="0.2">
      <c r="A256" s="27" t="s">
        <v>120</v>
      </c>
      <c r="C256" s="26">
        <v>47169.506999999998</v>
      </c>
      <c r="D256" s="26"/>
      <c r="E256" s="1">
        <f>+(C256-C$7)/C$8</f>
        <v>819.0007526670579</v>
      </c>
      <c r="F256" s="1">
        <f>ROUND(2*E256,0)/2</f>
        <v>819</v>
      </c>
      <c r="G256" s="1">
        <f>+C256-(C$7+F256*C$8)</f>
        <v>9.1999999858671799E-4</v>
      </c>
      <c r="J256" s="1">
        <f>G256</f>
        <v>9.1999999858671799E-4</v>
      </c>
      <c r="R256" s="114">
        <f>C256-15018.5</f>
        <v>32151.006999999998</v>
      </c>
      <c r="AB256" s="1" t="s">
        <v>72</v>
      </c>
    </row>
    <row r="257" spans="1:28" x14ac:dyDescent="0.2">
      <c r="A257" s="27" t="s">
        <v>75</v>
      </c>
      <c r="C257" s="26">
        <v>47170.726999999999</v>
      </c>
      <c r="D257" s="26"/>
      <c r="E257" s="1">
        <f>+(C257-C$7)/C$8</f>
        <v>819.99885463708313</v>
      </c>
      <c r="F257" s="1">
        <f>ROUND(2*E257,0)/2</f>
        <v>820</v>
      </c>
      <c r="G257" s="1">
        <f>+C257-(C$7+F257*C$8)</f>
        <v>-1.4000000010128133E-3</v>
      </c>
      <c r="I257" s="1">
        <f>G257</f>
        <v>-1.4000000010128133E-3</v>
      </c>
      <c r="R257" s="114">
        <f>C257-15018.5</f>
        <v>32152.226999999999</v>
      </c>
      <c r="AB257" s="1" t="s">
        <v>72</v>
      </c>
    </row>
    <row r="258" spans="1:28" x14ac:dyDescent="0.2">
      <c r="A258" s="27" t="s">
        <v>75</v>
      </c>
      <c r="C258" s="26">
        <v>47197.616999999998</v>
      </c>
      <c r="D258" s="26"/>
      <c r="E258" s="1">
        <f>+(C258-C$7)/C$8</f>
        <v>841.99800379605904</v>
      </c>
      <c r="F258" s="1">
        <f>ROUND(2*E258,0)/2</f>
        <v>842</v>
      </c>
      <c r="G258" s="1">
        <f>+C258-(C$7+F258*C$8)</f>
        <v>-2.4400000038440339E-3</v>
      </c>
      <c r="I258" s="1">
        <f>G258</f>
        <v>-2.4400000038440339E-3</v>
      </c>
      <c r="R258" s="114">
        <f>C258-15018.5</f>
        <v>32179.116999999998</v>
      </c>
      <c r="AB258" s="1" t="s">
        <v>72</v>
      </c>
    </row>
    <row r="259" spans="1:28" x14ac:dyDescent="0.2">
      <c r="A259" s="27" t="s">
        <v>75</v>
      </c>
      <c r="C259" s="26">
        <v>47197.624000000003</v>
      </c>
      <c r="D259" s="26"/>
      <c r="E259" s="1">
        <f>+(C259-C$7)/C$8</f>
        <v>842.00373061064522</v>
      </c>
      <c r="F259" s="1">
        <f>ROUND(2*E259,0)/2</f>
        <v>842</v>
      </c>
      <c r="G259" s="1">
        <f>+C259-(C$7+F259*C$8)</f>
        <v>4.5600000012200326E-3</v>
      </c>
      <c r="I259" s="1">
        <f>G259</f>
        <v>4.5600000012200326E-3</v>
      </c>
      <c r="R259" s="114">
        <f>C259-15018.5</f>
        <v>32179.124000000003</v>
      </c>
      <c r="AB259" s="1" t="s">
        <v>72</v>
      </c>
    </row>
    <row r="260" spans="1:28" x14ac:dyDescent="0.2">
      <c r="A260" s="27" t="s">
        <v>75</v>
      </c>
      <c r="C260" s="26">
        <v>47203.724000000002</v>
      </c>
      <c r="D260" s="26"/>
      <c r="E260" s="1">
        <f>+(C260-C$7)/C$8</f>
        <v>846.99424046076513</v>
      </c>
      <c r="F260" s="1">
        <f>ROUND(2*E260,0)/2</f>
        <v>847</v>
      </c>
      <c r="G260" s="1">
        <f>+C260-(C$7+F260*C$8)</f>
        <v>-7.0399999967776239E-3</v>
      </c>
      <c r="I260" s="1">
        <f>G260</f>
        <v>-7.0399999967776239E-3</v>
      </c>
      <c r="R260" s="114">
        <f>C260-15018.5</f>
        <v>32185.224000000002</v>
      </c>
      <c r="AB260" s="1" t="s">
        <v>72</v>
      </c>
    </row>
    <row r="261" spans="1:28" x14ac:dyDescent="0.2">
      <c r="A261" s="27" t="s">
        <v>121</v>
      </c>
      <c r="C261" s="26">
        <v>47235.498</v>
      </c>
      <c r="D261" s="26"/>
      <c r="E261" s="1">
        <f>+(C261-C$7)/C$8</f>
        <v>872.98906996531196</v>
      </c>
      <c r="F261" s="1">
        <f>ROUND(2*E261,0)/2</f>
        <v>873</v>
      </c>
      <c r="G261" s="1">
        <f>+C261-(C$7+F261*C$8)</f>
        <v>-1.3359999997192062E-2</v>
      </c>
      <c r="J261" s="1">
        <f>G261</f>
        <v>-1.3359999997192062E-2</v>
      </c>
      <c r="R261" s="114">
        <f>C261-15018.5</f>
        <v>32216.998</v>
      </c>
      <c r="AB261" s="1" t="s">
        <v>72</v>
      </c>
    </row>
    <row r="262" spans="1:28" x14ac:dyDescent="0.2">
      <c r="A262" s="27" t="s">
        <v>121</v>
      </c>
      <c r="C262" s="26">
        <v>47262.411</v>
      </c>
      <c r="D262" s="26"/>
      <c r="E262" s="1">
        <f>+(C262-C$7)/C$8</f>
        <v>895.00703580077277</v>
      </c>
      <c r="F262" s="1">
        <f>ROUND(2*E262,0)/2</f>
        <v>895</v>
      </c>
      <c r="G262" s="1">
        <f>+C262-(C$7+F262*C$8)</f>
        <v>8.6000000010244548E-3</v>
      </c>
      <c r="J262" s="1">
        <f>G262</f>
        <v>8.6000000010244548E-3</v>
      </c>
      <c r="R262" s="114">
        <f>C262-15018.5</f>
        <v>32243.911</v>
      </c>
      <c r="AB262" s="1" t="s">
        <v>72</v>
      </c>
    </row>
    <row r="263" spans="1:28" x14ac:dyDescent="0.2">
      <c r="A263" s="27" t="s">
        <v>121</v>
      </c>
      <c r="C263" s="26">
        <v>47273.402000000002</v>
      </c>
      <c r="D263" s="26"/>
      <c r="E263" s="1">
        <f>+(C263-C$7)/C$8</f>
        <v>903.99895281104978</v>
      </c>
      <c r="F263" s="1">
        <f>ROUND(2*E263,0)/2</f>
        <v>904</v>
      </c>
      <c r="G263" s="1">
        <f>+C263-(C$7+F263*C$8)</f>
        <v>-1.2799999967683107E-3</v>
      </c>
      <c r="J263" s="1">
        <f>G263</f>
        <v>-1.2799999967683107E-3</v>
      </c>
      <c r="R263" s="114">
        <f>C263-15018.5</f>
        <v>32254.902000000002</v>
      </c>
      <c r="AB263" s="1" t="s">
        <v>72</v>
      </c>
    </row>
    <row r="264" spans="1:28" x14ac:dyDescent="0.2">
      <c r="A264" s="27" t="s">
        <v>119</v>
      </c>
      <c r="C264" s="26">
        <v>47295.411</v>
      </c>
      <c r="D264" s="26"/>
      <c r="E264" s="1">
        <f>+(C264-C$7)/C$8</f>
        <v>922.00487597355891</v>
      </c>
      <c r="F264" s="1">
        <f>ROUND(2*E264,0)/2</f>
        <v>922</v>
      </c>
      <c r="G264" s="1">
        <f>+C264-(C$7+F264*C$8)</f>
        <v>5.9600000022328459E-3</v>
      </c>
      <c r="N264" s="1">
        <f>G264</f>
        <v>5.9600000022328459E-3</v>
      </c>
      <c r="R264" s="114">
        <f>C264-15018.5</f>
        <v>32276.911</v>
      </c>
      <c r="AB264" s="1" t="s">
        <v>72</v>
      </c>
    </row>
    <row r="265" spans="1:28" x14ac:dyDescent="0.2">
      <c r="A265" s="27" t="s">
        <v>121</v>
      </c>
      <c r="C265" s="26">
        <v>47306.394999999997</v>
      </c>
      <c r="D265" s="26"/>
      <c r="E265" s="1">
        <f>+(C265-C$7)/C$8</f>
        <v>930.99106616924962</v>
      </c>
      <c r="F265" s="1">
        <f>ROUND(2*E265,0)/2</f>
        <v>931</v>
      </c>
      <c r="G265" s="1">
        <f>+C265-(C$7+F265*C$8)</f>
        <v>-1.0920000000623986E-2</v>
      </c>
      <c r="J265" s="1">
        <f>G265</f>
        <v>-1.0920000000623986E-2</v>
      </c>
      <c r="R265" s="114">
        <f>C265-15018.5</f>
        <v>32287.894999999997</v>
      </c>
      <c r="AB265" s="1" t="s">
        <v>72</v>
      </c>
    </row>
    <row r="266" spans="1:28" x14ac:dyDescent="0.2">
      <c r="A266" s="27" t="s">
        <v>122</v>
      </c>
      <c r="C266" s="26">
        <v>47516.65</v>
      </c>
      <c r="D266" s="26"/>
      <c r="E266" s="1">
        <f>+(C266-C$7)/C$8</f>
        <v>1103.0041233065006</v>
      </c>
      <c r="F266" s="1">
        <f>ROUND(2*E266,0)/2</f>
        <v>1103</v>
      </c>
      <c r="G266" s="1">
        <f>+C266-(C$7+F266*C$8)</f>
        <v>5.0400000036461279E-3</v>
      </c>
      <c r="J266" s="1">
        <f>G266</f>
        <v>5.0400000036461279E-3</v>
      </c>
      <c r="R266" s="114">
        <f>C266-15018.5</f>
        <v>32498.15</v>
      </c>
      <c r="AB266" s="1" t="s">
        <v>72</v>
      </c>
    </row>
    <row r="267" spans="1:28" x14ac:dyDescent="0.2">
      <c r="A267" s="27" t="s">
        <v>123</v>
      </c>
      <c r="C267" s="26">
        <v>47592.423000000003</v>
      </c>
      <c r="D267" s="26"/>
      <c r="E267" s="1">
        <f>+(C267-C$7)/C$8</f>
        <v>1164.9952549250629</v>
      </c>
      <c r="F267" s="1">
        <f>ROUND(2*E267,0)/2</f>
        <v>1165</v>
      </c>
      <c r="G267" s="1">
        <f>+C267-(C$7+F267*C$8)</f>
        <v>-5.7999999989988282E-3</v>
      </c>
      <c r="J267" s="1">
        <f>G267</f>
        <v>-5.7999999989988282E-3</v>
      </c>
      <c r="R267" s="114">
        <f>C267-15018.5</f>
        <v>32573.923000000003</v>
      </c>
      <c r="AB267" s="1" t="s">
        <v>72</v>
      </c>
    </row>
    <row r="268" spans="1:28" x14ac:dyDescent="0.2">
      <c r="A268" s="27" t="s">
        <v>123</v>
      </c>
      <c r="C268" s="26">
        <v>47597.31</v>
      </c>
      <c r="D268" s="26"/>
      <c r="E268" s="1">
        <f>+(C268-C$7)/C$8</f>
        <v>1168.9933896197379</v>
      </c>
      <c r="F268" s="1">
        <f>ROUND(2*E268,0)/2</f>
        <v>1169</v>
      </c>
      <c r="G268" s="1">
        <f>+C268-(C$7+F268*C$8)</f>
        <v>-8.0799999996088445E-3</v>
      </c>
      <c r="J268" s="1">
        <f>G268</f>
        <v>-8.0799999996088445E-3</v>
      </c>
      <c r="R268" s="114">
        <f>C268-15018.5</f>
        <v>32578.809999999998</v>
      </c>
      <c r="AB268" s="1" t="s">
        <v>72</v>
      </c>
    </row>
    <row r="269" spans="1:28" x14ac:dyDescent="0.2">
      <c r="A269" s="27" t="s">
        <v>123</v>
      </c>
      <c r="C269" s="26">
        <v>47597.315999999999</v>
      </c>
      <c r="D269" s="26"/>
      <c r="E269" s="1">
        <f>+(C269-C$7)/C$8</f>
        <v>1168.9982983179523</v>
      </c>
      <c r="F269" s="1">
        <f>ROUND(2*E269,0)/2</f>
        <v>1169</v>
      </c>
      <c r="G269" s="1">
        <f>+C269-(C$7+F269*C$8)</f>
        <v>-2.0799999983864836E-3</v>
      </c>
      <c r="J269" s="1">
        <f>G269</f>
        <v>-2.0799999983864836E-3</v>
      </c>
      <c r="R269" s="114">
        <f>C269-15018.5</f>
        <v>32578.815999999999</v>
      </c>
      <c r="AB269" s="1" t="s">
        <v>72</v>
      </c>
    </row>
    <row r="270" spans="1:28" x14ac:dyDescent="0.2">
      <c r="A270" s="27" t="s">
        <v>75</v>
      </c>
      <c r="C270" s="26">
        <v>47621.749000000003</v>
      </c>
      <c r="D270" s="26"/>
      <c r="E270" s="1">
        <f>+(C270-C$7)/C$8</f>
        <v>1188.987335558613</v>
      </c>
      <c r="F270" s="1">
        <f>ROUND(2*E270,0)/2</f>
        <v>1189</v>
      </c>
      <c r="G270" s="1">
        <f>+C270-(C$7+F270*C$8)</f>
        <v>-1.5479999994568061E-2</v>
      </c>
      <c r="I270" s="1">
        <f>G270</f>
        <v>-1.5479999994568061E-2</v>
      </c>
      <c r="R270" s="114">
        <f>C270-15018.5</f>
        <v>32603.249000000003</v>
      </c>
      <c r="AB270" s="1" t="s">
        <v>72</v>
      </c>
    </row>
    <row r="271" spans="1:28" x14ac:dyDescent="0.2">
      <c r="A271" s="27" t="s">
        <v>124</v>
      </c>
      <c r="C271" s="26">
        <v>47922.446000000004</v>
      </c>
      <c r="D271" s="26"/>
      <c r="E271" s="1">
        <f>+(C271-C$7)/C$8</f>
        <v>1434.9924733294097</v>
      </c>
      <c r="F271" s="1">
        <f>ROUND(2*E271,0)/2</f>
        <v>1435</v>
      </c>
      <c r="G271" s="1">
        <f>+C271-(C$7+F271*C$8)</f>
        <v>-9.1999999931431375E-3</v>
      </c>
      <c r="J271" s="1">
        <f>G271</f>
        <v>-9.1999999931431375E-3</v>
      </c>
      <c r="R271" s="114">
        <f>C271-15018.5</f>
        <v>32903.946000000004</v>
      </c>
      <c r="AB271" s="1" t="s">
        <v>72</v>
      </c>
    </row>
    <row r="272" spans="1:28" x14ac:dyDescent="0.2">
      <c r="A272" s="27" t="s">
        <v>124</v>
      </c>
      <c r="C272" s="26">
        <v>47944.451000000001</v>
      </c>
      <c r="D272" s="26"/>
      <c r="E272" s="1">
        <f>+(C272-C$7)/C$8</f>
        <v>1452.9951240264427</v>
      </c>
      <c r="F272" s="1">
        <f>ROUND(2*E272,0)/2</f>
        <v>1453</v>
      </c>
      <c r="G272" s="1">
        <f>+C272-(C$7+F272*C$8)</f>
        <v>-5.9599999949568883E-3</v>
      </c>
      <c r="J272" s="1">
        <f>G272</f>
        <v>-5.9599999949568883E-3</v>
      </c>
      <c r="R272" s="114">
        <f>C272-15018.5</f>
        <v>32925.951000000001</v>
      </c>
      <c r="AB272" s="1" t="s">
        <v>72</v>
      </c>
    </row>
    <row r="273" spans="1:28" x14ac:dyDescent="0.2">
      <c r="A273" s="27" t="s">
        <v>125</v>
      </c>
      <c r="C273" s="26">
        <v>47944.453000000001</v>
      </c>
      <c r="D273" s="26"/>
      <c r="E273" s="1">
        <f>+(C273-C$7)/C$8</f>
        <v>1452.9967602591807</v>
      </c>
      <c r="F273" s="1">
        <f>ROUND(2*E273,0)/2</f>
        <v>1453</v>
      </c>
      <c r="G273" s="1">
        <f>+C273-(C$7+F273*C$8)</f>
        <v>-3.9599999945494346E-3</v>
      </c>
      <c r="N273" s="1">
        <f>G273</f>
        <v>-3.9599999945494346E-3</v>
      </c>
      <c r="R273" s="114">
        <f>C273-15018.5</f>
        <v>32925.953000000001</v>
      </c>
      <c r="AB273" s="1" t="s">
        <v>72</v>
      </c>
    </row>
    <row r="274" spans="1:28" x14ac:dyDescent="0.2">
      <c r="A274" s="27" t="s">
        <v>125</v>
      </c>
      <c r="C274" s="26">
        <v>47944.468000000001</v>
      </c>
      <c r="D274" s="26"/>
      <c r="E274" s="1">
        <f>+(C274-C$7)/C$8</f>
        <v>1453.0090320047134</v>
      </c>
      <c r="F274" s="1">
        <f>ROUND(2*E274,0)/2</f>
        <v>1453</v>
      </c>
      <c r="G274" s="1">
        <f>+C274-(C$7+F274*C$8)</f>
        <v>1.1040000004868489E-2</v>
      </c>
      <c r="N274" s="1">
        <f>G274</f>
        <v>1.1040000004868489E-2</v>
      </c>
      <c r="R274" s="114">
        <f>C274-15018.5</f>
        <v>32925.968000000001</v>
      </c>
      <c r="AB274" s="1" t="s">
        <v>72</v>
      </c>
    </row>
    <row r="275" spans="1:28" x14ac:dyDescent="0.2">
      <c r="A275" s="27" t="s">
        <v>124</v>
      </c>
      <c r="C275" s="26">
        <v>47955.445</v>
      </c>
      <c r="D275" s="26"/>
      <c r="E275" s="1">
        <f>+(C275-C$7)/C$8</f>
        <v>1461.9894953858238</v>
      </c>
      <c r="F275" s="1">
        <f>ROUND(2*E275,0)/2</f>
        <v>1462</v>
      </c>
      <c r="G275" s="1">
        <f>+C275-(C$7+F275*C$8)</f>
        <v>-1.284000000305241E-2</v>
      </c>
      <c r="J275" s="1">
        <f>G275</f>
        <v>-1.284000000305241E-2</v>
      </c>
      <c r="R275" s="114">
        <f>C275-15018.5</f>
        <v>32936.945</v>
      </c>
      <c r="AB275" s="1" t="s">
        <v>72</v>
      </c>
    </row>
    <row r="276" spans="1:28" x14ac:dyDescent="0.2">
      <c r="A276" s="27" t="s">
        <v>126</v>
      </c>
      <c r="C276" s="26">
        <v>48010.455999999998</v>
      </c>
      <c r="D276" s="26"/>
      <c r="E276" s="1">
        <f>+(C276-C$7)/C$8</f>
        <v>1506.9948949538573</v>
      </c>
      <c r="F276" s="1">
        <f>ROUND(2*E276,0)/2</f>
        <v>1507</v>
      </c>
      <c r="G276" s="1">
        <f>+C276-(C$7+F276*C$8)</f>
        <v>-6.2400000024354085E-3</v>
      </c>
      <c r="J276" s="1">
        <f>G276</f>
        <v>-6.2400000024354085E-3</v>
      </c>
      <c r="R276" s="114">
        <f>C276-15018.5</f>
        <v>32991.955999999998</v>
      </c>
      <c r="AB276" s="1" t="s">
        <v>72</v>
      </c>
    </row>
    <row r="277" spans="1:28" x14ac:dyDescent="0.2">
      <c r="A277" s="27" t="s">
        <v>75</v>
      </c>
      <c r="C277" s="26">
        <v>48033.667999999998</v>
      </c>
      <c r="D277" s="26"/>
      <c r="E277" s="1">
        <f>+(C277-C$7)/C$8</f>
        <v>1525.9850121081208</v>
      </c>
      <c r="F277" s="1">
        <f>ROUND(2*E277,0)/2</f>
        <v>1526</v>
      </c>
      <c r="G277" s="1">
        <f>+C277-(C$7+F277*C$8)</f>
        <v>-1.832000000285916E-2</v>
      </c>
      <c r="I277" s="1">
        <f>G277</f>
        <v>-1.832000000285916E-2</v>
      </c>
      <c r="R277" s="114">
        <f>C277-15018.5</f>
        <v>33015.167999999998</v>
      </c>
      <c r="AB277" s="1" t="s">
        <v>72</v>
      </c>
    </row>
    <row r="278" spans="1:28" x14ac:dyDescent="0.2">
      <c r="A278" s="27" t="s">
        <v>75</v>
      </c>
      <c r="C278" s="26">
        <v>48297.694000000003</v>
      </c>
      <c r="D278" s="26"/>
      <c r="E278" s="1">
        <f>+(C278-C$7)/C$8</f>
        <v>1741.9890045160053</v>
      </c>
      <c r="F278" s="1">
        <f>ROUND(2*E278,0)/2</f>
        <v>1742</v>
      </c>
      <c r="G278" s="1">
        <f>+C278-(C$7+F278*C$8)</f>
        <v>-1.3439999995171092E-2</v>
      </c>
      <c r="I278" s="1">
        <f>G278</f>
        <v>-1.3439999995171092E-2</v>
      </c>
      <c r="R278" s="114">
        <f>C278-15018.5</f>
        <v>33279.194000000003</v>
      </c>
      <c r="AB278" s="1" t="s">
        <v>72</v>
      </c>
    </row>
    <row r="279" spans="1:28" x14ac:dyDescent="0.2">
      <c r="A279" s="27" t="s">
        <v>127</v>
      </c>
      <c r="C279" s="26">
        <v>48340.482000000004</v>
      </c>
      <c r="D279" s="26"/>
      <c r="E279" s="1">
        <f>+(C279-C$7)/C$8</f>
        <v>1776.994567707314</v>
      </c>
      <c r="F279" s="1">
        <f>ROUND(2*E279,0)/2</f>
        <v>1777</v>
      </c>
      <c r="G279" s="1">
        <f>+C279-(C$7+F279*C$8)</f>
        <v>-6.6399999923305586E-3</v>
      </c>
      <c r="J279" s="1">
        <f>G279</f>
        <v>-6.6399999923305586E-3</v>
      </c>
      <c r="R279" s="114">
        <f>C279-15018.5</f>
        <v>33321.982000000004</v>
      </c>
      <c r="AB279" s="1" t="s">
        <v>72</v>
      </c>
    </row>
    <row r="280" spans="1:28" x14ac:dyDescent="0.2">
      <c r="A280" s="27" t="s">
        <v>127</v>
      </c>
      <c r="C280" s="26">
        <v>48356.362999999998</v>
      </c>
      <c r="D280" s="26"/>
      <c r="E280" s="1">
        <f>+(C280-C$7)/C$8</f>
        <v>1789.9870737613701</v>
      </c>
      <c r="F280" s="1">
        <f>ROUND(2*E280,0)/2</f>
        <v>1790</v>
      </c>
      <c r="G280" s="1">
        <f>+C280-(C$7+F280*C$8)</f>
        <v>-1.5800000001036096E-2</v>
      </c>
      <c r="J280" s="1">
        <f>G280</f>
        <v>-1.5800000001036096E-2</v>
      </c>
      <c r="R280" s="114">
        <f>C280-15018.5</f>
        <v>33337.862999999998</v>
      </c>
      <c r="AB280" s="1" t="s">
        <v>72</v>
      </c>
    </row>
    <row r="281" spans="1:28" x14ac:dyDescent="0.2">
      <c r="A281" s="27" t="s">
        <v>127</v>
      </c>
      <c r="C281" s="26">
        <v>48362.489000000001</v>
      </c>
      <c r="D281" s="26">
        <v>5.0000000000000001E-3</v>
      </c>
      <c r="E281" s="1">
        <f>+(C281-C$7)/C$8</f>
        <v>1794.9988546370851</v>
      </c>
      <c r="F281" s="1">
        <f>ROUND(2*E281,0)/2</f>
        <v>1795</v>
      </c>
      <c r="G281" s="1">
        <f>+C281-(C$7+F281*C$8)</f>
        <v>-1.4000000010128133E-3</v>
      </c>
      <c r="J281" s="1">
        <f>G281</f>
        <v>-1.4000000010128133E-3</v>
      </c>
      <c r="R281" s="114">
        <f>C281-15018.5</f>
        <v>33343.989000000001</v>
      </c>
      <c r="AB281" s="1" t="s">
        <v>72</v>
      </c>
    </row>
    <row r="282" spans="1:28" x14ac:dyDescent="0.2">
      <c r="A282" s="27" t="s">
        <v>128</v>
      </c>
      <c r="C282" s="26">
        <v>48587.381000000001</v>
      </c>
      <c r="D282" s="26"/>
      <c r="E282" s="1">
        <f>+(C282-C$7)/C$8</f>
        <v>1978.986681065516</v>
      </c>
      <c r="F282" s="1">
        <f>ROUND(2*E282,0)/2</f>
        <v>1979</v>
      </c>
      <c r="G282" s="1">
        <f>+C282-(C$7+F282*C$8)</f>
        <v>-1.6279999996186234E-2</v>
      </c>
      <c r="J282" s="1">
        <f>G282</f>
        <v>-1.6279999996186234E-2</v>
      </c>
      <c r="R282" s="114">
        <f>C282-15018.5</f>
        <v>33568.881000000001</v>
      </c>
      <c r="AB282" s="1" t="s">
        <v>72</v>
      </c>
    </row>
    <row r="283" spans="1:28" x14ac:dyDescent="0.2">
      <c r="A283" s="27" t="s">
        <v>129</v>
      </c>
      <c r="C283" s="26">
        <v>48598.394999999997</v>
      </c>
      <c r="D283" s="26">
        <v>6.0000000000000001E-3</v>
      </c>
      <c r="E283" s="1">
        <f>+(C283-C$7)/C$8</f>
        <v>1987.9974147522721</v>
      </c>
      <c r="F283" s="1">
        <f>ROUND(2*E283,0)/2</f>
        <v>1988</v>
      </c>
      <c r="G283" s="1">
        <f>+C283-(C$7+F283*C$8)</f>
        <v>-3.1600000002072193E-3</v>
      </c>
      <c r="J283" s="1">
        <f>G283</f>
        <v>-3.1600000002072193E-3</v>
      </c>
      <c r="R283" s="114">
        <f>C283-15018.5</f>
        <v>33579.894999999997</v>
      </c>
      <c r="AB283" s="1" t="s">
        <v>72</v>
      </c>
    </row>
    <row r="284" spans="1:28" x14ac:dyDescent="0.2">
      <c r="A284" s="27" t="s">
        <v>128</v>
      </c>
      <c r="C284" s="26">
        <v>48653.385000000002</v>
      </c>
      <c r="D284" s="26">
        <v>5.0000000000000001E-3</v>
      </c>
      <c r="E284" s="1">
        <f>+(C284-C$7)/C$8</f>
        <v>2032.9856338765646</v>
      </c>
      <c r="F284" s="1">
        <f>ROUND(2*E284,0)/2</f>
        <v>2033</v>
      </c>
      <c r="G284" s="1">
        <f>+C284-(C$7+F284*C$8)</f>
        <v>-1.7560000000230502E-2</v>
      </c>
      <c r="J284" s="1">
        <f>G284</f>
        <v>-1.7560000000230502E-2</v>
      </c>
      <c r="R284" s="114">
        <f>C284-15018.5</f>
        <v>33634.885000000002</v>
      </c>
      <c r="AB284" s="1" t="s">
        <v>72</v>
      </c>
    </row>
    <row r="285" spans="1:28" x14ac:dyDescent="0.2">
      <c r="A285" s="27" t="s">
        <v>130</v>
      </c>
      <c r="C285" s="26">
        <v>48686.392999999996</v>
      </c>
      <c r="D285" s="26">
        <v>5.0000000000000001E-3</v>
      </c>
      <c r="E285" s="1">
        <f>+(C285-C$7)/C$8</f>
        <v>2059.990018980297</v>
      </c>
      <c r="F285" s="1">
        <f>ROUND(2*E285,0)/2</f>
        <v>2060</v>
      </c>
      <c r="G285" s="1">
        <f>+C285-(C$7+F285*C$8)</f>
        <v>-1.2200000004668254E-2</v>
      </c>
      <c r="J285" s="1">
        <f>G285</f>
        <v>-1.2200000004668254E-2</v>
      </c>
      <c r="R285" s="114">
        <f>C285-15018.5</f>
        <v>33667.892999999996</v>
      </c>
      <c r="AB285" s="1" t="s">
        <v>72</v>
      </c>
    </row>
    <row r="286" spans="1:28" x14ac:dyDescent="0.2">
      <c r="A286" s="27" t="s">
        <v>130</v>
      </c>
      <c r="C286" s="26">
        <v>48763.391000000003</v>
      </c>
      <c r="D286" s="26">
        <v>4.0000000000000001E-3</v>
      </c>
      <c r="E286" s="1">
        <f>+(C286-C$7)/C$8</f>
        <v>2122.9833431507327</v>
      </c>
      <c r="F286" s="1">
        <f>ROUND(2*E286,0)/2</f>
        <v>2123</v>
      </c>
      <c r="G286" s="1">
        <f>+C286-(C$7+F286*C$8)</f>
        <v>-2.0359999994980171E-2</v>
      </c>
      <c r="J286" s="1">
        <f>G286</f>
        <v>-2.0359999994980171E-2</v>
      </c>
      <c r="O286" s="1">
        <f>+E$11+E$12*F286</f>
        <v>-2.2660383713152543E-2</v>
      </c>
      <c r="P286" s="1">
        <f>+E$11+E$12*F286</f>
        <v>-2.2660383713152543E-2</v>
      </c>
      <c r="Q286" s="1">
        <f>+E$11+E$12*F286</f>
        <v>-2.2660383713152543E-2</v>
      </c>
      <c r="R286" s="114">
        <f>C286-15018.5</f>
        <v>33744.891000000003</v>
      </c>
      <c r="AB286" s="1" t="s">
        <v>72</v>
      </c>
    </row>
    <row r="287" spans="1:28" x14ac:dyDescent="0.2">
      <c r="A287" s="27" t="s">
        <v>131</v>
      </c>
      <c r="C287" s="26">
        <v>48940.635000000002</v>
      </c>
      <c r="D287" s="26">
        <v>3.0000000000000001E-3</v>
      </c>
      <c r="E287" s="1">
        <f>+(C287-C$7)/C$8</f>
        <v>2267.9895608351353</v>
      </c>
      <c r="F287" s="1">
        <f>ROUND(2*E287,0)/2</f>
        <v>2268</v>
      </c>
      <c r="G287" s="1">
        <f>+C287-(C$7+F287*C$8)</f>
        <v>-1.2759999997797422E-2</v>
      </c>
      <c r="J287" s="1">
        <f>G287</f>
        <v>-1.2759999997797422E-2</v>
      </c>
      <c r="Q287" s="1">
        <f>+E$11+E$12*F287</f>
        <v>-2.4814828322805876E-2</v>
      </c>
      <c r="R287" s="114">
        <f>C287-15018.5</f>
        <v>33922.135000000002</v>
      </c>
      <c r="AB287" s="1" t="s">
        <v>72</v>
      </c>
    </row>
    <row r="288" spans="1:28" x14ac:dyDescent="0.2">
      <c r="A288" s="27" t="s">
        <v>132</v>
      </c>
      <c r="C288" s="26">
        <v>49005.415999999997</v>
      </c>
      <c r="D288" s="26">
        <v>5.0000000000000001E-3</v>
      </c>
      <c r="E288" s="1">
        <f>+(C288-C$7)/C$8</f>
        <v>2320.9879573270482</v>
      </c>
      <c r="F288" s="1">
        <f>ROUND(2*E288,0)/2</f>
        <v>2321</v>
      </c>
      <c r="G288" s="1">
        <f>+C288-(C$7+F288*C$8)</f>
        <v>-1.4719999999215361E-2</v>
      </c>
      <c r="J288" s="1">
        <f>G288</f>
        <v>-1.4719999999215361E-2</v>
      </c>
      <c r="Q288" s="1">
        <f>+E$11+E$12*F288</f>
        <v>-2.5602314973230886E-2</v>
      </c>
      <c r="R288" s="114">
        <f>C288-15018.5</f>
        <v>33986.915999999997</v>
      </c>
      <c r="AB288" s="1" t="s">
        <v>72</v>
      </c>
    </row>
    <row r="289" spans="1:28" x14ac:dyDescent="0.2">
      <c r="A289" s="27" t="s">
        <v>132</v>
      </c>
      <c r="C289" s="26">
        <v>49043.303</v>
      </c>
      <c r="D289" s="26">
        <v>4.0000000000000001E-3</v>
      </c>
      <c r="E289" s="1">
        <f>+(C289-C$7)/C$8</f>
        <v>2351.9839321945155</v>
      </c>
      <c r="F289" s="1">
        <f>ROUND(2*E289,0)/2</f>
        <v>2352</v>
      </c>
      <c r="G289" s="1">
        <f>+C289-(C$7+F289*C$8)</f>
        <v>-1.9639999998616986E-2</v>
      </c>
      <c r="J289" s="1">
        <f>G289</f>
        <v>-1.9639999998616986E-2</v>
      </c>
      <c r="Q289" s="1">
        <f>+E$11+E$12*F289</f>
        <v>-2.6062920372536082E-2</v>
      </c>
      <c r="R289" s="114">
        <f>C289-15018.5</f>
        <v>34024.803</v>
      </c>
      <c r="AB289" s="1" t="s">
        <v>72</v>
      </c>
    </row>
    <row r="290" spans="1:28" x14ac:dyDescent="0.2">
      <c r="A290" s="27" t="s">
        <v>132</v>
      </c>
      <c r="C290" s="26">
        <v>49060.421000000002</v>
      </c>
      <c r="D290" s="26">
        <v>5.0000000000000001E-3</v>
      </c>
      <c r="E290" s="1">
        <f>+(C290-C$7)/C$8</f>
        <v>2365.9884481968734</v>
      </c>
      <c r="F290" s="1">
        <f>ROUND(2*E290,0)/2</f>
        <v>2366</v>
      </c>
      <c r="G290" s="1">
        <f>+C290-(C$7+F290*C$8)</f>
        <v>-1.411999999982072E-2</v>
      </c>
      <c r="J290" s="1">
        <f>G290</f>
        <v>-1.411999999982072E-2</v>
      </c>
      <c r="Q290" s="1">
        <f>+E$11+E$12*F290</f>
        <v>-2.6270935714157784E-2</v>
      </c>
      <c r="R290" s="114">
        <f>C290-15018.5</f>
        <v>34041.921000000002</v>
      </c>
      <c r="AB290" s="1" t="s">
        <v>72</v>
      </c>
    </row>
    <row r="291" spans="1:28" x14ac:dyDescent="0.2">
      <c r="A291" s="24" t="s">
        <v>133</v>
      </c>
      <c r="B291" s="24" t="s">
        <v>48</v>
      </c>
      <c r="C291" s="25">
        <v>49061.639000000003</v>
      </c>
      <c r="D291" s="26"/>
      <c r="E291" s="27">
        <f>+(C291-C$7)/C$8</f>
        <v>2366.9849139341604</v>
      </c>
      <c r="F291" s="27">
        <f>ROUND(2*E291,0)/2</f>
        <v>2367</v>
      </c>
      <c r="G291" s="27">
        <f>+C291-(C$7+F291*C$8)</f>
        <v>-1.8439999999827705E-2</v>
      </c>
      <c r="H291" s="27"/>
      <c r="I291" s="27"/>
      <c r="J291" s="27"/>
      <c r="K291" s="27"/>
      <c r="N291" s="27">
        <f>G291</f>
        <v>-1.8439999999827705E-2</v>
      </c>
      <c r="O291" s="27"/>
      <c r="Q291" s="27">
        <f>+E$11+E$12*F291</f>
        <v>-2.6285793952845048E-2</v>
      </c>
      <c r="R291" s="113">
        <f>C291-15018.5</f>
        <v>34043.139000000003</v>
      </c>
      <c r="W291" s="3">
        <v>1</v>
      </c>
    </row>
    <row r="292" spans="1:28" x14ac:dyDescent="0.2">
      <c r="A292" s="27" t="s">
        <v>132</v>
      </c>
      <c r="C292" s="26">
        <v>49065.302000000003</v>
      </c>
      <c r="D292" s="26">
        <v>5.0000000000000001E-3</v>
      </c>
      <c r="E292" s="1">
        <f>+(C292-C$7)/C$8</f>
        <v>2369.98167419334</v>
      </c>
      <c r="F292" s="1">
        <f>ROUND(2*E292,0)/2</f>
        <v>2370</v>
      </c>
      <c r="G292" s="1">
        <f>+C292-(C$7+F292*C$8)</f>
        <v>-2.239999999437714E-2</v>
      </c>
      <c r="J292" s="1">
        <f>G292</f>
        <v>-2.239999999437714E-2</v>
      </c>
      <c r="Q292" s="1">
        <f>+E$11+E$12*F292</f>
        <v>-2.6330368668906839E-2</v>
      </c>
      <c r="R292" s="114">
        <f>C292-15018.5</f>
        <v>34046.802000000003</v>
      </c>
      <c r="AB292" s="1" t="s">
        <v>72</v>
      </c>
    </row>
    <row r="293" spans="1:28" x14ac:dyDescent="0.2">
      <c r="A293" s="27" t="s">
        <v>132</v>
      </c>
      <c r="C293" s="26">
        <v>49065.313999999998</v>
      </c>
      <c r="D293" s="26">
        <v>3.0000000000000001E-3</v>
      </c>
      <c r="E293" s="1">
        <f>+(C293-C$7)/C$8</f>
        <v>2369.991491589763</v>
      </c>
      <c r="F293" s="1">
        <f>ROUND(2*E293,0)/2</f>
        <v>2370</v>
      </c>
      <c r="G293" s="1">
        <f>+C293-(C$7+F293*C$8)</f>
        <v>-1.0399999999208376E-2</v>
      </c>
      <c r="J293" s="1">
        <f>G293</f>
        <v>-1.0399999999208376E-2</v>
      </c>
      <c r="Q293" s="1">
        <f>+E$11+E$12*F293</f>
        <v>-2.6330368668906839E-2</v>
      </c>
      <c r="R293" s="114">
        <f>C293-15018.5</f>
        <v>34046.813999999998</v>
      </c>
      <c r="AB293" s="1" t="s">
        <v>72</v>
      </c>
    </row>
    <row r="294" spans="1:28" x14ac:dyDescent="0.2">
      <c r="A294" s="27" t="s">
        <v>125</v>
      </c>
      <c r="C294" s="26">
        <v>49066.531000000003</v>
      </c>
      <c r="D294" s="26"/>
      <c r="E294" s="1">
        <f>+(C294-C$7)/C$8</f>
        <v>2370.9871392106838</v>
      </c>
      <c r="F294" s="1">
        <f>ROUND(2*E294,0)/2</f>
        <v>2371</v>
      </c>
      <c r="G294" s="1">
        <f>+C294-(C$7+F294*C$8)</f>
        <v>-1.5719999995781109E-2</v>
      </c>
      <c r="N294" s="1">
        <f>G294</f>
        <v>-1.5719999995781109E-2</v>
      </c>
      <c r="Q294" s="1">
        <f>+E$11+E$12*F294</f>
        <v>-2.6345226907594103E-2</v>
      </c>
      <c r="R294" s="114">
        <f>C294-15018.5</f>
        <v>34048.031000000003</v>
      </c>
      <c r="AB294" s="1" t="s">
        <v>72</v>
      </c>
    </row>
    <row r="295" spans="1:28" x14ac:dyDescent="0.2">
      <c r="A295" s="27" t="s">
        <v>125</v>
      </c>
      <c r="C295" s="26">
        <v>49066.534</v>
      </c>
      <c r="D295" s="26"/>
      <c r="E295" s="1">
        <f>+(C295-C$7)/C$8</f>
        <v>2370.9895935597879</v>
      </c>
      <c r="F295" s="1">
        <f>ROUND(2*E295,0)/2</f>
        <v>2371</v>
      </c>
      <c r="G295" s="1">
        <f>+C295-(C$7+F295*C$8)</f>
        <v>-1.2719999998807907E-2</v>
      </c>
      <c r="N295" s="1">
        <f>G295</f>
        <v>-1.2719999998807907E-2</v>
      </c>
      <c r="Q295" s="1">
        <f>+E$11+E$12*F295</f>
        <v>-2.6345226907594103E-2</v>
      </c>
      <c r="R295" s="114">
        <f>C295-15018.5</f>
        <v>34048.034</v>
      </c>
      <c r="AB295" s="1" t="s">
        <v>72</v>
      </c>
    </row>
    <row r="296" spans="1:28" x14ac:dyDescent="0.2">
      <c r="A296" s="27" t="s">
        <v>125</v>
      </c>
      <c r="C296" s="26">
        <v>49066.542000000001</v>
      </c>
      <c r="D296" s="26"/>
      <c r="E296" s="1">
        <f>+(C296-C$7)/C$8</f>
        <v>2370.9961384907401</v>
      </c>
      <c r="F296" s="1">
        <f>ROUND(2*E296,0)/2</f>
        <v>2371</v>
      </c>
      <c r="G296" s="1">
        <f>+C296-(C$7+F296*C$8)</f>
        <v>-4.7199999971780926E-3</v>
      </c>
      <c r="N296" s="1">
        <f>G296</f>
        <v>-4.7199999971780926E-3</v>
      </c>
      <c r="Q296" s="1">
        <f>+E$11+E$12*F296</f>
        <v>-2.6345226907594103E-2</v>
      </c>
      <c r="R296" s="114">
        <f>C296-15018.5</f>
        <v>34048.042000000001</v>
      </c>
      <c r="AB296" s="1" t="s">
        <v>72</v>
      </c>
    </row>
    <row r="297" spans="1:28" x14ac:dyDescent="0.2">
      <c r="A297" s="27" t="s">
        <v>134</v>
      </c>
      <c r="C297" s="26">
        <v>49076.303</v>
      </c>
      <c r="D297" s="26">
        <v>4.0000000000000001E-3</v>
      </c>
      <c r="E297" s="1">
        <f>+(C297-C$7)/C$8</f>
        <v>2378.9817723673018</v>
      </c>
      <c r="F297" s="1">
        <f>ROUND(2*E297,0)/2</f>
        <v>2379</v>
      </c>
      <c r="G297" s="1">
        <f>+C297-(C$7+F297*C$8)</f>
        <v>-2.2279999997408595E-2</v>
      </c>
      <c r="J297" s="1">
        <f>G297</f>
        <v>-2.2279999997408595E-2</v>
      </c>
      <c r="Q297" s="1">
        <f>+E$11+E$12*F297</f>
        <v>-2.6464092817092222E-2</v>
      </c>
      <c r="R297" s="114">
        <f>C297-15018.5</f>
        <v>34057.803</v>
      </c>
      <c r="AB297" s="1" t="s">
        <v>72</v>
      </c>
    </row>
    <row r="298" spans="1:28" x14ac:dyDescent="0.2">
      <c r="A298" s="27" t="s">
        <v>134</v>
      </c>
      <c r="C298" s="26">
        <v>49137.415999999997</v>
      </c>
      <c r="D298" s="26">
        <v>5.0000000000000001E-3</v>
      </c>
      <c r="E298" s="1">
        <f>+(C298-C$7)/C$8</f>
        <v>2428.9793180181932</v>
      </c>
      <c r="F298" s="1">
        <f>ROUND(2*E298,0)/2</f>
        <v>2429</v>
      </c>
      <c r="G298" s="1">
        <f>+C298-(C$7+F298*C$8)</f>
        <v>-2.5280000001657754E-2</v>
      </c>
      <c r="J298" s="1">
        <f>G298</f>
        <v>-2.5280000001657754E-2</v>
      </c>
      <c r="Q298" s="1">
        <f>+E$11+E$12*F298</f>
        <v>-2.7207004751455439E-2</v>
      </c>
      <c r="R298" s="114">
        <f>C298-15018.5</f>
        <v>34118.915999999997</v>
      </c>
      <c r="AB298" s="1" t="s">
        <v>72</v>
      </c>
    </row>
    <row r="299" spans="1:28" x14ac:dyDescent="0.2">
      <c r="A299" s="24" t="s">
        <v>135</v>
      </c>
      <c r="B299" s="24" t="s">
        <v>48</v>
      </c>
      <c r="C299" s="25">
        <v>49361.105000000003</v>
      </c>
      <c r="D299" s="26"/>
      <c r="E299" s="27">
        <f>+(C299-C$7)/C$8</f>
        <v>2611.9829504548757</v>
      </c>
      <c r="F299" s="27">
        <f>ROUND(2*E299,0)/2</f>
        <v>2612</v>
      </c>
      <c r="G299" s="27">
        <f>+C299-(C$7+F299*C$8)</f>
        <v>-2.0839999997406267E-2</v>
      </c>
      <c r="H299" s="27"/>
      <c r="I299" s="27"/>
      <c r="J299" s="27"/>
      <c r="K299" s="27"/>
      <c r="N299" s="27">
        <f>G299</f>
        <v>-2.0839999997406267E-2</v>
      </c>
      <c r="O299" s="27"/>
      <c r="Q299" s="27">
        <f>+E$11+E$12*F299</f>
        <v>-2.9926062431224816E-2</v>
      </c>
      <c r="R299" s="113">
        <f>C299-15018.5</f>
        <v>34342.605000000003</v>
      </c>
      <c r="W299" s="3">
        <v>1</v>
      </c>
    </row>
    <row r="300" spans="1:28" s="27" customFormat="1" x14ac:dyDescent="0.2">
      <c r="A300" s="27" t="s">
        <v>136</v>
      </c>
      <c r="C300" s="36">
        <v>49374.561999999998</v>
      </c>
      <c r="D300" s="36"/>
      <c r="E300" s="27">
        <f>+(C300-C$7)/C$8</f>
        <v>2622.9923424307863</v>
      </c>
      <c r="F300" s="27">
        <f>ROUND(2*E300,0)/2</f>
        <v>2623</v>
      </c>
      <c r="G300" s="27">
        <f>+C300-(C$7+F300*C$8)</f>
        <v>-9.3600000036531128E-3</v>
      </c>
      <c r="J300" s="27">
        <f>G300</f>
        <v>-9.3600000036531128E-3</v>
      </c>
      <c r="Q300" s="27">
        <f>+E$11+E$12*F300</f>
        <v>-3.0089503056784726E-2</v>
      </c>
      <c r="R300" s="113">
        <f>C300-15018.5</f>
        <v>34356.061999999998</v>
      </c>
      <c r="AB300" s="27" t="s">
        <v>72</v>
      </c>
    </row>
    <row r="301" spans="1:28" x14ac:dyDescent="0.2">
      <c r="A301" s="24" t="s">
        <v>135</v>
      </c>
      <c r="B301" s="24" t="s">
        <v>48</v>
      </c>
      <c r="C301" s="25">
        <v>49383.097999999998</v>
      </c>
      <c r="D301" s="26"/>
      <c r="E301" s="27">
        <f>+(C301-C$7)/C$8</f>
        <v>2629.9757837554803</v>
      </c>
      <c r="F301" s="27">
        <f>ROUND(2*E301,0)/2</f>
        <v>2630</v>
      </c>
      <c r="G301" s="27">
        <f>+C301-(C$7+F301*C$8)</f>
        <v>-2.9600000001664739E-2</v>
      </c>
      <c r="H301" s="27"/>
      <c r="I301" s="27"/>
      <c r="J301" s="27"/>
      <c r="K301" s="27"/>
      <c r="N301" s="27">
        <f>G301</f>
        <v>-2.9600000001664739E-2</v>
      </c>
      <c r="O301" s="27"/>
      <c r="Q301" s="27">
        <f>+E$11+E$12*F301</f>
        <v>-3.0193510727595574E-2</v>
      </c>
      <c r="R301" s="113">
        <f>C301-15018.5</f>
        <v>34364.597999999998</v>
      </c>
      <c r="W301" s="3">
        <v>1</v>
      </c>
    </row>
    <row r="302" spans="1:28" s="27" customFormat="1" x14ac:dyDescent="0.2">
      <c r="A302" s="27" t="s">
        <v>136</v>
      </c>
      <c r="C302" s="36">
        <v>49439.328999999998</v>
      </c>
      <c r="D302" s="36"/>
      <c r="E302" s="27">
        <f>+(C302-C$7)/C$8</f>
        <v>2675.9792852935389</v>
      </c>
      <c r="F302" s="27">
        <f>ROUND(2*E302,0)/2</f>
        <v>2676</v>
      </c>
      <c r="G302" s="27">
        <f>+C302-(C$7+F302*C$8)</f>
        <v>-2.5320000000647269E-2</v>
      </c>
      <c r="J302" s="27">
        <f>G302</f>
        <v>-2.5320000000647269E-2</v>
      </c>
      <c r="Q302" s="27">
        <f>+E$11+E$12*F302</f>
        <v>-3.0876989707209736E-2</v>
      </c>
      <c r="R302" s="113">
        <f>C302-15018.5</f>
        <v>34420.828999999998</v>
      </c>
      <c r="AB302" s="27" t="s">
        <v>72</v>
      </c>
    </row>
    <row r="303" spans="1:28" s="27" customFormat="1" x14ac:dyDescent="0.2">
      <c r="A303" s="27" t="s">
        <v>137</v>
      </c>
      <c r="C303" s="36">
        <v>49677.678</v>
      </c>
      <c r="D303" s="36">
        <v>4.0000000000000001E-3</v>
      </c>
      <c r="E303" s="27">
        <f>+(C303-C$7)/C$8</f>
        <v>2870.9765036978861</v>
      </c>
      <c r="F303" s="27">
        <f>ROUND(2*E303,0)/2</f>
        <v>2871</v>
      </c>
      <c r="G303" s="27">
        <f>+C303-(C$7+F303*C$8)</f>
        <v>-2.8720000002067536E-2</v>
      </c>
      <c r="J303" s="27">
        <f>G303</f>
        <v>-2.8720000002067536E-2</v>
      </c>
      <c r="Q303" s="27">
        <f>+E$11+E$12*F303</f>
        <v>-3.3774346251226287E-2</v>
      </c>
      <c r="R303" s="113">
        <f>C303-15018.5</f>
        <v>34659.178</v>
      </c>
      <c r="AB303" s="27" t="s">
        <v>72</v>
      </c>
    </row>
    <row r="304" spans="1:28" x14ac:dyDescent="0.2">
      <c r="A304" s="24" t="s">
        <v>133</v>
      </c>
      <c r="B304" s="24" t="s">
        <v>48</v>
      </c>
      <c r="C304" s="25">
        <v>49754.682999999997</v>
      </c>
      <c r="D304" s="26"/>
      <c r="E304" s="27">
        <f>+(C304-C$7)/C$8</f>
        <v>2933.975554682896</v>
      </c>
      <c r="F304" s="27">
        <f>ROUND(2*E304,0)/2</f>
        <v>2934</v>
      </c>
      <c r="G304" s="27">
        <f>+C304-(C$7+F304*C$8)</f>
        <v>-2.9880000001867302E-2</v>
      </c>
      <c r="H304" s="27"/>
      <c r="I304" s="27"/>
      <c r="J304" s="27"/>
      <c r="K304" s="27"/>
      <c r="N304" s="27">
        <f>G304</f>
        <v>-2.9880000001867302E-2</v>
      </c>
      <c r="O304" s="27"/>
      <c r="Q304" s="27">
        <f>+E$11+E$12*F304</f>
        <v>-3.4710415288523942E-2</v>
      </c>
      <c r="R304" s="113">
        <f>C304-15018.5</f>
        <v>34736.182999999997</v>
      </c>
      <c r="W304" s="3">
        <v>1</v>
      </c>
    </row>
    <row r="305" spans="1:28" s="27" customFormat="1" x14ac:dyDescent="0.2">
      <c r="A305" s="27" t="s">
        <v>137</v>
      </c>
      <c r="C305" s="36">
        <v>49769.353999999999</v>
      </c>
      <c r="D305" s="36">
        <v>6.0000000000000001E-3</v>
      </c>
      <c r="E305" s="27">
        <f>+(C305-C$7)/C$8</f>
        <v>2945.9781399306235</v>
      </c>
      <c r="F305" s="27">
        <f>ROUND(2*E305,0)/2</f>
        <v>2946</v>
      </c>
      <c r="G305" s="27">
        <f>+C305-(C$7+F305*C$8)</f>
        <v>-2.6720000001660082E-2</v>
      </c>
      <c r="J305" s="27">
        <f>G305</f>
        <v>-2.6720000001660082E-2</v>
      </c>
      <c r="Q305" s="27">
        <f>+E$11+E$12*F305</f>
        <v>-3.4888714152771116E-2</v>
      </c>
      <c r="R305" s="113">
        <f>C305-15018.5</f>
        <v>34750.853999999999</v>
      </c>
      <c r="AB305" s="27" t="s">
        <v>72</v>
      </c>
    </row>
    <row r="306" spans="1:28" s="27" customFormat="1" x14ac:dyDescent="0.2">
      <c r="A306" s="27" t="s">
        <v>138</v>
      </c>
      <c r="C306" s="36">
        <v>49769.357000000004</v>
      </c>
      <c r="D306" s="36">
        <v>2E-3</v>
      </c>
      <c r="E306" s="27">
        <f>+(C306-C$7)/C$8</f>
        <v>2945.9805942797334</v>
      </c>
      <c r="F306" s="27">
        <f>ROUND(2*E306,0)/2</f>
        <v>2946</v>
      </c>
      <c r="G306" s="27">
        <f>+C306-(C$7+F306*C$8)</f>
        <v>-2.3719999997410923E-2</v>
      </c>
      <c r="J306" s="27">
        <f>G306</f>
        <v>-2.3719999997410923E-2</v>
      </c>
      <c r="Q306" s="27">
        <f>+E$11+E$12*F306</f>
        <v>-3.4888714152771116E-2</v>
      </c>
      <c r="R306" s="113">
        <f>C306-15018.5</f>
        <v>34750.857000000004</v>
      </c>
      <c r="AB306" s="27" t="s">
        <v>72</v>
      </c>
    </row>
    <row r="307" spans="1:28" x14ac:dyDescent="0.2">
      <c r="A307" s="24" t="s">
        <v>135</v>
      </c>
      <c r="B307" s="24" t="s">
        <v>48</v>
      </c>
      <c r="C307" s="25">
        <v>49795.014000000003</v>
      </c>
      <c r="D307" s="26"/>
      <c r="E307" s="27">
        <f>+(C307-C$7)/C$8</f>
        <v>2966.9710059558897</v>
      </c>
      <c r="F307" s="27">
        <f>ROUND(2*E307,0)/2</f>
        <v>2967</v>
      </c>
      <c r="G307" s="27">
        <f>+C307-(C$7+F307*C$8)</f>
        <v>-3.5439999999653082E-2</v>
      </c>
      <c r="H307" s="27"/>
      <c r="I307" s="27"/>
      <c r="J307" s="27"/>
      <c r="K307" s="27"/>
      <c r="N307" s="27">
        <f>G307</f>
        <v>-3.5439999999653082E-2</v>
      </c>
      <c r="O307" s="27"/>
      <c r="Q307" s="27">
        <f>+E$11+E$12*F307</f>
        <v>-3.5200737165203666E-2</v>
      </c>
      <c r="R307" s="113">
        <f>C307-15018.5</f>
        <v>34776.514000000003</v>
      </c>
      <c r="W307" s="3">
        <v>1</v>
      </c>
    </row>
    <row r="308" spans="1:28" s="27" customFormat="1" x14ac:dyDescent="0.2">
      <c r="A308" s="27" t="s">
        <v>138</v>
      </c>
      <c r="C308" s="36">
        <v>49813.35</v>
      </c>
      <c r="D308" s="36">
        <v>5.0000000000000001E-3</v>
      </c>
      <c r="E308" s="27">
        <f>+(C308-C$7)/C$8</f>
        <v>2981.9719876955287</v>
      </c>
      <c r="F308" s="27">
        <f>ROUND(2*E308,0)/2</f>
        <v>2982</v>
      </c>
      <c r="G308" s="27">
        <f>+C308-(C$7+F308*C$8)</f>
        <v>-3.4240000000863802E-2</v>
      </c>
      <c r="J308" s="27">
        <f>G308</f>
        <v>-3.4240000000863802E-2</v>
      </c>
      <c r="Q308" s="27">
        <f>+E$11+E$12*F308</f>
        <v>-3.5423610745512632E-2</v>
      </c>
      <c r="R308" s="113">
        <f>C308-15018.5</f>
        <v>34794.85</v>
      </c>
      <c r="AB308" s="27" t="s">
        <v>72</v>
      </c>
    </row>
    <row r="309" spans="1:28" x14ac:dyDescent="0.2">
      <c r="A309" s="24" t="s">
        <v>139</v>
      </c>
      <c r="B309" s="24" t="s">
        <v>48</v>
      </c>
      <c r="C309" s="25">
        <v>49830.472699999998</v>
      </c>
      <c r="D309" s="26"/>
      <c r="E309" s="27">
        <f>+(C309-C$7)/C$8</f>
        <v>2995.9803488448188</v>
      </c>
      <c r="F309" s="27">
        <f>ROUND(2*E309,0)/2</f>
        <v>2996</v>
      </c>
      <c r="G309" s="27">
        <f>+C309-(C$7+F309*C$8)</f>
        <v>-2.4020000004384201E-2</v>
      </c>
      <c r="H309" s="27"/>
      <c r="I309" s="27"/>
      <c r="J309" s="27"/>
      <c r="K309" s="27"/>
      <c r="N309" s="27">
        <f>G309</f>
        <v>-2.4020000004384201E-2</v>
      </c>
      <c r="O309" s="27"/>
      <c r="Q309" s="27">
        <f>+E$11+E$12*F309</f>
        <v>-3.5631626087134334E-2</v>
      </c>
      <c r="R309" s="113">
        <f>C309-15018.5</f>
        <v>34811.972699999998</v>
      </c>
      <c r="W309" s="3">
        <v>1</v>
      </c>
    </row>
    <row r="310" spans="1:28" x14ac:dyDescent="0.2">
      <c r="A310" s="24" t="s">
        <v>139</v>
      </c>
      <c r="B310" s="24" t="s">
        <v>48</v>
      </c>
      <c r="C310" s="25">
        <v>49830.472699999998</v>
      </c>
      <c r="D310" s="26"/>
      <c r="E310" s="27">
        <f>+(C310-C$7)/C$8</f>
        <v>2995.9803488448188</v>
      </c>
      <c r="F310" s="27">
        <f>ROUND(2*E310,0)/2</f>
        <v>2996</v>
      </c>
      <c r="G310" s="27">
        <f>+C310-(C$7+F310*C$8)</f>
        <v>-2.4020000004384201E-2</v>
      </c>
      <c r="H310" s="27"/>
      <c r="I310" s="27"/>
      <c r="J310" s="27"/>
      <c r="K310" s="27"/>
      <c r="N310" s="27">
        <f>G310</f>
        <v>-2.4020000004384201E-2</v>
      </c>
      <c r="O310" s="27"/>
      <c r="Q310" s="27">
        <f>+E$11+E$12*F310</f>
        <v>-3.5631626087134334E-2</v>
      </c>
      <c r="R310" s="113">
        <f>C310-15018.5</f>
        <v>34811.972699999998</v>
      </c>
      <c r="W310" s="3">
        <v>1</v>
      </c>
    </row>
    <row r="311" spans="1:28" x14ac:dyDescent="0.2">
      <c r="A311" s="24" t="s">
        <v>135</v>
      </c>
      <c r="B311" s="24" t="s">
        <v>48</v>
      </c>
      <c r="C311" s="25">
        <v>49861.027000000002</v>
      </c>
      <c r="D311" s="26"/>
      <c r="E311" s="27">
        <f>+(C311-C$7)/C$8</f>
        <v>3020.9773218142568</v>
      </c>
      <c r="F311" s="27">
        <f>ROUND(2*E311,0)/2</f>
        <v>3021</v>
      </c>
      <c r="G311" s="27">
        <f>+C311-(C$7+F311*C$8)</f>
        <v>-2.771999999822583E-2</v>
      </c>
      <c r="H311" s="27"/>
      <c r="I311" s="27"/>
      <c r="J311" s="27"/>
      <c r="K311" s="27"/>
      <c r="N311" s="27">
        <f>G311</f>
        <v>-2.771999999822583E-2</v>
      </c>
      <c r="O311" s="27"/>
      <c r="Q311" s="27">
        <f>+E$11+E$12*F311</f>
        <v>-3.6003082054315939E-2</v>
      </c>
      <c r="R311" s="113">
        <f>C311-15018.5</f>
        <v>34842.527000000002</v>
      </c>
      <c r="W311" s="3">
        <v>1</v>
      </c>
    </row>
    <row r="312" spans="1:28" s="27" customFormat="1" x14ac:dyDescent="0.2">
      <c r="A312" s="27" t="s">
        <v>140</v>
      </c>
      <c r="C312" s="36">
        <v>50110.374000000003</v>
      </c>
      <c r="D312" s="36">
        <v>4.0000000000000001E-3</v>
      </c>
      <c r="E312" s="27">
        <f>+(C312-C$7)/C$8</f>
        <v>3224.9721840434613</v>
      </c>
      <c r="F312" s="27">
        <f>ROUND(2*E312,0)/2</f>
        <v>3225</v>
      </c>
      <c r="G312" s="27">
        <f>+C312-(C$7+F312*C$8)</f>
        <v>-3.3999999999650754E-2</v>
      </c>
      <c r="J312" s="27">
        <f>G312</f>
        <v>-3.3999999999650754E-2</v>
      </c>
      <c r="Q312" s="27">
        <f>+E$11+E$12*F312</f>
        <v>-3.9034162746517873E-2</v>
      </c>
      <c r="R312" s="113">
        <f>C312-15018.5</f>
        <v>35091.874000000003</v>
      </c>
      <c r="AB312" s="27" t="s">
        <v>72</v>
      </c>
    </row>
    <row r="313" spans="1:28" x14ac:dyDescent="0.2">
      <c r="A313" s="24" t="s">
        <v>139</v>
      </c>
      <c r="B313" s="24" t="s">
        <v>48</v>
      </c>
      <c r="C313" s="25">
        <v>50122.593000000001</v>
      </c>
      <c r="D313" s="26"/>
      <c r="E313" s="27">
        <f>+(C313-C$7)/C$8</f>
        <v>3234.9687479547101</v>
      </c>
      <c r="F313" s="27">
        <f>ROUND(2*E313,0)/2</f>
        <v>3235</v>
      </c>
      <c r="G313" s="27">
        <f>+C313-(C$7+F313*C$8)</f>
        <v>-3.8200000002689194E-2</v>
      </c>
      <c r="H313" s="27"/>
      <c r="I313" s="27"/>
      <c r="J313" s="27"/>
      <c r="K313" s="27"/>
      <c r="N313" s="27">
        <f>G313</f>
        <v>-3.8200000002689194E-2</v>
      </c>
      <c r="O313" s="27"/>
      <c r="Q313" s="27">
        <f>+E$11+E$12*F313</f>
        <v>-3.9182745133390512E-2</v>
      </c>
      <c r="R313" s="113">
        <f>C313-15018.5</f>
        <v>35104.093000000001</v>
      </c>
      <c r="W313" s="3">
        <v>1</v>
      </c>
    </row>
    <row r="314" spans="1:28" x14ac:dyDescent="0.2">
      <c r="A314" s="24" t="s">
        <v>133</v>
      </c>
      <c r="B314" s="24" t="s">
        <v>48</v>
      </c>
      <c r="C314" s="25">
        <v>50133.599000000002</v>
      </c>
      <c r="D314" s="26"/>
      <c r="E314" s="27">
        <f>+(C314-C$7)/C$8</f>
        <v>3243.9729367105197</v>
      </c>
      <c r="F314" s="27">
        <f>ROUND(2*E314,0)/2</f>
        <v>3244</v>
      </c>
      <c r="G314" s="27">
        <f>+C314-(C$7+F314*C$8)</f>
        <v>-3.3080000001064036E-2</v>
      </c>
      <c r="H314" s="27"/>
      <c r="I314" s="27"/>
      <c r="J314" s="27"/>
      <c r="K314" s="27"/>
      <c r="N314" s="27">
        <f>G314</f>
        <v>-3.3080000001064036E-2</v>
      </c>
      <c r="O314" s="27"/>
      <c r="Q314" s="27">
        <f>+E$11+E$12*F314</f>
        <v>-3.9316469281575894E-2</v>
      </c>
      <c r="R314" s="113">
        <f>C314-15018.5</f>
        <v>35115.099000000002</v>
      </c>
      <c r="W314" s="3">
        <v>1</v>
      </c>
    </row>
    <row r="315" spans="1:28" s="27" customFormat="1" x14ac:dyDescent="0.2">
      <c r="A315" s="27" t="s">
        <v>140</v>
      </c>
      <c r="C315" s="36">
        <v>50148.28</v>
      </c>
      <c r="D315" s="36">
        <v>6.0000000000000001E-3</v>
      </c>
      <c r="E315" s="27">
        <f>+(C315-C$7)/C$8</f>
        <v>3255.9837031219313</v>
      </c>
      <c r="F315" s="27">
        <f>ROUND(2*E315,0)/2</f>
        <v>3256</v>
      </c>
      <c r="G315" s="27">
        <f>+C315-(C$7+F315*C$8)</f>
        <v>-1.9919999998819549E-2</v>
      </c>
      <c r="J315" s="27">
        <f>G315</f>
        <v>-1.9919999998819549E-2</v>
      </c>
      <c r="Q315" s="27">
        <f>+E$11+E$12*F315</f>
        <v>-3.9494768145823068E-2</v>
      </c>
      <c r="R315" s="113">
        <f>C315-15018.5</f>
        <v>35129.78</v>
      </c>
      <c r="AB315" s="27" t="s">
        <v>72</v>
      </c>
    </row>
    <row r="316" spans="1:28" x14ac:dyDescent="0.2">
      <c r="A316" s="24" t="s">
        <v>133</v>
      </c>
      <c r="B316" s="24" t="s">
        <v>48</v>
      </c>
      <c r="C316" s="25">
        <v>50161.703000000001</v>
      </c>
      <c r="D316" s="26"/>
      <c r="E316" s="27">
        <f>+(C316-C$7)/C$8</f>
        <v>3266.9652791413064</v>
      </c>
      <c r="F316" s="27">
        <f>ROUND(2*E316,0)/2</f>
        <v>3267</v>
      </c>
      <c r="G316" s="27">
        <f>+C316-(C$7+F316*C$8)</f>
        <v>-4.2439999997441191E-2</v>
      </c>
      <c r="H316" s="27"/>
      <c r="I316" s="27"/>
      <c r="J316" s="27"/>
      <c r="K316" s="27"/>
      <c r="N316" s="27">
        <f>G316</f>
        <v>-4.2439999997441191E-2</v>
      </c>
      <c r="O316" s="27"/>
      <c r="Q316" s="27">
        <f>+E$11+E$12*F316</f>
        <v>-3.9658208771382972E-2</v>
      </c>
      <c r="R316" s="113">
        <f>C316-15018.5</f>
        <v>35143.203000000001</v>
      </c>
      <c r="W316" s="3">
        <v>1</v>
      </c>
    </row>
    <row r="317" spans="1:28" x14ac:dyDescent="0.2">
      <c r="A317" s="24" t="s">
        <v>133</v>
      </c>
      <c r="B317" s="24" t="s">
        <v>48</v>
      </c>
      <c r="C317" s="25">
        <v>50200.826999999997</v>
      </c>
      <c r="D317" s="26"/>
      <c r="E317" s="27">
        <f>+(C317-C$7)/C$8</f>
        <v>3298.9732639570634</v>
      </c>
      <c r="F317" s="27">
        <f>ROUND(2*E317,0)/2</f>
        <v>3299</v>
      </c>
      <c r="G317" s="27">
        <f>+C317-(C$7+F317*C$8)</f>
        <v>-3.2680000003892928E-2</v>
      </c>
      <c r="H317" s="27"/>
      <c r="I317" s="27"/>
      <c r="J317" s="27"/>
      <c r="K317" s="27"/>
      <c r="N317" s="27">
        <f>G317</f>
        <v>-3.2680000003892928E-2</v>
      </c>
      <c r="O317" s="27"/>
      <c r="Q317" s="27">
        <f>+E$11+E$12*F317</f>
        <v>-4.0133672409375432E-2</v>
      </c>
      <c r="R317" s="113">
        <f>C317-15018.5</f>
        <v>35182.326999999997</v>
      </c>
      <c r="W317" s="3">
        <v>1</v>
      </c>
    </row>
    <row r="318" spans="1:28" s="27" customFormat="1" x14ac:dyDescent="0.2">
      <c r="A318" s="27" t="s">
        <v>141</v>
      </c>
      <c r="C318" s="36">
        <v>50209.387999999999</v>
      </c>
      <c r="D318" s="36">
        <v>4.0000000000000001E-3</v>
      </c>
      <c r="E318" s="27">
        <f>+(C318-C$7)/C$8</f>
        <v>3305.9771581909804</v>
      </c>
      <c r="F318" s="27">
        <f>ROUND(2*E318,0)/2</f>
        <v>3306</v>
      </c>
      <c r="G318" s="27">
        <f>+C318-(C$7+F318*C$8)</f>
        <v>-2.7920000000449363E-2</v>
      </c>
      <c r="J318" s="27">
        <f>G318</f>
        <v>-2.7920000000449363E-2</v>
      </c>
      <c r="Q318" s="27">
        <f>+E$11+E$12*F318</f>
        <v>-4.0237680080186286E-2</v>
      </c>
      <c r="R318" s="113">
        <f>C318-15018.5</f>
        <v>35190.887999999999</v>
      </c>
      <c r="AB318" s="27" t="s">
        <v>72</v>
      </c>
    </row>
    <row r="319" spans="1:28" x14ac:dyDescent="0.2">
      <c r="A319" s="24" t="s">
        <v>133</v>
      </c>
      <c r="B319" s="24" t="s">
        <v>48</v>
      </c>
      <c r="C319" s="25">
        <v>50249.718999999997</v>
      </c>
      <c r="D319" s="26"/>
      <c r="E319" s="27">
        <f>+(C319-C$7)/C$8</f>
        <v>3338.9726094639682</v>
      </c>
      <c r="F319" s="27">
        <f>ROUND(2*E319,0)/2</f>
        <v>3339</v>
      </c>
      <c r="G319" s="27">
        <f>+C319-(C$7+F319*C$8)</f>
        <v>-3.3480000005511101E-2</v>
      </c>
      <c r="H319" s="27"/>
      <c r="I319" s="27"/>
      <c r="J319" s="27"/>
      <c r="K319" s="27"/>
      <c r="N319" s="27">
        <f>G319</f>
        <v>-3.3480000005511101E-2</v>
      </c>
      <c r="O319" s="27"/>
      <c r="Q319" s="27">
        <f>+E$11+E$12*F319</f>
        <v>-4.072800195686601E-2</v>
      </c>
      <c r="R319" s="113">
        <f>C319-15018.5</f>
        <v>35231.218999999997</v>
      </c>
      <c r="W319" s="3">
        <v>1</v>
      </c>
    </row>
    <row r="320" spans="1:28" x14ac:dyDescent="0.2">
      <c r="A320" s="24" t="s">
        <v>133</v>
      </c>
      <c r="B320" s="24" t="s">
        <v>48</v>
      </c>
      <c r="C320" s="25">
        <v>50376.837</v>
      </c>
      <c r="D320" s="26"/>
      <c r="E320" s="27">
        <f>+(C320-C$7)/C$8</f>
        <v>3442.9699260422799</v>
      </c>
      <c r="F320" s="27">
        <f>ROUND(2*E320,0)/2</f>
        <v>3443</v>
      </c>
      <c r="G320" s="27">
        <f>+C320-(C$7+F320*C$8)</f>
        <v>-3.6760000002686866E-2</v>
      </c>
      <c r="H320" s="27"/>
      <c r="I320" s="27"/>
      <c r="J320" s="27"/>
      <c r="K320" s="27"/>
      <c r="N320" s="27">
        <f>G320</f>
        <v>-3.6760000002686866E-2</v>
      </c>
      <c r="O320" s="27"/>
      <c r="Q320" s="27">
        <f>+E$11+E$12*F320</f>
        <v>-4.2273258780341501E-2</v>
      </c>
      <c r="R320" s="113">
        <f>C320-15018.5</f>
        <v>35358.337</v>
      </c>
      <c r="W320" s="3">
        <v>1</v>
      </c>
    </row>
    <row r="321" spans="1:28" s="27" customFormat="1" x14ac:dyDescent="0.2">
      <c r="A321" s="27" t="s">
        <v>142</v>
      </c>
      <c r="C321" s="36">
        <v>50397.616999999998</v>
      </c>
      <c r="D321" s="36">
        <v>4.0000000000000001E-3</v>
      </c>
      <c r="E321" s="27">
        <f>+(C321-C$7)/C$8</f>
        <v>3459.9703841874457</v>
      </c>
      <c r="F321" s="27">
        <f>ROUND(2*E321,0)/2</f>
        <v>3460</v>
      </c>
      <c r="G321" s="27">
        <f>+C321-(C$7+F321*C$8)</f>
        <v>-3.620000000228174E-2</v>
      </c>
      <c r="J321" s="27">
        <f>G321</f>
        <v>-3.620000000228174E-2</v>
      </c>
      <c r="Q321" s="27">
        <f>+E$11+E$12*F321</f>
        <v>-4.2525848838024995E-2</v>
      </c>
      <c r="R321" s="113">
        <f>C321-15018.5</f>
        <v>35379.116999999998</v>
      </c>
      <c r="AB321" s="27" t="s">
        <v>72</v>
      </c>
    </row>
    <row r="322" spans="1:28" s="27" customFormat="1" x14ac:dyDescent="0.2">
      <c r="A322" s="27" t="s">
        <v>142</v>
      </c>
      <c r="C322" s="36">
        <v>50517.4</v>
      </c>
      <c r="D322" s="36">
        <v>2E-3</v>
      </c>
      <c r="E322" s="27">
        <f>+(C322-C$7)/C$8</f>
        <v>3557.9668172000797</v>
      </c>
      <c r="F322" s="27">
        <f>ROUND(2*E322,0)/2</f>
        <v>3558</v>
      </c>
      <c r="G322" s="27">
        <f>+C322-(C$7+F322*C$8)</f>
        <v>-4.056000000127824E-2</v>
      </c>
      <c r="J322" s="27">
        <f>G322</f>
        <v>-4.056000000127824E-2</v>
      </c>
      <c r="Q322" s="27">
        <f>+E$11+E$12*F322</f>
        <v>-4.3981956229376902E-2</v>
      </c>
      <c r="R322" s="113">
        <f>C322-15018.5</f>
        <v>35498.9</v>
      </c>
      <c r="AB322" s="27" t="s">
        <v>72</v>
      </c>
    </row>
    <row r="323" spans="1:28" s="27" customFormat="1" x14ac:dyDescent="0.2">
      <c r="A323" s="27" t="s">
        <v>142</v>
      </c>
      <c r="C323" s="36">
        <v>50517.402000000002</v>
      </c>
      <c r="D323" s="36">
        <v>7.0000000000000001E-3</v>
      </c>
      <c r="E323" s="27">
        <f>+(C323-C$7)/C$8</f>
        <v>3557.968453432818</v>
      </c>
      <c r="F323" s="27">
        <f>ROUND(2*E323,0)/2</f>
        <v>3558</v>
      </c>
      <c r="G323" s="27">
        <f>+C323-(C$7+F323*C$8)</f>
        <v>-3.8560000000870787E-2</v>
      </c>
      <c r="J323" s="27">
        <f>G323</f>
        <v>-3.8560000000870787E-2</v>
      </c>
      <c r="Q323" s="27">
        <f>+E$11+E$12*F323</f>
        <v>-4.3981956229376902E-2</v>
      </c>
      <c r="R323" s="113">
        <f>C323-15018.5</f>
        <v>35498.902000000002</v>
      </c>
      <c r="AB323" s="27" t="s">
        <v>72</v>
      </c>
    </row>
    <row r="324" spans="1:28" s="27" customFormat="1" x14ac:dyDescent="0.2">
      <c r="A324" s="27" t="s">
        <v>143</v>
      </c>
      <c r="C324" s="36">
        <v>50517.404999999999</v>
      </c>
      <c r="D324" s="36"/>
      <c r="E324" s="27">
        <f>+(C324-C$7)/C$8</f>
        <v>3557.9709077819221</v>
      </c>
      <c r="F324" s="27">
        <f>ROUND(2*E324,0)/2</f>
        <v>3558</v>
      </c>
      <c r="G324" s="27">
        <f>+C324-(C$7+F324*C$8)</f>
        <v>-3.5560000003897585E-2</v>
      </c>
      <c r="N324" s="27">
        <f>G324</f>
        <v>-3.5560000003897585E-2</v>
      </c>
      <c r="Q324" s="27">
        <f>+E$11+E$12*F324</f>
        <v>-4.3981956229376902E-2</v>
      </c>
      <c r="R324" s="113">
        <f>C324-15018.5</f>
        <v>35498.904999999999</v>
      </c>
      <c r="AB324" s="27" t="s">
        <v>72</v>
      </c>
    </row>
    <row r="325" spans="1:28" x14ac:dyDescent="0.2">
      <c r="A325" s="24" t="s">
        <v>135</v>
      </c>
      <c r="B325" s="24" t="s">
        <v>48</v>
      </c>
      <c r="C325" s="25">
        <v>50532.078999999998</v>
      </c>
      <c r="D325" s="26"/>
      <c r="E325" s="27">
        <f>+(C325-C$7)/C$8</f>
        <v>3569.9759473787535</v>
      </c>
      <c r="F325" s="27">
        <f>ROUND(2*E325,0)/2</f>
        <v>3570</v>
      </c>
      <c r="G325" s="27">
        <f>+C325-(C$7+F325*C$8)</f>
        <v>-2.9399999999441206E-2</v>
      </c>
      <c r="H325" s="27"/>
      <c r="I325" s="27"/>
      <c r="J325" s="27"/>
      <c r="K325" s="27"/>
      <c r="N325" s="27">
        <f>G325</f>
        <v>-2.9399999999441206E-2</v>
      </c>
      <c r="O325" s="27"/>
      <c r="Q325" s="27">
        <f>+E$11+E$12*F325</f>
        <v>-4.4160255093624076E-2</v>
      </c>
      <c r="R325" s="113">
        <f>C325-15018.5</f>
        <v>35513.578999999998</v>
      </c>
      <c r="W325" s="3">
        <v>1</v>
      </c>
    </row>
    <row r="326" spans="1:28" x14ac:dyDescent="0.2">
      <c r="A326" s="24" t="s">
        <v>133</v>
      </c>
      <c r="B326" s="24" t="s">
        <v>48</v>
      </c>
      <c r="C326" s="25">
        <v>50540.625</v>
      </c>
      <c r="D326" s="26"/>
      <c r="E326" s="27">
        <f>+(C326-C$7)/C$8</f>
        <v>3576.9675698671381</v>
      </c>
      <c r="F326" s="27">
        <f>ROUND(2*E326,0)/2</f>
        <v>3577</v>
      </c>
      <c r="G326" s="27">
        <f>+C326-(C$7+F326*C$8)</f>
        <v>-3.9640000002691522E-2</v>
      </c>
      <c r="H326" s="27"/>
      <c r="I326" s="27"/>
      <c r="J326" s="27"/>
      <c r="K326" s="27"/>
      <c r="N326" s="27">
        <f>G326</f>
        <v>-3.9640000002691522E-2</v>
      </c>
      <c r="O326" s="27"/>
      <c r="Q326" s="27">
        <f>+E$11+E$12*F326</f>
        <v>-4.4264262764434924E-2</v>
      </c>
      <c r="R326" s="113">
        <f>C326-15018.5</f>
        <v>35522.125</v>
      </c>
      <c r="W326" s="3">
        <v>1</v>
      </c>
    </row>
    <row r="327" spans="1:28" x14ac:dyDescent="0.2">
      <c r="A327" s="24" t="s">
        <v>133</v>
      </c>
      <c r="B327" s="24" t="s">
        <v>48</v>
      </c>
      <c r="C327" s="25">
        <v>50546.735999999997</v>
      </c>
      <c r="D327" s="26"/>
      <c r="E327" s="27">
        <f>+(C327-C$7)/C$8</f>
        <v>3581.9670789973143</v>
      </c>
      <c r="F327" s="27">
        <f>ROUND(2*E327,0)/2</f>
        <v>3582</v>
      </c>
      <c r="G327" s="27">
        <f>+C327-(C$7+F327*C$8)</f>
        <v>-4.0240000002086163E-2</v>
      </c>
      <c r="H327" s="27"/>
      <c r="I327" s="27"/>
      <c r="J327" s="27"/>
      <c r="K327" s="27"/>
      <c r="N327" s="27">
        <f>G327</f>
        <v>-4.0240000002086163E-2</v>
      </c>
      <c r="O327" s="27"/>
      <c r="Q327" s="27">
        <f>+E$11+E$12*F327</f>
        <v>-4.433855395787125E-2</v>
      </c>
      <c r="R327" s="113">
        <f>C327-15018.5</f>
        <v>35528.235999999997</v>
      </c>
      <c r="W327" s="3">
        <v>1</v>
      </c>
    </row>
    <row r="328" spans="1:28" x14ac:dyDescent="0.2">
      <c r="A328" s="24" t="s">
        <v>133</v>
      </c>
      <c r="B328" s="24" t="s">
        <v>48</v>
      </c>
      <c r="C328" s="25">
        <v>50579.74</v>
      </c>
      <c r="D328" s="26"/>
      <c r="E328" s="27">
        <f>+(C328-C$7)/C$8</f>
        <v>3608.9681916355767</v>
      </c>
      <c r="F328" s="27">
        <f>ROUND(2*E328,0)/2</f>
        <v>3609</v>
      </c>
      <c r="G328" s="27">
        <f>+C328-(C$7+F328*C$8)</f>
        <v>-3.8880000000062864E-2</v>
      </c>
      <c r="H328" s="27"/>
      <c r="I328" s="27"/>
      <c r="J328" s="27"/>
      <c r="K328" s="27"/>
      <c r="N328" s="27">
        <f>G328</f>
        <v>-3.8880000000062864E-2</v>
      </c>
      <c r="O328" s="27"/>
      <c r="Q328" s="27">
        <f>+E$11+E$12*F328</f>
        <v>-4.4739726402427384E-2</v>
      </c>
      <c r="R328" s="113">
        <f>C328-15018.5</f>
        <v>35561.24</v>
      </c>
      <c r="W328" s="3">
        <v>1</v>
      </c>
    </row>
    <row r="329" spans="1:28" x14ac:dyDescent="0.2">
      <c r="A329" s="24" t="s">
        <v>139</v>
      </c>
      <c r="B329" s="24" t="s">
        <v>48</v>
      </c>
      <c r="C329" s="25">
        <v>50594.410300000003</v>
      </c>
      <c r="D329" s="26"/>
      <c r="E329" s="27">
        <f>+(C329-C$7)/C$8</f>
        <v>3620.9702042018484</v>
      </c>
      <c r="F329" s="27">
        <f>ROUND(2*E329,0)/2</f>
        <v>3621</v>
      </c>
      <c r="G329" s="27">
        <f>+C329-(C$7+F329*C$8)</f>
        <v>-3.6419999996724073E-2</v>
      </c>
      <c r="H329" s="27"/>
      <c r="I329" s="27"/>
      <c r="J329" s="27"/>
      <c r="K329" s="27"/>
      <c r="N329" s="27">
        <f>G329</f>
        <v>-3.6419999996724073E-2</v>
      </c>
      <c r="O329" s="27"/>
      <c r="Q329" s="27">
        <f>+E$11+E$12*F329</f>
        <v>-4.4918025266674558E-2</v>
      </c>
      <c r="R329" s="113">
        <f>C329-15018.5</f>
        <v>35575.910300000003</v>
      </c>
      <c r="W329" s="3">
        <v>1</v>
      </c>
    </row>
    <row r="330" spans="1:28" s="27" customFormat="1" x14ac:dyDescent="0.2">
      <c r="A330" s="27" t="s">
        <v>144</v>
      </c>
      <c r="C330" s="36">
        <v>50605.406999999999</v>
      </c>
      <c r="D330" s="36">
        <v>4.0000000000000001E-3</v>
      </c>
      <c r="E330" s="27">
        <f>+(C330-C$7)/C$8</f>
        <v>3629.9667844754235</v>
      </c>
      <c r="F330" s="27">
        <f>ROUND(2*E330,0)/2</f>
        <v>3630</v>
      </c>
      <c r="G330" s="27">
        <f>+C330-(C$7+F330*C$8)</f>
        <v>-4.0600000000267755E-2</v>
      </c>
      <c r="J330" s="27">
        <f>G330</f>
        <v>-4.0600000000267755E-2</v>
      </c>
      <c r="Q330" s="27">
        <f>+E$11+E$12*F330</f>
        <v>-4.5051749414859933E-2</v>
      </c>
      <c r="R330" s="113">
        <f>C330-15018.5</f>
        <v>35586.906999999999</v>
      </c>
      <c r="AB330" s="27" t="s">
        <v>72</v>
      </c>
    </row>
    <row r="331" spans="1:28" x14ac:dyDescent="0.2">
      <c r="A331" s="24" t="s">
        <v>139</v>
      </c>
      <c r="B331" s="24" t="s">
        <v>48</v>
      </c>
      <c r="C331" s="25">
        <v>50825.421999999999</v>
      </c>
      <c r="D331" s="26"/>
      <c r="E331" s="27">
        <f>+(C331-C$7)/C$8</f>
        <v>3809.9646573728637</v>
      </c>
      <c r="F331" s="27">
        <f>ROUND(2*E331,0)/2</f>
        <v>3810</v>
      </c>
      <c r="G331" s="27">
        <f>+C331-(C$7+F331*C$8)</f>
        <v>-4.3200000000069849E-2</v>
      </c>
      <c r="H331" s="27"/>
      <c r="I331" s="27"/>
      <c r="J331" s="27"/>
      <c r="K331" s="27"/>
      <c r="N331" s="27">
        <f>G331</f>
        <v>-4.3200000000069849E-2</v>
      </c>
      <c r="O331" s="27"/>
      <c r="Q331" s="27">
        <f>+E$11+E$12*F331</f>
        <v>-4.7726232378567518E-2</v>
      </c>
      <c r="R331" s="113">
        <f>C331-15018.5</f>
        <v>35806.921999999999</v>
      </c>
      <c r="W331" s="3">
        <v>1</v>
      </c>
    </row>
    <row r="332" spans="1:28" s="27" customFormat="1" x14ac:dyDescent="0.2">
      <c r="A332" s="27" t="s">
        <v>145</v>
      </c>
      <c r="C332" s="36">
        <v>50902.42</v>
      </c>
      <c r="D332" s="36">
        <v>8.0000000000000002E-3</v>
      </c>
      <c r="E332" s="27">
        <f>+(C332-C$7)/C$8</f>
        <v>3872.9579815432935</v>
      </c>
      <c r="F332" s="27">
        <f>ROUND(2*E332,0)/2</f>
        <v>3873</v>
      </c>
      <c r="G332" s="27">
        <f>+C332-(C$7+F332*C$8)</f>
        <v>-5.1359999997657724E-2</v>
      </c>
      <c r="J332" s="27">
        <f>G332</f>
        <v>-5.1359999997657724E-2</v>
      </c>
      <c r="Q332" s="27">
        <f>+E$11+E$12*F332</f>
        <v>-4.8662301415865174E-2</v>
      </c>
      <c r="R332" s="113">
        <f>C332-15018.5</f>
        <v>35883.919999999998</v>
      </c>
      <c r="AB332" s="27" t="s">
        <v>72</v>
      </c>
    </row>
    <row r="333" spans="1:28" s="27" customFormat="1" x14ac:dyDescent="0.2">
      <c r="A333" s="27" t="s">
        <v>145</v>
      </c>
      <c r="C333" s="36">
        <v>50918.322999999997</v>
      </c>
      <c r="D333" s="36">
        <v>3.0000000000000001E-3</v>
      </c>
      <c r="E333" s="27">
        <f>+(C333-C$7)/C$8</f>
        <v>3885.9684861574683</v>
      </c>
      <c r="F333" s="27">
        <f>ROUND(2*E333,0)/2</f>
        <v>3886</v>
      </c>
      <c r="G333" s="27">
        <f>+C333-(C$7+F333*C$8)</f>
        <v>-3.8520000001881272E-2</v>
      </c>
      <c r="J333" s="27">
        <f>G333</f>
        <v>-3.8520000001881272E-2</v>
      </c>
      <c r="Q333" s="27">
        <f>+E$11+E$12*F333</f>
        <v>-4.8855458518799612E-2</v>
      </c>
      <c r="R333" s="113">
        <f>C333-15018.5</f>
        <v>35899.822999999997</v>
      </c>
      <c r="AB333" s="27" t="s">
        <v>72</v>
      </c>
    </row>
    <row r="334" spans="1:28" x14ac:dyDescent="0.2">
      <c r="A334" s="24" t="s">
        <v>133</v>
      </c>
      <c r="B334" s="24" t="s">
        <v>48</v>
      </c>
      <c r="C334" s="25">
        <v>50936.650999999998</v>
      </c>
      <c r="D334" s="26"/>
      <c r="E334" s="27">
        <f>+(C334-C$7)/C$8</f>
        <v>3900.9629229661614</v>
      </c>
      <c r="F334" s="27">
        <f>ROUND(2*E334,0)/2</f>
        <v>3901</v>
      </c>
      <c r="G334" s="27">
        <f>+C334-(C$7+F334*C$8)</f>
        <v>-4.5320000004721805E-2</v>
      </c>
      <c r="H334" s="27"/>
      <c r="I334" s="27"/>
      <c r="J334" s="27"/>
      <c r="K334" s="27"/>
      <c r="N334" s="27">
        <f>G334</f>
        <v>-4.5320000004721805E-2</v>
      </c>
      <c r="O334" s="27"/>
      <c r="Q334" s="27">
        <f>+E$11+E$12*F334</f>
        <v>-4.9078332099108578E-2</v>
      </c>
      <c r="R334" s="113">
        <f>C334-15018.5</f>
        <v>35918.150999999998</v>
      </c>
      <c r="W334" s="3">
        <v>1</v>
      </c>
    </row>
    <row r="335" spans="1:28" s="27" customFormat="1" x14ac:dyDescent="0.2">
      <c r="A335" s="27" t="s">
        <v>146</v>
      </c>
      <c r="C335" s="36">
        <v>50941.536999999997</v>
      </c>
      <c r="D335" s="36">
        <v>5.0000000000000001E-3</v>
      </c>
      <c r="E335" s="27">
        <f>+(C335-C$7)/C$8</f>
        <v>3904.9602395444704</v>
      </c>
      <c r="F335" s="27">
        <f>ROUND(2*E335,0)/2</f>
        <v>3905</v>
      </c>
      <c r="G335" s="27">
        <f>+C335-(C$7+F335*C$8)</f>
        <v>-4.860000000189757E-2</v>
      </c>
      <c r="J335" s="27">
        <f>G335</f>
        <v>-4.860000000189757E-2</v>
      </c>
      <c r="Q335" s="27">
        <f>+E$11+E$12*F335</f>
        <v>-4.9137765053857634E-2</v>
      </c>
      <c r="R335" s="113">
        <f>C335-15018.5</f>
        <v>35923.036999999997</v>
      </c>
      <c r="AB335" s="27" t="s">
        <v>72</v>
      </c>
    </row>
    <row r="336" spans="1:28" x14ac:dyDescent="0.2">
      <c r="A336" s="24" t="s">
        <v>139</v>
      </c>
      <c r="B336" s="24" t="s">
        <v>48</v>
      </c>
      <c r="C336" s="25">
        <v>51199.447899999999</v>
      </c>
      <c r="D336" s="26"/>
      <c r="E336" s="27">
        <f>+(C336-C$7)/C$8</f>
        <v>4115.9613685450613</v>
      </c>
      <c r="F336" s="27">
        <f>ROUND(2*E336,0)/2</f>
        <v>4116</v>
      </c>
      <c r="G336" s="27">
        <f>+C336-(C$7+F336*C$8)</f>
        <v>-4.7220000000379514E-2</v>
      </c>
      <c r="H336" s="27"/>
      <c r="I336" s="27"/>
      <c r="J336" s="27"/>
      <c r="K336" s="27"/>
      <c r="N336" s="27">
        <f>G336</f>
        <v>-4.7220000000379514E-2</v>
      </c>
      <c r="O336" s="27"/>
      <c r="Q336" s="27">
        <f>+E$11+E$12*F336</f>
        <v>-5.2272853416870414E-2</v>
      </c>
      <c r="R336" s="113">
        <f>C336-15018.5</f>
        <v>36180.947899999999</v>
      </c>
      <c r="W336" s="3">
        <v>1</v>
      </c>
    </row>
    <row r="337" spans="1:28" s="27" customFormat="1" x14ac:dyDescent="0.2">
      <c r="A337" s="27" t="s">
        <v>147</v>
      </c>
      <c r="C337" s="36">
        <v>51200.661999999997</v>
      </c>
      <c r="D337" s="36">
        <v>8.0000000000000002E-3</v>
      </c>
      <c r="E337" s="27">
        <f>+(C337-C$7)/C$8</f>
        <v>4116.9546436285073</v>
      </c>
      <c r="F337" s="27">
        <f>ROUND(2*E337,0)/2</f>
        <v>4117</v>
      </c>
      <c r="G337" s="27">
        <f>+C337-(C$7+F337*C$8)</f>
        <v>-5.5440000003727619E-2</v>
      </c>
      <c r="J337" s="27">
        <f>G337</f>
        <v>-5.5440000003727619E-2</v>
      </c>
      <c r="Q337" s="27">
        <f>+E$11+E$12*F337</f>
        <v>-5.2287711655557678E-2</v>
      </c>
      <c r="R337" s="113">
        <f>C337-15018.5</f>
        <v>36182.161999999997</v>
      </c>
      <c r="AB337" s="27" t="s">
        <v>72</v>
      </c>
    </row>
    <row r="338" spans="1:28" x14ac:dyDescent="0.2">
      <c r="A338" s="24" t="s">
        <v>133</v>
      </c>
      <c r="B338" s="24" t="s">
        <v>48</v>
      </c>
      <c r="C338" s="25">
        <v>51261.790999999997</v>
      </c>
      <c r="D338" s="26"/>
      <c r="E338" s="27">
        <f>+(C338-C$7)/C$8</f>
        <v>4166.9652791413027</v>
      </c>
      <c r="F338" s="27">
        <f>ROUND(2*E338,0)/2</f>
        <v>4167</v>
      </c>
      <c r="G338" s="27">
        <f>+C338-(C$7+F338*C$8)</f>
        <v>-4.2440000004717149E-2</v>
      </c>
      <c r="H338" s="27"/>
      <c r="I338" s="27"/>
      <c r="J338" s="27"/>
      <c r="K338" s="27"/>
      <c r="N338" s="27">
        <f>G338</f>
        <v>-4.2440000004717149E-2</v>
      </c>
      <c r="O338" s="27"/>
      <c r="Q338" s="27">
        <f>+E$11+E$12*F338</f>
        <v>-5.3030623589920896E-2</v>
      </c>
      <c r="R338" s="113">
        <f>C338-15018.5</f>
        <v>36243.290999999997</v>
      </c>
      <c r="W338" s="3">
        <v>1</v>
      </c>
    </row>
    <row r="339" spans="1:28" x14ac:dyDescent="0.2">
      <c r="A339" s="24" t="s">
        <v>148</v>
      </c>
      <c r="B339" s="24" t="s">
        <v>48</v>
      </c>
      <c r="C339" s="25">
        <v>51270.34</v>
      </c>
      <c r="D339" s="26"/>
      <c r="E339" s="27">
        <f>+(C339-C$7)/C$8</f>
        <v>4173.9593559787918</v>
      </c>
      <c r="F339" s="27">
        <f>ROUND(2*E339,0)/2</f>
        <v>4174</v>
      </c>
      <c r="G339" s="27">
        <f>+C339-(C$7+F339*C$8)</f>
        <v>-4.9680000003718305E-2</v>
      </c>
      <c r="H339" s="27"/>
      <c r="I339" s="27"/>
      <c r="J339" s="27"/>
      <c r="K339" s="27"/>
      <c r="N339" s="27">
        <f>G339</f>
        <v>-4.9680000003718305E-2</v>
      </c>
      <c r="O339" s="27"/>
      <c r="Q339" s="27">
        <f>+E$11+E$12*F339</f>
        <v>-5.313463126073175E-2</v>
      </c>
      <c r="R339" s="113">
        <f>C339-15018.5</f>
        <v>36251.839999999997</v>
      </c>
      <c r="W339" s="3">
        <v>1</v>
      </c>
    </row>
    <row r="340" spans="1:28" s="27" customFormat="1" x14ac:dyDescent="0.2">
      <c r="A340" s="27" t="s">
        <v>149</v>
      </c>
      <c r="C340" s="36">
        <v>51270.340900000003</v>
      </c>
      <c r="D340" s="36">
        <v>2.9999999999999997E-4</v>
      </c>
      <c r="E340" s="27">
        <f>+(C340-C$7)/C$8</f>
        <v>4173.9600922835289</v>
      </c>
      <c r="F340" s="27">
        <f>ROUND(2*E340,0)/2</f>
        <v>4174</v>
      </c>
      <c r="G340" s="27">
        <f>+C340-(C$7+F340*C$8)</f>
        <v>-4.8779999997350387E-2</v>
      </c>
      <c r="L340" s="27">
        <f>G340</f>
        <v>-4.8779999997350387E-2</v>
      </c>
      <c r="Q340" s="27">
        <f>+E$11+E$12*F340</f>
        <v>-5.313463126073175E-2</v>
      </c>
      <c r="R340" s="113">
        <f>C340-15018.5</f>
        <v>36251.840900000003</v>
      </c>
    </row>
    <row r="341" spans="1:28" x14ac:dyDescent="0.2">
      <c r="A341" s="24" t="s">
        <v>139</v>
      </c>
      <c r="B341" s="24" t="s">
        <v>48</v>
      </c>
      <c r="C341" s="25">
        <v>51320.462699999996</v>
      </c>
      <c r="D341" s="26"/>
      <c r="E341" s="27">
        <f>+(C341-C$7)/C$8</f>
        <v>4214.9655573008677</v>
      </c>
      <c r="F341" s="27">
        <f>ROUND(2*E341,0)/2</f>
        <v>4215</v>
      </c>
      <c r="G341" s="27">
        <f>+C341-(C$7+F341*C$8)</f>
        <v>-4.2100000006030314E-2</v>
      </c>
      <c r="H341" s="27"/>
      <c r="I341" s="27"/>
      <c r="J341" s="27"/>
      <c r="K341" s="27"/>
      <c r="N341" s="27">
        <f>G341</f>
        <v>-4.2100000006030314E-2</v>
      </c>
      <c r="O341" s="27"/>
      <c r="Q341" s="27">
        <f>+E$11+E$12*F341</f>
        <v>-5.3743819046909592E-2</v>
      </c>
      <c r="R341" s="113">
        <f>C341-15018.5</f>
        <v>36301.962699999996</v>
      </c>
      <c r="W341" s="3">
        <v>1</v>
      </c>
    </row>
    <row r="342" spans="1:28" x14ac:dyDescent="0.2">
      <c r="A342" s="24" t="s">
        <v>150</v>
      </c>
      <c r="B342" s="24" t="s">
        <v>48</v>
      </c>
      <c r="C342" s="25">
        <v>51551.476999999999</v>
      </c>
      <c r="D342" s="26"/>
      <c r="E342" s="27">
        <f>+(C342-C$7)/C$8</f>
        <v>4403.9621375744482</v>
      </c>
      <c r="F342" s="27">
        <f>ROUND(2*E342,0)/2</f>
        <v>4404</v>
      </c>
      <c r="G342" s="27">
        <f>+C342-(C$7+F342*C$8)</f>
        <v>-4.6280000002298038E-2</v>
      </c>
      <c r="H342" s="27"/>
      <c r="I342" s="27"/>
      <c r="J342" s="27"/>
      <c r="K342" s="27"/>
      <c r="N342" s="27">
        <f>G342</f>
        <v>-4.6280000002298038E-2</v>
      </c>
      <c r="O342" s="27"/>
      <c r="Q342" s="27">
        <f>+E$11+E$12*F342</f>
        <v>-5.6552026158802553E-2</v>
      </c>
      <c r="R342" s="113">
        <f>C342-15018.5</f>
        <v>36532.976999999999</v>
      </c>
      <c r="W342" s="3">
        <v>1</v>
      </c>
    </row>
    <row r="343" spans="1:28" x14ac:dyDescent="0.2">
      <c r="A343" s="24" t="s">
        <v>133</v>
      </c>
      <c r="B343" s="24" t="s">
        <v>48</v>
      </c>
      <c r="C343" s="25">
        <v>51601.59</v>
      </c>
      <c r="D343" s="26"/>
      <c r="E343" s="27">
        <f>+(C343-C$7)/C$8</f>
        <v>4444.9604031677436</v>
      </c>
      <c r="F343" s="27">
        <f>ROUND(2*E343,0)/2</f>
        <v>4445</v>
      </c>
      <c r="G343" s="27">
        <f>+C343-(C$7+F343*C$8)</f>
        <v>-4.8399999999674037E-2</v>
      </c>
      <c r="H343" s="27"/>
      <c r="I343" s="27"/>
      <c r="J343" s="27"/>
      <c r="K343" s="27"/>
      <c r="N343" s="27">
        <f>G343</f>
        <v>-4.8399999999674037E-2</v>
      </c>
      <c r="O343" s="27"/>
      <c r="Q343" s="27">
        <f>+E$11+E$12*F343</f>
        <v>-5.7161213944980395E-2</v>
      </c>
      <c r="R343" s="113">
        <f>C343-15018.5</f>
        <v>36583.089999999997</v>
      </c>
      <c r="W343" s="3">
        <v>1</v>
      </c>
    </row>
    <row r="344" spans="1:28" x14ac:dyDescent="0.2">
      <c r="A344" s="24" t="s">
        <v>133</v>
      </c>
      <c r="B344" s="24" t="s">
        <v>48</v>
      </c>
      <c r="C344" s="25">
        <v>51629.697</v>
      </c>
      <c r="D344" s="26"/>
      <c r="E344" s="27">
        <f>+(C344-C$7)/C$8</f>
        <v>4467.9551999476407</v>
      </c>
      <c r="F344" s="27">
        <f>ROUND(2*E344,0)/2</f>
        <v>4468</v>
      </c>
      <c r="G344" s="27">
        <f>+C344-(C$7+F344*C$8)</f>
        <v>-5.4759999999077991E-2</v>
      </c>
      <c r="H344" s="27"/>
      <c r="I344" s="27"/>
      <c r="J344" s="27"/>
      <c r="K344" s="27"/>
      <c r="N344" s="27">
        <f>G344</f>
        <v>-5.4759999999077991E-2</v>
      </c>
      <c r="O344" s="27"/>
      <c r="Q344" s="27">
        <f>+E$11+E$12*F344</f>
        <v>-5.7502953434787472E-2</v>
      </c>
      <c r="R344" s="113">
        <f>C344-15018.5</f>
        <v>36611.197</v>
      </c>
      <c r="W344" s="3">
        <v>1</v>
      </c>
    </row>
    <row r="345" spans="1:28" x14ac:dyDescent="0.2">
      <c r="A345" s="24" t="s">
        <v>133</v>
      </c>
      <c r="B345" s="24" t="s">
        <v>48</v>
      </c>
      <c r="C345" s="25">
        <v>51629.701000000001</v>
      </c>
      <c r="D345" s="26"/>
      <c r="E345" s="27">
        <f>+(C345-C$7)/C$8</f>
        <v>4467.9584724131173</v>
      </c>
      <c r="F345" s="27">
        <f>ROUND(2*E345,0)/2</f>
        <v>4468</v>
      </c>
      <c r="G345" s="27">
        <f>+C345-(C$7+F345*C$8)</f>
        <v>-5.0759999998263083E-2</v>
      </c>
      <c r="H345" s="27"/>
      <c r="I345" s="27"/>
      <c r="J345" s="27"/>
      <c r="K345" s="27"/>
      <c r="N345" s="27">
        <f>G345</f>
        <v>-5.0759999998263083E-2</v>
      </c>
      <c r="O345" s="27"/>
      <c r="Q345" s="27">
        <f>+E$11+E$12*F345</f>
        <v>-5.7502953434787472E-2</v>
      </c>
      <c r="R345" s="113">
        <f>C345-15018.5</f>
        <v>36611.201000000001</v>
      </c>
      <c r="W345" s="3">
        <v>1</v>
      </c>
    </row>
    <row r="346" spans="1:28" x14ac:dyDescent="0.2">
      <c r="A346" s="24" t="s">
        <v>133</v>
      </c>
      <c r="B346" s="24" t="s">
        <v>48</v>
      </c>
      <c r="C346" s="25">
        <v>51629.705999999998</v>
      </c>
      <c r="D346" s="26"/>
      <c r="E346" s="27">
        <f>+(C346-C$7)/C$8</f>
        <v>4467.9625629949596</v>
      </c>
      <c r="F346" s="27">
        <f>ROUND(2*E346,0)/2</f>
        <v>4468</v>
      </c>
      <c r="G346" s="27">
        <f>+C346-(C$7+F346*C$8)</f>
        <v>-4.5760000000882428E-2</v>
      </c>
      <c r="H346" s="27"/>
      <c r="I346" s="27"/>
      <c r="J346" s="27"/>
      <c r="K346" s="27"/>
      <c r="N346" s="27">
        <f>G346</f>
        <v>-4.5760000000882428E-2</v>
      </c>
      <c r="O346" s="27"/>
      <c r="Q346" s="27">
        <f>+E$11+E$12*F346</f>
        <v>-5.7502953434787472E-2</v>
      </c>
      <c r="R346" s="113">
        <f>C346-15018.5</f>
        <v>36611.205999999998</v>
      </c>
      <c r="W346" s="3">
        <v>1</v>
      </c>
    </row>
    <row r="347" spans="1:28" x14ac:dyDescent="0.2">
      <c r="A347" s="24" t="s">
        <v>253</v>
      </c>
      <c r="B347" s="24" t="s">
        <v>48</v>
      </c>
      <c r="C347" s="25">
        <v>51672.472999999998</v>
      </c>
      <c r="D347" s="26"/>
      <c r="E347" s="27">
        <f>+(C347-C$7)/C$8</f>
        <v>4502.9509457425211</v>
      </c>
      <c r="F347" s="27">
        <f>ROUND(2*E347,0)/2</f>
        <v>4503</v>
      </c>
      <c r="G347" s="27">
        <f>+C347-(C$7+F347*C$8)</f>
        <v>-5.9959999998682179E-2</v>
      </c>
      <c r="H347" s="27"/>
      <c r="I347" s="27"/>
      <c r="J347" s="27"/>
      <c r="K347" s="27"/>
      <c r="N347" s="27">
        <f>G347</f>
        <v>-5.9959999998682179E-2</v>
      </c>
      <c r="O347" s="27"/>
      <c r="Q347" s="27">
        <f>+E$11+E$12*F347</f>
        <v>-5.8022991788841717E-2</v>
      </c>
      <c r="R347" s="113">
        <f>C347-15018.5</f>
        <v>36653.972999999998</v>
      </c>
      <c r="W347" s="3">
        <v>1</v>
      </c>
    </row>
    <row r="348" spans="1:28" x14ac:dyDescent="0.2">
      <c r="A348" s="37" t="s">
        <v>151</v>
      </c>
      <c r="B348" s="38" t="s">
        <v>48</v>
      </c>
      <c r="C348" s="37">
        <v>51672.4735</v>
      </c>
      <c r="D348" s="37" t="s">
        <v>38</v>
      </c>
      <c r="E348" s="27">
        <f>+(C348-C$7)/C$8</f>
        <v>4502.9513548007071</v>
      </c>
      <c r="F348" s="27">
        <f>ROUND(2*E348,0)/2</f>
        <v>4503</v>
      </c>
      <c r="G348" s="27"/>
      <c r="H348" s="27"/>
      <c r="I348" s="27"/>
      <c r="J348" s="27"/>
      <c r="K348" s="27"/>
      <c r="M348" s="13">
        <v>-5.9459999996761326E-2</v>
      </c>
      <c r="N348" s="27"/>
      <c r="O348" s="27"/>
      <c r="P348" s="27"/>
      <c r="Q348" s="27">
        <f>+E$11+E$12*F348</f>
        <v>-5.8022991788841717E-2</v>
      </c>
      <c r="R348" s="113">
        <f>C348-15018.5</f>
        <v>36653.9735</v>
      </c>
      <c r="S348" s="30"/>
    </row>
    <row r="349" spans="1:28" x14ac:dyDescent="0.2">
      <c r="A349" s="24" t="s">
        <v>139</v>
      </c>
      <c r="B349" s="24" t="s">
        <v>48</v>
      </c>
      <c r="C349" s="25">
        <v>51672.475599999998</v>
      </c>
      <c r="D349" s="26"/>
      <c r="E349" s="27">
        <f>+(C349-C$7)/C$8</f>
        <v>4502.95307284508</v>
      </c>
      <c r="F349" s="27">
        <f>ROUND(2*E349,0)/2</f>
        <v>4503</v>
      </c>
      <c r="G349" s="27">
        <f>+C349-(C$7+F349*C$8)</f>
        <v>-5.7359999998880085E-2</v>
      </c>
      <c r="H349" s="27"/>
      <c r="I349" s="27"/>
      <c r="J349" s="27"/>
      <c r="K349" s="27"/>
      <c r="N349" s="27">
        <f>G349</f>
        <v>-5.7359999998880085E-2</v>
      </c>
      <c r="O349" s="27"/>
      <c r="Q349" s="27">
        <f>+E$11+E$12*F349</f>
        <v>-5.8022991788841717E-2</v>
      </c>
      <c r="R349" s="113">
        <f>C349-15018.5</f>
        <v>36653.975599999998</v>
      </c>
      <c r="W349" s="3">
        <v>1</v>
      </c>
    </row>
    <row r="350" spans="1:28" x14ac:dyDescent="0.2">
      <c r="A350" s="24" t="s">
        <v>139</v>
      </c>
      <c r="B350" s="24" t="s">
        <v>48</v>
      </c>
      <c r="C350" s="25">
        <v>51672.476300000002</v>
      </c>
      <c r="D350" s="26"/>
      <c r="E350" s="27">
        <f>+(C350-C$7)/C$8</f>
        <v>4502.9536455265415</v>
      </c>
      <c r="F350" s="27">
        <f>ROUND(2*E350,0)/2</f>
        <v>4503</v>
      </c>
      <c r="G350" s="27">
        <f>+C350-(C$7+F350*C$8)</f>
        <v>-5.6659999994735699E-2</v>
      </c>
      <c r="H350" s="27"/>
      <c r="I350" s="27"/>
      <c r="J350" s="27"/>
      <c r="K350" s="27"/>
      <c r="N350" s="27">
        <f>G350</f>
        <v>-5.6659999994735699E-2</v>
      </c>
      <c r="O350" s="27"/>
      <c r="Q350" s="27">
        <f>+E$11+E$12*F350</f>
        <v>-5.8022991788841717E-2</v>
      </c>
      <c r="R350" s="113">
        <f>C350-15018.5</f>
        <v>36653.976300000002</v>
      </c>
      <c r="W350" s="3">
        <v>1</v>
      </c>
    </row>
    <row r="351" spans="1:28" x14ac:dyDescent="0.2">
      <c r="A351" s="24" t="s">
        <v>139</v>
      </c>
      <c r="B351" s="24" t="s">
        <v>48</v>
      </c>
      <c r="C351" s="25">
        <v>51672.479800000001</v>
      </c>
      <c r="D351" s="26"/>
      <c r="E351" s="27">
        <f>+(C351-C$7)/C$8</f>
        <v>4502.9565089338321</v>
      </c>
      <c r="F351" s="27">
        <f>ROUND(2*E351,0)/2</f>
        <v>4503</v>
      </c>
      <c r="G351" s="27">
        <f>+C351-(C$7+F351*C$8)</f>
        <v>-5.3159999995841645E-2</v>
      </c>
      <c r="H351" s="27"/>
      <c r="I351" s="27"/>
      <c r="J351" s="27"/>
      <c r="K351" s="27"/>
      <c r="N351" s="27">
        <f>G351</f>
        <v>-5.3159999995841645E-2</v>
      </c>
      <c r="O351" s="27"/>
      <c r="Q351" s="27">
        <f>+E$11+E$12*F351</f>
        <v>-5.8022991788841717E-2</v>
      </c>
      <c r="R351" s="113">
        <f>C351-15018.5</f>
        <v>36653.979800000001</v>
      </c>
      <c r="W351" s="3">
        <v>1</v>
      </c>
    </row>
    <row r="352" spans="1:28" x14ac:dyDescent="0.2">
      <c r="A352" s="24" t="s">
        <v>152</v>
      </c>
      <c r="B352" s="24" t="s">
        <v>48</v>
      </c>
      <c r="C352" s="25">
        <v>51892.502999999997</v>
      </c>
      <c r="D352" s="26"/>
      <c r="E352" s="27">
        <f>+(C352-C$7)/C$8</f>
        <v>4682.9610903854937</v>
      </c>
      <c r="F352" s="27">
        <f>ROUND(2*E352,0)/2</f>
        <v>4683</v>
      </c>
      <c r="G352" s="27">
        <f>+C352-(C$7+F352*C$8)</f>
        <v>-4.7560000006342307E-2</v>
      </c>
      <c r="H352" s="27"/>
      <c r="I352" s="27"/>
      <c r="J352" s="27"/>
      <c r="K352" s="27"/>
      <c r="N352" s="27">
        <f>G352</f>
        <v>-4.7560000006342307E-2</v>
      </c>
      <c r="O352" s="27"/>
      <c r="Q352" s="27">
        <f>+E$11+E$12*F352</f>
        <v>-6.0697474752549309E-2</v>
      </c>
      <c r="R352" s="113">
        <f>C352-15018.5</f>
        <v>36874.002999999997</v>
      </c>
      <c r="W352" s="3">
        <v>1</v>
      </c>
    </row>
    <row r="353" spans="1:23" x14ac:dyDescent="0.2">
      <c r="A353" s="24" t="s">
        <v>153</v>
      </c>
      <c r="B353" s="24" t="s">
        <v>48</v>
      </c>
      <c r="C353" s="25">
        <v>51937.717900000003</v>
      </c>
      <c r="D353" s="26"/>
      <c r="E353" s="27">
        <f>+(C353-C$7)/C$8</f>
        <v>4719.9521401924239</v>
      </c>
      <c r="F353" s="27">
        <f>ROUND(2*E353,0)/2</f>
        <v>4720</v>
      </c>
      <c r="G353" s="27">
        <f>+C353-(C$7+F353*C$8)</f>
        <v>-5.8499999999185093E-2</v>
      </c>
      <c r="H353" s="27"/>
      <c r="I353" s="27"/>
      <c r="J353" s="27"/>
      <c r="K353" s="27"/>
      <c r="N353" s="27">
        <f>G353</f>
        <v>-5.8499999999185093E-2</v>
      </c>
      <c r="O353" s="27"/>
      <c r="Q353" s="27">
        <f>+E$11+E$12*F353</f>
        <v>-6.1247229583978095E-2</v>
      </c>
      <c r="R353" s="113">
        <f>C353-15018.5</f>
        <v>36919.217900000003</v>
      </c>
      <c r="W353" s="3">
        <v>1</v>
      </c>
    </row>
    <row r="354" spans="1:23" x14ac:dyDescent="0.2">
      <c r="A354" s="24" t="s">
        <v>153</v>
      </c>
      <c r="B354" s="24" t="s">
        <v>48</v>
      </c>
      <c r="C354" s="25">
        <v>51964.609799999998</v>
      </c>
      <c r="D354" s="26"/>
      <c r="E354" s="27">
        <f>+(C354-C$7)/C$8</f>
        <v>4741.9528437724966</v>
      </c>
      <c r="F354" s="27">
        <f>ROUND(2*E354,0)/2</f>
        <v>4742</v>
      </c>
      <c r="G354" s="27">
        <f>+C354-(C$7+F354*C$8)</f>
        <v>-5.7639999999082647E-2</v>
      </c>
      <c r="H354" s="27"/>
      <c r="I354" s="27"/>
      <c r="J354" s="27"/>
      <c r="K354" s="27"/>
      <c r="N354" s="27">
        <f>G354</f>
        <v>-5.7639999999082647E-2</v>
      </c>
      <c r="O354" s="27"/>
      <c r="Q354" s="27">
        <f>+E$11+E$12*F354</f>
        <v>-6.1574110835097902E-2</v>
      </c>
      <c r="R354" s="113">
        <f>C354-15018.5</f>
        <v>36946.109799999998</v>
      </c>
      <c r="W354" s="3">
        <v>1</v>
      </c>
    </row>
    <row r="355" spans="1:23" x14ac:dyDescent="0.2">
      <c r="A355" s="24" t="s">
        <v>153</v>
      </c>
      <c r="B355" s="24" t="s">
        <v>48</v>
      </c>
      <c r="C355" s="25">
        <v>51992.726000000002</v>
      </c>
      <c r="D355" s="26"/>
      <c r="E355" s="27">
        <f>+(C355-C$7)/C$8</f>
        <v>4764.9551672229882</v>
      </c>
      <c r="F355" s="27">
        <f>ROUND(2*E355,0)/2</f>
        <v>4765</v>
      </c>
      <c r="G355" s="27">
        <f>+C355-(C$7+F355*C$8)</f>
        <v>-5.4799999998067506E-2</v>
      </c>
      <c r="H355" s="27"/>
      <c r="I355" s="27"/>
      <c r="J355" s="27"/>
      <c r="K355" s="27"/>
      <c r="N355" s="27">
        <f>G355</f>
        <v>-5.4799999998067506E-2</v>
      </c>
      <c r="O355" s="27"/>
      <c r="Q355" s="27">
        <f>+E$11+E$12*F355</f>
        <v>-6.1915850324904979E-2</v>
      </c>
      <c r="R355" s="113">
        <f>C355-15018.5</f>
        <v>36974.226000000002</v>
      </c>
      <c r="W355" s="3">
        <v>1</v>
      </c>
    </row>
    <row r="356" spans="1:23" x14ac:dyDescent="0.2">
      <c r="A356" s="24" t="s">
        <v>153</v>
      </c>
      <c r="B356" s="24" t="s">
        <v>48</v>
      </c>
      <c r="C356" s="25">
        <v>52025.726000000002</v>
      </c>
      <c r="D356" s="26"/>
      <c r="E356" s="27">
        <f>+(C356-C$7)/C$8</f>
        <v>4791.953007395774</v>
      </c>
      <c r="F356" s="27">
        <f>ROUND(2*E356,0)/2</f>
        <v>4792</v>
      </c>
      <c r="G356" s="27">
        <f>+C356-(C$7+F356*C$8)</f>
        <v>-5.7439999996859115E-2</v>
      </c>
      <c r="H356" s="27"/>
      <c r="I356" s="27"/>
      <c r="J356" s="27"/>
      <c r="K356" s="27"/>
      <c r="N356" s="27">
        <f>G356</f>
        <v>-5.7439999996859115E-2</v>
      </c>
      <c r="O356" s="27"/>
      <c r="Q356" s="27">
        <f>+E$11+E$12*F356</f>
        <v>-6.2317022769461126E-2</v>
      </c>
      <c r="R356" s="113">
        <f>C356-15018.5</f>
        <v>37007.226000000002</v>
      </c>
      <c r="W356" s="3">
        <v>1</v>
      </c>
    </row>
    <row r="357" spans="1:23" x14ac:dyDescent="0.2">
      <c r="A357" s="24" t="s">
        <v>253</v>
      </c>
      <c r="B357" s="24" t="s">
        <v>48</v>
      </c>
      <c r="C357" s="25">
        <v>52040.39</v>
      </c>
      <c r="D357" s="26"/>
      <c r="E357" s="27">
        <f>+(C357-C$7)/C$8</f>
        <v>4803.9498658289149</v>
      </c>
      <c r="F357" s="27">
        <f>ROUND(2*E357,0)/2</f>
        <v>4804</v>
      </c>
      <c r="G357" s="27">
        <f>+C357-(C$7+F357*C$8)</f>
        <v>-6.1280000001715962E-2</v>
      </c>
      <c r="H357" s="27"/>
      <c r="I357" s="27"/>
      <c r="J357" s="27"/>
      <c r="K357" s="27"/>
      <c r="N357" s="27">
        <f>G357</f>
        <v>-6.1280000001715962E-2</v>
      </c>
      <c r="O357" s="27"/>
      <c r="Q357" s="27">
        <f>+E$11+E$12*F357</f>
        <v>-6.2495321633708294E-2</v>
      </c>
      <c r="R357" s="113">
        <f>C357-15018.5</f>
        <v>37021.89</v>
      </c>
      <c r="W357" s="3">
        <v>1</v>
      </c>
    </row>
    <row r="358" spans="1:23" x14ac:dyDescent="0.2">
      <c r="A358" s="37" t="s">
        <v>151</v>
      </c>
      <c r="B358" s="38" t="s">
        <v>48</v>
      </c>
      <c r="C358" s="37">
        <v>52040.390700000004</v>
      </c>
      <c r="D358" s="37" t="s">
        <v>38</v>
      </c>
      <c r="E358" s="27">
        <f>+(C358-C$7)/C$8</f>
        <v>4803.9504385103764</v>
      </c>
      <c r="F358" s="27">
        <f>ROUND(2*E358,0)/2</f>
        <v>4804</v>
      </c>
      <c r="G358" s="27"/>
      <c r="H358" s="27"/>
      <c r="I358" s="27"/>
      <c r="J358" s="27"/>
      <c r="K358" s="27"/>
      <c r="M358" s="13">
        <v>-6.0579999997571576E-2</v>
      </c>
      <c r="N358" s="27"/>
      <c r="O358" s="27"/>
      <c r="P358" s="27"/>
      <c r="Q358" s="27">
        <f>+E$11+E$12*F358</f>
        <v>-6.2495321633708294E-2</v>
      </c>
      <c r="R358" s="113">
        <f>C358-15018.5</f>
        <v>37021.890700000004</v>
      </c>
      <c r="S358" s="30"/>
    </row>
    <row r="359" spans="1:23" x14ac:dyDescent="0.2">
      <c r="A359" s="24" t="s">
        <v>153</v>
      </c>
      <c r="B359" s="24" t="s">
        <v>48</v>
      </c>
      <c r="C359" s="25">
        <v>52041.616999999998</v>
      </c>
      <c r="D359" s="26"/>
      <c r="E359" s="27">
        <f>+(C359-C$7)/C$8</f>
        <v>4804.9536946135204</v>
      </c>
      <c r="F359" s="27">
        <f>ROUND(2*E359,0)/2</f>
        <v>4805</v>
      </c>
      <c r="G359" s="27">
        <f>+C359-(C$7+F359*C$8)</f>
        <v>-5.6600000003527384E-2</v>
      </c>
      <c r="H359" s="27"/>
      <c r="I359" s="27"/>
      <c r="J359" s="27"/>
      <c r="K359" s="27"/>
      <c r="N359" s="27">
        <f>G359</f>
        <v>-5.6600000003527384E-2</v>
      </c>
      <c r="O359" s="27"/>
      <c r="Q359" s="27">
        <f>+E$11+E$12*F359</f>
        <v>-6.2510179872395571E-2</v>
      </c>
      <c r="R359" s="113">
        <f>C359-15018.5</f>
        <v>37023.116999999998</v>
      </c>
      <c r="W359" s="3">
        <v>1</v>
      </c>
    </row>
    <row r="360" spans="1:23" x14ac:dyDescent="0.2">
      <c r="A360" s="24" t="s">
        <v>153</v>
      </c>
      <c r="B360" s="24" t="s">
        <v>48</v>
      </c>
      <c r="C360" s="25">
        <v>52063.615100000003</v>
      </c>
      <c r="D360" s="26"/>
      <c r="E360" s="27">
        <f>+(C360-C$7)/C$8</f>
        <v>4822.9507003076142</v>
      </c>
      <c r="F360" s="27">
        <f>ROUND(2*E360,0)/2</f>
        <v>4823</v>
      </c>
      <c r="G360" s="27">
        <f>+C360-(C$7+F360*C$8)</f>
        <v>-6.0259999998379499E-2</v>
      </c>
      <c r="H360" s="27"/>
      <c r="I360" s="27"/>
      <c r="J360" s="27"/>
      <c r="K360" s="27"/>
      <c r="N360" s="27">
        <f>G360</f>
        <v>-6.0259999998379499E-2</v>
      </c>
      <c r="O360" s="27"/>
      <c r="Q360" s="27">
        <f>+E$11+E$12*F360</f>
        <v>-6.2777628168766308E-2</v>
      </c>
      <c r="R360" s="113">
        <f>C360-15018.5</f>
        <v>37045.115100000003</v>
      </c>
      <c r="W360" s="3">
        <v>1</v>
      </c>
    </row>
    <row r="361" spans="1:23" x14ac:dyDescent="0.2">
      <c r="A361" s="24" t="s">
        <v>154</v>
      </c>
      <c r="B361" s="24" t="s">
        <v>48</v>
      </c>
      <c r="C361" s="25">
        <v>52200.512999999999</v>
      </c>
      <c r="D361" s="26"/>
      <c r="E361" s="27">
        <f>+(C361-C$7)/C$8</f>
        <v>4934.9491131618552</v>
      </c>
      <c r="F361" s="27">
        <f>ROUND(2*E361,0)/2</f>
        <v>4935</v>
      </c>
      <c r="G361" s="27">
        <f>+C361-(C$7+F361*C$8)</f>
        <v>-6.220000000030268E-2</v>
      </c>
      <c r="H361" s="27"/>
      <c r="I361" s="27"/>
      <c r="J361" s="27"/>
      <c r="K361" s="27"/>
      <c r="N361" s="27">
        <f>G361</f>
        <v>-6.220000000030268E-2</v>
      </c>
      <c r="O361" s="27"/>
      <c r="Q361" s="27">
        <f>+E$11+E$12*F361</f>
        <v>-6.4441750901739925E-2</v>
      </c>
      <c r="R361" s="113">
        <f>C361-15018.5</f>
        <v>37182.012999999999</v>
      </c>
      <c r="W361" s="3">
        <v>1</v>
      </c>
    </row>
    <row r="362" spans="1:23" x14ac:dyDescent="0.2">
      <c r="A362" s="24" t="s">
        <v>155</v>
      </c>
      <c r="B362" s="24" t="s">
        <v>48</v>
      </c>
      <c r="C362" s="25">
        <v>52250.631000000001</v>
      </c>
      <c r="D362" s="26"/>
      <c r="E362" s="27">
        <f>+(C362-C$7)/C$8</f>
        <v>4975.9514693369993</v>
      </c>
      <c r="F362" s="27">
        <f>ROUND(2*E362,0)/2</f>
        <v>4976</v>
      </c>
      <c r="G362" s="27">
        <f>+C362-(C$7+F362*C$8)</f>
        <v>-5.9320000000298023E-2</v>
      </c>
      <c r="H362" s="27"/>
      <c r="I362" s="27"/>
      <c r="J362" s="27"/>
      <c r="K362" s="27"/>
      <c r="N362" s="27">
        <f>G362</f>
        <v>-5.9320000000298023E-2</v>
      </c>
      <c r="O362" s="27"/>
      <c r="Q362" s="27">
        <f>+E$11+E$12*F362</f>
        <v>-6.5050938687917753E-2</v>
      </c>
      <c r="R362" s="113">
        <f>C362-15018.5</f>
        <v>37232.131000000001</v>
      </c>
      <c r="W362" s="3">
        <v>1</v>
      </c>
    </row>
    <row r="363" spans="1:23" x14ac:dyDescent="0.2">
      <c r="A363" s="24" t="s">
        <v>153</v>
      </c>
      <c r="B363" s="24" t="s">
        <v>48</v>
      </c>
      <c r="C363" s="25">
        <v>52300.747000000003</v>
      </c>
      <c r="D363" s="26"/>
      <c r="E363" s="27">
        <f>+(C363-C$7)/C$8</f>
        <v>5016.9521892794055</v>
      </c>
      <c r="F363" s="27">
        <f>ROUND(2*E363,0)/2</f>
        <v>5017</v>
      </c>
      <c r="G363" s="27">
        <f>+C363-(C$7+F363*C$8)</f>
        <v>-5.8439999993424863E-2</v>
      </c>
      <c r="H363" s="27"/>
      <c r="I363" s="27"/>
      <c r="J363" s="27"/>
      <c r="K363" s="27"/>
      <c r="N363" s="27">
        <f>G363</f>
        <v>-5.8439999993424863E-2</v>
      </c>
      <c r="O363" s="27"/>
      <c r="Q363" s="27">
        <f>+E$11+E$12*F363</f>
        <v>-6.5660126474095609E-2</v>
      </c>
      <c r="R363" s="113">
        <f>C363-15018.5</f>
        <v>37282.247000000003</v>
      </c>
      <c r="W363" s="3">
        <v>1</v>
      </c>
    </row>
    <row r="364" spans="1:23" x14ac:dyDescent="0.2">
      <c r="A364" s="24" t="s">
        <v>153</v>
      </c>
      <c r="B364" s="24" t="s">
        <v>48</v>
      </c>
      <c r="C364" s="25">
        <v>52305.632299999997</v>
      </c>
      <c r="D364" s="26"/>
      <c r="E364" s="27">
        <f>+(C364-C$7)/C$8</f>
        <v>5020.9489331762534</v>
      </c>
      <c r="F364" s="27">
        <f>ROUND(2*E364,0)/2</f>
        <v>5021</v>
      </c>
      <c r="G364" s="27">
        <f>+C364-(C$7+F364*C$8)</f>
        <v>-6.242000000202097E-2</v>
      </c>
      <c r="H364" s="27"/>
      <c r="I364" s="27"/>
      <c r="J364" s="27"/>
      <c r="K364" s="27"/>
      <c r="N364" s="27">
        <f>G364</f>
        <v>-6.242000000202097E-2</v>
      </c>
      <c r="O364" s="27"/>
      <c r="Q364" s="27">
        <f>+E$11+E$12*F364</f>
        <v>-6.5719559428844665E-2</v>
      </c>
      <c r="R364" s="113">
        <f>C364-15018.5</f>
        <v>37287.132299999997</v>
      </c>
      <c r="W364" s="3">
        <v>1</v>
      </c>
    </row>
    <row r="365" spans="1:23" x14ac:dyDescent="0.2">
      <c r="A365" s="24" t="s">
        <v>153</v>
      </c>
      <c r="B365" s="24" t="s">
        <v>48</v>
      </c>
      <c r="C365" s="25">
        <v>52316.639999999999</v>
      </c>
      <c r="D365" s="26"/>
      <c r="E365" s="27">
        <f>+(C365-C$7)/C$8</f>
        <v>5029.9545127298907</v>
      </c>
      <c r="F365" s="27">
        <f>ROUND(2*E365,0)/2</f>
        <v>5030</v>
      </c>
      <c r="G365" s="27">
        <f>+C365-(C$7+F365*C$8)</f>
        <v>-5.5599999999685679E-2</v>
      </c>
      <c r="H365" s="27"/>
      <c r="I365" s="27"/>
      <c r="J365" s="27"/>
      <c r="K365" s="27"/>
      <c r="N365" s="27">
        <f>G365</f>
        <v>-5.5599999999685679E-2</v>
      </c>
      <c r="O365" s="27"/>
      <c r="Q365" s="27">
        <f>+E$11+E$12*F365</f>
        <v>-6.5853283577030047E-2</v>
      </c>
      <c r="R365" s="113">
        <f>C365-15018.5</f>
        <v>37298.14</v>
      </c>
      <c r="W365" s="3">
        <v>1</v>
      </c>
    </row>
    <row r="366" spans="1:23" x14ac:dyDescent="0.2">
      <c r="A366" s="24" t="s">
        <v>153</v>
      </c>
      <c r="B366" s="24" t="s">
        <v>48</v>
      </c>
      <c r="C366" s="25">
        <v>52404.639000000003</v>
      </c>
      <c r="D366" s="26"/>
      <c r="E366" s="27">
        <f>+(C366-C$7)/C$8</f>
        <v>5101.9479350742877</v>
      </c>
      <c r="F366" s="27">
        <f>ROUND(2*E366,0)/2</f>
        <v>5102</v>
      </c>
      <c r="G366" s="27">
        <f>+C366-(C$7+F366*C$8)</f>
        <v>-6.3640000000305008E-2</v>
      </c>
      <c r="H366" s="27"/>
      <c r="I366" s="27"/>
      <c r="J366" s="27"/>
      <c r="K366" s="27"/>
      <c r="N366" s="27">
        <f>G366</f>
        <v>-6.3640000000305008E-2</v>
      </c>
      <c r="O366" s="27"/>
      <c r="Q366" s="27">
        <f>+E$11+E$12*F366</f>
        <v>-6.6923076762513078E-2</v>
      </c>
      <c r="R366" s="113">
        <f>C366-15018.5</f>
        <v>37386.139000000003</v>
      </c>
      <c r="W366" s="3">
        <v>1</v>
      </c>
    </row>
    <row r="367" spans="1:23" x14ac:dyDescent="0.2">
      <c r="A367" s="24" t="s">
        <v>153</v>
      </c>
      <c r="B367" s="24" t="s">
        <v>48</v>
      </c>
      <c r="C367" s="25">
        <v>52404.639000000003</v>
      </c>
      <c r="D367" s="26"/>
      <c r="E367" s="27">
        <f>+(C367-C$7)/C$8</f>
        <v>5101.9479350742877</v>
      </c>
      <c r="F367" s="27">
        <f>ROUND(2*E367,0)/2</f>
        <v>5102</v>
      </c>
      <c r="G367" s="27">
        <f>+C367-(C$7+F367*C$8)</f>
        <v>-6.3640000000305008E-2</v>
      </c>
      <c r="H367" s="27"/>
      <c r="I367" s="27"/>
      <c r="J367" s="27"/>
      <c r="K367" s="27"/>
      <c r="N367" s="27">
        <f>G367</f>
        <v>-6.3640000000305008E-2</v>
      </c>
      <c r="O367" s="27"/>
      <c r="Q367" s="27">
        <f>+E$11+E$12*F367</f>
        <v>-6.6923076762513078E-2</v>
      </c>
      <c r="R367" s="113">
        <f>C367-15018.5</f>
        <v>37386.139000000003</v>
      </c>
      <c r="W367" s="3">
        <v>1</v>
      </c>
    </row>
    <row r="368" spans="1:23" x14ac:dyDescent="0.2">
      <c r="A368" s="24" t="s">
        <v>153</v>
      </c>
      <c r="B368" s="24" t="s">
        <v>48</v>
      </c>
      <c r="C368" s="25">
        <v>52448.640399999997</v>
      </c>
      <c r="D368" s="26"/>
      <c r="E368" s="27">
        <f>+(C368-C$7)/C$8</f>
        <v>5137.9462006675803</v>
      </c>
      <c r="F368" s="27">
        <f>ROUND(2*E368,0)/2</f>
        <v>5138</v>
      </c>
      <c r="G368" s="27">
        <f>+C368-(C$7+F368*C$8)</f>
        <v>-6.5760000004956964E-2</v>
      </c>
      <c r="H368" s="27"/>
      <c r="I368" s="27"/>
      <c r="J368" s="27"/>
      <c r="K368" s="27"/>
      <c r="N368" s="27">
        <f>G368</f>
        <v>-6.5760000004956964E-2</v>
      </c>
      <c r="O368" s="27"/>
      <c r="Q368" s="27">
        <f>+E$11+E$12*F368</f>
        <v>-6.745797335525458E-2</v>
      </c>
      <c r="R368" s="113">
        <f>C368-15018.5</f>
        <v>37430.140399999997</v>
      </c>
      <c r="W368" s="3">
        <v>1</v>
      </c>
    </row>
    <row r="369" spans="1:23" s="27" customFormat="1" x14ac:dyDescent="0.2">
      <c r="A369" s="27" t="s">
        <v>156</v>
      </c>
      <c r="C369" s="36">
        <v>52527.534800000001</v>
      </c>
      <c r="D369" s="36">
        <v>2.0999999999999999E-3</v>
      </c>
      <c r="E369" s="27">
        <f>+(C369-C$7)/C$8</f>
        <v>5202.4910007199433</v>
      </c>
      <c r="F369" s="27">
        <f>ROUND(2*E369,0)/2</f>
        <v>5202.5</v>
      </c>
      <c r="L369" s="13">
        <v>-1.0999999998603016E-2</v>
      </c>
      <c r="Q369" s="27">
        <f>+E$11+E$12*F369</f>
        <v>-6.8416329750583149E-2</v>
      </c>
      <c r="R369" s="113">
        <f>C369-15018.5</f>
        <v>37509.034800000001</v>
      </c>
    </row>
    <row r="370" spans="1:23" s="27" customFormat="1" x14ac:dyDescent="0.2">
      <c r="A370" s="39" t="s">
        <v>157</v>
      </c>
      <c r="B370" s="40" t="s">
        <v>48</v>
      </c>
      <c r="C370" s="36">
        <v>52618.538</v>
      </c>
      <c r="D370" s="36">
        <v>5.0000000000000001E-3</v>
      </c>
      <c r="E370" s="27">
        <f>+(C370-C$7)/C$8</f>
        <v>5276.942208259703</v>
      </c>
      <c r="F370" s="27">
        <f>ROUND(2*E370,0)/2</f>
        <v>5277</v>
      </c>
      <c r="G370" s="27">
        <f>+C370-(C$7+F370*C$8)</f>
        <v>-7.0639999998093117E-2</v>
      </c>
      <c r="L370" s="27">
        <f>G370</f>
        <v>-7.0639999998093117E-2</v>
      </c>
      <c r="Q370" s="27">
        <f>+E$11+E$12*F370</f>
        <v>-6.9523268532784344E-2</v>
      </c>
      <c r="R370" s="113">
        <f>C370-15018.5</f>
        <v>37600.038</v>
      </c>
      <c r="S370" s="41"/>
    </row>
    <row r="371" spans="1:23" x14ac:dyDescent="0.2">
      <c r="A371" s="24" t="s">
        <v>153</v>
      </c>
      <c r="B371" s="24" t="s">
        <v>48</v>
      </c>
      <c r="C371" s="25">
        <v>52656.440999999999</v>
      </c>
      <c r="D371" s="26"/>
      <c r="E371" s="27">
        <f>+(C371-C$7)/C$8</f>
        <v>5307.9512729890694</v>
      </c>
      <c r="F371" s="27">
        <f>ROUND(2*E371,0)/2</f>
        <v>5308</v>
      </c>
      <c r="G371" s="27">
        <f>+C371-(C$7+F371*C$8)</f>
        <v>-5.9560000001511071E-2</v>
      </c>
      <c r="H371" s="27"/>
      <c r="I371" s="27"/>
      <c r="J371" s="27"/>
      <c r="K371" s="27"/>
      <c r="N371" s="27">
        <f>G371</f>
        <v>-5.9560000001511071E-2</v>
      </c>
      <c r="O371" s="27"/>
      <c r="Q371" s="27">
        <f>+E$11+E$12*F371</f>
        <v>-6.9983873932089546E-2</v>
      </c>
      <c r="R371" s="113">
        <f>C371-15018.5</f>
        <v>37637.940999999999</v>
      </c>
      <c r="W371" s="3">
        <v>1</v>
      </c>
    </row>
    <row r="372" spans="1:23" s="27" customFormat="1" x14ac:dyDescent="0.2">
      <c r="A372" s="42" t="s">
        <v>158</v>
      </c>
      <c r="C372" s="36">
        <v>52707.770799999998</v>
      </c>
      <c r="D372" s="36">
        <v>1E-4</v>
      </c>
      <c r="E372" s="27">
        <f>+(C372-C$7)/C$8</f>
        <v>5349.945022580011</v>
      </c>
      <c r="F372" s="27">
        <f>ROUND(2*E372,0)/2</f>
        <v>5350</v>
      </c>
      <c r="G372" s="27">
        <f>+C372-(C$7+F372*C$8)</f>
        <v>-6.7200000004959293E-2</v>
      </c>
      <c r="K372" s="27">
        <f>G372</f>
        <v>-6.7200000004959293E-2</v>
      </c>
      <c r="Q372" s="27">
        <f>+E$11+E$12*F372</f>
        <v>-7.0607919956954646E-2</v>
      </c>
      <c r="R372" s="113">
        <f>C372-15018.5</f>
        <v>37689.270799999998</v>
      </c>
    </row>
    <row r="373" spans="1:23" x14ac:dyDescent="0.2">
      <c r="A373" s="43" t="s">
        <v>159</v>
      </c>
      <c r="B373" s="44" t="s">
        <v>48</v>
      </c>
      <c r="C373" s="43">
        <v>52716.326480000003</v>
      </c>
      <c r="D373" s="43">
        <v>6.9999999999999994E-5</v>
      </c>
      <c r="E373" s="27">
        <f>+(C373-C$7)/C$8</f>
        <v>5356.944564434848</v>
      </c>
      <c r="F373" s="27">
        <f>ROUND(2*E373,0)/2</f>
        <v>5357</v>
      </c>
      <c r="G373" s="27">
        <f>+C373-(C$7+F373*C$8)</f>
        <v>-6.775999999808846E-2</v>
      </c>
      <c r="H373" s="27"/>
      <c r="I373" s="27"/>
      <c r="J373" s="27"/>
      <c r="K373" s="27"/>
      <c r="L373" s="27">
        <f>G373</f>
        <v>-6.775999999808846E-2</v>
      </c>
      <c r="M373" s="27"/>
      <c r="N373" s="27"/>
      <c r="O373" s="27"/>
      <c r="P373" s="27"/>
      <c r="Q373" s="27">
        <f>+E$11+E$12*F373</f>
        <v>-7.0711927627765486E-2</v>
      </c>
      <c r="R373" s="113">
        <f>C373-15018.5</f>
        <v>37697.826480000003</v>
      </c>
      <c r="S373" s="30"/>
    </row>
    <row r="374" spans="1:23" x14ac:dyDescent="0.2">
      <c r="A374" s="24" t="s">
        <v>254</v>
      </c>
      <c r="B374" s="24" t="s">
        <v>48</v>
      </c>
      <c r="C374" s="25">
        <v>52716.326500000003</v>
      </c>
      <c r="D374" s="26"/>
      <c r="E374" s="27">
        <f>+(C374-C$7)/C$8</f>
        <v>5356.9445807971751</v>
      </c>
      <c r="F374" s="27">
        <f>ROUND(2*E374,0)/2</f>
        <v>5357</v>
      </c>
      <c r="G374" s="27">
        <f>+C374-(C$7+F374*C$8)</f>
        <v>-6.7739999998593703E-2</v>
      </c>
      <c r="H374" s="27"/>
      <c r="I374" s="27"/>
      <c r="J374" s="27"/>
      <c r="K374" s="27"/>
      <c r="N374" s="27">
        <f>G374</f>
        <v>-6.7739999998593703E-2</v>
      </c>
      <c r="O374" s="27"/>
      <c r="Q374" s="27">
        <f>+E$11+E$12*F374</f>
        <v>-7.0711927627765486E-2</v>
      </c>
      <c r="R374" s="113">
        <f>C374-15018.5</f>
        <v>37697.826500000003</v>
      </c>
      <c r="W374" s="3">
        <v>1</v>
      </c>
    </row>
    <row r="375" spans="1:23" s="27" customFormat="1" x14ac:dyDescent="0.2">
      <c r="A375" s="39" t="s">
        <v>157</v>
      </c>
      <c r="B375" s="40" t="s">
        <v>48</v>
      </c>
      <c r="C375" s="36">
        <v>52722.438699999999</v>
      </c>
      <c r="D375" s="36">
        <v>8.0000000000000004E-4</v>
      </c>
      <c r="E375" s="27">
        <f>+(C375-C$7)/C$8</f>
        <v>5361.9450716669926</v>
      </c>
      <c r="F375" s="27">
        <f>ROUND(2*E375,0)/2</f>
        <v>5362</v>
      </c>
      <c r="G375" s="27">
        <f>+C375-(C$7+F375*C$8)</f>
        <v>-6.7139999999199063E-2</v>
      </c>
      <c r="L375" s="27">
        <f>G375</f>
        <v>-6.7139999999199063E-2</v>
      </c>
      <c r="Q375" s="27">
        <f>+E$11+E$12*F375</f>
        <v>-7.0786218821201813E-2</v>
      </c>
      <c r="R375" s="113">
        <f>C375-15018.5</f>
        <v>37703.938699999999</v>
      </c>
      <c r="S375" s="41"/>
    </row>
    <row r="376" spans="1:23" x14ac:dyDescent="0.2">
      <c r="A376" s="24" t="s">
        <v>160</v>
      </c>
      <c r="B376" s="24" t="s">
        <v>48</v>
      </c>
      <c r="C376" s="25">
        <v>52723.661999999997</v>
      </c>
      <c r="D376" s="26"/>
      <c r="E376" s="27">
        <f>+(C376-C$7)/C$8</f>
        <v>5362.945873421033</v>
      </c>
      <c r="F376" s="27">
        <f>ROUND(2*E376,0)/2</f>
        <v>5363</v>
      </c>
      <c r="G376" s="27">
        <f>+C376-(C$7+F376*C$8)</f>
        <v>-6.6160000002128072E-2</v>
      </c>
      <c r="H376" s="27"/>
      <c r="I376" s="27"/>
      <c r="J376" s="27"/>
      <c r="K376" s="27"/>
      <c r="N376" s="27">
        <f>G376</f>
        <v>-6.6160000002128072E-2</v>
      </c>
      <c r="O376" s="27"/>
      <c r="Q376" s="27">
        <f>+E$11+E$12*F376</f>
        <v>-7.0801077059889084E-2</v>
      </c>
      <c r="R376" s="113">
        <f>C376-15018.5</f>
        <v>37705.161999999997</v>
      </c>
      <c r="W376" s="3">
        <v>1</v>
      </c>
    </row>
    <row r="377" spans="1:23" s="27" customFormat="1" x14ac:dyDescent="0.2">
      <c r="A377" s="31" t="s">
        <v>161</v>
      </c>
      <c r="B377" s="45"/>
      <c r="C377" s="46">
        <v>52744.4398</v>
      </c>
      <c r="D377" s="46">
        <v>2.0000000000000001E-4</v>
      </c>
      <c r="E377" s="27">
        <f>+(C377-C$7)/C$8</f>
        <v>5379.9445317101909</v>
      </c>
      <c r="F377" s="27">
        <f>ROUND(2*E377,0)/2</f>
        <v>5380</v>
      </c>
      <c r="G377" s="27">
        <f>+C377-(C$7+F377*C$8)</f>
        <v>-6.7799999997077975E-2</v>
      </c>
      <c r="K377" s="27">
        <f>G377</f>
        <v>-6.7799999997077975E-2</v>
      </c>
      <c r="Q377" s="27">
        <f>+E$11+E$12*F377</f>
        <v>-7.1053667117572578E-2</v>
      </c>
      <c r="R377" s="113">
        <f>C377-15018.5</f>
        <v>37725.9398</v>
      </c>
    </row>
    <row r="378" spans="1:23" x14ac:dyDescent="0.2">
      <c r="A378" s="24" t="s">
        <v>162</v>
      </c>
      <c r="B378" s="24" t="s">
        <v>48</v>
      </c>
      <c r="C378" s="25">
        <v>52748.107199999999</v>
      </c>
      <c r="D378" s="26"/>
      <c r="E378" s="27">
        <f>+(C378-C$7)/C$8</f>
        <v>5382.9448916813917</v>
      </c>
      <c r="F378" s="27">
        <f>ROUND(2*E378,0)/2</f>
        <v>5383</v>
      </c>
      <c r="G378" s="27">
        <f>+C378-(C$7+F378*C$8)</f>
        <v>-6.7360000000917353E-2</v>
      </c>
      <c r="H378" s="27"/>
      <c r="I378" s="27"/>
      <c r="J378" s="27"/>
      <c r="K378" s="27"/>
      <c r="N378" s="27">
        <f>G378</f>
        <v>-6.7360000000917353E-2</v>
      </c>
      <c r="O378" s="27"/>
      <c r="Q378" s="27">
        <f>+E$11+E$12*F378</f>
        <v>-7.1098241833634362E-2</v>
      </c>
      <c r="R378" s="113">
        <f>C378-15018.5</f>
        <v>37729.607199999999</v>
      </c>
      <c r="W378" s="3">
        <v>1</v>
      </c>
    </row>
    <row r="379" spans="1:23" x14ac:dyDescent="0.2">
      <c r="A379" s="24" t="s">
        <v>160</v>
      </c>
      <c r="B379" s="24" t="s">
        <v>48</v>
      </c>
      <c r="C379" s="25">
        <v>52756.661999999997</v>
      </c>
      <c r="D379" s="26"/>
      <c r="E379" s="27">
        <f>+(C379-C$7)/C$8</f>
        <v>5389.9437135938188</v>
      </c>
      <c r="F379" s="27">
        <f>ROUND(2*E379,0)/2</f>
        <v>5390</v>
      </c>
      <c r="G379" s="27">
        <f>+C379-(C$7+F379*C$8)</f>
        <v>-6.8800000000919681E-2</v>
      </c>
      <c r="H379" s="27"/>
      <c r="I379" s="27"/>
      <c r="J379" s="27"/>
      <c r="K379" s="27"/>
      <c r="N379" s="27">
        <f>G379</f>
        <v>-6.8800000000919681E-2</v>
      </c>
      <c r="O379" s="27"/>
      <c r="Q379" s="27">
        <f>+E$11+E$12*F379</f>
        <v>-7.1202249504445203E-2</v>
      </c>
      <c r="R379" s="113">
        <f>C379-15018.5</f>
        <v>37738.161999999997</v>
      </c>
      <c r="W379" s="3">
        <v>1</v>
      </c>
    </row>
    <row r="380" spans="1:23" x14ac:dyDescent="0.2">
      <c r="A380" s="24" t="s">
        <v>153</v>
      </c>
      <c r="B380" s="24" t="s">
        <v>48</v>
      </c>
      <c r="C380" s="25">
        <v>52811.665800000002</v>
      </c>
      <c r="D380" s="26"/>
      <c r="E380" s="27">
        <f>+(C380-C$7)/C$8</f>
        <v>5434.9432227240022</v>
      </c>
      <c r="F380" s="27">
        <f>ROUND(2*E380,0)/2</f>
        <v>5435</v>
      </c>
      <c r="G380" s="27">
        <f>+C380-(C$7+F380*C$8)</f>
        <v>-6.9400000000314321E-2</v>
      </c>
      <c r="H380" s="27"/>
      <c r="I380" s="27"/>
      <c r="J380" s="27"/>
      <c r="K380" s="27"/>
      <c r="N380" s="27">
        <f>G380</f>
        <v>-6.9400000000314321E-2</v>
      </c>
      <c r="O380" s="27"/>
      <c r="Q380" s="27">
        <f>+E$11+E$12*F380</f>
        <v>-7.1870870245372115E-2</v>
      </c>
      <c r="R380" s="113">
        <f>C380-15018.5</f>
        <v>37793.165800000002</v>
      </c>
      <c r="W380" s="3">
        <v>1</v>
      </c>
    </row>
    <row r="381" spans="1:23" x14ac:dyDescent="0.2">
      <c r="A381" s="24" t="s">
        <v>160</v>
      </c>
      <c r="B381" s="24" t="s">
        <v>48</v>
      </c>
      <c r="C381" s="25">
        <v>53002.349000000002</v>
      </c>
      <c r="D381" s="26"/>
      <c r="E381" s="27">
        <f>+(C381-C$7)/C$8</f>
        <v>5590.944269912954</v>
      </c>
      <c r="F381" s="27">
        <f>ROUND(2*E381,0)/2</f>
        <v>5591</v>
      </c>
      <c r="G381" s="27">
        <f>+C381-(C$7+F381*C$8)</f>
        <v>-6.8119999996270053E-2</v>
      </c>
      <c r="H381" s="27"/>
      <c r="I381" s="27"/>
      <c r="J381" s="27"/>
      <c r="K381" s="27"/>
      <c r="N381" s="27">
        <f>G381</f>
        <v>-6.8119999996270053E-2</v>
      </c>
      <c r="O381" s="27"/>
      <c r="Q381" s="27">
        <f>+E$11+E$12*F381</f>
        <v>-7.4188755480585344E-2</v>
      </c>
      <c r="R381" s="113">
        <f>C381-15018.5</f>
        <v>37983.849000000002</v>
      </c>
      <c r="W381" s="3">
        <v>1</v>
      </c>
    </row>
    <row r="382" spans="1:23" s="27" customFormat="1" x14ac:dyDescent="0.2">
      <c r="A382" s="28" t="s">
        <v>163</v>
      </c>
      <c r="B382" s="47" t="s">
        <v>48</v>
      </c>
      <c r="C382" s="28">
        <v>53030.464</v>
      </c>
      <c r="D382" s="29">
        <v>3.0000000000000001E-3</v>
      </c>
      <c r="E382" s="27">
        <f>+(C382-C$7)/C$8</f>
        <v>5613.945611623797</v>
      </c>
      <c r="F382" s="27">
        <f>ROUND(2*E382,0)/2</f>
        <v>5614</v>
      </c>
      <c r="G382" s="27">
        <f>+C382-(C$7+F382*C$8)</f>
        <v>-6.648000000132015E-2</v>
      </c>
      <c r="L382" s="27">
        <f>G382</f>
        <v>-6.648000000132015E-2</v>
      </c>
      <c r="Q382" s="27">
        <f>+E$11+E$12*F382</f>
        <v>-7.4530494970392436E-2</v>
      </c>
      <c r="R382" s="113">
        <f>C382-15018.5</f>
        <v>38011.964</v>
      </c>
    </row>
    <row r="383" spans="1:23" s="27" customFormat="1" x14ac:dyDescent="0.2">
      <c r="A383" s="42" t="s">
        <v>164</v>
      </c>
      <c r="C383" s="36">
        <v>53048.792800000003</v>
      </c>
      <c r="D383" s="36">
        <v>1E-4</v>
      </c>
      <c r="E383" s="27">
        <f>+(C383-C$7)/C$8</f>
        <v>5628.9407029255863</v>
      </c>
      <c r="F383" s="27">
        <f>ROUND(2*E383,0)/2</f>
        <v>5629</v>
      </c>
      <c r="G383" s="27">
        <f>+C383-(C$7+F383*C$8)</f>
        <v>-7.2479999995266553E-2</v>
      </c>
      <c r="K383" s="27">
        <f>G383</f>
        <v>-7.2479999995266553E-2</v>
      </c>
      <c r="Q383" s="27">
        <f>+E$11+E$12*F383</f>
        <v>-7.4753368550701388E-2</v>
      </c>
      <c r="R383" s="113">
        <f>C383-15018.5</f>
        <v>38030.292800000003</v>
      </c>
    </row>
    <row r="384" spans="1:23" x14ac:dyDescent="0.2">
      <c r="A384" s="24" t="s">
        <v>160</v>
      </c>
      <c r="B384" s="24" t="s">
        <v>48</v>
      </c>
      <c r="C384" s="25">
        <v>53080.578999999998</v>
      </c>
      <c r="D384" s="26"/>
      <c r="E384" s="27">
        <f>+(C384-C$7)/C$8</f>
        <v>5654.9455134498312</v>
      </c>
      <c r="F384" s="27">
        <f>ROUND(2*E384,0)/2</f>
        <v>5655</v>
      </c>
      <c r="G384" s="27">
        <f>+C384-(C$7+F384*C$8)</f>
        <v>-6.6600000005564652E-2</v>
      </c>
      <c r="H384" s="27"/>
      <c r="I384" s="27"/>
      <c r="J384" s="27"/>
      <c r="K384" s="27"/>
      <c r="N384" s="27">
        <f>G384</f>
        <v>-6.6600000005564652E-2</v>
      </c>
      <c r="O384" s="27"/>
      <c r="Q384" s="27">
        <f>+E$11+E$12*F384</f>
        <v>-7.5139682756570264E-2</v>
      </c>
      <c r="R384" s="113">
        <f>C384-15018.5</f>
        <v>38062.078999999998</v>
      </c>
      <c r="W384" s="3">
        <v>1</v>
      </c>
    </row>
    <row r="385" spans="1:23" x14ac:dyDescent="0.2">
      <c r="A385" s="36" t="s">
        <v>165</v>
      </c>
      <c r="B385" s="44" t="s">
        <v>48</v>
      </c>
      <c r="C385" s="43">
        <v>53387.371700000003</v>
      </c>
      <c r="D385" s="43">
        <v>1E-4</v>
      </c>
      <c r="E385" s="27">
        <f>+(C385-C$7)/C$8</f>
        <v>5905.9376431703677</v>
      </c>
      <c r="F385" s="27">
        <f>ROUND(2*E385,0)/2</f>
        <v>5906</v>
      </c>
      <c r="G385" s="27">
        <f>+C385-(C$7+F385*C$8)</f>
        <v>-7.6219999995373655E-2</v>
      </c>
      <c r="H385" s="27"/>
      <c r="I385" s="27"/>
      <c r="J385" s="27"/>
      <c r="K385" s="27"/>
      <c r="L385" s="27">
        <f>G385</f>
        <v>-7.6219999995373655E-2</v>
      </c>
      <c r="M385" s="27"/>
      <c r="N385" s="27"/>
      <c r="O385" s="27"/>
      <c r="P385" s="27"/>
      <c r="Q385" s="27">
        <f>+E$11+E$12*F385</f>
        <v>-7.8869100667073616E-2</v>
      </c>
      <c r="R385" s="113">
        <f>C385-15018.5</f>
        <v>38368.871700000003</v>
      </c>
      <c r="S385" s="30"/>
    </row>
    <row r="386" spans="1:23" x14ac:dyDescent="0.2">
      <c r="A386" s="24" t="s">
        <v>166</v>
      </c>
      <c r="B386" s="24" t="s">
        <v>48</v>
      </c>
      <c r="C386" s="25">
        <v>53387.377</v>
      </c>
      <c r="D386" s="26"/>
      <c r="E386" s="27">
        <f>+(C386-C$7)/C$8</f>
        <v>5905.9419791871196</v>
      </c>
      <c r="F386" s="27">
        <f>ROUND(2*E386,0)/2</f>
        <v>5906</v>
      </c>
      <c r="G386" s="27">
        <f>+C386-(C$7+F386*C$8)</f>
        <v>-7.091999999829568E-2</v>
      </c>
      <c r="H386" s="27"/>
      <c r="I386" s="27"/>
      <c r="J386" s="27"/>
      <c r="K386" s="27"/>
      <c r="N386" s="27">
        <f>G386</f>
        <v>-7.091999999829568E-2</v>
      </c>
      <c r="O386" s="27"/>
      <c r="Q386" s="27">
        <f>+E$11+E$12*F386</f>
        <v>-7.8869100667073616E-2</v>
      </c>
      <c r="R386" s="113">
        <f>C386-15018.5</f>
        <v>38368.877</v>
      </c>
      <c r="W386" s="3">
        <v>1</v>
      </c>
    </row>
    <row r="387" spans="1:23" x14ac:dyDescent="0.2">
      <c r="A387" s="24" t="s">
        <v>160</v>
      </c>
      <c r="B387" s="24" t="s">
        <v>48</v>
      </c>
      <c r="C387" s="25">
        <v>53394.705300000001</v>
      </c>
      <c r="D387" s="26"/>
      <c r="E387" s="27">
        <f>+(C387-C$7)/C$8</f>
        <v>5911.9373813731281</v>
      </c>
      <c r="F387" s="27">
        <f>ROUND(2*E387,0)/2</f>
        <v>5912</v>
      </c>
      <c r="G387" s="27">
        <f>+C387-(C$7+F387*C$8)</f>
        <v>-7.6539999994565733E-2</v>
      </c>
      <c r="H387" s="27"/>
      <c r="I387" s="27"/>
      <c r="J387" s="27"/>
      <c r="K387" s="27"/>
      <c r="N387" s="27">
        <f>G387</f>
        <v>-7.6539999994565733E-2</v>
      </c>
      <c r="O387" s="27"/>
      <c r="Q387" s="27">
        <f>+E$11+E$12*F387</f>
        <v>-7.8958250099197214E-2</v>
      </c>
      <c r="R387" s="113">
        <f>C387-15018.5</f>
        <v>38376.205300000001</v>
      </c>
      <c r="W387" s="3">
        <v>1</v>
      </c>
    </row>
    <row r="388" spans="1:23" x14ac:dyDescent="0.2">
      <c r="A388" s="24" t="s">
        <v>167</v>
      </c>
      <c r="B388" s="24" t="s">
        <v>48</v>
      </c>
      <c r="C388" s="25">
        <v>53398.36</v>
      </c>
      <c r="D388" s="26"/>
      <c r="E388" s="27">
        <f>+(C388-C$7)/C$8</f>
        <v>5914.9273512664449</v>
      </c>
      <c r="F388" s="27">
        <f>ROUND(2*E388,0)/2</f>
        <v>5915</v>
      </c>
      <c r="G388" s="27">
        <f>+C388-(C$7+F388*C$8)</f>
        <v>-8.879999999771826E-2</v>
      </c>
      <c r="H388" s="27"/>
      <c r="I388" s="27"/>
      <c r="J388" s="27"/>
      <c r="K388" s="27"/>
      <c r="N388" s="27">
        <f>G388</f>
        <v>-8.879999999771826E-2</v>
      </c>
      <c r="O388" s="27"/>
      <c r="Q388" s="27">
        <f>+E$11+E$12*F388</f>
        <v>-7.9002824815258998E-2</v>
      </c>
      <c r="R388" s="113">
        <f>C388-15018.5</f>
        <v>38379.86</v>
      </c>
      <c r="W388" s="3">
        <v>1</v>
      </c>
    </row>
    <row r="389" spans="1:23" x14ac:dyDescent="0.2">
      <c r="A389" s="24" t="s">
        <v>160</v>
      </c>
      <c r="B389" s="24" t="s">
        <v>48</v>
      </c>
      <c r="C389" s="25">
        <v>53421.595000000001</v>
      </c>
      <c r="D389" s="26"/>
      <c r="E389" s="27">
        <f>+(C389-C$7)/C$8</f>
        <v>5933.9362850971929</v>
      </c>
      <c r="F389" s="27">
        <f>ROUND(2*E389,0)/2</f>
        <v>5934</v>
      </c>
      <c r="G389" s="27">
        <f>+C389-(C$7+F389*C$8)</f>
        <v>-7.7879999997094274E-2</v>
      </c>
      <c r="H389" s="27"/>
      <c r="I389" s="27"/>
      <c r="J389" s="27"/>
      <c r="K389" s="27"/>
      <c r="N389" s="27">
        <f>G389</f>
        <v>-7.7879999997094274E-2</v>
      </c>
      <c r="O389" s="27"/>
      <c r="Q389" s="27">
        <f>+E$11+E$12*F389</f>
        <v>-7.9285131350317034E-2</v>
      </c>
      <c r="R389" s="113">
        <f>C389-15018.5</f>
        <v>38403.095000000001</v>
      </c>
      <c r="W389" s="3">
        <v>1</v>
      </c>
    </row>
    <row r="390" spans="1:23" x14ac:dyDescent="0.2">
      <c r="A390" s="24" t="s">
        <v>160</v>
      </c>
      <c r="B390" s="24" t="s">
        <v>48</v>
      </c>
      <c r="C390" s="25">
        <v>53432.596100000002</v>
      </c>
      <c r="D390" s="26"/>
      <c r="E390" s="27">
        <f>+(C390-C$7)/C$8</f>
        <v>5942.9364650827956</v>
      </c>
      <c r="F390" s="27">
        <f>ROUND(2*E390,0)/2</f>
        <v>5943</v>
      </c>
      <c r="G390" s="27">
        <f>+C390-(C$7+F390*C$8)</f>
        <v>-7.7659999995375983E-2</v>
      </c>
      <c r="H390" s="27"/>
      <c r="I390" s="27"/>
      <c r="J390" s="27"/>
      <c r="K390" s="27"/>
      <c r="N390" s="27">
        <f>G390</f>
        <v>-7.7659999995375983E-2</v>
      </c>
      <c r="O390" s="27"/>
      <c r="Q390" s="27">
        <f>+E$11+E$12*F390</f>
        <v>-7.9418855498502416E-2</v>
      </c>
      <c r="R390" s="113">
        <f>C390-15018.5</f>
        <v>38414.096100000002</v>
      </c>
      <c r="W390" s="3">
        <v>1</v>
      </c>
    </row>
    <row r="391" spans="1:23" x14ac:dyDescent="0.2">
      <c r="A391" s="24" t="s">
        <v>167</v>
      </c>
      <c r="B391" s="24" t="s">
        <v>48</v>
      </c>
      <c r="C391" s="25">
        <v>53441.154799999997</v>
      </c>
      <c r="D391" s="26"/>
      <c r="E391" s="27">
        <f>+(C391-C$7)/C$8</f>
        <v>5949.9384776490579</v>
      </c>
      <c r="F391" s="27">
        <f>ROUND(2*E391,0)/2</f>
        <v>5950</v>
      </c>
      <c r="G391" s="27">
        <f>+C391-(C$7+F391*C$8)</f>
        <v>-7.519999999931315E-2</v>
      </c>
      <c r="H391" s="27"/>
      <c r="I391" s="27"/>
      <c r="J391" s="27"/>
      <c r="K391" s="27"/>
      <c r="N391" s="27">
        <f>G391</f>
        <v>-7.519999999931315E-2</v>
      </c>
      <c r="O391" s="27"/>
      <c r="Q391" s="27">
        <f>+E$11+E$12*F391</f>
        <v>-7.9522863169313257E-2</v>
      </c>
      <c r="R391" s="113">
        <f>C391-15018.5</f>
        <v>38422.654799999997</v>
      </c>
      <c r="W391" s="3">
        <v>1</v>
      </c>
    </row>
    <row r="392" spans="1:23" x14ac:dyDescent="0.2">
      <c r="A392" s="24" t="s">
        <v>160</v>
      </c>
      <c r="B392" s="24" t="s">
        <v>48</v>
      </c>
      <c r="C392" s="25">
        <v>53460.71</v>
      </c>
      <c r="D392" s="26"/>
      <c r="E392" s="27">
        <f>+(C392-C$7)/C$8</f>
        <v>5965.9369068656315</v>
      </c>
      <c r="F392" s="27">
        <f>ROUND(2*E392,0)/2</f>
        <v>5966</v>
      </c>
      <c r="G392" s="27">
        <f>+C392-(C$7+F392*C$8)</f>
        <v>-7.7120000001741573E-2</v>
      </c>
      <c r="H392" s="27"/>
      <c r="I392" s="27"/>
      <c r="J392" s="27"/>
      <c r="K392" s="27"/>
      <c r="N392" s="27">
        <f>G392</f>
        <v>-7.7120000001741573E-2</v>
      </c>
      <c r="O392" s="27"/>
      <c r="Q392" s="27">
        <f>+E$11+E$12*F392</f>
        <v>-7.976059498830948E-2</v>
      </c>
      <c r="R392" s="113">
        <f>C392-15018.5</f>
        <v>38442.21</v>
      </c>
      <c r="W392" s="3">
        <v>1</v>
      </c>
    </row>
    <row r="393" spans="1:23" x14ac:dyDescent="0.2">
      <c r="A393" s="24" t="s">
        <v>160</v>
      </c>
      <c r="B393" s="24" t="s">
        <v>48</v>
      </c>
      <c r="C393" s="25">
        <v>53471.713000000003</v>
      </c>
      <c r="D393" s="26"/>
      <c r="E393" s="27">
        <f>+(C393-C$7)/C$8</f>
        <v>5974.938641272337</v>
      </c>
      <c r="F393" s="27">
        <f>ROUND(2*E393,0)/2</f>
        <v>5975</v>
      </c>
      <c r="G393" s="27">
        <f>+C393-(C$7+F393*C$8)</f>
        <v>-7.4999999997089617E-2</v>
      </c>
      <c r="H393" s="27"/>
      <c r="I393" s="27"/>
      <c r="J393" s="27"/>
      <c r="K393" s="27"/>
      <c r="N393" s="27">
        <f>G393</f>
        <v>-7.4999999997089617E-2</v>
      </c>
      <c r="O393" s="27"/>
      <c r="Q393" s="27">
        <f>+E$11+E$12*F393</f>
        <v>-7.9894319136494862E-2</v>
      </c>
      <c r="R393" s="113">
        <f>C393-15018.5</f>
        <v>38453.213000000003</v>
      </c>
      <c r="W393" s="3">
        <v>1</v>
      </c>
    </row>
    <row r="394" spans="1:23" x14ac:dyDescent="0.2">
      <c r="A394" s="37" t="s">
        <v>151</v>
      </c>
      <c r="B394" s="38" t="s">
        <v>48</v>
      </c>
      <c r="C394" s="37">
        <v>53492.494019999998</v>
      </c>
      <c r="D394" s="37">
        <v>2E-3</v>
      </c>
      <c r="E394" s="27">
        <f>+(C394-C$7)/C$8</f>
        <v>5991.9399338961957</v>
      </c>
      <c r="F394" s="27">
        <f>ROUND(2*E394,0)/2</f>
        <v>5992</v>
      </c>
      <c r="G394" s="27">
        <f>+C394-(C$7+F394*C$8)</f>
        <v>-7.3420000000623986E-2</v>
      </c>
      <c r="H394" s="27"/>
      <c r="I394" s="27"/>
      <c r="J394" s="27"/>
      <c r="K394" s="27"/>
      <c r="M394" s="27">
        <f>G394</f>
        <v>-7.3420000000623986E-2</v>
      </c>
      <c r="N394" s="27"/>
      <c r="O394" s="27"/>
      <c r="P394" s="27"/>
      <c r="Q394" s="27">
        <f>+E$11+E$12*F394</f>
        <v>-8.0146909194178356E-2</v>
      </c>
      <c r="R394" s="113">
        <f>C394-15018.5</f>
        <v>38473.994019999998</v>
      </c>
      <c r="S394" s="30"/>
    </row>
    <row r="395" spans="1:23" x14ac:dyDescent="0.2">
      <c r="A395" s="37" t="s">
        <v>151</v>
      </c>
      <c r="B395" s="38" t="s">
        <v>48</v>
      </c>
      <c r="C395" s="37">
        <v>53492.494019999998</v>
      </c>
      <c r="D395" s="37">
        <v>2E-3</v>
      </c>
      <c r="E395" s="27">
        <f>+(C395-C$7)/C$8</f>
        <v>5991.9399338961957</v>
      </c>
      <c r="F395" s="27">
        <f>ROUND(2*E395,0)/2</f>
        <v>5992</v>
      </c>
      <c r="G395" s="27">
        <f>+C395-(C$7+F395*C$8)</f>
        <v>-7.3420000000623986E-2</v>
      </c>
      <c r="H395" s="27"/>
      <c r="I395" s="27"/>
      <c r="J395" s="27"/>
      <c r="K395" s="27"/>
      <c r="M395" s="27">
        <f>G395</f>
        <v>-7.3420000000623986E-2</v>
      </c>
      <c r="N395" s="27"/>
      <c r="O395" s="27"/>
      <c r="P395" s="27"/>
      <c r="Q395" s="27">
        <f>+E$11+E$12*F395</f>
        <v>-8.0146909194178356E-2</v>
      </c>
      <c r="R395" s="113">
        <f>C395-15018.5</f>
        <v>38473.994019999998</v>
      </c>
      <c r="S395" s="30"/>
    </row>
    <row r="396" spans="1:23" x14ac:dyDescent="0.2">
      <c r="A396" s="37" t="s">
        <v>151</v>
      </c>
      <c r="B396" s="38" t="s">
        <v>48</v>
      </c>
      <c r="C396" s="37">
        <v>53492.494019999998</v>
      </c>
      <c r="D396" s="37">
        <v>2E-3</v>
      </c>
      <c r="E396" s="27">
        <f>+(C396-C$7)/C$8</f>
        <v>5991.9399338961957</v>
      </c>
      <c r="F396" s="27">
        <f>ROUND(2*E396,0)/2</f>
        <v>5992</v>
      </c>
      <c r="G396" s="27">
        <f>+C396-(C$7+F396*C$8)</f>
        <v>-7.3420000000623986E-2</v>
      </c>
      <c r="H396" s="27"/>
      <c r="I396" s="27"/>
      <c r="J396" s="27"/>
      <c r="K396" s="27"/>
      <c r="M396" s="27">
        <f>G396</f>
        <v>-7.3420000000623986E-2</v>
      </c>
      <c r="N396" s="27"/>
      <c r="O396" s="27"/>
      <c r="P396" s="27"/>
      <c r="Q396" s="27">
        <f>+E$11+E$12*F396</f>
        <v>-8.0146909194178356E-2</v>
      </c>
      <c r="R396" s="113">
        <f>C396-15018.5</f>
        <v>38473.994019999998</v>
      </c>
      <c r="S396" s="30"/>
    </row>
    <row r="397" spans="1:23" x14ac:dyDescent="0.2">
      <c r="A397" s="37" t="s">
        <v>151</v>
      </c>
      <c r="B397" s="38" t="s">
        <v>48</v>
      </c>
      <c r="C397" s="37">
        <v>53492.494019999998</v>
      </c>
      <c r="D397" s="37">
        <v>2E-3</v>
      </c>
      <c r="E397" s="27">
        <f>+(C397-C$7)/C$8</f>
        <v>5991.9399338961957</v>
      </c>
      <c r="F397" s="27">
        <f>ROUND(2*E397,0)/2</f>
        <v>5992</v>
      </c>
      <c r="G397" s="27">
        <f>+C397-(C$7+F397*C$8)</f>
        <v>-7.3420000000623986E-2</v>
      </c>
      <c r="H397" s="27"/>
      <c r="I397" s="27"/>
      <c r="J397" s="27"/>
      <c r="K397" s="27"/>
      <c r="M397" s="27">
        <f>G397</f>
        <v>-7.3420000000623986E-2</v>
      </c>
      <c r="N397" s="27"/>
      <c r="O397" s="27"/>
      <c r="P397" s="27"/>
      <c r="Q397" s="27">
        <f>+E$11+E$12*F397</f>
        <v>-8.0146909194178356E-2</v>
      </c>
      <c r="R397" s="113">
        <f>C397-15018.5</f>
        <v>38473.994019999998</v>
      </c>
      <c r="S397" s="30"/>
    </row>
    <row r="398" spans="1:23" x14ac:dyDescent="0.2">
      <c r="A398" s="24" t="s">
        <v>167</v>
      </c>
      <c r="B398" s="24" t="s">
        <v>48</v>
      </c>
      <c r="C398" s="25">
        <v>53667.275000000001</v>
      </c>
      <c r="D398" s="26"/>
      <c r="E398" s="27">
        <f>+(C398-C$7)/C$8</f>
        <v>6134.9311146017426</v>
      </c>
      <c r="F398" s="27">
        <f>ROUND(2*E398,0)/2</f>
        <v>6135</v>
      </c>
      <c r="G398" s="27">
        <f>+C398-(C$7+F398*C$8)</f>
        <v>-8.4199999997508712E-2</v>
      </c>
      <c r="H398" s="27"/>
      <c r="I398" s="27"/>
      <c r="J398" s="27"/>
      <c r="K398" s="27"/>
      <c r="N398" s="27">
        <f>G398</f>
        <v>-8.4199999997508712E-2</v>
      </c>
      <c r="O398" s="27"/>
      <c r="Q398" s="27">
        <f>+E$11+E$12*F398</f>
        <v>-8.2271637326457148E-2</v>
      </c>
      <c r="R398" s="113">
        <f>C398-15018.5</f>
        <v>38648.775000000001</v>
      </c>
      <c r="W398" s="3">
        <v>1</v>
      </c>
    </row>
    <row r="399" spans="1:23" x14ac:dyDescent="0.2">
      <c r="A399" s="24" t="s">
        <v>168</v>
      </c>
      <c r="B399" s="24" t="s">
        <v>48</v>
      </c>
      <c r="C399" s="25">
        <v>53769.953000000001</v>
      </c>
      <c r="D399" s="26"/>
      <c r="E399" s="27">
        <f>+(C399-C$7)/C$8</f>
        <v>6218.9336671248129</v>
      </c>
      <c r="F399" s="27">
        <f>ROUND(2*E399,0)/2</f>
        <v>6219</v>
      </c>
      <c r="G399" s="27">
        <f>+C399-(C$7+F399*C$8)</f>
        <v>-8.1079999996291008E-2</v>
      </c>
      <c r="H399" s="27"/>
      <c r="I399" s="27"/>
      <c r="J399" s="27"/>
      <c r="K399" s="27"/>
      <c r="N399" s="27">
        <f>G399</f>
        <v>-8.1079999996291008E-2</v>
      </c>
      <c r="O399" s="27"/>
      <c r="Q399" s="27">
        <f>+E$11+E$12*F399</f>
        <v>-8.3519729376187374E-2</v>
      </c>
      <c r="R399" s="113">
        <f>C399-15018.5</f>
        <v>38751.453000000001</v>
      </c>
      <c r="W399" s="3">
        <v>1</v>
      </c>
    </row>
    <row r="400" spans="1:23" x14ac:dyDescent="0.2">
      <c r="A400" s="24" t="s">
        <v>169</v>
      </c>
      <c r="B400" s="24" t="s">
        <v>48</v>
      </c>
      <c r="C400" s="25">
        <v>53779.730300000003</v>
      </c>
      <c r="D400" s="26"/>
      <c r="E400" s="27">
        <f>+(C400-C$7)/C$8</f>
        <v>6226.9326362981892</v>
      </c>
      <c r="F400" s="27">
        <f>ROUND(2*E400,0)/2</f>
        <v>6227</v>
      </c>
      <c r="G400" s="27">
        <f>+C400-(C$7+F400*C$8)</f>
        <v>-8.2340000000840519E-2</v>
      </c>
      <c r="H400" s="27"/>
      <c r="I400" s="27"/>
      <c r="J400" s="27"/>
      <c r="K400" s="27"/>
      <c r="N400" s="27">
        <f>G400</f>
        <v>-8.2340000000840519E-2</v>
      </c>
      <c r="O400" s="27"/>
      <c r="Q400" s="27">
        <f>+E$11+E$12*F400</f>
        <v>-8.3638595285685485E-2</v>
      </c>
      <c r="R400" s="113">
        <f>C400-15018.5</f>
        <v>38761.230300000003</v>
      </c>
      <c r="W400" s="3">
        <v>1</v>
      </c>
    </row>
    <row r="401" spans="1:23" s="27" customFormat="1" x14ac:dyDescent="0.2">
      <c r="A401" s="39" t="s">
        <v>170</v>
      </c>
      <c r="B401" s="44" t="s">
        <v>48</v>
      </c>
      <c r="C401" s="43">
        <v>53800.508999999998</v>
      </c>
      <c r="D401" s="43">
        <v>2.0000000000000001E-4</v>
      </c>
      <c r="E401" s="27">
        <f>+(C401-C$7)/C$8</f>
        <v>6243.9320308920724</v>
      </c>
      <c r="F401" s="27">
        <f>ROUND(2*E401,0)/2</f>
        <v>6244</v>
      </c>
      <c r="G401" s="27">
        <f>+C401-(C$7+F401*C$8)</f>
        <v>-8.3080000003974419E-2</v>
      </c>
      <c r="L401" s="27">
        <f>G401</f>
        <v>-8.3080000003974419E-2</v>
      </c>
      <c r="Q401" s="27">
        <f>+E$11+E$12*F401</f>
        <v>-8.3891185343368979E-2</v>
      </c>
      <c r="R401" s="113">
        <f>C401-15018.5</f>
        <v>38782.008999999998</v>
      </c>
      <c r="S401" s="41"/>
    </row>
    <row r="402" spans="1:23" x14ac:dyDescent="0.2">
      <c r="A402" s="24" t="s">
        <v>255</v>
      </c>
      <c r="B402" s="24" t="s">
        <v>48</v>
      </c>
      <c r="C402" s="25">
        <v>53807.843500000003</v>
      </c>
      <c r="D402" s="26"/>
      <c r="E402" s="27">
        <f>+(C402-C$7)/C$8</f>
        <v>6249.9325053995699</v>
      </c>
      <c r="F402" s="27">
        <f>ROUND(2*E402,0)/2</f>
        <v>6250</v>
      </c>
      <c r="G402" s="27">
        <f>+C402-(C$7+F402*C$8)</f>
        <v>-8.2499999996798579E-2</v>
      </c>
      <c r="H402" s="27"/>
      <c r="I402" s="27"/>
      <c r="J402" s="27"/>
      <c r="K402" s="27"/>
      <c r="N402" s="27">
        <f>G402</f>
        <v>-8.2499999996798579E-2</v>
      </c>
      <c r="O402" s="27"/>
      <c r="Q402" s="27">
        <f>+E$11+E$12*F402</f>
        <v>-8.3980334775492549E-2</v>
      </c>
      <c r="R402" s="113">
        <f>C402-15018.5</f>
        <v>38789.343500000003</v>
      </c>
      <c r="W402" s="3">
        <v>1</v>
      </c>
    </row>
    <row r="403" spans="1:23" x14ac:dyDescent="0.2">
      <c r="A403" s="24" t="s">
        <v>169</v>
      </c>
      <c r="B403" s="24" t="s">
        <v>48</v>
      </c>
      <c r="C403" s="25">
        <v>53812.7333</v>
      </c>
      <c r="D403" s="26"/>
      <c r="E403" s="27">
        <f>+(C403-C$7)/C$8</f>
        <v>6253.9329308200795</v>
      </c>
      <c r="F403" s="27">
        <f>ROUND(2*E403,0)/2</f>
        <v>6254</v>
      </c>
      <c r="G403" s="27">
        <f>+C403-(C$7+F403*C$8)</f>
        <v>-8.1980000002658926E-2</v>
      </c>
      <c r="H403" s="27"/>
      <c r="I403" s="27"/>
      <c r="J403" s="27"/>
      <c r="K403" s="27"/>
      <c r="N403" s="27">
        <f>G403</f>
        <v>-8.1980000002658926E-2</v>
      </c>
      <c r="O403" s="27"/>
      <c r="Q403" s="27">
        <f>+E$11+E$12*F403</f>
        <v>-8.4039767730241632E-2</v>
      </c>
      <c r="R403" s="113">
        <f>C403-15018.5</f>
        <v>38794.2333</v>
      </c>
      <c r="W403" s="3">
        <v>1</v>
      </c>
    </row>
    <row r="404" spans="1:23" s="27" customFormat="1" x14ac:dyDescent="0.2">
      <c r="A404" s="39" t="s">
        <v>172</v>
      </c>
      <c r="B404" s="40" t="s">
        <v>48</v>
      </c>
      <c r="C404" s="36">
        <v>53849.4038</v>
      </c>
      <c r="D404" s="36">
        <v>2.9999999999999997E-4</v>
      </c>
      <c r="E404" s="27">
        <f>+(C404-C$7)/C$8</f>
        <v>6283.933667124812</v>
      </c>
      <c r="F404" s="27">
        <f>ROUND(2*E404,0)/2</f>
        <v>6284</v>
      </c>
      <c r="G404" s="27">
        <f>+C404-(C$7+F404*C$8)</f>
        <v>-8.1080000003566965E-2</v>
      </c>
      <c r="L404" s="27">
        <f>G404</f>
        <v>-8.1080000003566965E-2</v>
      </c>
      <c r="Q404" s="27">
        <f>+E$11+E$12*F404</f>
        <v>-8.4485514890859564E-2</v>
      </c>
      <c r="R404" s="113">
        <f>C404-15018.5</f>
        <v>38830.9038</v>
      </c>
      <c r="S404" s="41"/>
    </row>
    <row r="405" spans="1:23" x14ac:dyDescent="0.2">
      <c r="A405" s="24" t="s">
        <v>169</v>
      </c>
      <c r="B405" s="24" t="s">
        <v>48</v>
      </c>
      <c r="C405" s="25">
        <v>54125.641100000001</v>
      </c>
      <c r="D405" s="26"/>
      <c r="E405" s="27">
        <f>+(C405-C$7)/C$8</f>
        <v>6509.9279239479029</v>
      </c>
      <c r="F405" s="27">
        <f>ROUND(2*E405,0)/2</f>
        <v>6510</v>
      </c>
      <c r="G405" s="27">
        <f>+C405-(C$7+F405*C$8)</f>
        <v>-8.8100000000849832E-2</v>
      </c>
      <c r="H405" s="27"/>
      <c r="I405" s="27"/>
      <c r="J405" s="27"/>
      <c r="K405" s="27"/>
      <c r="N405" s="27">
        <f>G405</f>
        <v>-8.8100000000849832E-2</v>
      </c>
      <c r="O405" s="27"/>
      <c r="Q405" s="27">
        <f>+E$11+E$12*F405</f>
        <v>-8.7843476834181283E-2</v>
      </c>
      <c r="R405" s="113">
        <f>C405-15018.5</f>
        <v>39107.141100000001</v>
      </c>
      <c r="W405" s="3">
        <v>1</v>
      </c>
    </row>
    <row r="406" spans="1:23" x14ac:dyDescent="0.2">
      <c r="A406" s="50" t="s">
        <v>174</v>
      </c>
      <c r="B406" s="51" t="s">
        <v>48</v>
      </c>
      <c r="C406" s="50">
        <v>54129.307999999997</v>
      </c>
      <c r="D406" s="50">
        <v>1E-4</v>
      </c>
      <c r="E406" s="27">
        <f>+(C406-C$7)/C$8</f>
        <v>6512.9278748609177</v>
      </c>
      <c r="F406" s="27">
        <f>ROUND(2*E406,0)/2</f>
        <v>6513</v>
      </c>
      <c r="G406" s="27">
        <f>+C406-(C$7+F406*C$8)</f>
        <v>-8.8160000006610062E-2</v>
      </c>
      <c r="H406" s="27"/>
      <c r="I406" s="27"/>
      <c r="J406" s="27"/>
      <c r="K406" s="27"/>
      <c r="L406" s="27">
        <f>G406</f>
        <v>-8.8160000006610062E-2</v>
      </c>
      <c r="M406" s="27"/>
      <c r="N406" s="27"/>
      <c r="O406" s="27"/>
      <c r="P406" s="27"/>
      <c r="Q406" s="27">
        <f>+E$11+E$12*F406</f>
        <v>-8.7888051550243096E-2</v>
      </c>
      <c r="R406" s="113">
        <f>C406-15018.5</f>
        <v>39110.807999999997</v>
      </c>
      <c r="S406" s="30"/>
    </row>
    <row r="407" spans="1:23" x14ac:dyDescent="0.2">
      <c r="A407" s="24" t="s">
        <v>175</v>
      </c>
      <c r="B407" s="24" t="s">
        <v>48</v>
      </c>
      <c r="C407" s="25">
        <v>54154.976000000002</v>
      </c>
      <c r="D407" s="26"/>
      <c r="E407" s="27">
        <f>+(C407-C$7)/C$8</f>
        <v>6533.9272858171362</v>
      </c>
      <c r="F407" s="27">
        <f>ROUND(2*E407,0)/2</f>
        <v>6534</v>
      </c>
      <c r="G407" s="27">
        <f>+C407-(C$7+F407*C$8)</f>
        <v>-8.887999999569729E-2</v>
      </c>
      <c r="H407" s="27"/>
      <c r="I407" s="27"/>
      <c r="J407" s="27"/>
      <c r="K407" s="27"/>
      <c r="N407" s="27">
        <f>G407</f>
        <v>-8.887999999569729E-2</v>
      </c>
      <c r="O407" s="27"/>
      <c r="Q407" s="27">
        <f>+E$11+E$12*F407</f>
        <v>-8.8200074562675645E-2</v>
      </c>
      <c r="R407" s="113">
        <f>C407-15018.5</f>
        <v>39136.476000000002</v>
      </c>
      <c r="W407" s="3">
        <v>1</v>
      </c>
    </row>
    <row r="408" spans="1:23" x14ac:dyDescent="0.2">
      <c r="A408" s="24" t="s">
        <v>169</v>
      </c>
      <c r="B408" s="24" t="s">
        <v>48</v>
      </c>
      <c r="C408" s="25">
        <v>54158.642899999999</v>
      </c>
      <c r="D408" s="26"/>
      <c r="E408" s="27">
        <f>+(C408-C$7)/C$8</f>
        <v>6536.9272367301519</v>
      </c>
      <c r="F408" s="27">
        <f>ROUND(2*E408,0)/2</f>
        <v>6537</v>
      </c>
      <c r="G408" s="27">
        <f>+C408-(C$7+F408*C$8)</f>
        <v>-8.894000000145752E-2</v>
      </c>
      <c r="H408" s="27"/>
      <c r="I408" s="27"/>
      <c r="J408" s="27"/>
      <c r="K408" s="27"/>
      <c r="N408" s="27">
        <f>G408</f>
        <v>-8.894000000145752E-2</v>
      </c>
      <c r="O408" s="27"/>
      <c r="Q408" s="27">
        <f>+E$11+E$12*F408</f>
        <v>-8.824464927873743E-2</v>
      </c>
      <c r="R408" s="113">
        <f>C408-15018.5</f>
        <v>39140.142899999999</v>
      </c>
      <c r="W408" s="3">
        <v>1</v>
      </c>
    </row>
    <row r="409" spans="1:23" x14ac:dyDescent="0.2">
      <c r="A409" s="24" t="s">
        <v>169</v>
      </c>
      <c r="B409" s="24" t="s">
        <v>48</v>
      </c>
      <c r="C409" s="25">
        <v>54170.866199999997</v>
      </c>
      <c r="D409" s="26"/>
      <c r="E409" s="27">
        <f>+(C409-C$7)/C$8</f>
        <v>6546.9273185417869</v>
      </c>
      <c r="F409" s="27">
        <f>ROUND(2*E409,0)/2</f>
        <v>6547</v>
      </c>
      <c r="G409" s="27">
        <f>+C409-(C$7+F409*C$8)</f>
        <v>-8.8840000003983732E-2</v>
      </c>
      <c r="H409" s="27"/>
      <c r="I409" s="27"/>
      <c r="J409" s="27"/>
      <c r="K409" s="27"/>
      <c r="N409" s="27">
        <f>G409</f>
        <v>-8.8840000003983732E-2</v>
      </c>
      <c r="O409" s="27"/>
      <c r="Q409" s="27">
        <f>+E$11+E$12*F409</f>
        <v>-8.8393231665610084E-2</v>
      </c>
      <c r="R409" s="113">
        <f>C409-15018.5</f>
        <v>39152.366199999997</v>
      </c>
      <c r="W409" s="3">
        <v>1</v>
      </c>
    </row>
    <row r="410" spans="1:23" x14ac:dyDescent="0.2">
      <c r="A410" s="36" t="s">
        <v>176</v>
      </c>
      <c r="B410" s="40" t="s">
        <v>48</v>
      </c>
      <c r="C410" s="36">
        <v>54174.533199999998</v>
      </c>
      <c r="D410" s="36">
        <v>1E-4</v>
      </c>
      <c r="E410" s="27">
        <f>+(C410-C$7)/C$8</f>
        <v>6549.9273512664422</v>
      </c>
      <c r="F410" s="27">
        <f>ROUND(2*E410,0)/2</f>
        <v>6550</v>
      </c>
      <c r="G410" s="27">
        <f>+C410-(C$7+F410*C$8)</f>
        <v>-8.8800000004994217E-2</v>
      </c>
      <c r="H410" s="27"/>
      <c r="I410" s="27"/>
      <c r="J410" s="27"/>
      <c r="K410" s="27"/>
      <c r="L410" s="27">
        <f>G410</f>
        <v>-8.8800000004994217E-2</v>
      </c>
      <c r="M410" s="27"/>
      <c r="N410" s="27"/>
      <c r="O410" s="27"/>
      <c r="P410" s="27"/>
      <c r="Q410" s="27">
        <f>+E$11+E$12*F410</f>
        <v>-8.8437806381671868E-2</v>
      </c>
      <c r="R410" s="113">
        <f>C410-15018.5</f>
        <v>39156.033199999998</v>
      </c>
      <c r="S410" s="30"/>
    </row>
    <row r="411" spans="1:23" x14ac:dyDescent="0.2">
      <c r="A411" s="28" t="s">
        <v>177</v>
      </c>
      <c r="B411" s="47" t="s">
        <v>48</v>
      </c>
      <c r="C411" s="28">
        <v>54174.534099999997</v>
      </c>
      <c r="D411" s="28">
        <v>8.9999999999999998E-4</v>
      </c>
      <c r="E411" s="27">
        <f>+(C411-C$7)/C$8</f>
        <v>6549.9280875711738</v>
      </c>
      <c r="F411" s="27">
        <f>ROUND(2*E411,0)/2</f>
        <v>6550</v>
      </c>
      <c r="G411" s="27">
        <f>+C411-(C$7+F411*C$8)</f>
        <v>-8.7900000005902257E-2</v>
      </c>
      <c r="H411" s="27"/>
      <c r="I411" s="27"/>
      <c r="J411" s="27"/>
      <c r="K411" s="27"/>
      <c r="L411" s="27">
        <f>G411</f>
        <v>-8.7900000005902257E-2</v>
      </c>
      <c r="M411" s="27"/>
      <c r="N411" s="27"/>
      <c r="O411" s="27"/>
      <c r="P411" s="27"/>
      <c r="Q411" s="27">
        <f>+E$11+E$12*F411</f>
        <v>-8.8437806381671868E-2</v>
      </c>
      <c r="R411" s="113">
        <f>C411-15018.5</f>
        <v>39156.034099999997</v>
      </c>
    </row>
    <row r="412" spans="1:23" x14ac:dyDescent="0.2">
      <c r="A412" s="39" t="s">
        <v>178</v>
      </c>
      <c r="B412" s="40" t="s">
        <v>48</v>
      </c>
      <c r="C412" s="36">
        <v>54493.553800000002</v>
      </c>
      <c r="D412" s="36">
        <v>1E-4</v>
      </c>
      <c r="E412" s="27">
        <f>+(C412-C$7)/C$8</f>
        <v>6810.9233261339105</v>
      </c>
      <c r="F412" s="27">
        <f>ROUND(2*E412,0)/2</f>
        <v>6811</v>
      </c>
      <c r="G412" s="27">
        <f>+C412-(C$7+F412*C$8)</f>
        <v>-9.3719999997119885E-2</v>
      </c>
      <c r="H412" s="27"/>
      <c r="I412" s="27"/>
      <c r="J412" s="27"/>
      <c r="K412" s="27"/>
      <c r="N412" s="27"/>
      <c r="O412" s="27"/>
      <c r="P412" s="27">
        <f>G412</f>
        <v>-9.3719999997119885E-2</v>
      </c>
      <c r="Q412" s="27">
        <f>+E$11+E$12*F412</f>
        <v>-9.2315806679047874E-2</v>
      </c>
      <c r="R412" s="113">
        <f>C412-15018.5</f>
        <v>39475.053800000002</v>
      </c>
    </row>
    <row r="413" spans="1:23" x14ac:dyDescent="0.2">
      <c r="A413" s="36" t="s">
        <v>176</v>
      </c>
      <c r="B413" s="40" t="s">
        <v>48</v>
      </c>
      <c r="C413" s="36">
        <v>54514.333500000001</v>
      </c>
      <c r="D413" s="36">
        <v>2.0000000000000001E-4</v>
      </c>
      <c r="E413" s="27">
        <f>+(C413-C$7)/C$8</f>
        <v>6827.9235388441657</v>
      </c>
      <c r="F413" s="27">
        <f>ROUND(2*E413,0)/2</f>
        <v>6828</v>
      </c>
      <c r="G413" s="27">
        <f>+C413-(C$7+F413*C$8)</f>
        <v>-9.345999999641208E-2</v>
      </c>
      <c r="H413" s="27"/>
      <c r="I413" s="27"/>
      <c r="J413" s="27"/>
      <c r="K413" s="27"/>
      <c r="L413" s="27">
        <f>G413</f>
        <v>-9.345999999641208E-2</v>
      </c>
      <c r="M413" s="27"/>
      <c r="N413" s="27"/>
      <c r="O413" s="27"/>
      <c r="P413" s="27"/>
      <c r="Q413" s="27">
        <f>+E$11+E$12*F413</f>
        <v>-9.2568396736731368E-2</v>
      </c>
      <c r="R413" s="113">
        <f>C413-15018.5</f>
        <v>39495.833500000001</v>
      </c>
      <c r="S413" s="30"/>
    </row>
    <row r="414" spans="1:23" x14ac:dyDescent="0.2">
      <c r="A414" s="52" t="s">
        <v>179</v>
      </c>
      <c r="B414" s="27"/>
      <c r="C414" s="36">
        <v>54521.666799999999</v>
      </c>
      <c r="D414" s="36">
        <v>1E-4</v>
      </c>
      <c r="E414" s="27">
        <f>+(C414-C$7)/C$8</f>
        <v>6833.9230316120156</v>
      </c>
      <c r="F414" s="27">
        <f>ROUND(2*E414,0)/2</f>
        <v>6834</v>
      </c>
      <c r="G414" s="27">
        <f>+C414-(C$7+F414*C$8)</f>
        <v>-9.4080000002577435E-2</v>
      </c>
      <c r="H414" s="27"/>
      <c r="I414" s="27"/>
      <c r="J414" s="27"/>
      <c r="K414" s="27">
        <f>G414</f>
        <v>-9.4080000002577435E-2</v>
      </c>
      <c r="L414" s="27"/>
      <c r="M414" s="27"/>
      <c r="N414" s="27"/>
      <c r="O414" s="27"/>
      <c r="P414" s="27"/>
      <c r="Q414" s="27">
        <f>+E$11+E$12*F414</f>
        <v>-9.2657546168854937E-2</v>
      </c>
      <c r="R414" s="113">
        <f>C414-15018.5</f>
        <v>39503.166799999999</v>
      </c>
      <c r="S414" s="30"/>
    </row>
    <row r="415" spans="1:23" x14ac:dyDescent="0.2">
      <c r="A415" s="39" t="s">
        <v>178</v>
      </c>
      <c r="B415" s="40" t="s">
        <v>48</v>
      </c>
      <c r="C415" s="36">
        <v>54521.666899999997</v>
      </c>
      <c r="D415" s="36">
        <v>1E-4</v>
      </c>
      <c r="E415" s="27">
        <f>+(C415-C$7)/C$8</f>
        <v>6833.9231134236506</v>
      </c>
      <c r="F415" s="27">
        <f>ROUND(2*E415,0)/2</f>
        <v>6834</v>
      </c>
      <c r="G415" s="27">
        <f>+C415-(C$7+F415*C$8)</f>
        <v>-9.3980000005103648E-2</v>
      </c>
      <c r="H415" s="27"/>
      <c r="I415" s="27"/>
      <c r="J415" s="27"/>
      <c r="K415" s="27"/>
      <c r="N415" s="27"/>
      <c r="O415" s="27"/>
      <c r="P415" s="27">
        <f>G415</f>
        <v>-9.3980000005103648E-2</v>
      </c>
      <c r="Q415" s="27">
        <f>+E$11+E$12*F415</f>
        <v>-9.2657546168854937E-2</v>
      </c>
      <c r="R415" s="113">
        <f>C415-15018.5</f>
        <v>39503.166899999997</v>
      </c>
    </row>
    <row r="416" spans="1:23" x14ac:dyDescent="0.2">
      <c r="A416" s="24" t="s">
        <v>180</v>
      </c>
      <c r="B416" s="24" t="s">
        <v>48</v>
      </c>
      <c r="C416" s="25">
        <v>54524.114000000001</v>
      </c>
      <c r="D416" s="26"/>
      <c r="E416" s="27">
        <f>+(C416-C$7)/C$8</f>
        <v>6835.925125989922</v>
      </c>
      <c r="F416" s="27">
        <f>ROUND(2*E416,0)/2</f>
        <v>6836</v>
      </c>
      <c r="G416" s="27">
        <f>+C416-(C$7+F416*C$8)</f>
        <v>-9.1520000001764856E-2</v>
      </c>
      <c r="H416" s="27"/>
      <c r="I416" s="27"/>
      <c r="J416" s="27"/>
      <c r="K416" s="27"/>
      <c r="N416" s="27">
        <f>G416</f>
        <v>-9.1520000001764856E-2</v>
      </c>
      <c r="O416" s="27"/>
      <c r="Q416" s="27">
        <f>+E$11+E$12*F416</f>
        <v>-9.2687262646229479E-2</v>
      </c>
      <c r="R416" s="113">
        <f>C416-15018.5</f>
        <v>39505.614000000001</v>
      </c>
      <c r="W416" s="3">
        <v>1</v>
      </c>
    </row>
    <row r="417" spans="1:23" x14ac:dyDescent="0.2">
      <c r="A417" s="39" t="s">
        <v>181</v>
      </c>
      <c r="B417" s="40" t="s">
        <v>48</v>
      </c>
      <c r="C417" s="36">
        <v>54631.673999999999</v>
      </c>
      <c r="D417" s="36">
        <v>2.0000000000000001E-4</v>
      </c>
      <c r="E417" s="27">
        <f>+(C417-C$7)/C$8</f>
        <v>6923.9217226258252</v>
      </c>
      <c r="F417" s="27">
        <f>ROUND(2*E417,0)/2</f>
        <v>6924</v>
      </c>
      <c r="G417" s="27">
        <f>+C417-(C$7+F417*C$8)</f>
        <v>-9.5679999998537824E-2</v>
      </c>
      <c r="H417" s="27"/>
      <c r="I417" s="27"/>
      <c r="J417" s="27"/>
      <c r="K417" s="27"/>
      <c r="N417" s="27"/>
      <c r="O417" s="27"/>
      <c r="P417" s="27">
        <f>G417</f>
        <v>-9.5679999998537824E-2</v>
      </c>
      <c r="Q417" s="27">
        <f>+E$11+E$12*F417</f>
        <v>-9.3994787650708733E-2</v>
      </c>
      <c r="R417" s="113">
        <f>C417-15018.5</f>
        <v>39613.173999999999</v>
      </c>
    </row>
    <row r="418" spans="1:23" x14ac:dyDescent="0.2">
      <c r="A418" s="39" t="s">
        <v>182</v>
      </c>
      <c r="B418" s="40" t="s">
        <v>48</v>
      </c>
      <c r="C418" s="36">
        <v>54797.907800000001</v>
      </c>
      <c r="D418" s="36">
        <v>1E-4</v>
      </c>
      <c r="E418" s="27">
        <f>+(C418-C$7)/C$8</f>
        <v>7059.9203154656725</v>
      </c>
      <c r="F418" s="27">
        <f>ROUND(2*E418,0)/2</f>
        <v>7060</v>
      </c>
      <c r="G418" s="27">
        <f>+C418-(C$7+F418*C$8)</f>
        <v>-9.7399999998742715E-2</v>
      </c>
      <c r="H418" s="27"/>
      <c r="I418" s="27"/>
      <c r="J418" s="27"/>
      <c r="K418" s="27"/>
      <c r="N418" s="27"/>
      <c r="O418" s="27"/>
      <c r="P418" s="27">
        <f>G418</f>
        <v>-9.7399999998742715E-2</v>
      </c>
      <c r="Q418" s="27">
        <f>+E$11+E$12*F418</f>
        <v>-9.6015508112176684E-2</v>
      </c>
      <c r="R418" s="113">
        <f>C418-15018.5</f>
        <v>39779.407800000001</v>
      </c>
    </row>
    <row r="419" spans="1:23" x14ac:dyDescent="0.2">
      <c r="A419" s="50" t="s">
        <v>174</v>
      </c>
      <c r="B419" s="51" t="s">
        <v>48</v>
      </c>
      <c r="C419" s="50">
        <v>54844.355600000003</v>
      </c>
      <c r="D419" s="50">
        <v>1E-4</v>
      </c>
      <c r="E419" s="27">
        <f>+(C419-C$7)/C$8</f>
        <v>7097.9200209437813</v>
      </c>
      <c r="F419" s="27">
        <f>ROUND(2*E419,0)/2</f>
        <v>7098</v>
      </c>
      <c r="G419" s="27">
        <f>+C419-(C$7+F419*C$8)</f>
        <v>-9.7759999996924307E-2</v>
      </c>
      <c r="H419" s="27"/>
      <c r="I419" s="27"/>
      <c r="J419" s="27"/>
      <c r="K419" s="27"/>
      <c r="L419" s="27">
        <f>G419</f>
        <v>-9.7759999996924307E-2</v>
      </c>
      <c r="M419" s="27"/>
      <c r="N419" s="27"/>
      <c r="O419" s="27"/>
      <c r="P419" s="27"/>
      <c r="Q419" s="27">
        <f>+E$11+E$12*F419</f>
        <v>-9.6580121182292727E-2</v>
      </c>
      <c r="R419" s="113">
        <f>C419-15018.5</f>
        <v>39825.855600000003</v>
      </c>
      <c r="S419" s="30"/>
    </row>
    <row r="420" spans="1:23" x14ac:dyDescent="0.2">
      <c r="A420" s="36" t="s">
        <v>183</v>
      </c>
      <c r="B420" s="40" t="s">
        <v>48</v>
      </c>
      <c r="C420" s="36">
        <v>54852.913099999998</v>
      </c>
      <c r="D420" s="36">
        <v>5.0000000000000001E-4</v>
      </c>
      <c r="E420" s="27">
        <f>+(C420-C$7)/C$8</f>
        <v>7104.9210517704023</v>
      </c>
      <c r="F420" s="27">
        <f>ROUND(2*E420,0)/2</f>
        <v>7105</v>
      </c>
      <c r="G420" s="27">
        <f>+C420-(C$7+F420*C$8)</f>
        <v>-9.6499999999650754E-2</v>
      </c>
      <c r="H420" s="27"/>
      <c r="I420" s="27"/>
      <c r="J420" s="27"/>
      <c r="K420" s="27"/>
      <c r="L420" s="27">
        <f>G420</f>
        <v>-9.6499999999650754E-2</v>
      </c>
      <c r="M420" s="27"/>
      <c r="N420" s="27"/>
      <c r="O420" s="27"/>
      <c r="P420" s="27"/>
      <c r="Q420" s="27">
        <f>+E$11+E$12*F420</f>
        <v>-9.6684128853103596E-2</v>
      </c>
      <c r="R420" s="113">
        <f>C420-15018.5</f>
        <v>39834.413099999998</v>
      </c>
      <c r="S420" s="30"/>
    </row>
    <row r="421" spans="1:23" x14ac:dyDescent="0.2">
      <c r="A421" s="28" t="s">
        <v>184</v>
      </c>
      <c r="B421" s="47" t="s">
        <v>48</v>
      </c>
      <c r="C421" s="28">
        <v>54911.5821</v>
      </c>
      <c r="D421" s="28">
        <v>1.6000000000000001E-3</v>
      </c>
      <c r="E421" s="27">
        <f>+(C421-C$7)/C$8</f>
        <v>7152.9191210157733</v>
      </c>
      <c r="F421" s="27">
        <f>ROUND(2*E421,0)/2</f>
        <v>7153</v>
      </c>
      <c r="G421" s="27">
        <f>+C421-(C$7+F421*C$8)</f>
        <v>-9.88599999982398E-2</v>
      </c>
      <c r="H421" s="27"/>
      <c r="I421" s="27"/>
      <c r="J421" s="27"/>
      <c r="K421" s="27"/>
      <c r="L421" s="27">
        <f>G421</f>
        <v>-9.88599999982398E-2</v>
      </c>
      <c r="M421" s="27"/>
      <c r="N421" s="27"/>
      <c r="O421" s="27"/>
      <c r="P421" s="27"/>
      <c r="Q421" s="27">
        <f>+E$11+E$12*F421</f>
        <v>-9.7397324310092293E-2</v>
      </c>
      <c r="R421" s="113">
        <f>C421-15018.5</f>
        <v>39893.0821</v>
      </c>
    </row>
    <row r="422" spans="1:23" x14ac:dyDescent="0.2">
      <c r="A422" s="39" t="s">
        <v>185</v>
      </c>
      <c r="B422" s="40" t="s">
        <v>48</v>
      </c>
      <c r="C422" s="36">
        <v>54912.804499999998</v>
      </c>
      <c r="D422" s="36">
        <v>1E-4</v>
      </c>
      <c r="E422" s="27">
        <f>+(C422-C$7)/C$8</f>
        <v>7153.9191864650811</v>
      </c>
      <c r="F422" s="27">
        <f>ROUND(2*E422,0)/2</f>
        <v>7154</v>
      </c>
      <c r="G422" s="27">
        <f>+C422-(C$7+F422*C$8)</f>
        <v>-9.878000000026077E-2</v>
      </c>
      <c r="H422" s="27"/>
      <c r="I422" s="27"/>
      <c r="J422" s="27"/>
      <c r="K422" s="27"/>
      <c r="N422" s="27"/>
      <c r="O422" s="27"/>
      <c r="P422" s="27">
        <f>G422</f>
        <v>-9.878000000026077E-2</v>
      </c>
      <c r="Q422" s="27">
        <f>+E$11+E$12*F422</f>
        <v>-9.7412182548779536E-2</v>
      </c>
      <c r="R422" s="113">
        <f>C422-15018.5</f>
        <v>39894.304499999998</v>
      </c>
    </row>
    <row r="423" spans="1:23" x14ac:dyDescent="0.2">
      <c r="A423" s="28" t="s">
        <v>184</v>
      </c>
      <c r="B423" s="47" t="s">
        <v>48</v>
      </c>
      <c r="C423" s="28">
        <v>54927.470300000001</v>
      </c>
      <c r="D423" s="28">
        <v>8.0000000000000004E-4</v>
      </c>
      <c r="E423" s="27">
        <f>+(C423-C$7)/C$8</f>
        <v>7165.9175175076907</v>
      </c>
      <c r="F423" s="27">
        <f>ROUND(2*E423,0)/2</f>
        <v>7166</v>
      </c>
      <c r="G423" s="27">
        <f>+C423-(C$7+F423*C$8)</f>
        <v>-0.10081999999965774</v>
      </c>
      <c r="H423" s="27"/>
      <c r="I423" s="27"/>
      <c r="J423" s="27"/>
      <c r="K423" s="27"/>
      <c r="L423" s="27">
        <f>G423</f>
        <v>-0.10081999999965774</v>
      </c>
      <c r="M423" s="27"/>
      <c r="N423" s="27"/>
      <c r="O423" s="27"/>
      <c r="P423" s="27"/>
      <c r="Q423" s="27">
        <f>+E$11+E$12*F423</f>
        <v>-9.7590481413026731E-2</v>
      </c>
      <c r="R423" s="113">
        <f>C423-15018.5</f>
        <v>39908.970300000001</v>
      </c>
    </row>
    <row r="424" spans="1:23" x14ac:dyDescent="0.2">
      <c r="A424" s="50" t="s">
        <v>174</v>
      </c>
      <c r="B424" s="51" t="s">
        <v>48</v>
      </c>
      <c r="C424" s="50">
        <v>54954.362699999998</v>
      </c>
      <c r="D424" s="50">
        <v>4.0000000000000002E-4</v>
      </c>
      <c r="E424" s="27">
        <f>+(C424-C$7)/C$8</f>
        <v>7187.9186301459504</v>
      </c>
      <c r="F424" s="27">
        <f>ROUND(2*E424,0)/2</f>
        <v>7188</v>
      </c>
      <c r="G424" s="27">
        <f>+C424-(C$7+F424*C$8)</f>
        <v>-9.9459999997634441E-2</v>
      </c>
      <c r="H424" s="27"/>
      <c r="I424" s="27"/>
      <c r="J424" s="27"/>
      <c r="K424" s="27"/>
      <c r="L424" s="27">
        <f>G424</f>
        <v>-9.9459999997634441E-2</v>
      </c>
      <c r="M424" s="27"/>
      <c r="N424" s="27"/>
      <c r="O424" s="27"/>
      <c r="P424" s="27"/>
      <c r="Q424" s="27">
        <f>+E$11+E$12*F424</f>
        <v>-9.7917362664146523E-2</v>
      </c>
      <c r="R424" s="113">
        <f>C424-15018.5</f>
        <v>39935.862699999998</v>
      </c>
      <c r="S424" s="30"/>
    </row>
    <row r="425" spans="1:23" x14ac:dyDescent="0.2">
      <c r="A425" s="39" t="s">
        <v>186</v>
      </c>
      <c r="B425" s="40" t="s">
        <v>48</v>
      </c>
      <c r="C425" s="36">
        <v>54954.363019999997</v>
      </c>
      <c r="D425" s="36">
        <v>1E-4</v>
      </c>
      <c r="E425" s="27">
        <f>+(C425-C$7)/C$8</f>
        <v>7187.9188919431872</v>
      </c>
      <c r="F425" s="27">
        <f>ROUND(2*E425,0)/2</f>
        <v>7188</v>
      </c>
      <c r="G425" s="27">
        <f>+C425-(C$7+F425*C$8)</f>
        <v>-9.9139999998442363E-2</v>
      </c>
      <c r="H425" s="27"/>
      <c r="I425" s="27"/>
      <c r="J425" s="27"/>
      <c r="K425" s="27"/>
      <c r="M425" s="27">
        <f>G425</f>
        <v>-9.9139999998442363E-2</v>
      </c>
      <c r="N425" s="27"/>
      <c r="O425" s="27"/>
      <c r="P425" s="27"/>
      <c r="Q425" s="27">
        <f>+E$11+E$12*F425</f>
        <v>-9.7917362664146523E-2</v>
      </c>
      <c r="R425" s="113">
        <f>C425-15018.5</f>
        <v>39935.863019999997</v>
      </c>
    </row>
    <row r="426" spans="1:23" x14ac:dyDescent="0.2">
      <c r="A426" s="50" t="s">
        <v>174</v>
      </c>
      <c r="B426" s="51" t="s">
        <v>48</v>
      </c>
      <c r="C426" s="50">
        <v>54998.366600000001</v>
      </c>
      <c r="D426" s="50">
        <v>2.0000000000000001E-4</v>
      </c>
      <c r="E426" s="27">
        <f>+(C426-C$7)/C$8</f>
        <v>7223.9189410301733</v>
      </c>
      <c r="F426" s="27">
        <f>ROUND(2*E426,0)/2</f>
        <v>7224</v>
      </c>
      <c r="G426" s="27">
        <f>+C426-(C$7+F426*C$8)</f>
        <v>-9.907999999995809E-2</v>
      </c>
      <c r="H426" s="27"/>
      <c r="I426" s="27"/>
      <c r="J426" s="27"/>
      <c r="K426" s="27"/>
      <c r="L426" s="27">
        <f>G426</f>
        <v>-9.907999999995809E-2</v>
      </c>
      <c r="M426" s="27"/>
      <c r="N426" s="27"/>
      <c r="O426" s="27"/>
      <c r="P426" s="27"/>
      <c r="Q426" s="27">
        <f>+E$11+E$12*F426</f>
        <v>-9.8452259256888053E-2</v>
      </c>
      <c r="R426" s="113">
        <f>C426-15018.5</f>
        <v>39979.866600000001</v>
      </c>
      <c r="S426" s="30"/>
    </row>
    <row r="427" spans="1:23" x14ac:dyDescent="0.2">
      <c r="A427" s="24" t="s">
        <v>187</v>
      </c>
      <c r="B427" s="24" t="s">
        <v>48</v>
      </c>
      <c r="C427" s="25">
        <v>55195.157599999999</v>
      </c>
      <c r="D427" s="26"/>
      <c r="E427" s="27">
        <f>+(C427-C$7)/C$8</f>
        <v>7384.9168793769213</v>
      </c>
      <c r="F427" s="27">
        <f>ROUND(2*E427,0)/2</f>
        <v>7385</v>
      </c>
      <c r="G427" s="27">
        <f>+C427-(C$7+F427*C$8)</f>
        <v>-0.10160000000178115</v>
      </c>
      <c r="H427" s="27"/>
      <c r="I427" s="27"/>
      <c r="J427" s="27"/>
      <c r="K427" s="27"/>
      <c r="N427" s="27">
        <f>G427</f>
        <v>-0.10160000000178115</v>
      </c>
      <c r="O427" s="27"/>
      <c r="Q427" s="27">
        <f>+E$11+E$12*F427</f>
        <v>-0.10084443568553761</v>
      </c>
      <c r="R427" s="113">
        <f>C427-15018.5</f>
        <v>40176.657599999999</v>
      </c>
      <c r="W427" s="3">
        <v>1</v>
      </c>
    </row>
    <row r="428" spans="1:23" x14ac:dyDescent="0.2">
      <c r="A428" s="39" t="s">
        <v>188</v>
      </c>
      <c r="B428" s="40" t="s">
        <v>48</v>
      </c>
      <c r="C428" s="36">
        <v>55209.824800000002</v>
      </c>
      <c r="D428" s="36">
        <v>1E-4</v>
      </c>
      <c r="E428" s="27">
        <f>+(C428-C$7)/C$8</f>
        <v>7396.9163557824486</v>
      </c>
      <c r="F428" s="27">
        <f>ROUND(2*E428,0)/2</f>
        <v>7397</v>
      </c>
      <c r="G428" s="27">
        <f>+C428-(C$7+F428*C$8)</f>
        <v>-0.10224000000016531</v>
      </c>
      <c r="H428" s="27"/>
      <c r="I428" s="27"/>
      <c r="J428" s="27"/>
      <c r="K428" s="27"/>
      <c r="N428" s="27"/>
      <c r="O428" s="27"/>
      <c r="P428" s="27">
        <f>G428</f>
        <v>-0.10224000000016531</v>
      </c>
      <c r="Q428" s="27">
        <f>+E$11+E$12*F428</f>
        <v>-0.10102273454978478</v>
      </c>
      <c r="R428" s="113">
        <f>C428-15018.5</f>
        <v>40191.324800000002</v>
      </c>
    </row>
    <row r="429" spans="1:23" x14ac:dyDescent="0.2">
      <c r="A429" s="24" t="s">
        <v>189</v>
      </c>
      <c r="B429" s="24" t="s">
        <v>50</v>
      </c>
      <c r="C429" s="25">
        <v>55247.106399999997</v>
      </c>
      <c r="D429" s="26"/>
      <c r="E429" s="27">
        <f>+(C429-C$7)/C$8</f>
        <v>7427.4170430001941</v>
      </c>
      <c r="F429" s="27">
        <f>ROUND(2*E429,0)/2</f>
        <v>7427.5</v>
      </c>
      <c r="G429" s="27">
        <f>+C429-(C$7+F429*C$8)</f>
        <v>-0.10140000000683358</v>
      </c>
      <c r="H429" s="27"/>
      <c r="I429" s="27"/>
      <c r="J429" s="27"/>
      <c r="K429" s="27"/>
      <c r="N429" s="27">
        <f>G429</f>
        <v>-0.10140000000683358</v>
      </c>
      <c r="O429" s="27"/>
      <c r="Q429" s="27">
        <f>+E$11+E$12*F429</f>
        <v>-0.10147591082974636</v>
      </c>
      <c r="R429" s="113">
        <f>C429-15018.5</f>
        <v>40228.606399999997</v>
      </c>
      <c r="W429" s="3">
        <v>1</v>
      </c>
    </row>
    <row r="430" spans="1:23" x14ac:dyDescent="0.2">
      <c r="A430" s="39" t="s">
        <v>188</v>
      </c>
      <c r="B430" s="40" t="s">
        <v>48</v>
      </c>
      <c r="C430" s="36">
        <v>55247.716500000002</v>
      </c>
      <c r="D430" s="36">
        <v>2.0000000000000001E-4</v>
      </c>
      <c r="E430" s="27">
        <f>+(C430-C$7)/C$8</f>
        <v>7427.9161757968468</v>
      </c>
      <c r="F430" s="27">
        <f>ROUND(2*E430,0)/2</f>
        <v>7428</v>
      </c>
      <c r="G430" s="27">
        <f>+C430-(C$7+F430*C$8)</f>
        <v>-0.1024600000018836</v>
      </c>
      <c r="H430" s="27"/>
      <c r="I430" s="27"/>
      <c r="J430" s="27"/>
      <c r="K430" s="27"/>
      <c r="N430" s="27"/>
      <c r="O430" s="27"/>
      <c r="P430" s="27">
        <f>G430</f>
        <v>-0.1024600000018836</v>
      </c>
      <c r="Q430" s="27">
        <f>+E$11+E$12*F430</f>
        <v>-0.10148333994908998</v>
      </c>
      <c r="R430" s="113">
        <f>C430-15018.5</f>
        <v>40229.216500000002</v>
      </c>
    </row>
    <row r="431" spans="1:23" x14ac:dyDescent="0.2">
      <c r="A431" s="24" t="s">
        <v>189</v>
      </c>
      <c r="B431" s="24" t="s">
        <v>48</v>
      </c>
      <c r="C431" s="25">
        <v>55248.932999999997</v>
      </c>
      <c r="D431" s="26"/>
      <c r="E431" s="27">
        <f>+(C431-C$7)/C$8</f>
        <v>7428.9114143595762</v>
      </c>
      <c r="F431" s="27">
        <f>ROUND(2*E431,0)/2</f>
        <v>7429</v>
      </c>
      <c r="G431" s="27">
        <f>+C431-(C$7+F431*C$8)</f>
        <v>-0.10828000000037719</v>
      </c>
      <c r="H431" s="27"/>
      <c r="I431" s="27"/>
      <c r="J431" s="27"/>
      <c r="K431" s="27"/>
      <c r="N431" s="27">
        <f>G431</f>
        <v>-0.10828000000037719</v>
      </c>
      <c r="O431" s="27"/>
      <c r="Q431" s="27">
        <f>+E$11+E$12*F431</f>
        <v>-0.10149819818777725</v>
      </c>
      <c r="R431" s="113">
        <f>C431-15018.5</f>
        <v>40230.432999999997</v>
      </c>
      <c r="W431" s="3">
        <v>1</v>
      </c>
    </row>
    <row r="432" spans="1:23" x14ac:dyDescent="0.2">
      <c r="A432" s="39" t="s">
        <v>191</v>
      </c>
      <c r="B432" s="40" t="s">
        <v>48</v>
      </c>
      <c r="C432" s="36">
        <v>55263.606099999997</v>
      </c>
      <c r="D432" s="36">
        <v>1E-4</v>
      </c>
      <c r="E432" s="27">
        <f>+(C432-C$7)/C$8</f>
        <v>7440.9157176516765</v>
      </c>
      <c r="F432" s="27">
        <f>ROUND(2*E432,0)/2</f>
        <v>7441</v>
      </c>
      <c r="G432" s="27">
        <f>+C432-(C$7+F432*C$8)</f>
        <v>-0.10302000000228873</v>
      </c>
      <c r="H432" s="27"/>
      <c r="I432" s="27"/>
      <c r="J432" s="27"/>
      <c r="K432" s="27"/>
      <c r="N432" s="27"/>
      <c r="O432" s="27"/>
      <c r="P432" s="27">
        <f>G432</f>
        <v>-0.10302000000228873</v>
      </c>
      <c r="Q432" s="27">
        <f>+E$11+E$12*F432</f>
        <v>-0.10167649705202442</v>
      </c>
      <c r="R432" s="113">
        <f>C432-15018.5</f>
        <v>40245.106099999997</v>
      </c>
    </row>
    <row r="433" spans="1:23" x14ac:dyDescent="0.2">
      <c r="A433" s="39" t="s">
        <v>191</v>
      </c>
      <c r="B433" s="40" t="s">
        <v>48</v>
      </c>
      <c r="C433" s="36">
        <v>55280.718500000003</v>
      </c>
      <c r="D433" s="36">
        <v>1E-4</v>
      </c>
      <c r="E433" s="27">
        <f>+(C433-C$7)/C$8</f>
        <v>7454.9156522023713</v>
      </c>
      <c r="F433" s="27">
        <f>ROUND(2*E433,0)/2</f>
        <v>7455</v>
      </c>
      <c r="G433" s="27">
        <f>+C433-(C$7+F433*C$8)</f>
        <v>-0.1030999999929918</v>
      </c>
      <c r="H433" s="27"/>
      <c r="I433" s="27"/>
      <c r="J433" s="27"/>
      <c r="K433" s="27"/>
      <c r="N433" s="27"/>
      <c r="O433" s="27"/>
      <c r="P433" s="27">
        <f>G433</f>
        <v>-0.1030999999929918</v>
      </c>
      <c r="Q433" s="27">
        <f>+E$11+E$12*F433</f>
        <v>-0.10188451239364613</v>
      </c>
      <c r="R433" s="113">
        <f>C433-15018.5</f>
        <v>40262.218500000003</v>
      </c>
    </row>
    <row r="434" spans="1:23" x14ac:dyDescent="0.2">
      <c r="A434" s="24" t="s">
        <v>189</v>
      </c>
      <c r="B434" s="24" t="s">
        <v>48</v>
      </c>
      <c r="C434" s="25">
        <v>55542.2961</v>
      </c>
      <c r="D434" s="26"/>
      <c r="E434" s="27">
        <f>+(C434-C$7)/C$8</f>
        <v>7668.916568492702</v>
      </c>
      <c r="F434" s="27">
        <f>ROUND(2*E434,0)/2</f>
        <v>7669</v>
      </c>
      <c r="G434" s="27">
        <f>+C434-(C$7+F434*C$8)</f>
        <v>-0.1019799999994575</v>
      </c>
      <c r="H434" s="27"/>
      <c r="I434" s="27"/>
      <c r="J434" s="27"/>
      <c r="K434" s="27"/>
      <c r="N434" s="27">
        <f>G434</f>
        <v>-0.1019799999994575</v>
      </c>
      <c r="O434" s="27"/>
      <c r="Q434" s="27">
        <f>+E$11+E$12*F434</f>
        <v>-0.10506417547272068</v>
      </c>
      <c r="R434" s="113">
        <f>C434-15018.5</f>
        <v>40523.7961</v>
      </c>
      <c r="W434" s="3">
        <v>1</v>
      </c>
    </row>
    <row r="435" spans="1:23" x14ac:dyDescent="0.2">
      <c r="A435" s="24" t="s">
        <v>256</v>
      </c>
      <c r="B435" s="24" t="s">
        <v>48</v>
      </c>
      <c r="C435" s="25">
        <v>55572.850100000003</v>
      </c>
      <c r="D435" s="26"/>
      <c r="E435" s="27">
        <f>+(C435-C$7)/C$8</f>
        <v>7693.91329602723</v>
      </c>
      <c r="F435" s="27">
        <f>ROUND(2*E435,0)/2</f>
        <v>7694</v>
      </c>
      <c r="G435" s="27">
        <f>+C435-(C$7+F435*C$8)</f>
        <v>-0.10598000000027241</v>
      </c>
      <c r="H435" s="27"/>
      <c r="I435" s="27"/>
      <c r="J435" s="27"/>
      <c r="K435" s="27"/>
      <c r="N435" s="27">
        <f>G435</f>
        <v>-0.10598000000027241</v>
      </c>
      <c r="O435" s="27"/>
      <c r="Q435" s="27">
        <f>+E$11+E$12*F435</f>
        <v>-0.10543563143990231</v>
      </c>
      <c r="R435" s="113">
        <f>C435-15018.5</f>
        <v>40554.350100000003</v>
      </c>
      <c r="W435" s="3">
        <v>1</v>
      </c>
    </row>
    <row r="436" spans="1:23" x14ac:dyDescent="0.2">
      <c r="A436" s="75" t="s">
        <v>193</v>
      </c>
      <c r="B436" s="66" t="s">
        <v>48</v>
      </c>
      <c r="C436" s="67">
        <v>55642.521200000003</v>
      </c>
      <c r="D436" s="67">
        <v>1E-4</v>
      </c>
      <c r="E436" s="27">
        <f>+(C436-C$7)/C$8</f>
        <v>7750.9123633745685</v>
      </c>
      <c r="F436" s="27">
        <f>ROUND(2*E436,0)/2</f>
        <v>7751</v>
      </c>
      <c r="G436" s="27">
        <f>+C436-(C$7+F436*C$8)</f>
        <v>-0.10712000000057742</v>
      </c>
      <c r="H436" s="27"/>
      <c r="I436" s="27"/>
      <c r="J436" s="27"/>
      <c r="K436" s="27"/>
      <c r="L436" s="27">
        <f>G436</f>
        <v>-0.10712000000057742</v>
      </c>
      <c r="N436" s="27"/>
      <c r="O436" s="27"/>
      <c r="Q436" s="27">
        <f>+E$11+E$12*F436</f>
        <v>-0.10628255104507636</v>
      </c>
      <c r="R436" s="113">
        <f>C436-15018.5</f>
        <v>40624.021200000003</v>
      </c>
    </row>
    <row r="437" spans="1:23" x14ac:dyDescent="0.2">
      <c r="A437" s="39" t="s">
        <v>194</v>
      </c>
      <c r="B437" s="40" t="s">
        <v>48</v>
      </c>
      <c r="C437" s="36">
        <v>55648.632700000002</v>
      </c>
      <c r="D437" s="36">
        <v>1E-4</v>
      </c>
      <c r="E437" s="27">
        <f>+(C437-C$7)/C$8</f>
        <v>7755.9122815629307</v>
      </c>
      <c r="F437" s="27">
        <f>ROUND(2*E437,0)/2</f>
        <v>7756</v>
      </c>
      <c r="G437" s="27">
        <f>+C437-(C$7+F437*C$8)</f>
        <v>-0.10721999999805121</v>
      </c>
      <c r="H437" s="27"/>
      <c r="I437" s="27"/>
      <c r="J437" s="27"/>
      <c r="K437" s="27"/>
      <c r="N437" s="27"/>
      <c r="O437" s="27"/>
      <c r="P437" s="27">
        <f>G437</f>
        <v>-0.10721999999805121</v>
      </c>
      <c r="Q437" s="27">
        <f>+E$11+E$12*F437</f>
        <v>-0.10635684223851269</v>
      </c>
      <c r="R437" s="113">
        <f>C437-15018.5</f>
        <v>40630.132700000002</v>
      </c>
    </row>
    <row r="438" spans="1:23" x14ac:dyDescent="0.2">
      <c r="A438" s="75" t="s">
        <v>193</v>
      </c>
      <c r="B438" s="66" t="s">
        <v>48</v>
      </c>
      <c r="C438" s="67">
        <v>55669.411399999997</v>
      </c>
      <c r="D438" s="67">
        <v>2.0000000000000001E-4</v>
      </c>
      <c r="E438" s="27">
        <f>+(C438-C$7)/C$8</f>
        <v>7772.9116761568139</v>
      </c>
      <c r="F438" s="27">
        <f>ROUND(2*E438,0)/2</f>
        <v>7773</v>
      </c>
      <c r="G438" s="27">
        <f>+C438-(C$7+F438*C$8)</f>
        <v>-0.10796000000118511</v>
      </c>
      <c r="H438" s="27"/>
      <c r="I438" s="27"/>
      <c r="J438" s="27"/>
      <c r="K438" s="27"/>
      <c r="L438" s="27">
        <f>G438</f>
        <v>-0.10796000000118511</v>
      </c>
      <c r="N438" s="27"/>
      <c r="O438" s="27"/>
      <c r="Q438" s="27">
        <f>+E$11+E$12*F438</f>
        <v>-0.10660943229619618</v>
      </c>
      <c r="R438" s="113">
        <f>C438-15018.5</f>
        <v>40650.911399999997</v>
      </c>
    </row>
    <row r="439" spans="1:23" x14ac:dyDescent="0.2">
      <c r="A439" s="39" t="s">
        <v>194</v>
      </c>
      <c r="B439" s="40" t="s">
        <v>48</v>
      </c>
      <c r="C439" s="36">
        <v>55907.760900000001</v>
      </c>
      <c r="D439" s="36">
        <v>1E-4</v>
      </c>
      <c r="E439" s="27">
        <f>+(C439-C$7)/C$8</f>
        <v>7967.9093036193481</v>
      </c>
      <c r="F439" s="27">
        <f>ROUND(2*E439,0)/2</f>
        <v>7968</v>
      </c>
      <c r="G439" s="27">
        <f>+C439-(C$7+F439*C$8)</f>
        <v>-0.11086000000068452</v>
      </c>
      <c r="H439" s="27"/>
      <c r="I439" s="27"/>
      <c r="J439" s="27"/>
      <c r="K439" s="27"/>
      <c r="N439" s="27"/>
      <c r="O439" s="27"/>
      <c r="P439" s="27">
        <f>G439</f>
        <v>-0.11086000000068452</v>
      </c>
      <c r="Q439" s="27">
        <f>+E$11+E$12*F439</f>
        <v>-0.10950678884021273</v>
      </c>
      <c r="R439" s="113">
        <f>C439-15018.5</f>
        <v>40889.260900000001</v>
      </c>
    </row>
    <row r="440" spans="1:23" x14ac:dyDescent="0.2">
      <c r="A440" s="36" t="s">
        <v>195</v>
      </c>
      <c r="B440" s="40" t="s">
        <v>48</v>
      </c>
      <c r="C440" s="36">
        <v>55946.8753</v>
      </c>
      <c r="D440" s="36">
        <v>1E-4</v>
      </c>
      <c r="E440" s="27">
        <f>+(C440-C$7)/C$8</f>
        <v>7999.9094345179656</v>
      </c>
      <c r="F440" s="27">
        <f>ROUND(2*E440,0)/2</f>
        <v>8000</v>
      </c>
      <c r="G440" s="27">
        <f>+C440-(C$7+F440*C$8)</f>
        <v>-0.11070000000472646</v>
      </c>
      <c r="H440" s="27"/>
      <c r="I440" s="27"/>
      <c r="J440" s="27"/>
      <c r="K440" s="27"/>
      <c r="L440" s="27">
        <f>G440</f>
        <v>-0.11070000000472646</v>
      </c>
      <c r="N440" s="27"/>
      <c r="O440" s="27"/>
      <c r="P440" s="27"/>
      <c r="Q440" s="27">
        <f>+E$11+E$12*F440</f>
        <v>-0.1099822524782052</v>
      </c>
      <c r="R440" s="113">
        <f>C440-15018.5</f>
        <v>40928.3753</v>
      </c>
    </row>
    <row r="441" spans="1:23" x14ac:dyDescent="0.2">
      <c r="A441" s="75" t="s">
        <v>196</v>
      </c>
      <c r="B441" s="66" t="s">
        <v>48</v>
      </c>
      <c r="C441" s="67">
        <v>56309.899599999997</v>
      </c>
      <c r="D441" s="67">
        <v>1E-4</v>
      </c>
      <c r="E441" s="27">
        <f>+(C441-C$7)/C$8</f>
        <v>8296.9055566463758</v>
      </c>
      <c r="F441" s="27">
        <f>ROUND(2*E441,0)/2</f>
        <v>8297</v>
      </c>
      <c r="G441" s="27">
        <f>+C441-(C$7+F441*C$8)</f>
        <v>-0.11544000000139931</v>
      </c>
      <c r="H441" s="27"/>
      <c r="I441" s="27"/>
      <c r="J441" s="27"/>
      <c r="K441" s="27"/>
      <c r="L441" s="27">
        <f>G441</f>
        <v>-0.11544000000139931</v>
      </c>
      <c r="N441" s="27"/>
      <c r="O441" s="27"/>
      <c r="Q441" s="27">
        <f>+E$11+E$12*F441</f>
        <v>-0.11439514936832271</v>
      </c>
      <c r="R441" s="113">
        <f>C441-15018.5</f>
        <v>41291.399599999997</v>
      </c>
    </row>
    <row r="442" spans="1:23" x14ac:dyDescent="0.2">
      <c r="A442" s="24" t="s">
        <v>197</v>
      </c>
      <c r="B442" s="24" t="s">
        <v>48</v>
      </c>
      <c r="C442" s="25">
        <v>56322.1227</v>
      </c>
      <c r="D442" s="26"/>
      <c r="E442" s="27">
        <f>+(C442-C$7)/C$8</f>
        <v>8306.9054748347407</v>
      </c>
      <c r="F442" s="27">
        <f>ROUND(2*E442,0)/2</f>
        <v>8307</v>
      </c>
      <c r="G442" s="27">
        <f>+C442-(C$7+F442*C$8)</f>
        <v>-0.1155399999988731</v>
      </c>
      <c r="H442" s="27"/>
      <c r="I442" s="27"/>
      <c r="J442" s="27"/>
      <c r="K442" s="27"/>
      <c r="N442" s="27">
        <f>G442</f>
        <v>-0.1155399999988731</v>
      </c>
      <c r="O442" s="27"/>
      <c r="Q442" s="27">
        <f>+E$11+E$12*F442</f>
        <v>-0.11454373175519536</v>
      </c>
      <c r="R442" s="113">
        <f>C442-15018.5</f>
        <v>41303.6227</v>
      </c>
      <c r="W442" s="3">
        <v>1</v>
      </c>
    </row>
    <row r="443" spans="1:23" x14ac:dyDescent="0.2">
      <c r="A443" s="24" t="s">
        <v>198</v>
      </c>
      <c r="B443" s="24" t="s">
        <v>48</v>
      </c>
      <c r="C443" s="25">
        <v>56668.0334</v>
      </c>
      <c r="D443" s="26"/>
      <c r="E443" s="27">
        <f>+(C443-C$7)/C$8</f>
        <v>8589.9006806728194</v>
      </c>
      <c r="F443" s="27">
        <f>ROUND(2*E443,0)/2</f>
        <v>8590</v>
      </c>
      <c r="G443" s="27">
        <f>+C443-(C$7+F443*C$8)</f>
        <v>-0.12140000000363216</v>
      </c>
      <c r="H443" s="27"/>
      <c r="I443" s="27"/>
      <c r="J443" s="27"/>
      <c r="K443" s="27"/>
      <c r="N443" s="27">
        <f>G443</f>
        <v>-0.12140000000363216</v>
      </c>
      <c r="O443" s="27"/>
      <c r="Q443" s="27">
        <f>+E$11+E$12*F443</f>
        <v>-0.11874861330369116</v>
      </c>
      <c r="R443" s="113">
        <f>C443-15018.5</f>
        <v>41649.5334</v>
      </c>
      <c r="W443" s="3">
        <v>1</v>
      </c>
    </row>
    <row r="444" spans="1:23" x14ac:dyDescent="0.2">
      <c r="A444" s="76" t="s">
        <v>201</v>
      </c>
      <c r="B444" s="77" t="s">
        <v>48</v>
      </c>
      <c r="C444" s="76">
        <v>56706.533499999998</v>
      </c>
      <c r="D444" s="76">
        <v>8.6999999999999994E-3</v>
      </c>
      <c r="E444" s="27">
        <f>+(C444-C$7)/C$8</f>
        <v>8621.3982426860384</v>
      </c>
      <c r="F444" s="27">
        <f>ROUND(2*E444,0)/2</f>
        <v>8621.5</v>
      </c>
      <c r="G444" s="27">
        <f>+C444-(C$7+F444*C$8)</f>
        <v>-0.1243800000011106</v>
      </c>
      <c r="H444" s="27"/>
      <c r="I444" s="27"/>
      <c r="J444" s="27"/>
      <c r="K444" s="27"/>
      <c r="L444" s="27">
        <f>G444</f>
        <v>-0.1243800000011106</v>
      </c>
      <c r="N444" s="27"/>
      <c r="O444" s="27"/>
      <c r="Q444" s="27">
        <f>+E$11+E$12*F444</f>
        <v>-0.11921664782233998</v>
      </c>
      <c r="R444" s="113">
        <f>C444-15018.5</f>
        <v>41688.033499999998</v>
      </c>
    </row>
    <row r="445" spans="1:23" x14ac:dyDescent="0.2">
      <c r="A445" s="76" t="s">
        <v>201</v>
      </c>
      <c r="B445" s="77" t="s">
        <v>48</v>
      </c>
      <c r="C445" s="76">
        <v>56711.428800000002</v>
      </c>
      <c r="D445" s="76">
        <v>1.8E-3</v>
      </c>
      <c r="E445" s="27">
        <f>+(C445-C$7)/C$8</f>
        <v>8625.4031677465809</v>
      </c>
      <c r="F445" s="27">
        <f>ROUND(2*E445,0)/2</f>
        <v>8625.5</v>
      </c>
      <c r="G445" s="27">
        <f>+C445-(C$7+F445*C$8)</f>
        <v>-0.11836000000039348</v>
      </c>
      <c r="H445" s="27"/>
      <c r="I445" s="27"/>
      <c r="J445" s="27"/>
      <c r="K445" s="27"/>
      <c r="L445" s="27">
        <f>G445</f>
        <v>-0.11836000000039348</v>
      </c>
      <c r="N445" s="27"/>
      <c r="O445" s="27"/>
      <c r="Q445" s="27">
        <f>+E$11+E$12*F445</f>
        <v>-0.11927608077708904</v>
      </c>
      <c r="R445" s="113">
        <f>C445-15018.5</f>
        <v>41692.928800000002</v>
      </c>
    </row>
    <row r="446" spans="1:23" x14ac:dyDescent="0.2">
      <c r="A446" s="76" t="s">
        <v>201</v>
      </c>
      <c r="B446" s="77" t="s">
        <v>48</v>
      </c>
      <c r="C446" s="76">
        <v>56714.48</v>
      </c>
      <c r="D446" s="76">
        <v>2.0999999999999999E-3</v>
      </c>
      <c r="E446" s="27">
        <f>+(C446-C$7)/C$8</f>
        <v>8627.899404411286</v>
      </c>
      <c r="F446" s="27">
        <f>ROUND(2*E446,0)/2</f>
        <v>8628</v>
      </c>
      <c r="G446" s="27">
        <f>+C446-(C$7+F446*C$8)</f>
        <v>-0.12296000000060303</v>
      </c>
      <c r="H446" s="27"/>
      <c r="I446" s="27"/>
      <c r="J446" s="27"/>
      <c r="K446" s="27"/>
      <c r="L446" s="27">
        <f>G446</f>
        <v>-0.12296000000060303</v>
      </c>
      <c r="N446" s="27"/>
      <c r="O446" s="27"/>
      <c r="Q446" s="27">
        <f>+E$11+E$12*F446</f>
        <v>-0.1193132263738072</v>
      </c>
      <c r="R446" s="113">
        <f>C446-15018.5</f>
        <v>41695.980000000003</v>
      </c>
    </row>
    <row r="447" spans="1:23" x14ac:dyDescent="0.2">
      <c r="A447" s="57" t="s">
        <v>202</v>
      </c>
      <c r="B447" s="58" t="s">
        <v>48</v>
      </c>
      <c r="C447" s="59">
        <v>57121.506399999998</v>
      </c>
      <c r="D447" s="59">
        <v>2.7000000000000001E-3</v>
      </c>
      <c r="E447" s="27">
        <f>+(C447-C$7)/C$8</f>
        <v>8960.8943648144505</v>
      </c>
      <c r="F447" s="27">
        <f>ROUND(2*E447,0)/2</f>
        <v>8961</v>
      </c>
      <c r="G447" s="27">
        <f>+C447-(C$7+F447*C$8)</f>
        <v>-0.12911999999778345</v>
      </c>
      <c r="H447" s="27"/>
      <c r="I447" s="27"/>
      <c r="J447" s="27"/>
      <c r="K447" s="27"/>
      <c r="L447" s="27">
        <f>G447</f>
        <v>-0.12911999999778345</v>
      </c>
      <c r="N447" s="27"/>
      <c r="O447" s="27"/>
      <c r="Q447" s="27">
        <f>+E$11+E$12*F447</f>
        <v>-0.12426101985666624</v>
      </c>
      <c r="R447" s="113">
        <f>C447-15018.5</f>
        <v>42103.006399999998</v>
      </c>
    </row>
    <row r="448" spans="1:23" x14ac:dyDescent="0.2">
      <c r="A448" s="55" t="s">
        <v>203</v>
      </c>
      <c r="B448" s="56" t="s">
        <v>50</v>
      </c>
      <c r="C448" s="55">
        <v>57397.136899999998</v>
      </c>
      <c r="D448" s="55" t="s">
        <v>204</v>
      </c>
      <c r="E448" s="27">
        <f>+(C448-C$7)/C$8</f>
        <v>9186.3921886249082</v>
      </c>
      <c r="F448" s="27">
        <f>ROUND(2*E448,0)/2</f>
        <v>9186.5</v>
      </c>
      <c r="G448" s="27">
        <f>+C448-(C$7+F448*C$8)</f>
        <v>-0.13178000000334578</v>
      </c>
      <c r="H448" s="27"/>
      <c r="I448" s="27"/>
      <c r="J448" s="27"/>
      <c r="K448" s="27"/>
      <c r="L448" s="27">
        <f>G448</f>
        <v>-0.13178000000334578</v>
      </c>
      <c r="N448" s="27"/>
      <c r="O448" s="27"/>
      <c r="Q448" s="27">
        <f>+E$11+E$12*F448</f>
        <v>-0.12761155268064436</v>
      </c>
      <c r="R448" s="113">
        <f>C448-15018.5</f>
        <v>42378.636899999998</v>
      </c>
    </row>
    <row r="449" spans="1:18" x14ac:dyDescent="0.2">
      <c r="A449" s="48" t="s">
        <v>205</v>
      </c>
      <c r="B449" s="49" t="s">
        <v>48</v>
      </c>
      <c r="C449" s="48">
        <v>57446.637999999999</v>
      </c>
      <c r="D449" s="48">
        <v>1E-4</v>
      </c>
      <c r="E449" s="27">
        <f>+(C449-C$7)/C$8</f>
        <v>9226.889848812094</v>
      </c>
      <c r="F449" s="27">
        <f>ROUND(2*E449,0)/2</f>
        <v>9227</v>
      </c>
      <c r="G449" s="27">
        <f>+C449-(C$7+F449*C$8)</f>
        <v>-0.13464000000385568</v>
      </c>
      <c r="H449" s="27"/>
      <c r="I449" s="27"/>
      <c r="J449" s="27"/>
      <c r="K449" s="27"/>
      <c r="L449" s="27">
        <f>G449</f>
        <v>-0.13464000000385568</v>
      </c>
      <c r="N449" s="27"/>
      <c r="O449" s="27"/>
      <c r="Q449" s="27">
        <f>+E$11+E$12*F449</f>
        <v>-0.12821331134747857</v>
      </c>
      <c r="R449" s="113">
        <f>C449-15018.5</f>
        <v>42428.137999999999</v>
      </c>
    </row>
    <row r="450" spans="1:18" x14ac:dyDescent="0.2">
      <c r="A450" s="57" t="s">
        <v>202</v>
      </c>
      <c r="B450" s="58" t="s">
        <v>48</v>
      </c>
      <c r="C450" s="59">
        <v>57465.590700000001</v>
      </c>
      <c r="D450" s="59">
        <v>1.6000000000000001E-3</v>
      </c>
      <c r="E450" s="27">
        <f>+(C450-C$7)/C$8</f>
        <v>9242.3953629164225</v>
      </c>
      <c r="F450" s="27">
        <f>ROUND(2*E450,0)/2</f>
        <v>9242.5</v>
      </c>
      <c r="G450" s="27">
        <f>+C450-(C$7+F450*C$8)</f>
        <v>-0.12789999999949941</v>
      </c>
      <c r="H450" s="27"/>
      <c r="I450" s="27"/>
      <c r="J450" s="27"/>
      <c r="K450" s="27"/>
      <c r="L450" s="27">
        <f>G450</f>
        <v>-0.12789999999949941</v>
      </c>
      <c r="N450" s="27"/>
      <c r="O450" s="27"/>
      <c r="Q450" s="27">
        <f>+E$11+E$12*F450</f>
        <v>-0.12844361404713114</v>
      </c>
      <c r="R450" s="113">
        <f>C450-15018.5</f>
        <v>42447.090700000001</v>
      </c>
    </row>
    <row r="451" spans="1:18" x14ac:dyDescent="0.2">
      <c r="A451" s="60" t="s">
        <v>206</v>
      </c>
      <c r="B451" s="61" t="s">
        <v>48</v>
      </c>
      <c r="C451" s="60">
        <v>57798.659699999997</v>
      </c>
      <c r="D451" s="60">
        <v>1E-4</v>
      </c>
      <c r="E451" s="27">
        <f>+(C451-C$7)/C$8</f>
        <v>9514.8845637803497</v>
      </c>
      <c r="F451" s="27">
        <f>ROUND(2*E451,0)/2</f>
        <v>9515</v>
      </c>
      <c r="G451" s="27">
        <f>+C451-(C$7+F451*C$8)</f>
        <v>-0.14110000000073342</v>
      </c>
      <c r="H451" s="27"/>
      <c r="I451" s="27"/>
      <c r="J451" s="27"/>
      <c r="K451" s="27"/>
      <c r="L451" s="27">
        <f>G451</f>
        <v>-0.14110000000073342</v>
      </c>
      <c r="N451" s="27"/>
      <c r="O451" s="27"/>
      <c r="Q451" s="27">
        <f>+E$11+E$12*F451</f>
        <v>-0.13249248408941069</v>
      </c>
      <c r="R451" s="113">
        <f>C451-15018.5</f>
        <v>42780.159699999997</v>
      </c>
    </row>
    <row r="452" spans="1:18" x14ac:dyDescent="0.2">
      <c r="A452" s="55" t="s">
        <v>207</v>
      </c>
      <c r="B452" s="62" t="s">
        <v>50</v>
      </c>
      <c r="C452" s="63">
        <v>57838.3868</v>
      </c>
      <c r="D452" s="63">
        <v>2.3E-3</v>
      </c>
      <c r="E452" s="27">
        <f>+(C452-C$7)/C$8</f>
        <v>9547.3859545781797</v>
      </c>
      <c r="F452" s="27">
        <f>ROUND(2*E452,0)/2</f>
        <v>9547.5</v>
      </c>
      <c r="G452" s="27">
        <f>+C452-(C$7+F452*C$8)</f>
        <v>-0.13940000000002328</v>
      </c>
      <c r="H452" s="27"/>
      <c r="I452" s="27"/>
      <c r="J452" s="27"/>
      <c r="K452" s="27"/>
      <c r="L452" s="27">
        <f>G452</f>
        <v>-0.13940000000002328</v>
      </c>
      <c r="N452" s="27"/>
      <c r="O452" s="27"/>
      <c r="Q452" s="27">
        <f>+E$11+E$12*F452</f>
        <v>-0.13297537684674679</v>
      </c>
      <c r="R452" s="113">
        <f>C452-15018.5</f>
        <v>42819.8868</v>
      </c>
    </row>
    <row r="453" spans="1:18" x14ac:dyDescent="0.2">
      <c r="A453" s="60" t="s">
        <v>208</v>
      </c>
      <c r="B453" s="64" t="s">
        <v>48</v>
      </c>
      <c r="C453" s="60">
        <v>58079.7886</v>
      </c>
      <c r="D453" s="60">
        <v>1E-4</v>
      </c>
      <c r="E453" s="27">
        <f>+(C453-C$7)/C$8</f>
        <v>9744.8807186334179</v>
      </c>
      <c r="F453" s="27">
        <f>ROUND(2*E453,0)/2</f>
        <v>9745</v>
      </c>
      <c r="G453" s="27">
        <f>+C453-(C$7+F453*C$8)</f>
        <v>-0.14579999999841675</v>
      </c>
      <c r="H453" s="27"/>
      <c r="I453" s="27"/>
      <c r="J453" s="27"/>
      <c r="K453" s="27"/>
      <c r="L453" s="27">
        <f>G453</f>
        <v>-0.14579999999841675</v>
      </c>
      <c r="N453" s="27"/>
      <c r="O453" s="27"/>
      <c r="Q453" s="27">
        <f>+E$11+E$12*F453</f>
        <v>-0.1359098789874815</v>
      </c>
      <c r="R453" s="113">
        <f>C453-15018.5</f>
        <v>43061.2886</v>
      </c>
    </row>
    <row r="454" spans="1:18" x14ac:dyDescent="0.2">
      <c r="A454" s="65" t="s">
        <v>210</v>
      </c>
      <c r="B454" s="66" t="s">
        <v>48</v>
      </c>
      <c r="C454" s="67">
        <v>58183.683599999997</v>
      </c>
      <c r="D454" s="67">
        <v>2.9999999999999997E-4</v>
      </c>
      <c r="E454" s="27">
        <f>+(C454-C$7)/C$8</f>
        <v>9829.8789187774037</v>
      </c>
      <c r="F454" s="27">
        <f>ROUND(2*E454,0)/2</f>
        <v>9830</v>
      </c>
      <c r="G454" s="27">
        <f>+C454-(C$7+F454*C$8)</f>
        <v>-0.14800000000104774</v>
      </c>
      <c r="H454" s="27"/>
      <c r="I454" s="27"/>
      <c r="J454" s="27"/>
      <c r="K454" s="27"/>
      <c r="L454" s="27">
        <f>G454</f>
        <v>-0.14800000000104774</v>
      </c>
      <c r="N454" s="27"/>
      <c r="O454" s="27"/>
      <c r="Q454" s="27">
        <f>+E$11+E$12*F454</f>
        <v>-0.13717282927589897</v>
      </c>
      <c r="R454" s="113">
        <f>C454-15018.5</f>
        <v>43165.183599999997</v>
      </c>
    </row>
    <row r="455" spans="1:18" x14ac:dyDescent="0.2">
      <c r="A455" s="65" t="s">
        <v>210</v>
      </c>
      <c r="B455" s="66" t="s">
        <v>48</v>
      </c>
      <c r="C455" s="67">
        <v>58216.686800000003</v>
      </c>
      <c r="D455" s="67">
        <v>1E-4</v>
      </c>
      <c r="E455" s="27">
        <f>+(C455-C$7)/C$8</f>
        <v>9856.8793769225758</v>
      </c>
      <c r="F455" s="27">
        <f>ROUND(2*E455,0)/2</f>
        <v>9857</v>
      </c>
      <c r="G455" s="27">
        <f>+C455-(C$7+F455*C$8)</f>
        <v>-0.14743999999336665</v>
      </c>
      <c r="H455" s="27"/>
      <c r="I455" s="27"/>
      <c r="J455" s="27"/>
      <c r="K455" s="27"/>
      <c r="L455" s="27">
        <f>G455</f>
        <v>-0.14743999999336665</v>
      </c>
      <c r="N455" s="27"/>
      <c r="O455" s="27"/>
      <c r="Q455" s="27">
        <f>+E$11+E$12*F455</f>
        <v>-0.13757400172045511</v>
      </c>
      <c r="R455" s="113">
        <f>C455-15018.5</f>
        <v>43198.186800000003</v>
      </c>
    </row>
    <row r="456" spans="1:18" x14ac:dyDescent="0.2">
      <c r="A456" s="65" t="s">
        <v>210</v>
      </c>
      <c r="B456" s="66" t="s">
        <v>48</v>
      </c>
      <c r="C456" s="67">
        <v>58226.464899999999</v>
      </c>
      <c r="D456" s="67">
        <v>1E-4</v>
      </c>
      <c r="E456" s="27">
        <f>+(C456-C$7)/C$8</f>
        <v>9864.8790005890423</v>
      </c>
      <c r="F456" s="27">
        <f>ROUND(2*E456,0)/2</f>
        <v>9865</v>
      </c>
      <c r="G456" s="27">
        <f>+C456-(C$7+F456*C$8)</f>
        <v>-0.14790000000357395</v>
      </c>
      <c r="H456" s="27"/>
      <c r="I456" s="27"/>
      <c r="J456" s="27"/>
      <c r="K456" s="27"/>
      <c r="L456" s="27">
        <f>G456</f>
        <v>-0.14790000000357395</v>
      </c>
      <c r="N456" s="27"/>
      <c r="O456" s="27"/>
      <c r="Q456" s="27">
        <f>+E$11+E$12*F456</f>
        <v>-0.13769286762995323</v>
      </c>
      <c r="R456" s="113">
        <f>C456-15018.5</f>
        <v>43207.964899999999</v>
      </c>
    </row>
    <row r="457" spans="1:18" x14ac:dyDescent="0.2">
      <c r="A457" s="55" t="s">
        <v>209</v>
      </c>
      <c r="B457" s="56" t="s">
        <v>48</v>
      </c>
      <c r="C457" s="55">
        <v>58415.9234</v>
      </c>
      <c r="D457" s="55">
        <v>1E-4</v>
      </c>
      <c r="E457" s="27">
        <f>+(C457-C$7)/C$8</f>
        <v>10019.878100661037</v>
      </c>
      <c r="F457" s="27">
        <f>ROUND(2*E457,0)/2</f>
        <v>10020</v>
      </c>
      <c r="G457" s="27">
        <f>+C457-(C$7+F457*C$8)</f>
        <v>-0.14900000000488944</v>
      </c>
      <c r="H457" s="27"/>
      <c r="I457" s="27"/>
      <c r="J457" s="27"/>
      <c r="K457" s="27"/>
      <c r="L457" s="27">
        <f>G457</f>
        <v>-0.14900000000488944</v>
      </c>
      <c r="N457" s="27"/>
      <c r="O457" s="27"/>
      <c r="Q457" s="27">
        <f>+E$11+E$12*F457</f>
        <v>-0.13999589462647921</v>
      </c>
      <c r="R457" s="113">
        <f>C457-15018.5</f>
        <v>43397.4234</v>
      </c>
    </row>
    <row r="458" spans="1:18" x14ac:dyDescent="0.2">
      <c r="A458" s="55" t="s">
        <v>209</v>
      </c>
      <c r="B458" s="56" t="s">
        <v>48</v>
      </c>
      <c r="C458" s="55">
        <v>58470.926099999997</v>
      </c>
      <c r="D458" s="55">
        <v>1E-4</v>
      </c>
      <c r="E458" s="27">
        <f>+(C458-C$7)/C$8</f>
        <v>10064.876709863209</v>
      </c>
      <c r="F458" s="27">
        <f>ROUND(2*E458,0)/2</f>
        <v>10065</v>
      </c>
      <c r="G458" s="27">
        <f>+C458-(C$7+F458*C$8)</f>
        <v>-0.15070000000559958</v>
      </c>
      <c r="H458" s="27"/>
      <c r="I458" s="27"/>
      <c r="J458" s="27"/>
      <c r="K458" s="27"/>
      <c r="L458" s="27">
        <f>G458</f>
        <v>-0.15070000000559958</v>
      </c>
      <c r="N458" s="27"/>
      <c r="O458" s="27"/>
      <c r="Q458" s="27">
        <f>+E$11+E$12*F458</f>
        <v>-0.1406645153674061</v>
      </c>
      <c r="R458" s="113">
        <f>C458-15018.5</f>
        <v>43452.426099999997</v>
      </c>
    </row>
    <row r="459" spans="1:18" x14ac:dyDescent="0.2">
      <c r="A459" s="65" t="s">
        <v>211</v>
      </c>
      <c r="B459" s="66" t="s">
        <v>48</v>
      </c>
      <c r="C459" s="67">
        <v>58539.375599999999</v>
      </c>
      <c r="D459" s="67">
        <v>1E-4</v>
      </c>
      <c r="E459" s="27">
        <f>+(C459-C$7)/C$8</f>
        <v>10120.876366254335</v>
      </c>
      <c r="F459" s="27">
        <f>ROUND(2*E459,0)/2</f>
        <v>10121</v>
      </c>
      <c r="G459" s="27">
        <f>+C459-(C$7+F459*C$8)</f>
        <v>-0.15112000000226544</v>
      </c>
      <c r="H459" s="27"/>
      <c r="I459" s="27"/>
      <c r="J459" s="27"/>
      <c r="K459" s="27"/>
      <c r="L459" s="27">
        <f>G459</f>
        <v>-0.15112000000226544</v>
      </c>
      <c r="N459" s="27"/>
      <c r="O459" s="27"/>
      <c r="Q459" s="27">
        <f>+E$11+E$12*F459</f>
        <v>-0.1414965767338929</v>
      </c>
      <c r="R459" s="113">
        <f>C459-15018.5</f>
        <v>43520.875599999999</v>
      </c>
    </row>
    <row r="460" spans="1:18" x14ac:dyDescent="0.2">
      <c r="A460" s="65" t="s">
        <v>214</v>
      </c>
      <c r="B460" s="66" t="s">
        <v>48</v>
      </c>
      <c r="C460" s="67">
        <v>58540.593000000001</v>
      </c>
      <c r="D460" s="67" t="s">
        <v>38</v>
      </c>
      <c r="E460" s="27">
        <f>+(C460-C$7)/C$8</f>
        <v>10121.872341121802</v>
      </c>
      <c r="F460" s="27">
        <f>ROUND(2*E460,0)/2</f>
        <v>10122</v>
      </c>
      <c r="G460" s="27">
        <f>+C460-(C$7+F460*C$8)</f>
        <v>-0.15604000000166707</v>
      </c>
      <c r="H460" s="27"/>
      <c r="I460" s="27"/>
      <c r="J460" s="27"/>
      <c r="K460" s="27"/>
      <c r="L460" s="27">
        <f>G460</f>
        <v>-0.15604000000166707</v>
      </c>
      <c r="N460" s="27"/>
      <c r="O460" s="27"/>
      <c r="Q460" s="27">
        <f>+E$11+E$12*F460</f>
        <v>-0.14151143497258017</v>
      </c>
      <c r="R460" s="113">
        <f>C460-15018.5</f>
        <v>43522.093000000001</v>
      </c>
    </row>
    <row r="461" spans="1:18" x14ac:dyDescent="0.2">
      <c r="A461" s="65" t="s">
        <v>211</v>
      </c>
      <c r="B461" s="66" t="s">
        <v>48</v>
      </c>
      <c r="C461" s="67">
        <v>58545.488100000002</v>
      </c>
      <c r="D461" s="67">
        <v>2.0000000000000001E-4</v>
      </c>
      <c r="E461" s="27">
        <f>+(C461-C$7)/C$8</f>
        <v>10125.87710255907</v>
      </c>
      <c r="F461" s="27">
        <f>ROUND(2*E461,0)/2</f>
        <v>10126</v>
      </c>
      <c r="G461" s="27">
        <f>+C461-(C$7+F461*C$8)</f>
        <v>-0.15021999999589752</v>
      </c>
      <c r="H461" s="27"/>
      <c r="I461" s="27"/>
      <c r="J461" s="27"/>
      <c r="K461" s="27"/>
      <c r="L461" s="27">
        <f>G461</f>
        <v>-0.15021999999589752</v>
      </c>
      <c r="N461" s="27"/>
      <c r="O461" s="27"/>
      <c r="Q461" s="27">
        <f>+E$11+E$12*F461</f>
        <v>-0.14157086792732923</v>
      </c>
      <c r="R461" s="113">
        <f>C461-15018.5</f>
        <v>43526.988100000002</v>
      </c>
    </row>
    <row r="462" spans="1:18" x14ac:dyDescent="0.2">
      <c r="A462" s="65" t="s">
        <v>211</v>
      </c>
      <c r="B462" s="66" t="s">
        <v>48</v>
      </c>
      <c r="C462" s="67">
        <v>58562.599499999997</v>
      </c>
      <c r="D462" s="67">
        <v>1E-4</v>
      </c>
      <c r="E462" s="27">
        <f>+(C462-C$7)/C$8</f>
        <v>10139.876218993386</v>
      </c>
      <c r="F462" s="27">
        <f>ROUND(2*E462,0)/2</f>
        <v>10140</v>
      </c>
      <c r="G462" s="27">
        <f>+C462-(C$7+F462*C$8)</f>
        <v>-0.15130000000499422</v>
      </c>
      <c r="H462" s="27"/>
      <c r="I462" s="27"/>
      <c r="J462" s="27"/>
      <c r="K462" s="27"/>
      <c r="L462" s="27">
        <f>G462</f>
        <v>-0.15130000000499422</v>
      </c>
      <c r="N462" s="27"/>
      <c r="O462" s="27"/>
      <c r="Q462" s="27">
        <f>+E$11+E$12*F462</f>
        <v>-0.14177888326895091</v>
      </c>
      <c r="R462" s="113">
        <f>C462-15018.5</f>
        <v>43544.099499999997</v>
      </c>
    </row>
    <row r="463" spans="1:18" x14ac:dyDescent="0.2">
      <c r="A463" s="65" t="s">
        <v>211</v>
      </c>
      <c r="B463" s="66" t="s">
        <v>48</v>
      </c>
      <c r="C463" s="67">
        <v>58567.487800000003</v>
      </c>
      <c r="D463" s="67">
        <v>1E-4</v>
      </c>
      <c r="E463" s="27">
        <f>+(C463-C$7)/C$8</f>
        <v>10143.875417239349</v>
      </c>
      <c r="F463" s="27">
        <f>ROUND(2*E463,0)/2</f>
        <v>10144</v>
      </c>
      <c r="G463" s="27">
        <f>+C463-(C$7+F463*C$8)</f>
        <v>-0.15227999999478925</v>
      </c>
      <c r="H463" s="27"/>
      <c r="I463" s="27"/>
      <c r="J463" s="27"/>
      <c r="K463" s="27"/>
      <c r="L463" s="27">
        <f>G463</f>
        <v>-0.15227999999478925</v>
      </c>
      <c r="N463" s="27"/>
      <c r="O463" s="27"/>
      <c r="Q463" s="27">
        <f>+E$11+E$12*F463</f>
        <v>-0.14183831622369997</v>
      </c>
      <c r="R463" s="113">
        <f>C463-15018.5</f>
        <v>43548.987800000003</v>
      </c>
    </row>
    <row r="464" spans="1:18" x14ac:dyDescent="0.2">
      <c r="A464" s="65" t="s">
        <v>211</v>
      </c>
      <c r="B464" s="66" t="s">
        <v>48</v>
      </c>
      <c r="C464" s="67">
        <v>58572.377200000003</v>
      </c>
      <c r="D464" s="67">
        <v>1E-4</v>
      </c>
      <c r="E464" s="27">
        <f>+(C464-C$7)/C$8</f>
        <v>10147.875515413314</v>
      </c>
      <c r="F464" s="27">
        <f>ROUND(2*E464,0)/2</f>
        <v>10148</v>
      </c>
      <c r="G464" s="27">
        <f>+C464-(C$7+F464*C$8)</f>
        <v>-0.15215999999782071</v>
      </c>
      <c r="H464" s="27"/>
      <c r="I464" s="27"/>
      <c r="J464" s="27"/>
      <c r="K464" s="27"/>
      <c r="L464" s="27">
        <f>G464</f>
        <v>-0.15215999999782071</v>
      </c>
      <c r="N464" s="27"/>
      <c r="O464" s="27"/>
      <c r="Q464" s="27">
        <f>+E$11+E$12*F464</f>
        <v>-0.14189774917844902</v>
      </c>
      <c r="R464" s="113">
        <f>C464-15018.5</f>
        <v>43553.877200000003</v>
      </c>
    </row>
    <row r="465" spans="1:23" x14ac:dyDescent="0.2">
      <c r="A465" s="68" t="s">
        <v>212</v>
      </c>
      <c r="B465" s="69" t="s">
        <v>48</v>
      </c>
      <c r="C465" s="70">
        <v>58838.839800000002</v>
      </c>
      <c r="D465" s="70">
        <v>2.0000000000000001E-4</v>
      </c>
      <c r="E465" s="27">
        <f>+(C465-C$7)/C$8</f>
        <v>10365.872930165588</v>
      </c>
      <c r="F465" s="27">
        <f>ROUND(2*E465,0)/2</f>
        <v>10366</v>
      </c>
      <c r="G465" s="27">
        <f>+C465-(C$7+F465*C$8)</f>
        <v>-0.15531999999802792</v>
      </c>
      <c r="H465" s="27"/>
      <c r="I465" s="27"/>
      <c r="J465" s="27"/>
      <c r="K465" s="27"/>
      <c r="L465" s="27">
        <f>G465</f>
        <v>-0.15531999999802792</v>
      </c>
      <c r="N465" s="27"/>
      <c r="O465" s="27"/>
      <c r="Q465" s="27">
        <f>+E$11+E$12*F465</f>
        <v>-0.14513684521227266</v>
      </c>
      <c r="R465" s="113">
        <f>C465-15018.5</f>
        <v>43820.339800000002</v>
      </c>
    </row>
    <row r="466" spans="1:23" x14ac:dyDescent="0.2">
      <c r="A466" s="68" t="s">
        <v>213</v>
      </c>
      <c r="B466" s="69" t="s">
        <v>48</v>
      </c>
      <c r="C466" s="70">
        <v>58935.402399999999</v>
      </c>
      <c r="D466" s="70">
        <v>2.0000000000000001E-4</v>
      </c>
      <c r="E466" s="27">
        <f>+(C466-C$7)/C$8</f>
        <v>10444.872373846454</v>
      </c>
      <c r="F466" s="27">
        <f>ROUND(2*E466,0)/2</f>
        <v>10445</v>
      </c>
      <c r="G466" s="27">
        <f>+C466-(C$7+F466*C$8)</f>
        <v>-0.15600000000267755</v>
      </c>
      <c r="H466" s="27"/>
      <c r="I466" s="27"/>
      <c r="J466" s="27"/>
      <c r="K466" s="27"/>
      <c r="L466" s="27">
        <f>G466</f>
        <v>-0.15600000000267755</v>
      </c>
      <c r="N466" s="27"/>
      <c r="O466" s="27"/>
      <c r="Q466" s="27">
        <f>+E$11+E$12*F466</f>
        <v>-0.14631064606856656</v>
      </c>
      <c r="R466" s="113">
        <f>C466-15018.5</f>
        <v>43916.902399999999</v>
      </c>
    </row>
    <row r="467" spans="1:23" x14ac:dyDescent="0.2">
      <c r="A467" s="68" t="s">
        <v>213</v>
      </c>
      <c r="B467" s="69" t="s">
        <v>48</v>
      </c>
      <c r="C467" s="70">
        <v>58975.738499999999</v>
      </c>
      <c r="D467" s="70">
        <v>4.0000000000000002E-4</v>
      </c>
      <c r="E467" s="27">
        <f>+(C467-C$7)/C$8</f>
        <v>10477.871997512926</v>
      </c>
      <c r="F467" s="27">
        <f>ROUND(2*E467,0)/2</f>
        <v>10478</v>
      </c>
      <c r="G467" s="27">
        <f>+C467-(C$7+F467*C$8)</f>
        <v>-0.15645999999833293</v>
      </c>
      <c r="H467" s="27"/>
      <c r="I467" s="27"/>
      <c r="J467" s="27"/>
      <c r="K467" s="27"/>
      <c r="L467" s="27">
        <f>G467</f>
        <v>-0.15645999999833293</v>
      </c>
      <c r="N467" s="27"/>
      <c r="O467" s="27"/>
      <c r="Q467" s="27">
        <f>+E$11+E$12*F467</f>
        <v>-0.14680096794524627</v>
      </c>
      <c r="R467" s="113">
        <f>C467-15018.5</f>
        <v>43957.238499999999</v>
      </c>
    </row>
    <row r="468" spans="1:23" ht="12" customHeight="1" x14ac:dyDescent="0.2">
      <c r="A468" s="65" t="s">
        <v>1622</v>
      </c>
      <c r="B468" s="66" t="s">
        <v>48</v>
      </c>
      <c r="C468" s="67">
        <v>59157.861799999999</v>
      </c>
      <c r="D468" s="67">
        <v>1E-4</v>
      </c>
      <c r="E468" s="27">
        <f>+(C468-C$7)/C$8</f>
        <v>10626.870050395966</v>
      </c>
      <c r="F468" s="27">
        <f>ROUND(2*E468,0)/2</f>
        <v>10627</v>
      </c>
      <c r="G468" s="27">
        <f>+C468-(C$7+F468*C$8)</f>
        <v>-0.15884000000369269</v>
      </c>
      <c r="H468" s="27"/>
      <c r="I468" s="27"/>
      <c r="J468" s="27"/>
      <c r="K468" s="27"/>
      <c r="L468" s="27">
        <f>G468</f>
        <v>-0.15884000000369269</v>
      </c>
      <c r="N468" s="27"/>
      <c r="O468" s="27"/>
      <c r="Q468" s="27">
        <f>+E$11+E$12*F468</f>
        <v>-0.14901484550964866</v>
      </c>
      <c r="R468" s="113">
        <f>C468-15018.5</f>
        <v>44139.361799999999</v>
      </c>
    </row>
    <row r="469" spans="1:23" ht="12" customHeight="1" x14ac:dyDescent="0.2">
      <c r="A469" s="65" t="s">
        <v>1622</v>
      </c>
      <c r="B469" s="66" t="s">
        <v>48</v>
      </c>
      <c r="C469" s="67">
        <v>59157.861900000004</v>
      </c>
      <c r="D469" s="67">
        <v>2.0000000000000001E-4</v>
      </c>
      <c r="E469" s="27">
        <f>+(C469-C$7)/C$8</f>
        <v>10626.870132207609</v>
      </c>
      <c r="F469" s="27">
        <f>ROUND(2*E469,0)/2</f>
        <v>10627</v>
      </c>
      <c r="G469" s="27">
        <f>+C469-(C$7+F469*C$8)</f>
        <v>-0.15873999999894295</v>
      </c>
      <c r="H469" s="27"/>
      <c r="I469" s="27"/>
      <c r="J469" s="27"/>
      <c r="K469" s="27"/>
      <c r="L469" s="27">
        <f>G469</f>
        <v>-0.15873999999894295</v>
      </c>
      <c r="N469" s="27"/>
      <c r="O469" s="27"/>
      <c r="Q469" s="27">
        <f>+E$11+E$12*F469</f>
        <v>-0.14901484550964866</v>
      </c>
      <c r="R469" s="113">
        <f>C469-15018.5</f>
        <v>44139.361900000004</v>
      </c>
    </row>
    <row r="470" spans="1:23" ht="12" customHeight="1" x14ac:dyDescent="0.2">
      <c r="A470" s="118" t="s">
        <v>1624</v>
      </c>
      <c r="B470" s="116" t="s">
        <v>48</v>
      </c>
      <c r="C470" s="117">
        <v>59259.313000000002</v>
      </c>
      <c r="D470" s="118">
        <v>2.9999999999999997E-4</v>
      </c>
      <c r="E470" s="27">
        <f>+(C470-C$7)/C$8</f>
        <v>10709.868937757708</v>
      </c>
      <c r="F470" s="27">
        <f>ROUND(2*E470,0)/2</f>
        <v>10710</v>
      </c>
      <c r="G470" s="27">
        <f>+C470-(C$7+F470*C$8)</f>
        <v>-0.16019999999844003</v>
      </c>
      <c r="H470" s="27"/>
      <c r="I470" s="27"/>
      <c r="J470" s="27"/>
      <c r="K470" s="27"/>
      <c r="L470" s="27">
        <f>G470</f>
        <v>-0.16019999999844003</v>
      </c>
      <c r="N470" s="27"/>
      <c r="O470" s="27"/>
      <c r="Q470" s="27">
        <f>+E$11+E$12*F470</f>
        <v>-0.15024807932069162</v>
      </c>
      <c r="R470" s="113">
        <f>C470-15018.5</f>
        <v>44240.813000000002</v>
      </c>
    </row>
    <row r="471" spans="1:23" ht="12" customHeight="1" x14ac:dyDescent="0.2">
      <c r="A471" s="118" t="s">
        <v>1624</v>
      </c>
      <c r="B471" s="116" t="s">
        <v>48</v>
      </c>
      <c r="C471" s="117">
        <v>59260.535499999998</v>
      </c>
      <c r="D471" s="118">
        <v>2.9999999999999997E-4</v>
      </c>
      <c r="E471" s="27">
        <f>+(C471-C$7)/C$8</f>
        <v>10710.869085018652</v>
      </c>
      <c r="F471" s="27">
        <f>ROUND(2*E471,0)/2</f>
        <v>10711</v>
      </c>
      <c r="G471" s="27">
        <f>+C471-(C$7+F471*C$8)</f>
        <v>-0.16002000000298722</v>
      </c>
      <c r="H471" s="27"/>
      <c r="I471" s="27"/>
      <c r="J471" s="27"/>
      <c r="K471" s="27"/>
      <c r="L471" s="27">
        <f>G471</f>
        <v>-0.16002000000298722</v>
      </c>
      <c r="N471" s="27"/>
      <c r="O471" s="27"/>
      <c r="Q471" s="27">
        <f>+E$11+E$12*F471</f>
        <v>-0.15026293755937886</v>
      </c>
      <c r="R471" s="113">
        <f>C471-15018.5</f>
        <v>44242.035499999998</v>
      </c>
    </row>
    <row r="472" spans="1:23" ht="12" customHeight="1" x14ac:dyDescent="0.2">
      <c r="A472" s="65" t="s">
        <v>1623</v>
      </c>
      <c r="B472" s="66" t="s">
        <v>48</v>
      </c>
      <c r="C472" s="67">
        <v>59309.4274</v>
      </c>
      <c r="D472" s="67">
        <v>1E-4</v>
      </c>
      <c r="E472" s="27">
        <f>+(C472-C$7)/C$8</f>
        <v>10750.868348713921</v>
      </c>
      <c r="F472" s="27">
        <f>ROUND(2*E472,0)/2</f>
        <v>10751</v>
      </c>
      <c r="G472" s="27">
        <f>+C472-(C$7+F472*C$8)</f>
        <v>-0.16092000000207918</v>
      </c>
      <c r="H472" s="27"/>
      <c r="I472" s="27"/>
      <c r="J472" s="27"/>
      <c r="K472" s="27"/>
      <c r="L472" s="27">
        <f>G472</f>
        <v>-0.16092000000207918</v>
      </c>
      <c r="N472" s="27"/>
      <c r="O472" s="27"/>
      <c r="Q472" s="27">
        <f>+E$11+E$12*F472</f>
        <v>-0.15085726710686945</v>
      </c>
      <c r="R472" s="113">
        <f>C472-15018.5</f>
        <v>44290.9274</v>
      </c>
    </row>
    <row r="473" spans="1:23" ht="12" customHeight="1" x14ac:dyDescent="0.2">
      <c r="A473" s="65" t="s">
        <v>1623</v>
      </c>
      <c r="B473" s="66" t="s">
        <v>48</v>
      </c>
      <c r="C473" s="67">
        <v>59320.428099999997</v>
      </c>
      <c r="D473" s="67">
        <v>1E-4</v>
      </c>
      <c r="E473" s="27">
        <f>+(C473-C$7)/C$8</f>
        <v>10759.868201452973</v>
      </c>
      <c r="F473" s="27">
        <f>ROUND(2*E473,0)/2</f>
        <v>10760</v>
      </c>
      <c r="G473" s="27">
        <f>+C473-(C$7+F473*C$8)</f>
        <v>-0.16110000000480795</v>
      </c>
      <c r="H473" s="27"/>
      <c r="I473" s="27"/>
      <c r="J473" s="27"/>
      <c r="K473" s="27"/>
      <c r="L473" s="27">
        <f>G473</f>
        <v>-0.16110000000480795</v>
      </c>
      <c r="N473" s="27"/>
      <c r="O473" s="27"/>
      <c r="Q473" s="27">
        <f>+E$11+E$12*F473</f>
        <v>-0.15099099125505483</v>
      </c>
      <c r="R473" s="113">
        <f>C473-15018.5</f>
        <v>44301.928099999997</v>
      </c>
    </row>
    <row r="474" spans="1:23" ht="12" customHeight="1" x14ac:dyDescent="0.2">
      <c r="A474" s="118" t="s">
        <v>1625</v>
      </c>
      <c r="B474" s="116" t="s">
        <v>48</v>
      </c>
      <c r="C474" s="117">
        <v>59683.453099999999</v>
      </c>
      <c r="D474" s="118">
        <v>1E-4</v>
      </c>
      <c r="E474" s="27">
        <f>+(C474-C$7)/C$8</f>
        <v>11056.864896262843</v>
      </c>
      <c r="F474" s="27">
        <f>ROUND(2*E474,0)/2</f>
        <v>11057</v>
      </c>
      <c r="G474" s="27">
        <f>+C474-(C$7+F474*C$8)</f>
        <v>-0.16513999999733642</v>
      </c>
      <c r="H474" s="27"/>
      <c r="I474" s="27"/>
      <c r="J474" s="27"/>
      <c r="K474" s="27"/>
      <c r="L474" s="27">
        <f>G474</f>
        <v>-0.16513999999733642</v>
      </c>
      <c r="N474" s="27"/>
      <c r="O474" s="27"/>
      <c r="Q474" s="27">
        <f>+E$11+E$12*F474</f>
        <v>-0.15540388814517234</v>
      </c>
      <c r="R474" s="113">
        <f>C474-15018.5</f>
        <v>44664.953099999999</v>
      </c>
    </row>
    <row r="475" spans="1:23" ht="12" customHeight="1" x14ac:dyDescent="0.2">
      <c r="A475" s="24"/>
      <c r="B475" s="24"/>
      <c r="C475" s="25"/>
      <c r="D475" s="26"/>
      <c r="E475" s="27"/>
      <c r="F475" s="27"/>
      <c r="G475" s="27"/>
      <c r="H475" s="27"/>
      <c r="I475" s="27"/>
      <c r="J475" s="27"/>
      <c r="K475" s="27"/>
      <c r="N475" s="27"/>
      <c r="O475" s="27"/>
      <c r="Q475" s="27"/>
      <c r="R475" s="113"/>
      <c r="W475" s="3"/>
    </row>
    <row r="476" spans="1:23" ht="12" customHeight="1" x14ac:dyDescent="0.2"/>
  </sheetData>
  <sheetProtection selectLockedCells="1" selectUnlockedCells="1"/>
  <sortState xmlns:xlrd2="http://schemas.microsoft.com/office/spreadsheetml/2017/richdata2" ref="A21:AF475">
    <sortCondition ref="C21:C475"/>
  </sortState>
  <mergeCells count="1">
    <mergeCell ref="Y3:Z3"/>
  </mergeCells>
  <hyperlinks>
    <hyperlink ref="S51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2"/>
  <sheetViews>
    <sheetView topLeftCell="A386" workbookViewId="0">
      <selection activeCell="A263" sqref="A263:C432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8" t="s">
        <v>257</v>
      </c>
      <c r="I1" s="79" t="s">
        <v>258</v>
      </c>
      <c r="J1" s="80" t="s">
        <v>40</v>
      </c>
    </row>
    <row r="2" spans="1:16" x14ac:dyDescent="0.2">
      <c r="I2" s="81" t="s">
        <v>259</v>
      </c>
      <c r="J2" s="82" t="s">
        <v>39</v>
      </c>
    </row>
    <row r="3" spans="1:16" x14ac:dyDescent="0.2">
      <c r="A3" s="83" t="s">
        <v>260</v>
      </c>
      <c r="I3" s="81" t="s">
        <v>233</v>
      </c>
      <c r="J3" s="82" t="s">
        <v>37</v>
      </c>
    </row>
    <row r="4" spans="1:16" x14ac:dyDescent="0.2">
      <c r="I4" s="81" t="s">
        <v>261</v>
      </c>
      <c r="J4" s="82" t="s">
        <v>37</v>
      </c>
    </row>
    <row r="5" spans="1:16" x14ac:dyDescent="0.2">
      <c r="I5" s="84" t="s">
        <v>204</v>
      </c>
      <c r="J5" s="85" t="s">
        <v>38</v>
      </c>
    </row>
    <row r="11" spans="1:16" ht="12.75" customHeight="1" x14ac:dyDescent="0.2">
      <c r="A11" s="26" t="str">
        <f t="shared" ref="A11:A74" si="0">P11</f>
        <v>IBVS 221 </v>
      </c>
      <c r="B11" s="3" t="str">
        <f t="shared" ref="B11:B74" si="1">IF(H11=INT(H11),"I","II")</f>
        <v>I</v>
      </c>
      <c r="C11" s="26">
        <f t="shared" ref="C11:C74" si="2">1*G11</f>
        <v>39521.608999999997</v>
      </c>
      <c r="D11" t="str">
        <f t="shared" ref="D11:D74" si="3">VLOOKUP(F11,I$1:J$5,2,FALSE)</f>
        <v>vis</v>
      </c>
      <c r="E11">
        <f>VLOOKUP(C11,'Active 1'!C$21:E$960,3,FALSE)</f>
        <v>-5437.8697885987322</v>
      </c>
      <c r="F11" s="3" t="s">
        <v>204</v>
      </c>
      <c r="G11" t="str">
        <f t="shared" ref="G11:G74" si="4">MID(I11,3,LEN(I11)-3)</f>
        <v>39521.609</v>
      </c>
      <c r="H11" s="26">
        <f t="shared" ref="H11:H74" si="5">1*K11</f>
        <v>-5438</v>
      </c>
      <c r="I11" s="86" t="s">
        <v>262</v>
      </c>
      <c r="J11" s="87" t="s">
        <v>263</v>
      </c>
      <c r="K11" s="86">
        <v>-5438</v>
      </c>
      <c r="L11" s="86" t="s">
        <v>264</v>
      </c>
      <c r="M11" s="87" t="s">
        <v>265</v>
      </c>
      <c r="N11" s="87"/>
      <c r="O11" s="88" t="s">
        <v>266</v>
      </c>
      <c r="P11" s="89" t="s">
        <v>267</v>
      </c>
    </row>
    <row r="12" spans="1:16" ht="12.75" customHeight="1" x14ac:dyDescent="0.2">
      <c r="A12" s="26" t="str">
        <f t="shared" si="0"/>
        <v> ORI 119 </v>
      </c>
      <c r="B12" s="3" t="str">
        <f t="shared" si="1"/>
        <v>I</v>
      </c>
      <c r="C12" s="26">
        <f t="shared" si="2"/>
        <v>40725.485999999997</v>
      </c>
      <c r="D12" t="str">
        <f t="shared" si="3"/>
        <v>vis</v>
      </c>
      <c r="E12">
        <f>VLOOKUP(C12,'Active 1'!C$21:E$960,3,FALSE)</f>
        <v>-4452.9583087898436</v>
      </c>
      <c r="F12" s="3" t="s">
        <v>204</v>
      </c>
      <c r="G12" t="str">
        <f t="shared" si="4"/>
        <v>40725.486</v>
      </c>
      <c r="H12" s="26">
        <f t="shared" si="5"/>
        <v>-4453</v>
      </c>
      <c r="I12" s="86" t="s">
        <v>268</v>
      </c>
      <c r="J12" s="87" t="s">
        <v>269</v>
      </c>
      <c r="K12" s="86">
        <v>-4453</v>
      </c>
      <c r="L12" s="86" t="s">
        <v>270</v>
      </c>
      <c r="M12" s="87" t="s">
        <v>265</v>
      </c>
      <c r="N12" s="87"/>
      <c r="O12" s="88" t="s">
        <v>271</v>
      </c>
      <c r="P12" s="88" t="s">
        <v>272</v>
      </c>
    </row>
    <row r="13" spans="1:16" ht="12.75" customHeight="1" x14ac:dyDescent="0.2">
      <c r="A13" s="26" t="str">
        <f t="shared" si="0"/>
        <v> ORI 123 </v>
      </c>
      <c r="B13" s="3" t="str">
        <f t="shared" si="1"/>
        <v>I</v>
      </c>
      <c r="C13" s="26">
        <f t="shared" si="2"/>
        <v>40988.273000000001</v>
      </c>
      <c r="D13" t="str">
        <f t="shared" si="3"/>
        <v>vis</v>
      </c>
      <c r="E13">
        <f>VLOOKUP(C13,'Active 1'!C$21:E$960,3,FALSE)</f>
        <v>-4237.9679625629933</v>
      </c>
      <c r="F13" s="3" t="s">
        <v>204</v>
      </c>
      <c r="G13" t="str">
        <f t="shared" si="4"/>
        <v>40988.273</v>
      </c>
      <c r="H13" s="26">
        <f t="shared" si="5"/>
        <v>-4238</v>
      </c>
      <c r="I13" s="86" t="s">
        <v>273</v>
      </c>
      <c r="J13" s="87" t="s">
        <v>274</v>
      </c>
      <c r="K13" s="86">
        <v>-4238</v>
      </c>
      <c r="L13" s="86" t="s">
        <v>275</v>
      </c>
      <c r="M13" s="87" t="s">
        <v>265</v>
      </c>
      <c r="N13" s="87"/>
      <c r="O13" s="88" t="s">
        <v>276</v>
      </c>
      <c r="P13" s="88" t="s">
        <v>277</v>
      </c>
    </row>
    <row r="14" spans="1:16" ht="12.75" customHeight="1" x14ac:dyDescent="0.2">
      <c r="A14" s="26" t="str">
        <f t="shared" si="0"/>
        <v> ORI 124 </v>
      </c>
      <c r="B14" s="3" t="str">
        <f t="shared" si="1"/>
        <v>I</v>
      </c>
      <c r="C14" s="26">
        <f t="shared" si="2"/>
        <v>41027.392999999996</v>
      </c>
      <c r="D14" t="str">
        <f t="shared" si="3"/>
        <v>vis</v>
      </c>
      <c r="E14">
        <f>VLOOKUP(C14,'Active 1'!C$21:E$960,3,FALSE)</f>
        <v>-4205.9632502127124</v>
      </c>
      <c r="F14" s="3" t="s">
        <v>204</v>
      </c>
      <c r="G14" t="str">
        <f t="shared" si="4"/>
        <v>41027.393</v>
      </c>
      <c r="H14" s="26">
        <f t="shared" si="5"/>
        <v>-4206</v>
      </c>
      <c r="I14" s="86" t="s">
        <v>278</v>
      </c>
      <c r="J14" s="87" t="s">
        <v>279</v>
      </c>
      <c r="K14" s="86">
        <v>-4206</v>
      </c>
      <c r="L14" s="86" t="s">
        <v>280</v>
      </c>
      <c r="M14" s="87" t="s">
        <v>265</v>
      </c>
      <c r="N14" s="87"/>
      <c r="O14" s="88" t="s">
        <v>271</v>
      </c>
      <c r="P14" s="88" t="s">
        <v>281</v>
      </c>
    </row>
    <row r="15" spans="1:16" ht="12.75" customHeight="1" x14ac:dyDescent="0.2">
      <c r="A15" s="26" t="str">
        <f t="shared" si="0"/>
        <v> ORI 124 </v>
      </c>
      <c r="B15" s="3" t="str">
        <f t="shared" si="1"/>
        <v>I</v>
      </c>
      <c r="C15" s="26">
        <f t="shared" si="2"/>
        <v>41028.608999999997</v>
      </c>
      <c r="D15" t="str">
        <f t="shared" si="3"/>
        <v>vis</v>
      </c>
      <c r="E15">
        <f>VLOOKUP(C15,'Active 1'!C$21:E$960,3,FALSE)</f>
        <v>-4204.9684207081636</v>
      </c>
      <c r="F15" s="3" t="s">
        <v>204</v>
      </c>
      <c r="G15" t="str">
        <f t="shared" si="4"/>
        <v>41028.609</v>
      </c>
      <c r="H15" s="26">
        <f t="shared" si="5"/>
        <v>-4205</v>
      </c>
      <c r="I15" s="86" t="s">
        <v>282</v>
      </c>
      <c r="J15" s="87" t="s">
        <v>283</v>
      </c>
      <c r="K15" s="86">
        <v>-4205</v>
      </c>
      <c r="L15" s="86" t="s">
        <v>275</v>
      </c>
      <c r="M15" s="87" t="s">
        <v>265</v>
      </c>
      <c r="N15" s="87"/>
      <c r="O15" s="88" t="s">
        <v>271</v>
      </c>
      <c r="P15" s="88" t="s">
        <v>281</v>
      </c>
    </row>
    <row r="16" spans="1:16" ht="12.75" customHeight="1" x14ac:dyDescent="0.2">
      <c r="A16" s="26" t="str">
        <f t="shared" si="0"/>
        <v> ORI 127 </v>
      </c>
      <c r="B16" s="3" t="str">
        <f t="shared" si="1"/>
        <v>I</v>
      </c>
      <c r="C16" s="26">
        <f t="shared" si="2"/>
        <v>41215.610999999997</v>
      </c>
      <c r="D16" t="str">
        <f t="shared" si="3"/>
        <v>vis</v>
      </c>
      <c r="E16">
        <f>VLOOKUP(C16,'Active 1'!C$21:E$960,3,FALSE)</f>
        <v>-4051.9790234963039</v>
      </c>
      <c r="F16" s="3" t="s">
        <v>204</v>
      </c>
      <c r="G16" t="str">
        <f t="shared" si="4"/>
        <v>41215.611</v>
      </c>
      <c r="H16" s="26">
        <f t="shared" si="5"/>
        <v>-4052</v>
      </c>
      <c r="I16" s="86" t="s">
        <v>284</v>
      </c>
      <c r="J16" s="87" t="s">
        <v>285</v>
      </c>
      <c r="K16" s="86">
        <v>-4052</v>
      </c>
      <c r="L16" s="86" t="s">
        <v>286</v>
      </c>
      <c r="M16" s="87" t="s">
        <v>265</v>
      </c>
      <c r="N16" s="87"/>
      <c r="O16" s="88" t="s">
        <v>271</v>
      </c>
      <c r="P16" s="88" t="s">
        <v>287</v>
      </c>
    </row>
    <row r="17" spans="1:16" ht="12.75" customHeight="1" x14ac:dyDescent="0.2">
      <c r="A17" s="26" t="str">
        <f t="shared" si="0"/>
        <v> BBS 1 </v>
      </c>
      <c r="B17" s="3" t="str">
        <f t="shared" si="1"/>
        <v>I</v>
      </c>
      <c r="C17" s="26">
        <f t="shared" si="2"/>
        <v>41302.406000000003</v>
      </c>
      <c r="D17" t="str">
        <f t="shared" si="3"/>
        <v>vis</v>
      </c>
      <c r="E17">
        <f>VLOOKUP(C17,'Active 1'!C$21:E$960,3,FALSE)</f>
        <v>-3980.9706132600272</v>
      </c>
      <c r="F17" s="3" t="s">
        <v>204</v>
      </c>
      <c r="G17" t="str">
        <f t="shared" si="4"/>
        <v>41302.406</v>
      </c>
      <c r="H17" s="26">
        <f t="shared" si="5"/>
        <v>-3981</v>
      </c>
      <c r="I17" s="86" t="s">
        <v>288</v>
      </c>
      <c r="J17" s="87" t="s">
        <v>289</v>
      </c>
      <c r="K17" s="86">
        <v>-3981</v>
      </c>
      <c r="L17" s="86" t="s">
        <v>290</v>
      </c>
      <c r="M17" s="87" t="s">
        <v>265</v>
      </c>
      <c r="N17" s="87"/>
      <c r="O17" s="88" t="s">
        <v>271</v>
      </c>
      <c r="P17" s="88" t="s">
        <v>291</v>
      </c>
    </row>
    <row r="18" spans="1:16" ht="12.75" customHeight="1" x14ac:dyDescent="0.2">
      <c r="A18" s="26" t="str">
        <f t="shared" si="0"/>
        <v> BBS 2 </v>
      </c>
      <c r="B18" s="3" t="str">
        <f t="shared" si="1"/>
        <v>I</v>
      </c>
      <c r="C18" s="26">
        <f t="shared" si="2"/>
        <v>41379.411</v>
      </c>
      <c r="D18" t="str">
        <f t="shared" si="3"/>
        <v>vis</v>
      </c>
      <c r="E18">
        <f>VLOOKUP(C18,'Active 1'!C$21:E$960,3,FALSE)</f>
        <v>-3917.9715622750173</v>
      </c>
      <c r="F18" s="3" t="s">
        <v>204</v>
      </c>
      <c r="G18" t="str">
        <f t="shared" si="4"/>
        <v>41379.411</v>
      </c>
      <c r="H18" s="26">
        <f t="shared" si="5"/>
        <v>-3918</v>
      </c>
      <c r="I18" s="86" t="s">
        <v>292</v>
      </c>
      <c r="J18" s="87" t="s">
        <v>293</v>
      </c>
      <c r="K18" s="86">
        <v>-3918</v>
      </c>
      <c r="L18" s="86" t="s">
        <v>294</v>
      </c>
      <c r="M18" s="87" t="s">
        <v>265</v>
      </c>
      <c r="N18" s="87"/>
      <c r="O18" s="88" t="s">
        <v>295</v>
      </c>
      <c r="P18" s="88" t="s">
        <v>296</v>
      </c>
    </row>
    <row r="19" spans="1:16" ht="12.75" customHeight="1" x14ac:dyDescent="0.2">
      <c r="A19" s="26" t="str">
        <f t="shared" si="0"/>
        <v> BBS 2 </v>
      </c>
      <c r="B19" s="3" t="str">
        <f t="shared" si="1"/>
        <v>I</v>
      </c>
      <c r="C19" s="26">
        <f t="shared" si="2"/>
        <v>41390.406999999999</v>
      </c>
      <c r="D19" t="str">
        <f t="shared" si="3"/>
        <v>vis</v>
      </c>
      <c r="E19">
        <f>VLOOKUP(C19,'Active 1'!C$21:E$960,3,FALSE)</f>
        <v>-3908.9755546828978</v>
      </c>
      <c r="F19" s="3" t="s">
        <v>204</v>
      </c>
      <c r="G19" t="str">
        <f t="shared" si="4"/>
        <v>41390.407</v>
      </c>
      <c r="H19" s="26">
        <f t="shared" si="5"/>
        <v>-3909</v>
      </c>
      <c r="I19" s="86" t="s">
        <v>297</v>
      </c>
      <c r="J19" s="87" t="s">
        <v>298</v>
      </c>
      <c r="K19" s="86">
        <v>-3909</v>
      </c>
      <c r="L19" s="86" t="s">
        <v>299</v>
      </c>
      <c r="M19" s="87" t="s">
        <v>265</v>
      </c>
      <c r="N19" s="87"/>
      <c r="O19" s="88" t="s">
        <v>295</v>
      </c>
      <c r="P19" s="88" t="s">
        <v>296</v>
      </c>
    </row>
    <row r="20" spans="1:16" ht="12.75" customHeight="1" x14ac:dyDescent="0.2">
      <c r="A20" s="26" t="str">
        <f t="shared" si="0"/>
        <v>IBVS 779 </v>
      </c>
      <c r="B20" s="3" t="str">
        <f t="shared" si="1"/>
        <v>I</v>
      </c>
      <c r="C20" s="26">
        <f t="shared" si="2"/>
        <v>41395.292999999998</v>
      </c>
      <c r="D20" t="str">
        <f t="shared" si="3"/>
        <v>vis</v>
      </c>
      <c r="E20">
        <f>VLOOKUP(C20,'Active 1'!C$21:E$960,3,FALSE)</f>
        <v>-3904.9782381045893</v>
      </c>
      <c r="F20" s="3" t="str">
        <f>LEFT(M20,1)</f>
        <v>V</v>
      </c>
      <c r="G20" t="str">
        <f t="shared" si="4"/>
        <v>41395.293</v>
      </c>
      <c r="H20" s="26">
        <f t="shared" si="5"/>
        <v>-3905</v>
      </c>
      <c r="I20" s="86" t="s">
        <v>300</v>
      </c>
      <c r="J20" s="87" t="s">
        <v>301</v>
      </c>
      <c r="K20" s="86">
        <v>-3905</v>
      </c>
      <c r="L20" s="86" t="s">
        <v>302</v>
      </c>
      <c r="M20" s="87" t="s">
        <v>265</v>
      </c>
      <c r="N20" s="87"/>
      <c r="O20" s="88" t="s">
        <v>303</v>
      </c>
      <c r="P20" s="89" t="s">
        <v>304</v>
      </c>
    </row>
    <row r="21" spans="1:16" ht="12.75" customHeight="1" x14ac:dyDescent="0.2">
      <c r="A21" s="26" t="str">
        <f t="shared" si="0"/>
        <v> BBS 3 </v>
      </c>
      <c r="B21" s="3" t="str">
        <f t="shared" si="1"/>
        <v>I</v>
      </c>
      <c r="C21" s="26">
        <f t="shared" si="2"/>
        <v>41401.423000000003</v>
      </c>
      <c r="D21" t="str">
        <f t="shared" si="3"/>
        <v>vis</v>
      </c>
      <c r="E21">
        <f>VLOOKUP(C21,'Active 1'!C$21:E$960,3,FALSE)</f>
        <v>-3899.9631847633982</v>
      </c>
      <c r="F21" s="3" t="str">
        <f>LEFT(M21,1)</f>
        <v>V</v>
      </c>
      <c r="G21" t="str">
        <f t="shared" si="4"/>
        <v>41401.423</v>
      </c>
      <c r="H21" s="26">
        <f t="shared" si="5"/>
        <v>-3900</v>
      </c>
      <c r="I21" s="86" t="s">
        <v>305</v>
      </c>
      <c r="J21" s="87" t="s">
        <v>306</v>
      </c>
      <c r="K21" s="86">
        <v>-3900</v>
      </c>
      <c r="L21" s="86" t="s">
        <v>280</v>
      </c>
      <c r="M21" s="87" t="s">
        <v>265</v>
      </c>
      <c r="N21" s="87"/>
      <c r="O21" s="88" t="s">
        <v>295</v>
      </c>
      <c r="P21" s="88" t="s">
        <v>307</v>
      </c>
    </row>
    <row r="22" spans="1:16" ht="12.75" customHeight="1" x14ac:dyDescent="0.2">
      <c r="A22" s="26" t="str">
        <f t="shared" si="0"/>
        <v> BBS 3 </v>
      </c>
      <c r="B22" s="3" t="str">
        <f t="shared" si="1"/>
        <v>I</v>
      </c>
      <c r="C22" s="26">
        <f t="shared" si="2"/>
        <v>41434.406999999999</v>
      </c>
      <c r="D22" t="str">
        <f t="shared" si="3"/>
        <v>vis</v>
      </c>
      <c r="E22">
        <f>VLOOKUP(C22,'Active 1'!C$21:E$960,3,FALSE)</f>
        <v>-3872.9784344525165</v>
      </c>
      <c r="F22" s="3" t="str">
        <f>LEFT(M22,1)</f>
        <v>V</v>
      </c>
      <c r="G22" t="str">
        <f t="shared" si="4"/>
        <v>41434.407</v>
      </c>
      <c r="H22" s="26">
        <f t="shared" si="5"/>
        <v>-3873</v>
      </c>
      <c r="I22" s="86" t="s">
        <v>308</v>
      </c>
      <c r="J22" s="87" t="s">
        <v>309</v>
      </c>
      <c r="K22" s="86">
        <v>-3873</v>
      </c>
      <c r="L22" s="86" t="s">
        <v>286</v>
      </c>
      <c r="M22" s="87" t="s">
        <v>265</v>
      </c>
      <c r="N22" s="87"/>
      <c r="O22" s="88" t="s">
        <v>295</v>
      </c>
      <c r="P22" s="88" t="s">
        <v>307</v>
      </c>
    </row>
    <row r="23" spans="1:16" ht="12.75" customHeight="1" x14ac:dyDescent="0.2">
      <c r="A23" s="26" t="str">
        <f t="shared" si="0"/>
        <v> BBS 3 </v>
      </c>
      <c r="B23" s="3" t="str">
        <f t="shared" si="1"/>
        <v>I</v>
      </c>
      <c r="C23" s="26">
        <f t="shared" si="2"/>
        <v>41434.409</v>
      </c>
      <c r="D23" t="str">
        <f t="shared" si="3"/>
        <v>vis</v>
      </c>
      <c r="E23">
        <f>VLOOKUP(C23,'Active 1'!C$21:E$960,3,FALSE)</f>
        <v>-3872.9767982197786</v>
      </c>
      <c r="F23" s="3" t="str">
        <f>LEFT(M23,1)</f>
        <v>V</v>
      </c>
      <c r="G23" t="str">
        <f t="shared" si="4"/>
        <v>41434.409</v>
      </c>
      <c r="H23" s="26">
        <f t="shared" si="5"/>
        <v>-3873</v>
      </c>
      <c r="I23" s="86" t="s">
        <v>310</v>
      </c>
      <c r="J23" s="87" t="s">
        <v>311</v>
      </c>
      <c r="K23" s="86">
        <v>-3873</v>
      </c>
      <c r="L23" s="86" t="s">
        <v>312</v>
      </c>
      <c r="M23" s="87" t="s">
        <v>265</v>
      </c>
      <c r="N23" s="87"/>
      <c r="O23" s="88" t="s">
        <v>271</v>
      </c>
      <c r="P23" s="88" t="s">
        <v>307</v>
      </c>
    </row>
    <row r="24" spans="1:16" ht="12.75" customHeight="1" x14ac:dyDescent="0.2">
      <c r="A24" s="26" t="str">
        <f t="shared" si="0"/>
        <v> BBS 8 </v>
      </c>
      <c r="B24" s="3" t="str">
        <f t="shared" si="1"/>
        <v>I</v>
      </c>
      <c r="C24" s="26">
        <f t="shared" si="2"/>
        <v>41753.438000000002</v>
      </c>
      <c r="D24" t="str">
        <f t="shared" si="3"/>
        <v>vis</v>
      </c>
      <c r="E24">
        <f>VLOOKUP(C24,'Active 1'!C$21:E$960,3,FALSE)</f>
        <v>-3611.973951174813</v>
      </c>
      <c r="F24" s="3" t="s">
        <v>204</v>
      </c>
      <c r="G24" t="str">
        <f t="shared" si="4"/>
        <v>41753.438</v>
      </c>
      <c r="H24" s="26">
        <f t="shared" si="5"/>
        <v>-3612</v>
      </c>
      <c r="I24" s="86" t="s">
        <v>313</v>
      </c>
      <c r="J24" s="87" t="s">
        <v>314</v>
      </c>
      <c r="K24" s="86">
        <v>-3612</v>
      </c>
      <c r="L24" s="86" t="s">
        <v>315</v>
      </c>
      <c r="M24" s="87" t="s">
        <v>265</v>
      </c>
      <c r="N24" s="87"/>
      <c r="O24" s="88" t="s">
        <v>295</v>
      </c>
      <c r="P24" s="88" t="s">
        <v>316</v>
      </c>
    </row>
    <row r="25" spans="1:16" ht="12.75" customHeight="1" x14ac:dyDescent="0.2">
      <c r="A25" s="26" t="str">
        <f t="shared" si="0"/>
        <v> BBS 8 </v>
      </c>
      <c r="B25" s="3" t="str">
        <f t="shared" si="1"/>
        <v>I</v>
      </c>
      <c r="C25" s="26">
        <f t="shared" si="2"/>
        <v>41764.430999999997</v>
      </c>
      <c r="D25" t="str">
        <f t="shared" si="3"/>
        <v>vis</v>
      </c>
      <c r="E25">
        <f>VLOOKUP(C25,'Active 1'!C$21:E$960,3,FALSE)</f>
        <v>-3602.980397931804</v>
      </c>
      <c r="F25" s="3" t="s">
        <v>204</v>
      </c>
      <c r="G25" t="str">
        <f t="shared" si="4"/>
        <v>41764.431</v>
      </c>
      <c r="H25" s="26">
        <f t="shared" si="5"/>
        <v>-3603</v>
      </c>
      <c r="I25" s="86" t="s">
        <v>317</v>
      </c>
      <c r="J25" s="87" t="s">
        <v>318</v>
      </c>
      <c r="K25" s="86">
        <v>-3603</v>
      </c>
      <c r="L25" s="86" t="s">
        <v>319</v>
      </c>
      <c r="M25" s="87" t="s">
        <v>265</v>
      </c>
      <c r="N25" s="87"/>
      <c r="O25" s="88" t="s">
        <v>295</v>
      </c>
      <c r="P25" s="88" t="s">
        <v>316</v>
      </c>
    </row>
    <row r="26" spans="1:16" ht="12.75" customHeight="1" x14ac:dyDescent="0.2">
      <c r="A26" s="26" t="str">
        <f t="shared" si="0"/>
        <v> BBS 9 </v>
      </c>
      <c r="B26" s="3" t="str">
        <f t="shared" si="1"/>
        <v>I</v>
      </c>
      <c r="C26" s="26">
        <f t="shared" si="2"/>
        <v>41819.447999999997</v>
      </c>
      <c r="D26" t="str">
        <f t="shared" si="3"/>
        <v>vis</v>
      </c>
      <c r="E26">
        <f>VLOOKUP(C26,'Active 1'!C$21:E$960,3,FALSE)</f>
        <v>-3557.9700896655563</v>
      </c>
      <c r="F26" s="3" t="s">
        <v>204</v>
      </c>
      <c r="G26" t="str">
        <f t="shared" si="4"/>
        <v>41819.448</v>
      </c>
      <c r="H26" s="26">
        <f t="shared" si="5"/>
        <v>-3558</v>
      </c>
      <c r="I26" s="86" t="s">
        <v>320</v>
      </c>
      <c r="J26" s="87" t="s">
        <v>321</v>
      </c>
      <c r="K26" s="86">
        <v>-3558</v>
      </c>
      <c r="L26" s="86" t="s">
        <v>322</v>
      </c>
      <c r="M26" s="87" t="s">
        <v>265</v>
      </c>
      <c r="N26" s="87"/>
      <c r="O26" s="88" t="s">
        <v>276</v>
      </c>
      <c r="P26" s="88" t="s">
        <v>323</v>
      </c>
    </row>
    <row r="27" spans="1:16" ht="12.75" customHeight="1" x14ac:dyDescent="0.2">
      <c r="A27" s="26" t="str">
        <f t="shared" si="0"/>
        <v> BBS 9 </v>
      </c>
      <c r="B27" s="3" t="str">
        <f t="shared" si="1"/>
        <v>I</v>
      </c>
      <c r="C27" s="26">
        <f t="shared" si="2"/>
        <v>41830.447999999997</v>
      </c>
      <c r="D27" t="str">
        <f t="shared" si="3"/>
        <v>vis</v>
      </c>
      <c r="E27">
        <f>VLOOKUP(C27,'Active 1'!C$21:E$960,3,FALSE)</f>
        <v>-3548.9708096079607</v>
      </c>
      <c r="F27" s="3" t="s">
        <v>204</v>
      </c>
      <c r="G27" t="str">
        <f t="shared" si="4"/>
        <v>41830.448</v>
      </c>
      <c r="H27" s="26">
        <f t="shared" si="5"/>
        <v>-3549</v>
      </c>
      <c r="I27" s="86" t="s">
        <v>324</v>
      </c>
      <c r="J27" s="87" t="s">
        <v>325</v>
      </c>
      <c r="K27" s="86">
        <v>-3549</v>
      </c>
      <c r="L27" s="86" t="s">
        <v>290</v>
      </c>
      <c r="M27" s="87" t="s">
        <v>265</v>
      </c>
      <c r="N27" s="87"/>
      <c r="O27" s="88" t="s">
        <v>276</v>
      </c>
      <c r="P27" s="88" t="s">
        <v>323</v>
      </c>
    </row>
    <row r="28" spans="1:16" ht="12.75" customHeight="1" x14ac:dyDescent="0.2">
      <c r="A28" s="26" t="str">
        <f t="shared" si="0"/>
        <v> BBS 14 </v>
      </c>
      <c r="B28" s="3" t="str">
        <f t="shared" si="1"/>
        <v>I</v>
      </c>
      <c r="C28" s="26">
        <f t="shared" si="2"/>
        <v>42105.462</v>
      </c>
      <c r="D28" t="str">
        <f t="shared" si="3"/>
        <v>vis</v>
      </c>
      <c r="E28">
        <f>VLOOKUP(C28,'Active 1'!C$21:E$960,3,FALSE)</f>
        <v>-3323.9773545389094</v>
      </c>
      <c r="F28" s="3" t="s">
        <v>204</v>
      </c>
      <c r="G28" t="str">
        <f t="shared" si="4"/>
        <v>42105.462</v>
      </c>
      <c r="H28" s="26">
        <f t="shared" si="5"/>
        <v>-3324</v>
      </c>
      <c r="I28" s="86" t="s">
        <v>326</v>
      </c>
      <c r="J28" s="87" t="s">
        <v>327</v>
      </c>
      <c r="K28" s="86">
        <v>-3324</v>
      </c>
      <c r="L28" s="86" t="s">
        <v>312</v>
      </c>
      <c r="M28" s="87" t="s">
        <v>265</v>
      </c>
      <c r="N28" s="87"/>
      <c r="O28" s="88" t="s">
        <v>276</v>
      </c>
      <c r="P28" s="88" t="s">
        <v>328</v>
      </c>
    </row>
    <row r="29" spans="1:16" ht="12.75" customHeight="1" x14ac:dyDescent="0.2">
      <c r="A29" s="26" t="str">
        <f t="shared" si="0"/>
        <v> BBS 14 </v>
      </c>
      <c r="B29" s="3" t="str">
        <f t="shared" si="1"/>
        <v>I</v>
      </c>
      <c r="C29" s="26">
        <f t="shared" si="2"/>
        <v>42132.358999999997</v>
      </c>
      <c r="D29" t="str">
        <f t="shared" si="3"/>
        <v>vis</v>
      </c>
      <c r="E29">
        <f>VLOOKUP(C29,'Active 1'!C$21:E$960,3,FALSE)</f>
        <v>-3301.972478565353</v>
      </c>
      <c r="F29" s="3" t="s">
        <v>204</v>
      </c>
      <c r="G29" t="str">
        <f t="shared" si="4"/>
        <v>42132.359</v>
      </c>
      <c r="H29" s="26">
        <f t="shared" si="5"/>
        <v>-3302</v>
      </c>
      <c r="I29" s="86" t="s">
        <v>329</v>
      </c>
      <c r="J29" s="87" t="s">
        <v>330</v>
      </c>
      <c r="K29" s="86">
        <v>-3302</v>
      </c>
      <c r="L29" s="86" t="s">
        <v>331</v>
      </c>
      <c r="M29" s="87" t="s">
        <v>265</v>
      </c>
      <c r="N29" s="87"/>
      <c r="O29" s="88" t="s">
        <v>295</v>
      </c>
      <c r="P29" s="88" t="s">
        <v>328</v>
      </c>
    </row>
    <row r="30" spans="1:16" ht="12.75" customHeight="1" x14ac:dyDescent="0.2">
      <c r="A30" s="26" t="str">
        <f t="shared" si="0"/>
        <v> BBS 14 </v>
      </c>
      <c r="B30" s="3" t="str">
        <f t="shared" si="1"/>
        <v>I</v>
      </c>
      <c r="C30" s="26">
        <f t="shared" si="2"/>
        <v>42132.362000000001</v>
      </c>
      <c r="D30" t="str">
        <f t="shared" si="3"/>
        <v>vis</v>
      </c>
      <c r="E30">
        <f>VLOOKUP(C30,'Active 1'!C$21:E$960,3,FALSE)</f>
        <v>-3301.970024216243</v>
      </c>
      <c r="F30" s="3" t="s">
        <v>204</v>
      </c>
      <c r="G30" t="str">
        <f t="shared" si="4"/>
        <v>42132.362</v>
      </c>
      <c r="H30" s="26">
        <f t="shared" si="5"/>
        <v>-3302</v>
      </c>
      <c r="I30" s="86" t="s">
        <v>332</v>
      </c>
      <c r="J30" s="87" t="s">
        <v>333</v>
      </c>
      <c r="K30" s="86">
        <v>-3302</v>
      </c>
      <c r="L30" s="86" t="s">
        <v>322</v>
      </c>
      <c r="M30" s="87" t="s">
        <v>265</v>
      </c>
      <c r="N30" s="87"/>
      <c r="O30" s="88" t="s">
        <v>271</v>
      </c>
      <c r="P30" s="88" t="s">
        <v>328</v>
      </c>
    </row>
    <row r="31" spans="1:16" ht="12.75" customHeight="1" x14ac:dyDescent="0.2">
      <c r="A31" s="26" t="str">
        <f t="shared" si="0"/>
        <v> BBS 15 </v>
      </c>
      <c r="B31" s="3" t="str">
        <f t="shared" si="1"/>
        <v>I</v>
      </c>
      <c r="C31" s="26">
        <f t="shared" si="2"/>
        <v>42149.447</v>
      </c>
      <c r="D31" t="str">
        <f t="shared" si="3"/>
        <v>vis</v>
      </c>
      <c r="E31">
        <f>VLOOKUP(C31,'Active 1'!C$21:E$960,3,FALSE)</f>
        <v>-3287.9925060540604</v>
      </c>
      <c r="F31" s="3" t="s">
        <v>204</v>
      </c>
      <c r="G31" t="str">
        <f t="shared" si="4"/>
        <v>42149.447</v>
      </c>
      <c r="H31" s="26">
        <f t="shared" si="5"/>
        <v>-3288</v>
      </c>
      <c r="I31" s="86" t="s">
        <v>334</v>
      </c>
      <c r="J31" s="87" t="s">
        <v>335</v>
      </c>
      <c r="K31" s="86">
        <v>-3288</v>
      </c>
      <c r="L31" s="86" t="s">
        <v>336</v>
      </c>
      <c r="M31" s="87" t="s">
        <v>265</v>
      </c>
      <c r="N31" s="87"/>
      <c r="O31" s="88" t="s">
        <v>276</v>
      </c>
      <c r="P31" s="88" t="s">
        <v>337</v>
      </c>
    </row>
    <row r="32" spans="1:16" ht="12.75" customHeight="1" x14ac:dyDescent="0.2">
      <c r="A32" s="26" t="str">
        <f t="shared" si="0"/>
        <v> BBS 19 </v>
      </c>
      <c r="B32" s="3" t="str">
        <f t="shared" si="1"/>
        <v>I</v>
      </c>
      <c r="C32" s="26">
        <f t="shared" si="2"/>
        <v>42402.489000000001</v>
      </c>
      <c r="D32" t="str">
        <f t="shared" si="3"/>
        <v>vis</v>
      </c>
      <c r="E32">
        <f>VLOOKUP(C32,'Active 1'!C$21:E$960,3,FALSE)</f>
        <v>-3080.9747038418727</v>
      </c>
      <c r="F32" s="3" t="s">
        <v>204</v>
      </c>
      <c r="G32" t="str">
        <f t="shared" si="4"/>
        <v>42402.489</v>
      </c>
      <c r="H32" s="26">
        <f t="shared" si="5"/>
        <v>-3081</v>
      </c>
      <c r="I32" s="86" t="s">
        <v>338</v>
      </c>
      <c r="J32" s="87" t="s">
        <v>339</v>
      </c>
      <c r="K32" s="86">
        <v>-3081</v>
      </c>
      <c r="L32" s="86" t="s">
        <v>340</v>
      </c>
      <c r="M32" s="87" t="s">
        <v>265</v>
      </c>
      <c r="N32" s="87"/>
      <c r="O32" s="88" t="s">
        <v>276</v>
      </c>
      <c r="P32" s="88" t="s">
        <v>341</v>
      </c>
    </row>
    <row r="33" spans="1:16" ht="12.75" customHeight="1" x14ac:dyDescent="0.2">
      <c r="A33" s="26" t="str">
        <f t="shared" si="0"/>
        <v> BBS 22 </v>
      </c>
      <c r="B33" s="3" t="str">
        <f t="shared" si="1"/>
        <v>I</v>
      </c>
      <c r="C33" s="26">
        <f t="shared" si="2"/>
        <v>42561.383999999998</v>
      </c>
      <c r="D33" t="str">
        <f t="shared" si="3"/>
        <v>vis</v>
      </c>
      <c r="E33">
        <f>VLOOKUP(C33,'Active 1'!C$21:E$960,3,FALSE)</f>
        <v>-2950.98010340991</v>
      </c>
      <c r="F33" s="3" t="s">
        <v>204</v>
      </c>
      <c r="G33" t="str">
        <f t="shared" si="4"/>
        <v>42561.384</v>
      </c>
      <c r="H33" s="26">
        <f t="shared" si="5"/>
        <v>-2951</v>
      </c>
      <c r="I33" s="86" t="s">
        <v>342</v>
      </c>
      <c r="J33" s="87" t="s">
        <v>343</v>
      </c>
      <c r="K33" s="86">
        <v>-2951</v>
      </c>
      <c r="L33" s="86" t="s">
        <v>319</v>
      </c>
      <c r="M33" s="87" t="s">
        <v>265</v>
      </c>
      <c r="N33" s="87"/>
      <c r="O33" s="88" t="s">
        <v>295</v>
      </c>
      <c r="P33" s="88" t="s">
        <v>344</v>
      </c>
    </row>
    <row r="34" spans="1:16" ht="12.75" customHeight="1" x14ac:dyDescent="0.2">
      <c r="A34" s="26" t="str">
        <f t="shared" si="0"/>
        <v> BBS 23 </v>
      </c>
      <c r="B34" s="3" t="str">
        <f t="shared" si="1"/>
        <v>I</v>
      </c>
      <c r="C34" s="26">
        <f t="shared" si="2"/>
        <v>42572.374000000003</v>
      </c>
      <c r="D34" t="str">
        <f t="shared" si="3"/>
        <v>vis</v>
      </c>
      <c r="E34">
        <f>VLOOKUP(C34,'Active 1'!C$21:E$960,3,FALSE)</f>
        <v>-2941.9890045159991</v>
      </c>
      <c r="F34" s="3" t="s">
        <v>204</v>
      </c>
      <c r="G34" t="str">
        <f t="shared" si="4"/>
        <v>42572.374</v>
      </c>
      <c r="H34" s="26">
        <f t="shared" si="5"/>
        <v>-2942</v>
      </c>
      <c r="I34" s="86" t="s">
        <v>345</v>
      </c>
      <c r="J34" s="87" t="s">
        <v>346</v>
      </c>
      <c r="K34" s="86">
        <v>-2942</v>
      </c>
      <c r="L34" s="86" t="s">
        <v>347</v>
      </c>
      <c r="M34" s="87" t="s">
        <v>265</v>
      </c>
      <c r="N34" s="87"/>
      <c r="O34" s="88" t="s">
        <v>276</v>
      </c>
      <c r="P34" s="88" t="s">
        <v>348</v>
      </c>
    </row>
    <row r="35" spans="1:16" ht="12.75" customHeight="1" x14ac:dyDescent="0.2">
      <c r="A35" s="26" t="str">
        <f t="shared" si="0"/>
        <v> BBS 23 </v>
      </c>
      <c r="B35" s="3" t="str">
        <f t="shared" si="1"/>
        <v>I</v>
      </c>
      <c r="C35" s="26">
        <f t="shared" si="2"/>
        <v>42572.379000000001</v>
      </c>
      <c r="D35" t="str">
        <f t="shared" si="3"/>
        <v>vis</v>
      </c>
      <c r="E35">
        <f>VLOOKUP(C35,'Active 1'!C$21:E$960,3,FALSE)</f>
        <v>-2941.9849139341568</v>
      </c>
      <c r="F35" s="3" t="s">
        <v>204</v>
      </c>
      <c r="G35" t="str">
        <f t="shared" si="4"/>
        <v>42572.379</v>
      </c>
      <c r="H35" s="26">
        <f t="shared" si="5"/>
        <v>-2942</v>
      </c>
      <c r="I35" s="86" t="s">
        <v>349</v>
      </c>
      <c r="J35" s="87" t="s">
        <v>350</v>
      </c>
      <c r="K35" s="86">
        <v>-2942</v>
      </c>
      <c r="L35" s="86" t="s">
        <v>351</v>
      </c>
      <c r="M35" s="87" t="s">
        <v>265</v>
      </c>
      <c r="N35" s="87"/>
      <c r="O35" s="88" t="s">
        <v>295</v>
      </c>
      <c r="P35" s="88" t="s">
        <v>348</v>
      </c>
    </row>
    <row r="36" spans="1:16" ht="12.75" customHeight="1" x14ac:dyDescent="0.2">
      <c r="A36" s="26" t="str">
        <f t="shared" si="0"/>
        <v> AOEB 1 </v>
      </c>
      <c r="B36" s="3" t="str">
        <f t="shared" si="1"/>
        <v>I</v>
      </c>
      <c r="C36" s="26">
        <f t="shared" si="2"/>
        <v>42815.614999999998</v>
      </c>
      <c r="D36" t="str">
        <f t="shared" si="3"/>
        <v>vis</v>
      </c>
      <c r="E36">
        <f>VLOOKUP(C36,'Active 1'!C$21:E$960,3,FALSE)</f>
        <v>-2742.9895608351344</v>
      </c>
      <c r="F36" s="3" t="s">
        <v>204</v>
      </c>
      <c r="G36" t="str">
        <f t="shared" si="4"/>
        <v>42815.615</v>
      </c>
      <c r="H36" s="26">
        <f t="shared" si="5"/>
        <v>-2743</v>
      </c>
      <c r="I36" s="86" t="s">
        <v>352</v>
      </c>
      <c r="J36" s="87" t="s">
        <v>353</v>
      </c>
      <c r="K36" s="86">
        <v>-2743</v>
      </c>
      <c r="L36" s="86" t="s">
        <v>347</v>
      </c>
      <c r="M36" s="87" t="s">
        <v>265</v>
      </c>
      <c r="N36" s="87"/>
      <c r="O36" s="88" t="s">
        <v>354</v>
      </c>
      <c r="P36" s="88" t="s">
        <v>355</v>
      </c>
    </row>
    <row r="37" spans="1:16" ht="12.75" customHeight="1" x14ac:dyDescent="0.2">
      <c r="A37" s="26" t="str">
        <f t="shared" si="0"/>
        <v> BBS 26 </v>
      </c>
      <c r="B37" s="3" t="str">
        <f t="shared" si="1"/>
        <v>I</v>
      </c>
      <c r="C37" s="26">
        <f t="shared" si="2"/>
        <v>42830.281000000003</v>
      </c>
      <c r="D37" t="str">
        <f t="shared" si="3"/>
        <v>vis</v>
      </c>
      <c r="E37">
        <f>VLOOKUP(C37,'Active 1'!C$21:E$960,3,FALSE)</f>
        <v>-2730.9910661692493</v>
      </c>
      <c r="F37" s="3" t="s">
        <v>204</v>
      </c>
      <c r="G37" t="str">
        <f t="shared" si="4"/>
        <v>42830.281</v>
      </c>
      <c r="H37" s="26">
        <f t="shared" si="5"/>
        <v>-2731</v>
      </c>
      <c r="I37" s="86" t="s">
        <v>356</v>
      </c>
      <c r="J37" s="87" t="s">
        <v>357</v>
      </c>
      <c r="K37" s="86">
        <v>-2731</v>
      </c>
      <c r="L37" s="86" t="s">
        <v>358</v>
      </c>
      <c r="M37" s="87" t="s">
        <v>265</v>
      </c>
      <c r="N37" s="87"/>
      <c r="O37" s="88" t="s">
        <v>359</v>
      </c>
      <c r="P37" s="88" t="s">
        <v>360</v>
      </c>
    </row>
    <row r="38" spans="1:16" ht="12.75" customHeight="1" x14ac:dyDescent="0.2">
      <c r="A38" s="26" t="str">
        <f t="shared" si="0"/>
        <v> AOEB 1 </v>
      </c>
      <c r="B38" s="3" t="str">
        <f t="shared" si="1"/>
        <v>I</v>
      </c>
      <c r="C38" s="26">
        <f t="shared" si="2"/>
        <v>42832.728999999999</v>
      </c>
      <c r="D38" t="str">
        <f t="shared" si="3"/>
        <v>vis</v>
      </c>
      <c r="E38">
        <f>VLOOKUP(C38,'Active 1'!C$21:E$960,3,FALSE)</f>
        <v>-2728.9883172982522</v>
      </c>
      <c r="F38" s="3" t="s">
        <v>204</v>
      </c>
      <c r="G38" t="str">
        <f t="shared" si="4"/>
        <v>42832.729</v>
      </c>
      <c r="H38" s="26">
        <f t="shared" si="5"/>
        <v>-2729</v>
      </c>
      <c r="I38" s="86" t="s">
        <v>361</v>
      </c>
      <c r="J38" s="87" t="s">
        <v>362</v>
      </c>
      <c r="K38" s="86">
        <v>-2729</v>
      </c>
      <c r="L38" s="86" t="s">
        <v>363</v>
      </c>
      <c r="M38" s="87" t="s">
        <v>265</v>
      </c>
      <c r="N38" s="87"/>
      <c r="O38" s="88" t="s">
        <v>354</v>
      </c>
      <c r="P38" s="88" t="s">
        <v>355</v>
      </c>
    </row>
    <row r="39" spans="1:16" ht="12.75" customHeight="1" x14ac:dyDescent="0.2">
      <c r="A39" s="26" t="str">
        <f t="shared" si="0"/>
        <v> AOEB 1 </v>
      </c>
      <c r="B39" s="3" t="str">
        <f t="shared" si="1"/>
        <v>I</v>
      </c>
      <c r="C39" s="26">
        <f t="shared" si="2"/>
        <v>42832.735000000001</v>
      </c>
      <c r="D39" t="str">
        <f t="shared" si="3"/>
        <v>vis</v>
      </c>
      <c r="E39">
        <f>VLOOKUP(C39,'Active 1'!C$21:E$960,3,FALSE)</f>
        <v>-2728.9834086000383</v>
      </c>
      <c r="F39" s="3" t="s">
        <v>204</v>
      </c>
      <c r="G39" t="str">
        <f t="shared" si="4"/>
        <v>42832.735</v>
      </c>
      <c r="H39" s="26">
        <f t="shared" si="5"/>
        <v>-2729</v>
      </c>
      <c r="I39" s="86" t="s">
        <v>364</v>
      </c>
      <c r="J39" s="87" t="s">
        <v>365</v>
      </c>
      <c r="K39" s="86">
        <v>-2729</v>
      </c>
      <c r="L39" s="86" t="s">
        <v>366</v>
      </c>
      <c r="M39" s="87" t="s">
        <v>265</v>
      </c>
      <c r="N39" s="87"/>
      <c r="O39" s="88" t="s">
        <v>367</v>
      </c>
      <c r="P39" s="88" t="s">
        <v>355</v>
      </c>
    </row>
    <row r="40" spans="1:16" ht="12.75" customHeight="1" x14ac:dyDescent="0.2">
      <c r="A40" s="26" t="str">
        <f t="shared" si="0"/>
        <v> BBS 27 </v>
      </c>
      <c r="B40" s="3" t="str">
        <f t="shared" si="1"/>
        <v>I</v>
      </c>
      <c r="C40" s="26">
        <f t="shared" si="2"/>
        <v>42858.398999999998</v>
      </c>
      <c r="D40" t="str">
        <f t="shared" si="3"/>
        <v>vis</v>
      </c>
      <c r="E40">
        <f>VLOOKUP(C40,'Active 1'!C$21:E$960,3,FALSE)</f>
        <v>-2707.9872701093018</v>
      </c>
      <c r="F40" s="3" t="s">
        <v>204</v>
      </c>
      <c r="G40" t="str">
        <f t="shared" si="4"/>
        <v>42858.399</v>
      </c>
      <c r="H40" s="26">
        <f t="shared" si="5"/>
        <v>-2708</v>
      </c>
      <c r="I40" s="86" t="s">
        <v>368</v>
      </c>
      <c r="J40" s="87" t="s">
        <v>369</v>
      </c>
      <c r="K40" s="86">
        <v>-2708</v>
      </c>
      <c r="L40" s="86" t="s">
        <v>370</v>
      </c>
      <c r="M40" s="87" t="s">
        <v>265</v>
      </c>
      <c r="N40" s="87"/>
      <c r="O40" s="88" t="s">
        <v>295</v>
      </c>
      <c r="P40" s="88" t="s">
        <v>371</v>
      </c>
    </row>
    <row r="41" spans="1:16" ht="12.75" customHeight="1" x14ac:dyDescent="0.2">
      <c r="A41" s="26" t="str">
        <f t="shared" si="0"/>
        <v> AOEB 1 </v>
      </c>
      <c r="B41" s="3" t="str">
        <f t="shared" si="1"/>
        <v>I</v>
      </c>
      <c r="C41" s="26">
        <f t="shared" si="2"/>
        <v>42859.612999999998</v>
      </c>
      <c r="D41" t="str">
        <f t="shared" si="3"/>
        <v>vis</v>
      </c>
      <c r="E41">
        <f>VLOOKUP(C41,'Active 1'!C$21:E$960,3,FALSE)</f>
        <v>-2706.9940768374909</v>
      </c>
      <c r="F41" s="3" t="s">
        <v>204</v>
      </c>
      <c r="G41" t="str">
        <f t="shared" si="4"/>
        <v>42859.613</v>
      </c>
      <c r="H41" s="26">
        <f t="shared" si="5"/>
        <v>-2707</v>
      </c>
      <c r="I41" s="86" t="s">
        <v>372</v>
      </c>
      <c r="J41" s="87" t="s">
        <v>373</v>
      </c>
      <c r="K41" s="86">
        <v>-2707</v>
      </c>
      <c r="L41" s="86" t="s">
        <v>374</v>
      </c>
      <c r="M41" s="87" t="s">
        <v>265</v>
      </c>
      <c r="N41" s="87"/>
      <c r="O41" s="88" t="s">
        <v>375</v>
      </c>
      <c r="P41" s="88" t="s">
        <v>355</v>
      </c>
    </row>
    <row r="42" spans="1:16" ht="12.75" customHeight="1" x14ac:dyDescent="0.2">
      <c r="A42" s="26" t="str">
        <f t="shared" si="0"/>
        <v> BBS 28 </v>
      </c>
      <c r="B42" s="3" t="str">
        <f t="shared" si="1"/>
        <v>I</v>
      </c>
      <c r="C42" s="26">
        <f t="shared" si="2"/>
        <v>42869.383999999998</v>
      </c>
      <c r="D42" t="str">
        <f t="shared" si="3"/>
        <v>vis</v>
      </c>
      <c r="E42">
        <f>VLOOKUP(C42,'Active 1'!C$21:E$960,3,FALSE)</f>
        <v>-2699.0002617972391</v>
      </c>
      <c r="F42" s="3" t="s">
        <v>204</v>
      </c>
      <c r="G42" t="str">
        <f t="shared" si="4"/>
        <v>42869.384</v>
      </c>
      <c r="H42" s="26">
        <f t="shared" si="5"/>
        <v>-2699</v>
      </c>
      <c r="I42" s="86" t="s">
        <v>376</v>
      </c>
      <c r="J42" s="87" t="s">
        <v>377</v>
      </c>
      <c r="K42" s="86">
        <v>-2699</v>
      </c>
      <c r="L42" s="86" t="s">
        <v>378</v>
      </c>
      <c r="M42" s="87" t="s">
        <v>265</v>
      </c>
      <c r="N42" s="87"/>
      <c r="O42" s="88" t="s">
        <v>359</v>
      </c>
      <c r="P42" s="88" t="s">
        <v>379</v>
      </c>
    </row>
    <row r="43" spans="1:16" ht="12.75" customHeight="1" x14ac:dyDescent="0.2">
      <c r="A43" s="26" t="str">
        <f t="shared" si="0"/>
        <v> BBS 28 </v>
      </c>
      <c r="B43" s="3" t="str">
        <f t="shared" si="1"/>
        <v>I</v>
      </c>
      <c r="C43" s="26">
        <f t="shared" si="2"/>
        <v>42869.411</v>
      </c>
      <c r="D43" t="str">
        <f t="shared" si="3"/>
        <v>vis</v>
      </c>
      <c r="E43">
        <f>VLOOKUP(C43,'Active 1'!C$21:E$960,3,FALSE)</f>
        <v>-2698.9781726552778</v>
      </c>
      <c r="F43" s="3" t="s">
        <v>204</v>
      </c>
      <c r="G43" t="str">
        <f t="shared" si="4"/>
        <v>42869.411</v>
      </c>
      <c r="H43" s="26">
        <f t="shared" si="5"/>
        <v>-2699</v>
      </c>
      <c r="I43" s="86" t="s">
        <v>380</v>
      </c>
      <c r="J43" s="87" t="s">
        <v>381</v>
      </c>
      <c r="K43" s="86">
        <v>-2699</v>
      </c>
      <c r="L43" s="86" t="s">
        <v>302</v>
      </c>
      <c r="M43" s="87" t="s">
        <v>265</v>
      </c>
      <c r="N43" s="87"/>
      <c r="O43" s="88" t="s">
        <v>295</v>
      </c>
      <c r="P43" s="88" t="s">
        <v>379</v>
      </c>
    </row>
    <row r="44" spans="1:16" ht="12.75" customHeight="1" x14ac:dyDescent="0.2">
      <c r="A44" s="26" t="str">
        <f t="shared" si="0"/>
        <v> BBS 28 </v>
      </c>
      <c r="B44" s="3" t="str">
        <f t="shared" si="1"/>
        <v>I</v>
      </c>
      <c r="C44" s="26">
        <f t="shared" si="2"/>
        <v>42870.624000000003</v>
      </c>
      <c r="D44" t="str">
        <f t="shared" si="3"/>
        <v>vis</v>
      </c>
      <c r="E44">
        <f>VLOOKUP(C44,'Active 1'!C$21:E$960,3,FALSE)</f>
        <v>-2697.9857974998331</v>
      </c>
      <c r="F44" s="3" t="s">
        <v>204</v>
      </c>
      <c r="G44" t="str">
        <f t="shared" si="4"/>
        <v>42870.624</v>
      </c>
      <c r="H44" s="26">
        <f t="shared" si="5"/>
        <v>-2698</v>
      </c>
      <c r="I44" s="86" t="s">
        <v>382</v>
      </c>
      <c r="J44" s="87" t="s">
        <v>383</v>
      </c>
      <c r="K44" s="86">
        <v>-2698</v>
      </c>
      <c r="L44" s="86" t="s">
        <v>384</v>
      </c>
      <c r="M44" s="87" t="s">
        <v>265</v>
      </c>
      <c r="N44" s="87"/>
      <c r="O44" s="88" t="s">
        <v>276</v>
      </c>
      <c r="P44" s="88" t="s">
        <v>379</v>
      </c>
    </row>
    <row r="45" spans="1:16" ht="12.75" customHeight="1" x14ac:dyDescent="0.2">
      <c r="A45" s="26" t="str">
        <f t="shared" si="0"/>
        <v> BBS 28 </v>
      </c>
      <c r="B45" s="3" t="str">
        <f t="shared" si="1"/>
        <v>I</v>
      </c>
      <c r="C45" s="26">
        <f t="shared" si="2"/>
        <v>42880.402999999998</v>
      </c>
      <c r="D45" t="str">
        <f t="shared" si="3"/>
        <v>vis</v>
      </c>
      <c r="E45">
        <f>VLOOKUP(C45,'Active 1'!C$21:E$960,3,FALSE)</f>
        <v>-2689.985437528635</v>
      </c>
      <c r="F45" s="3" t="s">
        <v>204</v>
      </c>
      <c r="G45" t="str">
        <f t="shared" si="4"/>
        <v>42880.403</v>
      </c>
      <c r="H45" s="26">
        <f t="shared" si="5"/>
        <v>-2690</v>
      </c>
      <c r="I45" s="86" t="s">
        <v>385</v>
      </c>
      <c r="J45" s="87" t="s">
        <v>386</v>
      </c>
      <c r="K45" s="86">
        <v>-2690</v>
      </c>
      <c r="L45" s="86" t="s">
        <v>351</v>
      </c>
      <c r="M45" s="87" t="s">
        <v>265</v>
      </c>
      <c r="N45" s="87"/>
      <c r="O45" s="88" t="s">
        <v>295</v>
      </c>
      <c r="P45" s="88" t="s">
        <v>379</v>
      </c>
    </row>
    <row r="46" spans="1:16" ht="12.75" customHeight="1" x14ac:dyDescent="0.2">
      <c r="A46" s="26" t="str">
        <f t="shared" si="0"/>
        <v> AOEB 1 </v>
      </c>
      <c r="B46" s="3" t="str">
        <f t="shared" si="1"/>
        <v>I</v>
      </c>
      <c r="C46" s="26">
        <f t="shared" si="2"/>
        <v>42881.625999999997</v>
      </c>
      <c r="D46" t="str">
        <f t="shared" si="3"/>
        <v>vis</v>
      </c>
      <c r="E46">
        <f>VLOOKUP(C46,'Active 1'!C$21:E$960,3,FALSE)</f>
        <v>-2688.9848812095056</v>
      </c>
      <c r="F46" s="3" t="s">
        <v>204</v>
      </c>
      <c r="G46" t="str">
        <f t="shared" si="4"/>
        <v>42881.626</v>
      </c>
      <c r="H46" s="26">
        <f t="shared" si="5"/>
        <v>-2689</v>
      </c>
      <c r="I46" s="86" t="s">
        <v>387</v>
      </c>
      <c r="J46" s="87" t="s">
        <v>388</v>
      </c>
      <c r="K46" s="86">
        <v>-2689</v>
      </c>
      <c r="L46" s="86" t="s">
        <v>351</v>
      </c>
      <c r="M46" s="87" t="s">
        <v>265</v>
      </c>
      <c r="N46" s="87"/>
      <c r="O46" s="88" t="s">
        <v>354</v>
      </c>
      <c r="P46" s="88" t="s">
        <v>355</v>
      </c>
    </row>
    <row r="47" spans="1:16" ht="12.75" customHeight="1" x14ac:dyDescent="0.2">
      <c r="A47" s="26" t="str">
        <f t="shared" si="0"/>
        <v> AOEB 1 </v>
      </c>
      <c r="B47" s="3" t="str">
        <f t="shared" si="1"/>
        <v>I</v>
      </c>
      <c r="C47" s="26">
        <f t="shared" si="2"/>
        <v>42881.627</v>
      </c>
      <c r="D47" t="str">
        <f t="shared" si="3"/>
        <v>vis</v>
      </c>
      <c r="E47">
        <f>VLOOKUP(C47,'Active 1'!C$21:E$960,3,FALSE)</f>
        <v>-2688.9840630931335</v>
      </c>
      <c r="F47" s="3" t="s">
        <v>204</v>
      </c>
      <c r="G47" t="str">
        <f t="shared" si="4"/>
        <v>42881.627</v>
      </c>
      <c r="H47" s="26">
        <f t="shared" si="5"/>
        <v>-2689</v>
      </c>
      <c r="I47" s="86" t="s">
        <v>389</v>
      </c>
      <c r="J47" s="87" t="s">
        <v>390</v>
      </c>
      <c r="K47" s="86">
        <v>-2689</v>
      </c>
      <c r="L47" s="86" t="s">
        <v>391</v>
      </c>
      <c r="M47" s="87" t="s">
        <v>265</v>
      </c>
      <c r="N47" s="87"/>
      <c r="O47" s="88" t="s">
        <v>367</v>
      </c>
      <c r="P47" s="88" t="s">
        <v>355</v>
      </c>
    </row>
    <row r="48" spans="1:16" ht="12.75" customHeight="1" x14ac:dyDescent="0.2">
      <c r="A48" s="26" t="str">
        <f t="shared" si="0"/>
        <v> BBS 28 </v>
      </c>
      <c r="B48" s="3" t="str">
        <f t="shared" si="1"/>
        <v>I</v>
      </c>
      <c r="C48" s="26">
        <f t="shared" si="2"/>
        <v>42908.506999999998</v>
      </c>
      <c r="D48" t="str">
        <f t="shared" si="3"/>
        <v>vis</v>
      </c>
      <c r="E48">
        <f>VLOOKUP(C48,'Active 1'!C$21:E$960,3,FALSE)</f>
        <v>-2666.9930950978478</v>
      </c>
      <c r="F48" s="3" t="s">
        <v>204</v>
      </c>
      <c r="G48" t="str">
        <f t="shared" si="4"/>
        <v>42908.507</v>
      </c>
      <c r="H48" s="26">
        <f t="shared" si="5"/>
        <v>-2667</v>
      </c>
      <c r="I48" s="86" t="s">
        <v>392</v>
      </c>
      <c r="J48" s="87" t="s">
        <v>393</v>
      </c>
      <c r="K48" s="86">
        <v>-2667</v>
      </c>
      <c r="L48" s="86" t="s">
        <v>394</v>
      </c>
      <c r="M48" s="87" t="s">
        <v>265</v>
      </c>
      <c r="N48" s="87"/>
      <c r="O48" s="88" t="s">
        <v>276</v>
      </c>
      <c r="P48" s="88" t="s">
        <v>379</v>
      </c>
    </row>
    <row r="49" spans="1:16" ht="12.75" customHeight="1" x14ac:dyDescent="0.2">
      <c r="A49" s="26" t="str">
        <f t="shared" si="0"/>
        <v> AOEB 1 </v>
      </c>
      <c r="B49" s="3" t="str">
        <f t="shared" si="1"/>
        <v>I</v>
      </c>
      <c r="C49" s="26">
        <f t="shared" si="2"/>
        <v>42909.74</v>
      </c>
      <c r="D49" t="str">
        <f t="shared" si="3"/>
        <v>vis</v>
      </c>
      <c r="E49">
        <f>VLOOKUP(C49,'Active 1'!C$21:E$960,3,FALSE)</f>
        <v>-2665.9843576150283</v>
      </c>
      <c r="F49" s="3" t="s">
        <v>204</v>
      </c>
      <c r="G49" t="str">
        <f t="shared" si="4"/>
        <v>42909.740</v>
      </c>
      <c r="H49" s="26">
        <f t="shared" si="5"/>
        <v>-2666</v>
      </c>
      <c r="I49" s="86" t="s">
        <v>395</v>
      </c>
      <c r="J49" s="87" t="s">
        <v>396</v>
      </c>
      <c r="K49" s="86">
        <v>-2666</v>
      </c>
      <c r="L49" s="86" t="s">
        <v>391</v>
      </c>
      <c r="M49" s="87" t="s">
        <v>265</v>
      </c>
      <c r="N49" s="87"/>
      <c r="O49" s="88" t="s">
        <v>354</v>
      </c>
      <c r="P49" s="88" t="s">
        <v>355</v>
      </c>
    </row>
    <row r="50" spans="1:16" ht="12.75" customHeight="1" x14ac:dyDescent="0.2">
      <c r="A50" s="26" t="str">
        <f t="shared" si="0"/>
        <v> BBS 28 </v>
      </c>
      <c r="B50" s="3" t="str">
        <f t="shared" si="1"/>
        <v>I</v>
      </c>
      <c r="C50" s="26">
        <f t="shared" si="2"/>
        <v>42913.392999999996</v>
      </c>
      <c r="D50" t="str">
        <f t="shared" si="3"/>
        <v>vis</v>
      </c>
      <c r="E50">
        <f>VLOOKUP(C50,'Active 1'!C$21:E$960,3,FALSE)</f>
        <v>-2662.9957785195388</v>
      </c>
      <c r="F50" s="3" t="s">
        <v>204</v>
      </c>
      <c r="G50" t="str">
        <f t="shared" si="4"/>
        <v>42913.393</v>
      </c>
      <c r="H50" s="26">
        <f t="shared" si="5"/>
        <v>-2663</v>
      </c>
      <c r="I50" s="86" t="s">
        <v>397</v>
      </c>
      <c r="J50" s="87" t="s">
        <v>398</v>
      </c>
      <c r="K50" s="86">
        <v>-2663</v>
      </c>
      <c r="L50" s="86" t="s">
        <v>399</v>
      </c>
      <c r="M50" s="87" t="s">
        <v>265</v>
      </c>
      <c r="N50" s="87"/>
      <c r="O50" s="88" t="s">
        <v>295</v>
      </c>
      <c r="P50" s="88" t="s">
        <v>379</v>
      </c>
    </row>
    <row r="51" spans="1:16" ht="12.75" customHeight="1" x14ac:dyDescent="0.2">
      <c r="A51" s="26" t="str">
        <f t="shared" si="0"/>
        <v> BBS 28 </v>
      </c>
      <c r="B51" s="3" t="str">
        <f t="shared" si="1"/>
        <v>I</v>
      </c>
      <c r="C51" s="26">
        <f t="shared" si="2"/>
        <v>42913.394</v>
      </c>
      <c r="D51" t="str">
        <f t="shared" si="3"/>
        <v>vis</v>
      </c>
      <c r="E51">
        <f>VLOOKUP(C51,'Active 1'!C$21:E$960,3,FALSE)</f>
        <v>-2662.9949604031672</v>
      </c>
      <c r="F51" s="3" t="s">
        <v>204</v>
      </c>
      <c r="G51" t="str">
        <f t="shared" si="4"/>
        <v>42913.394</v>
      </c>
      <c r="H51" s="26">
        <f t="shared" si="5"/>
        <v>-2663</v>
      </c>
      <c r="I51" s="86" t="s">
        <v>400</v>
      </c>
      <c r="J51" s="87" t="s">
        <v>401</v>
      </c>
      <c r="K51" s="86">
        <v>-2663</v>
      </c>
      <c r="L51" s="86" t="s">
        <v>402</v>
      </c>
      <c r="M51" s="87" t="s">
        <v>265</v>
      </c>
      <c r="N51" s="87"/>
      <c r="O51" s="88" t="s">
        <v>359</v>
      </c>
      <c r="P51" s="88" t="s">
        <v>379</v>
      </c>
    </row>
    <row r="52" spans="1:16" ht="12.75" customHeight="1" x14ac:dyDescent="0.2">
      <c r="A52" s="26" t="str">
        <f t="shared" si="0"/>
        <v> AOEB 1 </v>
      </c>
      <c r="B52" s="3" t="str">
        <f t="shared" si="1"/>
        <v>I</v>
      </c>
      <c r="C52" s="26">
        <f t="shared" si="2"/>
        <v>42931.737000000001</v>
      </c>
      <c r="D52" t="str">
        <f t="shared" si="3"/>
        <v>vis</v>
      </c>
      <c r="E52">
        <f>VLOOKUP(C52,'Active 1'!C$21:E$960,3,FALSE)</f>
        <v>-2647.9882518489417</v>
      </c>
      <c r="F52" s="3" t="s">
        <v>204</v>
      </c>
      <c r="G52" t="str">
        <f t="shared" si="4"/>
        <v>42931.737</v>
      </c>
      <c r="H52" s="26">
        <f t="shared" si="5"/>
        <v>-2648</v>
      </c>
      <c r="I52" s="86" t="s">
        <v>403</v>
      </c>
      <c r="J52" s="87" t="s">
        <v>404</v>
      </c>
      <c r="K52" s="86">
        <v>-2648</v>
      </c>
      <c r="L52" s="86" t="s">
        <v>363</v>
      </c>
      <c r="M52" s="87" t="s">
        <v>265</v>
      </c>
      <c r="N52" s="87"/>
      <c r="O52" s="88" t="s">
        <v>354</v>
      </c>
      <c r="P52" s="88" t="s">
        <v>355</v>
      </c>
    </row>
    <row r="53" spans="1:16" ht="12.75" customHeight="1" x14ac:dyDescent="0.2">
      <c r="A53" s="26" t="str">
        <f t="shared" si="0"/>
        <v> AOEB 1 </v>
      </c>
      <c r="B53" s="3" t="str">
        <f t="shared" si="1"/>
        <v>I</v>
      </c>
      <c r="C53" s="26">
        <f t="shared" si="2"/>
        <v>42931.739000000001</v>
      </c>
      <c r="D53" t="str">
        <f t="shared" si="3"/>
        <v>vis</v>
      </c>
      <c r="E53">
        <f>VLOOKUP(C53,'Active 1'!C$21:E$960,3,FALSE)</f>
        <v>-2647.9866156162034</v>
      </c>
      <c r="F53" s="3" t="s">
        <v>204</v>
      </c>
      <c r="G53" t="str">
        <f t="shared" si="4"/>
        <v>42931.739</v>
      </c>
      <c r="H53" s="26">
        <f t="shared" si="5"/>
        <v>-2648</v>
      </c>
      <c r="I53" s="86" t="s">
        <v>405</v>
      </c>
      <c r="J53" s="87" t="s">
        <v>406</v>
      </c>
      <c r="K53" s="86">
        <v>-2648</v>
      </c>
      <c r="L53" s="86" t="s">
        <v>370</v>
      </c>
      <c r="M53" s="87" t="s">
        <v>265</v>
      </c>
      <c r="N53" s="87"/>
      <c r="O53" s="88" t="s">
        <v>407</v>
      </c>
      <c r="P53" s="88" t="s">
        <v>355</v>
      </c>
    </row>
    <row r="54" spans="1:16" ht="12.75" customHeight="1" x14ac:dyDescent="0.2">
      <c r="A54" s="26" t="str">
        <f t="shared" si="0"/>
        <v> BBS 28 </v>
      </c>
      <c r="B54" s="3" t="str">
        <f t="shared" si="1"/>
        <v>I</v>
      </c>
      <c r="C54" s="26">
        <f t="shared" si="2"/>
        <v>42935.39</v>
      </c>
      <c r="D54" t="str">
        <f t="shared" si="3"/>
        <v>vis</v>
      </c>
      <c r="E54">
        <f>VLOOKUP(C54,'Active 1'!C$21:E$960,3,FALSE)</f>
        <v>-2644.9996727534522</v>
      </c>
      <c r="F54" s="3" t="s">
        <v>204</v>
      </c>
      <c r="G54" t="str">
        <f t="shared" si="4"/>
        <v>42935.390</v>
      </c>
      <c r="H54" s="26">
        <f t="shared" si="5"/>
        <v>-2645</v>
      </c>
      <c r="I54" s="86" t="s">
        <v>408</v>
      </c>
      <c r="J54" s="87" t="s">
        <v>409</v>
      </c>
      <c r="K54" s="86">
        <v>-2645</v>
      </c>
      <c r="L54" s="86" t="s">
        <v>410</v>
      </c>
      <c r="M54" s="87" t="s">
        <v>265</v>
      </c>
      <c r="N54" s="87"/>
      <c r="O54" s="88" t="s">
        <v>359</v>
      </c>
      <c r="P54" s="88" t="s">
        <v>379</v>
      </c>
    </row>
    <row r="55" spans="1:16" ht="12.75" customHeight="1" x14ac:dyDescent="0.2">
      <c r="A55" s="26" t="str">
        <f t="shared" si="0"/>
        <v> AOEB 1 </v>
      </c>
      <c r="B55" s="3" t="str">
        <f t="shared" si="1"/>
        <v>I</v>
      </c>
      <c r="C55" s="26">
        <f t="shared" si="2"/>
        <v>43069.855000000003</v>
      </c>
      <c r="D55" t="str">
        <f t="shared" si="3"/>
        <v>vis</v>
      </c>
      <c r="E55">
        <f>VLOOKUP(C55,'Active 1'!C$21:E$960,3,FALSE)</f>
        <v>-2534.9916552130344</v>
      </c>
      <c r="F55" s="3" t="s">
        <v>204</v>
      </c>
      <c r="G55" t="str">
        <f t="shared" si="4"/>
        <v>43069.855</v>
      </c>
      <c r="H55" s="26">
        <f t="shared" si="5"/>
        <v>-2535</v>
      </c>
      <c r="I55" s="86" t="s">
        <v>411</v>
      </c>
      <c r="J55" s="87" t="s">
        <v>412</v>
      </c>
      <c r="K55" s="86">
        <v>-2535</v>
      </c>
      <c r="L55" s="86" t="s">
        <v>413</v>
      </c>
      <c r="M55" s="87" t="s">
        <v>265</v>
      </c>
      <c r="N55" s="87"/>
      <c r="O55" s="88" t="s">
        <v>407</v>
      </c>
      <c r="P55" s="88" t="s">
        <v>355</v>
      </c>
    </row>
    <row r="56" spans="1:16" ht="12.75" customHeight="1" x14ac:dyDescent="0.2">
      <c r="A56" s="26" t="str">
        <f t="shared" si="0"/>
        <v> AOEB 1 </v>
      </c>
      <c r="B56" s="3" t="str">
        <f t="shared" si="1"/>
        <v>I</v>
      </c>
      <c r="C56" s="26">
        <f t="shared" si="2"/>
        <v>43069.858999999997</v>
      </c>
      <c r="D56" t="str">
        <f t="shared" si="3"/>
        <v>vis</v>
      </c>
      <c r="E56">
        <f>VLOOKUP(C56,'Active 1'!C$21:E$960,3,FALSE)</f>
        <v>-2534.9883827475642</v>
      </c>
      <c r="F56" s="3" t="s">
        <v>204</v>
      </c>
      <c r="G56" t="str">
        <f t="shared" si="4"/>
        <v>43069.859</v>
      </c>
      <c r="H56" s="26">
        <f t="shared" si="5"/>
        <v>-2535</v>
      </c>
      <c r="I56" s="86" t="s">
        <v>414</v>
      </c>
      <c r="J56" s="87" t="s">
        <v>415</v>
      </c>
      <c r="K56" s="86">
        <v>-2535</v>
      </c>
      <c r="L56" s="86" t="s">
        <v>363</v>
      </c>
      <c r="M56" s="87" t="s">
        <v>265</v>
      </c>
      <c r="N56" s="87"/>
      <c r="O56" s="88" t="s">
        <v>354</v>
      </c>
      <c r="P56" s="88" t="s">
        <v>355</v>
      </c>
    </row>
    <row r="57" spans="1:16" ht="12.75" customHeight="1" x14ac:dyDescent="0.2">
      <c r="A57" s="26" t="str">
        <f t="shared" si="0"/>
        <v> BBS 31 </v>
      </c>
      <c r="B57" s="3" t="str">
        <f t="shared" si="1"/>
        <v>I</v>
      </c>
      <c r="C57" s="26">
        <f t="shared" si="2"/>
        <v>43101.637999999999</v>
      </c>
      <c r="D57" t="str">
        <f t="shared" si="3"/>
        <v>vis</v>
      </c>
      <c r="E57">
        <f>VLOOKUP(C57,'Active 1'!C$21:E$960,3,FALSE)</f>
        <v>-2508.989462661169</v>
      </c>
      <c r="F57" s="3" t="s">
        <v>204</v>
      </c>
      <c r="G57" t="str">
        <f t="shared" si="4"/>
        <v>43101.638</v>
      </c>
      <c r="H57" s="26">
        <f t="shared" si="5"/>
        <v>-2509</v>
      </c>
      <c r="I57" s="86" t="s">
        <v>416</v>
      </c>
      <c r="J57" s="87" t="s">
        <v>417</v>
      </c>
      <c r="K57" s="86">
        <v>-2509</v>
      </c>
      <c r="L57" s="86" t="s">
        <v>347</v>
      </c>
      <c r="M57" s="87" t="s">
        <v>265</v>
      </c>
      <c r="N57" s="87"/>
      <c r="O57" s="88" t="s">
        <v>276</v>
      </c>
      <c r="P57" s="88" t="s">
        <v>418</v>
      </c>
    </row>
    <row r="58" spans="1:16" ht="12.75" customHeight="1" x14ac:dyDescent="0.2">
      <c r="A58" s="26" t="str">
        <f t="shared" si="0"/>
        <v> BBS 32 </v>
      </c>
      <c r="B58" s="3" t="str">
        <f t="shared" si="1"/>
        <v>I</v>
      </c>
      <c r="C58" s="26">
        <f t="shared" si="2"/>
        <v>43182.31</v>
      </c>
      <c r="D58" t="str">
        <f t="shared" si="3"/>
        <v>vis</v>
      </c>
      <c r="E58">
        <f>VLOOKUP(C58,'Active 1'!C$21:E$960,3,FALSE)</f>
        <v>-2442.9903789515033</v>
      </c>
      <c r="F58" s="3" t="s">
        <v>204</v>
      </c>
      <c r="G58" t="str">
        <f t="shared" si="4"/>
        <v>43182.310</v>
      </c>
      <c r="H58" s="26">
        <f t="shared" si="5"/>
        <v>-2443</v>
      </c>
      <c r="I58" s="86" t="s">
        <v>419</v>
      </c>
      <c r="J58" s="87" t="s">
        <v>420</v>
      </c>
      <c r="K58" s="86">
        <v>-2443</v>
      </c>
      <c r="L58" s="86" t="s">
        <v>421</v>
      </c>
      <c r="M58" s="87" t="s">
        <v>265</v>
      </c>
      <c r="N58" s="87"/>
      <c r="O58" s="88" t="s">
        <v>276</v>
      </c>
      <c r="P58" s="88" t="s">
        <v>422</v>
      </c>
    </row>
    <row r="59" spans="1:16" ht="12.75" customHeight="1" x14ac:dyDescent="0.2">
      <c r="A59" s="26" t="str">
        <f t="shared" si="0"/>
        <v> BBS 32 </v>
      </c>
      <c r="B59" s="3" t="str">
        <f t="shared" si="1"/>
        <v>I</v>
      </c>
      <c r="C59" s="26">
        <f t="shared" si="2"/>
        <v>43193.298000000003</v>
      </c>
      <c r="D59" t="str">
        <f t="shared" si="3"/>
        <v>vis</v>
      </c>
      <c r="E59">
        <f>VLOOKUP(C59,'Active 1'!C$21:E$960,3,FALSE)</f>
        <v>-2434.0009162903307</v>
      </c>
      <c r="F59" s="3" t="s">
        <v>204</v>
      </c>
      <c r="G59" t="str">
        <f t="shared" si="4"/>
        <v>43193.298</v>
      </c>
      <c r="H59" s="26">
        <f t="shared" si="5"/>
        <v>-2434</v>
      </c>
      <c r="I59" s="86" t="s">
        <v>423</v>
      </c>
      <c r="J59" s="87" t="s">
        <v>424</v>
      </c>
      <c r="K59" s="86">
        <v>-2434</v>
      </c>
      <c r="L59" s="86" t="s">
        <v>425</v>
      </c>
      <c r="M59" s="87" t="s">
        <v>265</v>
      </c>
      <c r="N59" s="87"/>
      <c r="O59" s="88" t="s">
        <v>276</v>
      </c>
      <c r="P59" s="88" t="s">
        <v>422</v>
      </c>
    </row>
    <row r="60" spans="1:16" ht="12.75" customHeight="1" x14ac:dyDescent="0.2">
      <c r="A60" s="26" t="str">
        <f t="shared" si="0"/>
        <v> BBS 33 </v>
      </c>
      <c r="B60" s="3" t="str">
        <f t="shared" si="1"/>
        <v>I</v>
      </c>
      <c r="C60" s="26">
        <f t="shared" si="2"/>
        <v>43204.303</v>
      </c>
      <c r="D60" t="str">
        <f t="shared" si="3"/>
        <v>vis</v>
      </c>
      <c r="E60">
        <f>VLOOKUP(C60,'Active 1'!C$21:E$960,3,FALSE)</f>
        <v>-2424.9975456508928</v>
      </c>
      <c r="F60" s="3" t="s">
        <v>204</v>
      </c>
      <c r="G60" t="str">
        <f t="shared" si="4"/>
        <v>43204.303</v>
      </c>
      <c r="H60" s="26">
        <f t="shared" si="5"/>
        <v>-2425</v>
      </c>
      <c r="I60" s="86" t="s">
        <v>426</v>
      </c>
      <c r="J60" s="87" t="s">
        <v>427</v>
      </c>
      <c r="K60" s="86">
        <v>-2425</v>
      </c>
      <c r="L60" s="86" t="s">
        <v>428</v>
      </c>
      <c r="M60" s="87" t="s">
        <v>265</v>
      </c>
      <c r="N60" s="87"/>
      <c r="O60" s="88" t="s">
        <v>276</v>
      </c>
      <c r="P60" s="88" t="s">
        <v>429</v>
      </c>
    </row>
    <row r="61" spans="1:16" ht="12.75" customHeight="1" x14ac:dyDescent="0.2">
      <c r="A61" s="26" t="str">
        <f t="shared" si="0"/>
        <v> AOEB 1 </v>
      </c>
      <c r="B61" s="3" t="str">
        <f t="shared" si="1"/>
        <v>I</v>
      </c>
      <c r="C61" s="26">
        <f t="shared" si="2"/>
        <v>43211.646999999997</v>
      </c>
      <c r="D61" t="str">
        <f t="shared" si="3"/>
        <v>vis</v>
      </c>
      <c r="E61">
        <f>VLOOKUP(C61,'Active 1'!C$21:E$960,3,FALSE)</f>
        <v>-2418.9892990378967</v>
      </c>
      <c r="F61" s="3" t="s">
        <v>204</v>
      </c>
      <c r="G61" t="str">
        <f t="shared" si="4"/>
        <v>43211.647</v>
      </c>
      <c r="H61" s="26">
        <f t="shared" si="5"/>
        <v>-2419</v>
      </c>
      <c r="I61" s="86" t="s">
        <v>430</v>
      </c>
      <c r="J61" s="87" t="s">
        <v>431</v>
      </c>
      <c r="K61" s="86">
        <v>-2419</v>
      </c>
      <c r="L61" s="86" t="s">
        <v>347</v>
      </c>
      <c r="M61" s="87" t="s">
        <v>265</v>
      </c>
      <c r="N61" s="87"/>
      <c r="O61" s="88" t="s">
        <v>432</v>
      </c>
      <c r="P61" s="88" t="s">
        <v>355</v>
      </c>
    </row>
    <row r="62" spans="1:16" ht="12.75" customHeight="1" x14ac:dyDescent="0.2">
      <c r="A62" s="26" t="str">
        <f t="shared" si="0"/>
        <v> AOEB 1 </v>
      </c>
      <c r="B62" s="3" t="str">
        <f t="shared" si="1"/>
        <v>I</v>
      </c>
      <c r="C62" s="26">
        <f t="shared" si="2"/>
        <v>43228.760999999999</v>
      </c>
      <c r="D62" t="str">
        <f t="shared" si="3"/>
        <v>vis</v>
      </c>
      <c r="E62">
        <f>VLOOKUP(C62,'Active 1'!C$21:E$960,3,FALSE)</f>
        <v>-2404.988055501015</v>
      </c>
      <c r="F62" s="3" t="s">
        <v>204</v>
      </c>
      <c r="G62" t="str">
        <f t="shared" si="4"/>
        <v>43228.761</v>
      </c>
      <c r="H62" s="26">
        <f t="shared" si="5"/>
        <v>-2405</v>
      </c>
      <c r="I62" s="86" t="s">
        <v>433</v>
      </c>
      <c r="J62" s="87" t="s">
        <v>434</v>
      </c>
      <c r="K62" s="86">
        <v>-2405</v>
      </c>
      <c r="L62" s="86" t="s">
        <v>435</v>
      </c>
      <c r="M62" s="87" t="s">
        <v>265</v>
      </c>
      <c r="N62" s="87"/>
      <c r="O62" s="88" t="s">
        <v>436</v>
      </c>
      <c r="P62" s="88" t="s">
        <v>355</v>
      </c>
    </row>
    <row r="63" spans="1:16" ht="12.75" customHeight="1" x14ac:dyDescent="0.2">
      <c r="A63" s="26" t="str">
        <f t="shared" si="0"/>
        <v> AOEB 1 </v>
      </c>
      <c r="B63" s="3" t="str">
        <f t="shared" si="1"/>
        <v>I</v>
      </c>
      <c r="C63" s="26">
        <f t="shared" si="2"/>
        <v>43244.646999999997</v>
      </c>
      <c r="D63" t="str">
        <f t="shared" si="3"/>
        <v>vis</v>
      </c>
      <c r="E63">
        <f>VLOOKUP(C63,'Active 1'!C$21:E$960,3,FALSE)</f>
        <v>-2391.9914588651109</v>
      </c>
      <c r="F63" s="3" t="s">
        <v>204</v>
      </c>
      <c r="G63" t="str">
        <f t="shared" si="4"/>
        <v>43244.647</v>
      </c>
      <c r="H63" s="26">
        <f t="shared" si="5"/>
        <v>-2392</v>
      </c>
      <c r="I63" s="86" t="s">
        <v>437</v>
      </c>
      <c r="J63" s="87" t="s">
        <v>438</v>
      </c>
      <c r="K63" s="86">
        <v>-2392</v>
      </c>
      <c r="L63" s="86" t="s">
        <v>413</v>
      </c>
      <c r="M63" s="87" t="s">
        <v>265</v>
      </c>
      <c r="N63" s="87"/>
      <c r="O63" s="88" t="s">
        <v>354</v>
      </c>
      <c r="P63" s="88" t="s">
        <v>355</v>
      </c>
    </row>
    <row r="64" spans="1:16" ht="12.75" customHeight="1" x14ac:dyDescent="0.2">
      <c r="A64" s="26" t="str">
        <f t="shared" si="0"/>
        <v> BBS 33 </v>
      </c>
      <c r="B64" s="3" t="str">
        <f t="shared" si="1"/>
        <v>I</v>
      </c>
      <c r="C64" s="26">
        <f t="shared" si="2"/>
        <v>43254.413</v>
      </c>
      <c r="D64" t="str">
        <f t="shared" si="3"/>
        <v>vis</v>
      </c>
      <c r="E64">
        <f>VLOOKUP(C64,'Active 1'!C$21:E$960,3,FALSE)</f>
        <v>-2384.001734406701</v>
      </c>
      <c r="F64" s="3" t="s">
        <v>204</v>
      </c>
      <c r="G64" t="str">
        <f t="shared" si="4"/>
        <v>43254.413</v>
      </c>
      <c r="H64" s="26">
        <f t="shared" si="5"/>
        <v>-2384</v>
      </c>
      <c r="I64" s="86" t="s">
        <v>439</v>
      </c>
      <c r="J64" s="87" t="s">
        <v>440</v>
      </c>
      <c r="K64" s="86">
        <v>-2384</v>
      </c>
      <c r="L64" s="86" t="s">
        <v>441</v>
      </c>
      <c r="M64" s="87" t="s">
        <v>265</v>
      </c>
      <c r="N64" s="87"/>
      <c r="O64" s="88" t="s">
        <v>359</v>
      </c>
      <c r="P64" s="88" t="s">
        <v>429</v>
      </c>
    </row>
    <row r="65" spans="1:16" ht="12.75" customHeight="1" x14ac:dyDescent="0.2">
      <c r="A65" s="26" t="str">
        <f t="shared" si="0"/>
        <v> BBS 33 </v>
      </c>
      <c r="B65" s="3" t="str">
        <f t="shared" si="1"/>
        <v>I</v>
      </c>
      <c r="C65" s="26">
        <f t="shared" si="2"/>
        <v>43254.427000000003</v>
      </c>
      <c r="D65" t="str">
        <f t="shared" si="3"/>
        <v>vis</v>
      </c>
      <c r="E65">
        <f>VLOOKUP(C65,'Active 1'!C$21:E$960,3,FALSE)</f>
        <v>-2383.9902807775347</v>
      </c>
      <c r="F65" s="3" t="s">
        <v>204</v>
      </c>
      <c r="G65" t="str">
        <f t="shared" si="4"/>
        <v>43254.427</v>
      </c>
      <c r="H65" s="26">
        <f t="shared" si="5"/>
        <v>-2384</v>
      </c>
      <c r="I65" s="86" t="s">
        <v>442</v>
      </c>
      <c r="J65" s="87" t="s">
        <v>443</v>
      </c>
      <c r="K65" s="86">
        <v>-2384</v>
      </c>
      <c r="L65" s="86" t="s">
        <v>421</v>
      </c>
      <c r="M65" s="87" t="s">
        <v>265</v>
      </c>
      <c r="N65" s="87"/>
      <c r="O65" s="88" t="s">
        <v>271</v>
      </c>
      <c r="P65" s="88" t="s">
        <v>429</v>
      </c>
    </row>
    <row r="66" spans="1:16" ht="12.75" customHeight="1" x14ac:dyDescent="0.2">
      <c r="A66" s="26" t="str">
        <f t="shared" si="0"/>
        <v> BBS 35 </v>
      </c>
      <c r="B66" s="3" t="str">
        <f t="shared" si="1"/>
        <v>I</v>
      </c>
      <c r="C66" s="26">
        <f t="shared" si="2"/>
        <v>43420.663</v>
      </c>
      <c r="D66" t="str">
        <f t="shared" si="3"/>
        <v>vis</v>
      </c>
      <c r="E66">
        <f>VLOOKUP(C66,'Active 1'!C$21:E$960,3,FALSE)</f>
        <v>-2247.98988808168</v>
      </c>
      <c r="F66" s="3" t="s">
        <v>204</v>
      </c>
      <c r="G66" t="str">
        <f t="shared" si="4"/>
        <v>43420.663</v>
      </c>
      <c r="H66" s="26">
        <f t="shared" si="5"/>
        <v>-2248</v>
      </c>
      <c r="I66" s="86" t="s">
        <v>444</v>
      </c>
      <c r="J66" s="87" t="s">
        <v>445</v>
      </c>
      <c r="K66" s="86">
        <v>-2248</v>
      </c>
      <c r="L66" s="86" t="s">
        <v>421</v>
      </c>
      <c r="M66" s="87" t="s">
        <v>265</v>
      </c>
      <c r="N66" s="87"/>
      <c r="O66" s="88" t="s">
        <v>276</v>
      </c>
      <c r="P66" s="88" t="s">
        <v>446</v>
      </c>
    </row>
    <row r="67" spans="1:16" ht="12.75" customHeight="1" x14ac:dyDescent="0.2">
      <c r="A67" s="26" t="str">
        <f t="shared" si="0"/>
        <v> AOEB 1 </v>
      </c>
      <c r="B67" s="3" t="str">
        <f t="shared" si="1"/>
        <v>I</v>
      </c>
      <c r="C67" s="26">
        <f t="shared" si="2"/>
        <v>43503.781000000003</v>
      </c>
      <c r="D67" t="str">
        <f t="shared" si="3"/>
        <v>vis</v>
      </c>
      <c r="E67">
        <f>VLOOKUP(C67,'Active 1'!C$21:E$960,3,FALSE)</f>
        <v>-2179.9896917337496</v>
      </c>
      <c r="F67" s="3" t="s">
        <v>204</v>
      </c>
      <c r="G67" t="str">
        <f t="shared" si="4"/>
        <v>43503.781</v>
      </c>
      <c r="H67" s="26">
        <f t="shared" si="5"/>
        <v>-2180</v>
      </c>
      <c r="I67" s="86" t="s">
        <v>447</v>
      </c>
      <c r="J67" s="87" t="s">
        <v>448</v>
      </c>
      <c r="K67" s="86">
        <v>-2180</v>
      </c>
      <c r="L67" s="86" t="s">
        <v>347</v>
      </c>
      <c r="M67" s="87" t="s">
        <v>265</v>
      </c>
      <c r="N67" s="87"/>
      <c r="O67" s="88" t="s">
        <v>354</v>
      </c>
      <c r="P67" s="88" t="s">
        <v>355</v>
      </c>
    </row>
    <row r="68" spans="1:16" ht="12.75" customHeight="1" x14ac:dyDescent="0.2">
      <c r="A68" s="26" t="str">
        <f t="shared" si="0"/>
        <v> BBS 36 </v>
      </c>
      <c r="B68" s="3" t="str">
        <f t="shared" si="1"/>
        <v>I</v>
      </c>
      <c r="C68" s="26">
        <f t="shared" si="2"/>
        <v>43534.345999999998</v>
      </c>
      <c r="D68" t="str">
        <f t="shared" si="3"/>
        <v>vis</v>
      </c>
      <c r="E68">
        <f>VLOOKUP(C68,'Active 1'!C$21:E$960,3,FALSE)</f>
        <v>-2154.9839649191713</v>
      </c>
      <c r="F68" s="3" t="s">
        <v>204</v>
      </c>
      <c r="G68" t="str">
        <f t="shared" si="4"/>
        <v>43534.346</v>
      </c>
      <c r="H68" s="26">
        <f t="shared" si="5"/>
        <v>-2155</v>
      </c>
      <c r="I68" s="86" t="s">
        <v>449</v>
      </c>
      <c r="J68" s="87" t="s">
        <v>450</v>
      </c>
      <c r="K68" s="86">
        <v>-2155</v>
      </c>
      <c r="L68" s="86" t="s">
        <v>366</v>
      </c>
      <c r="M68" s="87" t="s">
        <v>265</v>
      </c>
      <c r="N68" s="87"/>
      <c r="O68" s="88" t="s">
        <v>276</v>
      </c>
      <c r="P68" s="88" t="s">
        <v>451</v>
      </c>
    </row>
    <row r="69" spans="1:16" ht="12.75" customHeight="1" x14ac:dyDescent="0.2">
      <c r="A69" s="26" t="str">
        <f t="shared" si="0"/>
        <v>BAVM 31 </v>
      </c>
      <c r="B69" s="3" t="str">
        <f t="shared" si="1"/>
        <v>I</v>
      </c>
      <c r="C69" s="26">
        <f t="shared" si="2"/>
        <v>43573.45</v>
      </c>
      <c r="D69" t="str">
        <f t="shared" si="3"/>
        <v>vis</v>
      </c>
      <c r="E69">
        <f>VLOOKUP(C69,'Active 1'!C$21:E$960,3,FALSE)</f>
        <v>-2122.992342430789</v>
      </c>
      <c r="F69" s="3" t="s">
        <v>204</v>
      </c>
      <c r="G69" t="str">
        <f t="shared" si="4"/>
        <v>43573.450</v>
      </c>
      <c r="H69" s="26">
        <f t="shared" si="5"/>
        <v>-2123</v>
      </c>
      <c r="I69" s="86" t="s">
        <v>452</v>
      </c>
      <c r="J69" s="87" t="s">
        <v>453</v>
      </c>
      <c r="K69" s="86">
        <v>-2123</v>
      </c>
      <c r="L69" s="86" t="s">
        <v>336</v>
      </c>
      <c r="M69" s="87" t="s">
        <v>265</v>
      </c>
      <c r="N69" s="87"/>
      <c r="O69" s="88" t="s">
        <v>454</v>
      </c>
      <c r="P69" s="89" t="s">
        <v>455</v>
      </c>
    </row>
    <row r="70" spans="1:16" ht="12.75" customHeight="1" x14ac:dyDescent="0.2">
      <c r="A70" s="26" t="str">
        <f t="shared" si="0"/>
        <v> BBS 37 </v>
      </c>
      <c r="B70" s="3" t="str">
        <f t="shared" si="1"/>
        <v>I</v>
      </c>
      <c r="C70" s="26">
        <f t="shared" si="2"/>
        <v>43622.341999999997</v>
      </c>
      <c r="D70" t="str">
        <f t="shared" si="3"/>
        <v>vis</v>
      </c>
      <c r="E70">
        <f>VLOOKUP(C70,'Active 1'!C$21:E$960,3,FALSE)</f>
        <v>-2082.9929969238842</v>
      </c>
      <c r="F70" s="3" t="s">
        <v>204</v>
      </c>
      <c r="G70" t="str">
        <f t="shared" si="4"/>
        <v>43622.342</v>
      </c>
      <c r="H70" s="26">
        <f t="shared" si="5"/>
        <v>-2083</v>
      </c>
      <c r="I70" s="86" t="s">
        <v>456</v>
      </c>
      <c r="J70" s="87" t="s">
        <v>457</v>
      </c>
      <c r="K70" s="86">
        <v>-2083</v>
      </c>
      <c r="L70" s="86" t="s">
        <v>336</v>
      </c>
      <c r="M70" s="87" t="s">
        <v>265</v>
      </c>
      <c r="N70" s="87"/>
      <c r="O70" s="88" t="s">
        <v>276</v>
      </c>
      <c r="P70" s="88" t="s">
        <v>458</v>
      </c>
    </row>
    <row r="71" spans="1:16" ht="12.75" customHeight="1" x14ac:dyDescent="0.2">
      <c r="A71" s="26" t="str">
        <f t="shared" si="0"/>
        <v> AOEB 1 </v>
      </c>
      <c r="B71" s="3" t="str">
        <f t="shared" si="1"/>
        <v>I</v>
      </c>
      <c r="C71" s="26">
        <f t="shared" si="2"/>
        <v>43629.673999999999</v>
      </c>
      <c r="D71" t="str">
        <f t="shared" si="3"/>
        <v>vis</v>
      </c>
      <c r="E71">
        <f>VLOOKUP(C71,'Active 1'!C$21:E$960,3,FALSE)</f>
        <v>-2076.994567707311</v>
      </c>
      <c r="F71" s="3" t="s">
        <v>204</v>
      </c>
      <c r="G71" t="str">
        <f t="shared" si="4"/>
        <v>43629.674</v>
      </c>
      <c r="H71" s="26">
        <f t="shared" si="5"/>
        <v>-2077</v>
      </c>
      <c r="I71" s="86" t="s">
        <v>459</v>
      </c>
      <c r="J71" s="87" t="s">
        <v>460</v>
      </c>
      <c r="K71" s="86">
        <v>-2077</v>
      </c>
      <c r="L71" s="86" t="s">
        <v>374</v>
      </c>
      <c r="M71" s="87" t="s">
        <v>265</v>
      </c>
      <c r="N71" s="87"/>
      <c r="O71" s="88" t="s">
        <v>432</v>
      </c>
      <c r="P71" s="88" t="s">
        <v>355</v>
      </c>
    </row>
    <row r="72" spans="1:16" ht="12.75" customHeight="1" x14ac:dyDescent="0.2">
      <c r="A72" s="26" t="str">
        <f t="shared" si="0"/>
        <v> AOEB 1 </v>
      </c>
      <c r="B72" s="3" t="str">
        <f t="shared" si="1"/>
        <v>I</v>
      </c>
      <c r="C72" s="26">
        <f t="shared" si="2"/>
        <v>43662.678999999996</v>
      </c>
      <c r="D72" t="str">
        <f t="shared" si="3"/>
        <v>vis</v>
      </c>
      <c r="E72">
        <f>VLOOKUP(C72,'Active 1'!C$21:E$960,3,FALSE)</f>
        <v>-2049.9926369526825</v>
      </c>
      <c r="F72" s="3" t="s">
        <v>204</v>
      </c>
      <c r="G72" t="str">
        <f t="shared" si="4"/>
        <v>43662.679</v>
      </c>
      <c r="H72" s="26">
        <f t="shared" si="5"/>
        <v>-2050</v>
      </c>
      <c r="I72" s="86" t="s">
        <v>461</v>
      </c>
      <c r="J72" s="87" t="s">
        <v>462</v>
      </c>
      <c r="K72" s="86">
        <v>-2050</v>
      </c>
      <c r="L72" s="86" t="s">
        <v>336</v>
      </c>
      <c r="M72" s="87" t="s">
        <v>265</v>
      </c>
      <c r="N72" s="87"/>
      <c r="O72" s="88" t="s">
        <v>463</v>
      </c>
      <c r="P72" s="88" t="s">
        <v>355</v>
      </c>
    </row>
    <row r="73" spans="1:16" ht="12.75" customHeight="1" x14ac:dyDescent="0.2">
      <c r="A73" s="26" t="str">
        <f t="shared" si="0"/>
        <v> BBS 40 </v>
      </c>
      <c r="B73" s="3" t="str">
        <f t="shared" si="1"/>
        <v>I</v>
      </c>
      <c r="C73" s="26">
        <f t="shared" si="2"/>
        <v>43827.701000000001</v>
      </c>
      <c r="D73" t="str">
        <f t="shared" si="3"/>
        <v>vis</v>
      </c>
      <c r="E73">
        <f>VLOOKUP(C73,'Active 1'!C$21:E$960,3,FALSE)</f>
        <v>-1914.9854375286327</v>
      </c>
      <c r="F73" s="3" t="s">
        <v>204</v>
      </c>
      <c r="G73" t="str">
        <f t="shared" si="4"/>
        <v>43827.701</v>
      </c>
      <c r="H73" s="26">
        <f t="shared" si="5"/>
        <v>-1915</v>
      </c>
      <c r="I73" s="86" t="s">
        <v>464</v>
      </c>
      <c r="J73" s="87" t="s">
        <v>465</v>
      </c>
      <c r="K73" s="86">
        <v>-1915</v>
      </c>
      <c r="L73" s="86" t="s">
        <v>351</v>
      </c>
      <c r="M73" s="87" t="s">
        <v>265</v>
      </c>
      <c r="N73" s="87"/>
      <c r="O73" s="88" t="s">
        <v>276</v>
      </c>
      <c r="P73" s="88" t="s">
        <v>466</v>
      </c>
    </row>
    <row r="74" spans="1:16" ht="12.75" customHeight="1" x14ac:dyDescent="0.2">
      <c r="A74" s="26" t="str">
        <f t="shared" si="0"/>
        <v> BBS 42 </v>
      </c>
      <c r="B74" s="3" t="str">
        <f t="shared" si="1"/>
        <v>I</v>
      </c>
      <c r="C74" s="26">
        <f t="shared" si="2"/>
        <v>43941.368000000002</v>
      </c>
      <c r="D74" t="str">
        <f t="shared" si="3"/>
        <v>vis</v>
      </c>
      <c r="E74">
        <f>VLOOKUP(C74,'Active 1'!C$21:E$960,3,FALSE)</f>
        <v>-1821.9926042280231</v>
      </c>
      <c r="F74" s="3" t="s">
        <v>204</v>
      </c>
      <c r="G74" t="str">
        <f t="shared" si="4"/>
        <v>43941.368</v>
      </c>
      <c r="H74" s="26">
        <f t="shared" si="5"/>
        <v>-1822</v>
      </c>
      <c r="I74" s="86" t="s">
        <v>467</v>
      </c>
      <c r="J74" s="87" t="s">
        <v>468</v>
      </c>
      <c r="K74" s="86">
        <v>-1822</v>
      </c>
      <c r="L74" s="86" t="s">
        <v>336</v>
      </c>
      <c r="M74" s="87" t="s">
        <v>265</v>
      </c>
      <c r="N74" s="87"/>
      <c r="O74" s="88" t="s">
        <v>295</v>
      </c>
      <c r="P74" s="88" t="s">
        <v>469</v>
      </c>
    </row>
    <row r="75" spans="1:16" ht="12.75" customHeight="1" x14ac:dyDescent="0.2">
      <c r="A75" s="26" t="str">
        <f t="shared" ref="A75:A138" si="6">P75</f>
        <v> AOEB 1 </v>
      </c>
      <c r="B75" s="3" t="str">
        <f t="shared" ref="B75:B138" si="7">IF(H75=INT(H75),"I","II")</f>
        <v>I</v>
      </c>
      <c r="C75" s="26">
        <f t="shared" ref="C75:C138" si="8">1*G75</f>
        <v>43948.7</v>
      </c>
      <c r="D75" t="str">
        <f t="shared" ref="D75:D138" si="9">VLOOKUP(F75,I$1:J$5,2,FALSE)</f>
        <v>vis</v>
      </c>
      <c r="E75">
        <f>VLOOKUP(C75,'Active 1'!C$21:E$960,3,FALSE)</f>
        <v>-1815.9941750114556</v>
      </c>
      <c r="F75" s="3" t="s">
        <v>204</v>
      </c>
      <c r="G75" t="str">
        <f t="shared" ref="G75:G138" si="10">MID(I75,3,LEN(I75)-3)</f>
        <v>43948.700</v>
      </c>
      <c r="H75" s="26">
        <f t="shared" ref="H75:H138" si="11">1*K75</f>
        <v>-1816</v>
      </c>
      <c r="I75" s="86" t="s">
        <v>470</v>
      </c>
      <c r="J75" s="87" t="s">
        <v>471</v>
      </c>
      <c r="K75" s="86">
        <v>-1816</v>
      </c>
      <c r="L75" s="86" t="s">
        <v>374</v>
      </c>
      <c r="M75" s="87" t="s">
        <v>265</v>
      </c>
      <c r="N75" s="87"/>
      <c r="O75" s="88" t="s">
        <v>354</v>
      </c>
      <c r="P75" s="88" t="s">
        <v>355</v>
      </c>
    </row>
    <row r="76" spans="1:16" ht="12.75" customHeight="1" x14ac:dyDescent="0.2">
      <c r="A76" s="26" t="str">
        <f t="shared" si="6"/>
        <v> BBS 43 </v>
      </c>
      <c r="B76" s="3" t="str">
        <f t="shared" si="7"/>
        <v>I</v>
      </c>
      <c r="C76" s="26">
        <f t="shared" si="8"/>
        <v>44007.368000000002</v>
      </c>
      <c r="D76" t="str">
        <f t="shared" si="9"/>
        <v>vis</v>
      </c>
      <c r="E76">
        <f>VLOOKUP(C76,'Active 1'!C$21:E$960,3,FALSE)</f>
        <v>-1767.9969238824508</v>
      </c>
      <c r="F76" s="3" t="s">
        <v>204</v>
      </c>
      <c r="G76" t="str">
        <f t="shared" si="10"/>
        <v>44007.368</v>
      </c>
      <c r="H76" s="26">
        <f t="shared" si="11"/>
        <v>-1768</v>
      </c>
      <c r="I76" s="86" t="s">
        <v>472</v>
      </c>
      <c r="J76" s="87" t="s">
        <v>473</v>
      </c>
      <c r="K76" s="86">
        <v>-1768</v>
      </c>
      <c r="L76" s="86" t="s">
        <v>474</v>
      </c>
      <c r="M76" s="87" t="s">
        <v>265</v>
      </c>
      <c r="N76" s="87"/>
      <c r="O76" s="88" t="s">
        <v>276</v>
      </c>
      <c r="P76" s="88" t="s">
        <v>475</v>
      </c>
    </row>
    <row r="77" spans="1:16" ht="12.75" customHeight="1" x14ac:dyDescent="0.2">
      <c r="A77" s="26" t="str">
        <f t="shared" si="6"/>
        <v> BBS 43 </v>
      </c>
      <c r="B77" s="3" t="str">
        <f t="shared" si="7"/>
        <v>I</v>
      </c>
      <c r="C77" s="26">
        <f t="shared" si="8"/>
        <v>44007.373</v>
      </c>
      <c r="D77" t="str">
        <f t="shared" si="9"/>
        <v>vis</v>
      </c>
      <c r="E77">
        <f>VLOOKUP(C77,'Active 1'!C$21:E$960,3,FALSE)</f>
        <v>-1767.9928333006085</v>
      </c>
      <c r="F77" s="3" t="s">
        <v>204</v>
      </c>
      <c r="G77" t="str">
        <f t="shared" si="10"/>
        <v>44007.373</v>
      </c>
      <c r="H77" s="26">
        <f t="shared" si="11"/>
        <v>-1768</v>
      </c>
      <c r="I77" s="86" t="s">
        <v>476</v>
      </c>
      <c r="J77" s="87" t="s">
        <v>477</v>
      </c>
      <c r="K77" s="86">
        <v>-1768</v>
      </c>
      <c r="L77" s="86" t="s">
        <v>336</v>
      </c>
      <c r="M77" s="87" t="s">
        <v>265</v>
      </c>
      <c r="N77" s="87"/>
      <c r="O77" s="88" t="s">
        <v>295</v>
      </c>
      <c r="P77" s="88" t="s">
        <v>475</v>
      </c>
    </row>
    <row r="78" spans="1:16" ht="12.75" customHeight="1" x14ac:dyDescent="0.2">
      <c r="A78" s="26" t="str">
        <f t="shared" si="6"/>
        <v> BBS 44 </v>
      </c>
      <c r="B78" s="3" t="str">
        <f t="shared" si="7"/>
        <v>I</v>
      </c>
      <c r="C78" s="26">
        <f t="shared" si="8"/>
        <v>44029.366000000002</v>
      </c>
      <c r="D78" t="str">
        <f t="shared" si="9"/>
        <v>vis</v>
      </c>
      <c r="E78">
        <f>VLOOKUP(C78,'Active 1'!C$21:E$960,3,FALSE)</f>
        <v>-1749.999999999998</v>
      </c>
      <c r="F78" s="3" t="s">
        <v>204</v>
      </c>
      <c r="G78" t="str">
        <f t="shared" si="10"/>
        <v>44029.366</v>
      </c>
      <c r="H78" s="26">
        <f t="shared" si="11"/>
        <v>-1750</v>
      </c>
      <c r="I78" s="86" t="s">
        <v>478</v>
      </c>
      <c r="J78" s="87" t="s">
        <v>479</v>
      </c>
      <c r="K78" s="86">
        <v>-1750</v>
      </c>
      <c r="L78" s="86" t="s">
        <v>378</v>
      </c>
      <c r="M78" s="87" t="s">
        <v>265</v>
      </c>
      <c r="N78" s="87"/>
      <c r="O78" s="88" t="s">
        <v>480</v>
      </c>
      <c r="P78" s="88" t="s">
        <v>481</v>
      </c>
    </row>
    <row r="79" spans="1:16" ht="12.75" customHeight="1" x14ac:dyDescent="0.2">
      <c r="A79" s="26" t="str">
        <f t="shared" si="6"/>
        <v> BBS 44 </v>
      </c>
      <c r="B79" s="3" t="str">
        <f t="shared" si="7"/>
        <v>I</v>
      </c>
      <c r="C79" s="26">
        <f t="shared" si="8"/>
        <v>44029.385000000002</v>
      </c>
      <c r="D79" t="str">
        <f t="shared" si="9"/>
        <v>vis</v>
      </c>
      <c r="E79">
        <f>VLOOKUP(C79,'Active 1'!C$21:E$960,3,FALSE)</f>
        <v>-1749.9844557889892</v>
      </c>
      <c r="F79" s="3" t="s">
        <v>204</v>
      </c>
      <c r="G79" t="str">
        <f t="shared" si="10"/>
        <v>44029.385</v>
      </c>
      <c r="H79" s="26">
        <f t="shared" si="11"/>
        <v>-1750</v>
      </c>
      <c r="I79" s="86" t="s">
        <v>482</v>
      </c>
      <c r="J79" s="87" t="s">
        <v>483</v>
      </c>
      <c r="K79" s="86">
        <v>-1750</v>
      </c>
      <c r="L79" s="86" t="s">
        <v>391</v>
      </c>
      <c r="M79" s="87" t="s">
        <v>265</v>
      </c>
      <c r="N79" s="87"/>
      <c r="O79" s="88" t="s">
        <v>484</v>
      </c>
      <c r="P79" s="88" t="s">
        <v>481</v>
      </c>
    </row>
    <row r="80" spans="1:16" ht="12.75" customHeight="1" x14ac:dyDescent="0.2">
      <c r="A80" s="26" t="str">
        <f t="shared" si="6"/>
        <v> BBS 47 </v>
      </c>
      <c r="B80" s="3" t="str">
        <f t="shared" si="7"/>
        <v>I</v>
      </c>
      <c r="C80" s="26">
        <f t="shared" si="8"/>
        <v>44337.383000000002</v>
      </c>
      <c r="D80" t="str">
        <f t="shared" si="9"/>
        <v>vis</v>
      </c>
      <c r="E80">
        <f>VLOOKUP(C80,'Active 1'!C$21:E$960,3,FALSE)</f>
        <v>-1498.0062504090563</v>
      </c>
      <c r="F80" s="3" t="s">
        <v>204</v>
      </c>
      <c r="G80" t="str">
        <f t="shared" si="10"/>
        <v>44337.383</v>
      </c>
      <c r="H80" s="26">
        <f t="shared" si="11"/>
        <v>-1498</v>
      </c>
      <c r="I80" s="86" t="s">
        <v>485</v>
      </c>
      <c r="J80" s="87" t="s">
        <v>486</v>
      </c>
      <c r="K80" s="86">
        <v>-1498</v>
      </c>
      <c r="L80" s="86" t="s">
        <v>487</v>
      </c>
      <c r="M80" s="87" t="s">
        <v>265</v>
      </c>
      <c r="N80" s="87"/>
      <c r="O80" s="88" t="s">
        <v>359</v>
      </c>
      <c r="P80" s="88" t="s">
        <v>488</v>
      </c>
    </row>
    <row r="81" spans="1:16" ht="12.75" customHeight="1" x14ac:dyDescent="0.2">
      <c r="A81" s="26" t="str">
        <f t="shared" si="6"/>
        <v> BBS 47 </v>
      </c>
      <c r="B81" s="3" t="str">
        <f t="shared" si="7"/>
        <v>I</v>
      </c>
      <c r="C81" s="26">
        <f t="shared" si="8"/>
        <v>44337.392999999996</v>
      </c>
      <c r="D81" t="str">
        <f t="shared" si="9"/>
        <v>vis</v>
      </c>
      <c r="E81">
        <f>VLOOKUP(C81,'Active 1'!C$21:E$960,3,FALSE)</f>
        <v>-1497.9980692453719</v>
      </c>
      <c r="F81" s="3" t="s">
        <v>204</v>
      </c>
      <c r="G81" t="str">
        <f t="shared" si="10"/>
        <v>44337.393</v>
      </c>
      <c r="H81" s="26">
        <f t="shared" si="11"/>
        <v>-1498</v>
      </c>
      <c r="I81" s="86" t="s">
        <v>489</v>
      </c>
      <c r="J81" s="87" t="s">
        <v>490</v>
      </c>
      <c r="K81" s="86">
        <v>-1498</v>
      </c>
      <c r="L81" s="86" t="s">
        <v>491</v>
      </c>
      <c r="M81" s="87" t="s">
        <v>265</v>
      </c>
      <c r="N81" s="87"/>
      <c r="O81" s="88" t="s">
        <v>295</v>
      </c>
      <c r="P81" s="88" t="s">
        <v>488</v>
      </c>
    </row>
    <row r="82" spans="1:16" ht="12.75" customHeight="1" x14ac:dyDescent="0.2">
      <c r="A82" s="26" t="str">
        <f t="shared" si="6"/>
        <v> BBS 47 </v>
      </c>
      <c r="B82" s="3" t="str">
        <f t="shared" si="7"/>
        <v>I</v>
      </c>
      <c r="C82" s="26">
        <f t="shared" si="8"/>
        <v>44359.400999999998</v>
      </c>
      <c r="D82" t="str">
        <f t="shared" si="9"/>
        <v>vis</v>
      </c>
      <c r="E82">
        <f>VLOOKUP(C82,'Active 1'!C$21:E$960,3,FALSE)</f>
        <v>-1479.9929641992287</v>
      </c>
      <c r="F82" s="3" t="s">
        <v>204</v>
      </c>
      <c r="G82" t="str">
        <f t="shared" si="10"/>
        <v>44359.401</v>
      </c>
      <c r="H82" s="26">
        <f t="shared" si="11"/>
        <v>-1480</v>
      </c>
      <c r="I82" s="86" t="s">
        <v>492</v>
      </c>
      <c r="J82" s="87" t="s">
        <v>493</v>
      </c>
      <c r="K82" s="86">
        <v>-1480</v>
      </c>
      <c r="L82" s="86" t="s">
        <v>336</v>
      </c>
      <c r="M82" s="87" t="s">
        <v>265</v>
      </c>
      <c r="N82" s="87"/>
      <c r="O82" s="88" t="s">
        <v>276</v>
      </c>
      <c r="P82" s="88" t="s">
        <v>488</v>
      </c>
    </row>
    <row r="83" spans="1:16" ht="12.75" customHeight="1" x14ac:dyDescent="0.2">
      <c r="A83" s="26" t="str">
        <f t="shared" si="6"/>
        <v> BBS 48 </v>
      </c>
      <c r="B83" s="3" t="str">
        <f t="shared" si="7"/>
        <v>I</v>
      </c>
      <c r="C83" s="26">
        <f t="shared" si="8"/>
        <v>44370.396999999997</v>
      </c>
      <c r="D83" t="str">
        <f t="shared" si="9"/>
        <v>vis</v>
      </c>
      <c r="E83">
        <f>VLOOKUP(C83,'Active 1'!C$21:E$960,3,FALSE)</f>
        <v>-1470.9969566071095</v>
      </c>
      <c r="F83" s="3" t="s">
        <v>204</v>
      </c>
      <c r="G83" t="str">
        <f t="shared" si="10"/>
        <v>44370.397</v>
      </c>
      <c r="H83" s="26">
        <f t="shared" si="11"/>
        <v>-1471</v>
      </c>
      <c r="I83" s="86" t="s">
        <v>494</v>
      </c>
      <c r="J83" s="87" t="s">
        <v>495</v>
      </c>
      <c r="K83" s="86">
        <v>-1471</v>
      </c>
      <c r="L83" s="86" t="s">
        <v>474</v>
      </c>
      <c r="M83" s="87" t="s">
        <v>265</v>
      </c>
      <c r="N83" s="87"/>
      <c r="O83" s="88" t="s">
        <v>295</v>
      </c>
      <c r="P83" s="88" t="s">
        <v>496</v>
      </c>
    </row>
    <row r="84" spans="1:16" ht="12.75" customHeight="1" x14ac:dyDescent="0.2">
      <c r="A84" s="26" t="str">
        <f t="shared" si="6"/>
        <v> BBS 48 </v>
      </c>
      <c r="B84" s="3" t="str">
        <f t="shared" si="7"/>
        <v>I</v>
      </c>
      <c r="C84" s="26">
        <f t="shared" si="8"/>
        <v>44403.396999999997</v>
      </c>
      <c r="D84" t="str">
        <f t="shared" si="9"/>
        <v>vis</v>
      </c>
      <c r="E84">
        <f>VLOOKUP(C84,'Active 1'!C$21:E$960,3,FALSE)</f>
        <v>-1443.9991164343235</v>
      </c>
      <c r="F84" s="3" t="s">
        <v>204</v>
      </c>
      <c r="G84" t="str">
        <f t="shared" si="10"/>
        <v>44403.397</v>
      </c>
      <c r="H84" s="26">
        <f t="shared" si="11"/>
        <v>-1444</v>
      </c>
      <c r="I84" s="86" t="s">
        <v>497</v>
      </c>
      <c r="J84" s="87" t="s">
        <v>498</v>
      </c>
      <c r="K84" s="86">
        <v>-1444</v>
      </c>
      <c r="L84" s="86" t="s">
        <v>499</v>
      </c>
      <c r="M84" s="87" t="s">
        <v>265</v>
      </c>
      <c r="N84" s="87"/>
      <c r="O84" s="88" t="s">
        <v>295</v>
      </c>
      <c r="P84" s="88" t="s">
        <v>496</v>
      </c>
    </row>
    <row r="85" spans="1:16" ht="12.75" customHeight="1" x14ac:dyDescent="0.2">
      <c r="A85" s="26" t="str">
        <f t="shared" si="6"/>
        <v> AOEB 1 </v>
      </c>
      <c r="B85" s="3" t="str">
        <f t="shared" si="7"/>
        <v>I</v>
      </c>
      <c r="C85" s="26">
        <f t="shared" si="8"/>
        <v>44410.737000000001</v>
      </c>
      <c r="D85" t="str">
        <f t="shared" si="9"/>
        <v>vis</v>
      </c>
      <c r="E85">
        <f>VLOOKUP(C85,'Active 1'!C$21:E$960,3,FALSE)</f>
        <v>-1437.9941422867976</v>
      </c>
      <c r="F85" s="3" t="s">
        <v>204</v>
      </c>
      <c r="G85" t="str">
        <f t="shared" si="10"/>
        <v>44410.737</v>
      </c>
      <c r="H85" s="26">
        <f t="shared" si="11"/>
        <v>-1438</v>
      </c>
      <c r="I85" s="86" t="s">
        <v>500</v>
      </c>
      <c r="J85" s="87" t="s">
        <v>501</v>
      </c>
      <c r="K85" s="86">
        <v>-1438</v>
      </c>
      <c r="L85" s="86" t="s">
        <v>374</v>
      </c>
      <c r="M85" s="87" t="s">
        <v>265</v>
      </c>
      <c r="N85" s="87"/>
      <c r="O85" s="88" t="s">
        <v>502</v>
      </c>
      <c r="P85" s="88" t="s">
        <v>355</v>
      </c>
    </row>
    <row r="86" spans="1:16" ht="12.75" customHeight="1" x14ac:dyDescent="0.2">
      <c r="A86" s="26" t="str">
        <f t="shared" si="6"/>
        <v> AOEB 1 </v>
      </c>
      <c r="B86" s="3" t="str">
        <f t="shared" si="7"/>
        <v>I</v>
      </c>
      <c r="C86" s="26">
        <f t="shared" si="8"/>
        <v>44608.754999999997</v>
      </c>
      <c r="D86" t="str">
        <f t="shared" si="9"/>
        <v>vis</v>
      </c>
      <c r="E86">
        <f>VLOOKUP(C86,'Active 1'!C$21:E$960,3,FALSE)</f>
        <v>-1275.9923751554438</v>
      </c>
      <c r="F86" s="3" t="s">
        <v>204</v>
      </c>
      <c r="G86" t="str">
        <f t="shared" si="10"/>
        <v>44608.755</v>
      </c>
      <c r="H86" s="26">
        <f t="shared" si="11"/>
        <v>-1276</v>
      </c>
      <c r="I86" s="86" t="s">
        <v>503</v>
      </c>
      <c r="J86" s="87" t="s">
        <v>504</v>
      </c>
      <c r="K86" s="86">
        <v>-1276</v>
      </c>
      <c r="L86" s="86" t="s">
        <v>336</v>
      </c>
      <c r="M86" s="87" t="s">
        <v>265</v>
      </c>
      <c r="N86" s="87"/>
      <c r="O86" s="88" t="s">
        <v>354</v>
      </c>
      <c r="P86" s="88" t="s">
        <v>355</v>
      </c>
    </row>
    <row r="87" spans="1:16" ht="12.75" customHeight="1" x14ac:dyDescent="0.2">
      <c r="A87" s="26" t="str">
        <f t="shared" si="6"/>
        <v> AOEB 1 </v>
      </c>
      <c r="B87" s="3" t="str">
        <f t="shared" si="7"/>
        <v>I</v>
      </c>
      <c r="C87" s="26">
        <f t="shared" si="8"/>
        <v>44635.644999999997</v>
      </c>
      <c r="D87" t="str">
        <f t="shared" si="9"/>
        <v>vis</v>
      </c>
      <c r="E87">
        <f>VLOOKUP(C87,'Active 1'!C$21:E$960,3,FALSE)</f>
        <v>-1253.9932259964678</v>
      </c>
      <c r="F87" s="3" t="s">
        <v>204</v>
      </c>
      <c r="G87" t="str">
        <f t="shared" si="10"/>
        <v>44635.645</v>
      </c>
      <c r="H87" s="26">
        <f t="shared" si="11"/>
        <v>-1254</v>
      </c>
      <c r="I87" s="86" t="s">
        <v>505</v>
      </c>
      <c r="J87" s="87" t="s">
        <v>506</v>
      </c>
      <c r="K87" s="86">
        <v>-1254</v>
      </c>
      <c r="L87" s="86" t="s">
        <v>394</v>
      </c>
      <c r="M87" s="87" t="s">
        <v>265</v>
      </c>
      <c r="N87" s="87"/>
      <c r="O87" s="88" t="s">
        <v>354</v>
      </c>
      <c r="P87" s="88" t="s">
        <v>355</v>
      </c>
    </row>
    <row r="88" spans="1:16" ht="12.75" customHeight="1" x14ac:dyDescent="0.2">
      <c r="A88" s="26" t="str">
        <f t="shared" si="6"/>
        <v> AOEB 1 </v>
      </c>
      <c r="B88" s="3" t="str">
        <f t="shared" si="7"/>
        <v>I</v>
      </c>
      <c r="C88" s="26">
        <f t="shared" si="8"/>
        <v>44679.648000000001</v>
      </c>
      <c r="D88" t="str">
        <f t="shared" si="9"/>
        <v>vis</v>
      </c>
      <c r="E88">
        <f>VLOOKUP(C88,'Active 1'!C$21:E$960,3,FALSE)</f>
        <v>-1217.9936514169763</v>
      </c>
      <c r="F88" s="3" t="s">
        <v>204</v>
      </c>
      <c r="G88" t="str">
        <f t="shared" si="10"/>
        <v>44679.648</v>
      </c>
      <c r="H88" s="26">
        <f t="shared" si="11"/>
        <v>-1218</v>
      </c>
      <c r="I88" s="86" t="s">
        <v>507</v>
      </c>
      <c r="J88" s="87" t="s">
        <v>508</v>
      </c>
      <c r="K88" s="86">
        <v>-1218</v>
      </c>
      <c r="L88" s="86" t="s">
        <v>394</v>
      </c>
      <c r="M88" s="87" t="s">
        <v>265</v>
      </c>
      <c r="N88" s="87"/>
      <c r="O88" s="88" t="s">
        <v>509</v>
      </c>
      <c r="P88" s="88" t="s">
        <v>355</v>
      </c>
    </row>
    <row r="89" spans="1:16" ht="12.75" customHeight="1" x14ac:dyDescent="0.2">
      <c r="A89" s="26" t="str">
        <f t="shared" si="6"/>
        <v> BBS 53 </v>
      </c>
      <c r="B89" s="3" t="str">
        <f t="shared" si="7"/>
        <v>I</v>
      </c>
      <c r="C89" s="26">
        <f t="shared" si="8"/>
        <v>44679.652999999998</v>
      </c>
      <c r="D89" t="str">
        <f t="shared" si="9"/>
        <v>vis</v>
      </c>
      <c r="E89">
        <f>VLOOKUP(C89,'Active 1'!C$21:E$960,3,FALSE)</f>
        <v>-1217.9895608351339</v>
      </c>
      <c r="F89" s="3" t="s">
        <v>204</v>
      </c>
      <c r="G89" t="str">
        <f t="shared" si="10"/>
        <v>44679.653</v>
      </c>
      <c r="H89" s="26">
        <f t="shared" si="11"/>
        <v>-1218</v>
      </c>
      <c r="I89" s="86" t="s">
        <v>510</v>
      </c>
      <c r="J89" s="87" t="s">
        <v>511</v>
      </c>
      <c r="K89" s="86">
        <v>-1218</v>
      </c>
      <c r="L89" s="86" t="s">
        <v>347</v>
      </c>
      <c r="M89" s="87" t="s">
        <v>265</v>
      </c>
      <c r="N89" s="87"/>
      <c r="O89" s="88" t="s">
        <v>276</v>
      </c>
      <c r="P89" s="88" t="s">
        <v>512</v>
      </c>
    </row>
    <row r="90" spans="1:16" ht="12.75" customHeight="1" x14ac:dyDescent="0.2">
      <c r="A90" s="26" t="str">
        <f t="shared" si="6"/>
        <v> BBS 53 </v>
      </c>
      <c r="B90" s="3" t="str">
        <f t="shared" si="7"/>
        <v>I</v>
      </c>
      <c r="C90" s="26">
        <f t="shared" si="8"/>
        <v>44683.307000000001</v>
      </c>
      <c r="D90" t="str">
        <f t="shared" si="9"/>
        <v>vis</v>
      </c>
      <c r="E90">
        <f>VLOOKUP(C90,'Active 1'!C$21:E$960,3,FALSE)</f>
        <v>-1215.0001636232728</v>
      </c>
      <c r="F90" s="3" t="s">
        <v>204</v>
      </c>
      <c r="G90" t="str">
        <f t="shared" si="10"/>
        <v>44683.307</v>
      </c>
      <c r="H90" s="26">
        <f t="shared" si="11"/>
        <v>-1215</v>
      </c>
      <c r="I90" s="86" t="s">
        <v>513</v>
      </c>
      <c r="J90" s="87" t="s">
        <v>514</v>
      </c>
      <c r="K90" s="86">
        <v>-1215</v>
      </c>
      <c r="L90" s="86" t="s">
        <v>378</v>
      </c>
      <c r="M90" s="87" t="s">
        <v>265</v>
      </c>
      <c r="N90" s="87"/>
      <c r="O90" s="88" t="s">
        <v>359</v>
      </c>
      <c r="P90" s="88" t="s">
        <v>512</v>
      </c>
    </row>
    <row r="91" spans="1:16" ht="12.75" customHeight="1" x14ac:dyDescent="0.2">
      <c r="A91" s="26" t="str">
        <f t="shared" si="6"/>
        <v> BBS 53 </v>
      </c>
      <c r="B91" s="3" t="str">
        <f t="shared" si="7"/>
        <v>I</v>
      </c>
      <c r="C91" s="26">
        <f t="shared" si="8"/>
        <v>44683.319000000003</v>
      </c>
      <c r="D91" t="str">
        <f t="shared" si="9"/>
        <v>vis</v>
      </c>
      <c r="E91">
        <f>VLOOKUP(C91,'Active 1'!C$21:E$960,3,FALSE)</f>
        <v>-1214.9903462268442</v>
      </c>
      <c r="F91" s="3" t="s">
        <v>204</v>
      </c>
      <c r="G91" t="str">
        <f t="shared" si="10"/>
        <v>44683.319</v>
      </c>
      <c r="H91" s="26">
        <f t="shared" si="11"/>
        <v>-1215</v>
      </c>
      <c r="I91" s="86" t="s">
        <v>515</v>
      </c>
      <c r="J91" s="87" t="s">
        <v>516</v>
      </c>
      <c r="K91" s="86">
        <v>-1215</v>
      </c>
      <c r="L91" s="86" t="s">
        <v>421</v>
      </c>
      <c r="M91" s="87" t="s">
        <v>265</v>
      </c>
      <c r="N91" s="87"/>
      <c r="O91" s="88" t="s">
        <v>276</v>
      </c>
      <c r="P91" s="88" t="s">
        <v>512</v>
      </c>
    </row>
    <row r="92" spans="1:16" ht="12.75" customHeight="1" x14ac:dyDescent="0.2">
      <c r="A92" s="26" t="str">
        <f t="shared" si="6"/>
        <v> BBS 54 </v>
      </c>
      <c r="B92" s="3" t="str">
        <f t="shared" si="7"/>
        <v>I</v>
      </c>
      <c r="C92" s="26">
        <f t="shared" si="8"/>
        <v>44705.313000000002</v>
      </c>
      <c r="D92" t="str">
        <f t="shared" si="9"/>
        <v>vis</v>
      </c>
      <c r="E92">
        <f>VLOOKUP(C92,'Active 1'!C$21:E$960,3,FALSE)</f>
        <v>-1196.9966948098677</v>
      </c>
      <c r="F92" s="3" t="s">
        <v>204</v>
      </c>
      <c r="G92" t="str">
        <f t="shared" si="10"/>
        <v>44705.313</v>
      </c>
      <c r="H92" s="26">
        <f t="shared" si="11"/>
        <v>-1197</v>
      </c>
      <c r="I92" s="86" t="s">
        <v>517</v>
      </c>
      <c r="J92" s="87" t="s">
        <v>518</v>
      </c>
      <c r="K92" s="86">
        <v>-1197</v>
      </c>
      <c r="L92" s="86" t="s">
        <v>474</v>
      </c>
      <c r="M92" s="87" t="s">
        <v>265</v>
      </c>
      <c r="N92" s="87"/>
      <c r="O92" s="88" t="s">
        <v>276</v>
      </c>
      <c r="P92" s="88" t="s">
        <v>519</v>
      </c>
    </row>
    <row r="93" spans="1:16" ht="12.75" customHeight="1" x14ac:dyDescent="0.2">
      <c r="A93" s="26" t="str">
        <f t="shared" si="6"/>
        <v> BBS 54 </v>
      </c>
      <c r="B93" s="3" t="str">
        <f t="shared" si="7"/>
        <v>I</v>
      </c>
      <c r="C93" s="26">
        <f t="shared" si="8"/>
        <v>44711.42</v>
      </c>
      <c r="D93" t="str">
        <f t="shared" si="9"/>
        <v>vis</v>
      </c>
      <c r="E93">
        <f>VLOOKUP(C93,'Active 1'!C$21:E$960,3,FALSE)</f>
        <v>-1192.0004581451674</v>
      </c>
      <c r="F93" s="3" t="s">
        <v>204</v>
      </c>
      <c r="G93" t="str">
        <f t="shared" si="10"/>
        <v>44711.420</v>
      </c>
      <c r="H93" s="26">
        <f t="shared" si="11"/>
        <v>-1192</v>
      </c>
      <c r="I93" s="86" t="s">
        <v>520</v>
      </c>
      <c r="J93" s="87" t="s">
        <v>521</v>
      </c>
      <c r="K93" s="86">
        <v>-1192</v>
      </c>
      <c r="L93" s="86" t="s">
        <v>425</v>
      </c>
      <c r="M93" s="87" t="s">
        <v>265</v>
      </c>
      <c r="N93" s="87"/>
      <c r="O93" s="88" t="s">
        <v>276</v>
      </c>
      <c r="P93" s="88" t="s">
        <v>519</v>
      </c>
    </row>
    <row r="94" spans="1:16" ht="12.75" customHeight="1" x14ac:dyDescent="0.2">
      <c r="A94" s="26" t="str">
        <f t="shared" si="6"/>
        <v> BBS 54 </v>
      </c>
      <c r="B94" s="3" t="str">
        <f t="shared" si="7"/>
        <v>I</v>
      </c>
      <c r="C94" s="26">
        <f t="shared" si="8"/>
        <v>44733.428999999996</v>
      </c>
      <c r="D94" t="str">
        <f t="shared" si="9"/>
        <v>vis</v>
      </c>
      <c r="E94">
        <f>VLOOKUP(C94,'Active 1'!C$21:E$960,3,FALSE)</f>
        <v>-1173.9945349826583</v>
      </c>
      <c r="F94" s="3" t="s">
        <v>204</v>
      </c>
      <c r="G94" t="str">
        <f t="shared" si="10"/>
        <v>44733.429</v>
      </c>
      <c r="H94" s="26">
        <f t="shared" si="11"/>
        <v>-1174</v>
      </c>
      <c r="I94" s="86" t="s">
        <v>522</v>
      </c>
      <c r="J94" s="87" t="s">
        <v>523</v>
      </c>
      <c r="K94" s="86">
        <v>-1174</v>
      </c>
      <c r="L94" s="86" t="s">
        <v>374</v>
      </c>
      <c r="M94" s="87" t="s">
        <v>265</v>
      </c>
      <c r="N94" s="87"/>
      <c r="O94" s="88" t="s">
        <v>276</v>
      </c>
      <c r="P94" s="88" t="s">
        <v>519</v>
      </c>
    </row>
    <row r="95" spans="1:16" ht="12.75" customHeight="1" x14ac:dyDescent="0.2">
      <c r="A95" s="26" t="str">
        <f t="shared" si="6"/>
        <v> BBS 54 </v>
      </c>
      <c r="B95" s="3" t="str">
        <f t="shared" si="7"/>
        <v>I</v>
      </c>
      <c r="C95" s="26">
        <f t="shared" si="8"/>
        <v>44744.417999999998</v>
      </c>
      <c r="D95" t="str">
        <f t="shared" si="9"/>
        <v>vis</v>
      </c>
      <c r="E95">
        <f>VLOOKUP(C95,'Active 1'!C$21:E$960,3,FALSE)</f>
        <v>-1165.0042542051194</v>
      </c>
      <c r="F95" s="3" t="s">
        <v>204</v>
      </c>
      <c r="G95" t="str">
        <f t="shared" si="10"/>
        <v>44744.418</v>
      </c>
      <c r="H95" s="26">
        <f t="shared" si="11"/>
        <v>-1165</v>
      </c>
      <c r="I95" s="86" t="s">
        <v>524</v>
      </c>
      <c r="J95" s="87" t="s">
        <v>525</v>
      </c>
      <c r="K95" s="86">
        <v>-1165</v>
      </c>
      <c r="L95" s="86" t="s">
        <v>526</v>
      </c>
      <c r="M95" s="87" t="s">
        <v>265</v>
      </c>
      <c r="N95" s="87"/>
      <c r="O95" s="88" t="s">
        <v>359</v>
      </c>
      <c r="P95" s="88" t="s">
        <v>519</v>
      </c>
    </row>
    <row r="96" spans="1:16" ht="12.75" customHeight="1" x14ac:dyDescent="0.2">
      <c r="A96" s="26" t="str">
        <f t="shared" si="6"/>
        <v> BBS 54 </v>
      </c>
      <c r="B96" s="3" t="str">
        <f t="shared" si="7"/>
        <v>I</v>
      </c>
      <c r="C96" s="26">
        <f t="shared" si="8"/>
        <v>44755.43</v>
      </c>
      <c r="D96" t="str">
        <f t="shared" si="9"/>
        <v>vis</v>
      </c>
      <c r="E96">
        <f>VLOOKUP(C96,'Active 1'!C$21:E$960,3,FALSE)</f>
        <v>-1155.9951567510955</v>
      </c>
      <c r="F96" s="3" t="s">
        <v>204</v>
      </c>
      <c r="G96" t="str">
        <f t="shared" si="10"/>
        <v>44755.430</v>
      </c>
      <c r="H96" s="26">
        <f t="shared" si="11"/>
        <v>-1156</v>
      </c>
      <c r="I96" s="86" t="s">
        <v>527</v>
      </c>
      <c r="J96" s="87" t="s">
        <v>528</v>
      </c>
      <c r="K96" s="86">
        <v>-1156</v>
      </c>
      <c r="L96" s="86" t="s">
        <v>402</v>
      </c>
      <c r="M96" s="87" t="s">
        <v>265</v>
      </c>
      <c r="N96" s="87"/>
      <c r="O96" s="88" t="s">
        <v>295</v>
      </c>
      <c r="P96" s="88" t="s">
        <v>519</v>
      </c>
    </row>
    <row r="97" spans="1:16" ht="12.75" customHeight="1" x14ac:dyDescent="0.2">
      <c r="A97" s="26" t="str">
        <f t="shared" si="6"/>
        <v> BBS 58 </v>
      </c>
      <c r="B97" s="3" t="str">
        <f t="shared" si="7"/>
        <v>I</v>
      </c>
      <c r="C97" s="26">
        <f t="shared" si="8"/>
        <v>44986.44</v>
      </c>
      <c r="D97" t="str">
        <f t="shared" si="9"/>
        <v>vis</v>
      </c>
      <c r="E97">
        <f>VLOOKUP(C97,'Active 1'!C$21:E$960,3,FALSE)</f>
        <v>-967.00209437790193</v>
      </c>
      <c r="F97" s="3" t="s">
        <v>204</v>
      </c>
      <c r="G97" t="str">
        <f t="shared" si="10"/>
        <v>44986.440</v>
      </c>
      <c r="H97" s="26">
        <f t="shared" si="11"/>
        <v>-967</v>
      </c>
      <c r="I97" s="86" t="s">
        <v>529</v>
      </c>
      <c r="J97" s="87" t="s">
        <v>530</v>
      </c>
      <c r="K97" s="86">
        <v>-967</v>
      </c>
      <c r="L97" s="86" t="s">
        <v>531</v>
      </c>
      <c r="M97" s="87" t="s">
        <v>265</v>
      </c>
      <c r="N97" s="87"/>
      <c r="O97" s="88" t="s">
        <v>532</v>
      </c>
      <c r="P97" s="88" t="s">
        <v>533</v>
      </c>
    </row>
    <row r="98" spans="1:16" ht="12.75" customHeight="1" x14ac:dyDescent="0.2">
      <c r="A98" s="26" t="str">
        <f t="shared" si="6"/>
        <v> BBS 58 </v>
      </c>
      <c r="B98" s="3" t="str">
        <f t="shared" si="7"/>
        <v>I</v>
      </c>
      <c r="C98" s="26">
        <f t="shared" si="8"/>
        <v>44986.44</v>
      </c>
      <c r="D98" t="str">
        <f t="shared" si="9"/>
        <v>vis</v>
      </c>
      <c r="E98">
        <f>VLOOKUP(C98,'Active 1'!C$21:E$960,3,FALSE)</f>
        <v>-967.00209437790193</v>
      </c>
      <c r="F98" s="3" t="s">
        <v>204</v>
      </c>
      <c r="G98" t="str">
        <f t="shared" si="10"/>
        <v>44986.440</v>
      </c>
      <c r="H98" s="26">
        <f t="shared" si="11"/>
        <v>-967</v>
      </c>
      <c r="I98" s="86" t="s">
        <v>529</v>
      </c>
      <c r="J98" s="87" t="s">
        <v>530</v>
      </c>
      <c r="K98" s="86">
        <v>-967</v>
      </c>
      <c r="L98" s="86" t="s">
        <v>531</v>
      </c>
      <c r="M98" s="87" t="s">
        <v>265</v>
      </c>
      <c r="N98" s="87"/>
      <c r="O98" s="88" t="s">
        <v>534</v>
      </c>
      <c r="P98" s="88" t="s">
        <v>533</v>
      </c>
    </row>
    <row r="99" spans="1:16" ht="12.75" customHeight="1" x14ac:dyDescent="0.2">
      <c r="A99" s="26" t="str">
        <f t="shared" si="6"/>
        <v> BBS 58 </v>
      </c>
      <c r="B99" s="3" t="str">
        <f t="shared" si="7"/>
        <v>I</v>
      </c>
      <c r="C99" s="26">
        <f t="shared" si="8"/>
        <v>44986.445</v>
      </c>
      <c r="D99" t="str">
        <f t="shared" si="9"/>
        <v>vis</v>
      </c>
      <c r="E99">
        <f>VLOOKUP(C99,'Active 1'!C$21:E$960,3,FALSE)</f>
        <v>-966.99800379605972</v>
      </c>
      <c r="F99" s="3" t="s">
        <v>204</v>
      </c>
      <c r="G99" t="str">
        <f t="shared" si="10"/>
        <v>44986.445</v>
      </c>
      <c r="H99" s="26">
        <f t="shared" si="11"/>
        <v>-967</v>
      </c>
      <c r="I99" s="86" t="s">
        <v>535</v>
      </c>
      <c r="J99" s="87" t="s">
        <v>536</v>
      </c>
      <c r="K99" s="86">
        <v>-967</v>
      </c>
      <c r="L99" s="86" t="s">
        <v>491</v>
      </c>
      <c r="M99" s="87" t="s">
        <v>265</v>
      </c>
      <c r="N99" s="87"/>
      <c r="O99" s="88" t="s">
        <v>537</v>
      </c>
      <c r="P99" s="88" t="s">
        <v>533</v>
      </c>
    </row>
    <row r="100" spans="1:16" ht="12.75" customHeight="1" x14ac:dyDescent="0.2">
      <c r="A100" s="26" t="str">
        <f t="shared" si="6"/>
        <v> BBS 59 </v>
      </c>
      <c r="B100" s="3" t="str">
        <f t="shared" si="7"/>
        <v>I</v>
      </c>
      <c r="C100" s="26">
        <f t="shared" si="8"/>
        <v>45002.33</v>
      </c>
      <c r="D100" t="str">
        <f t="shared" si="9"/>
        <v>vis</v>
      </c>
      <c r="E100">
        <f>VLOOKUP(C100,'Active 1'!C$21:E$960,3,FALSE)</f>
        <v>-954.00222527652147</v>
      </c>
      <c r="F100" s="3" t="s">
        <v>204</v>
      </c>
      <c r="G100" t="str">
        <f t="shared" si="10"/>
        <v>45002.330</v>
      </c>
      <c r="H100" s="26">
        <f t="shared" si="11"/>
        <v>-954</v>
      </c>
      <c r="I100" s="86" t="s">
        <v>538</v>
      </c>
      <c r="J100" s="87" t="s">
        <v>539</v>
      </c>
      <c r="K100" s="86">
        <v>-954</v>
      </c>
      <c r="L100" s="86" t="s">
        <v>531</v>
      </c>
      <c r="M100" s="87" t="s">
        <v>265</v>
      </c>
      <c r="N100" s="87"/>
      <c r="O100" s="88" t="s">
        <v>276</v>
      </c>
      <c r="P100" s="88" t="s">
        <v>540</v>
      </c>
    </row>
    <row r="101" spans="1:16" ht="12.75" customHeight="1" x14ac:dyDescent="0.2">
      <c r="A101" s="26" t="str">
        <f t="shared" si="6"/>
        <v> BBS 59 </v>
      </c>
      <c r="B101" s="3" t="str">
        <f t="shared" si="7"/>
        <v>I</v>
      </c>
      <c r="C101" s="26">
        <f t="shared" si="8"/>
        <v>45013.341999999997</v>
      </c>
      <c r="D101" t="str">
        <f t="shared" si="9"/>
        <v>vis</v>
      </c>
      <c r="E101">
        <f>VLOOKUP(C101,'Active 1'!C$21:E$960,3,FALSE)</f>
        <v>-944.99312782250354</v>
      </c>
      <c r="F101" s="3" t="s">
        <v>204</v>
      </c>
      <c r="G101" t="str">
        <f t="shared" si="10"/>
        <v>45013.342</v>
      </c>
      <c r="H101" s="26">
        <f t="shared" si="11"/>
        <v>-945</v>
      </c>
      <c r="I101" s="86" t="s">
        <v>541</v>
      </c>
      <c r="J101" s="87" t="s">
        <v>542</v>
      </c>
      <c r="K101" s="86">
        <v>-945</v>
      </c>
      <c r="L101" s="86" t="s">
        <v>394</v>
      </c>
      <c r="M101" s="87" t="s">
        <v>265</v>
      </c>
      <c r="N101" s="87"/>
      <c r="O101" s="88" t="s">
        <v>543</v>
      </c>
      <c r="P101" s="88" t="s">
        <v>540</v>
      </c>
    </row>
    <row r="102" spans="1:16" ht="12.75" customHeight="1" x14ac:dyDescent="0.2">
      <c r="A102" s="26" t="str">
        <f t="shared" si="6"/>
        <v> BBS 59 </v>
      </c>
      <c r="B102" s="3" t="str">
        <f t="shared" si="7"/>
        <v>I</v>
      </c>
      <c r="C102" s="26">
        <f t="shared" si="8"/>
        <v>45013.343000000001</v>
      </c>
      <c r="D102" t="str">
        <f t="shared" si="9"/>
        <v>vis</v>
      </c>
      <c r="E102">
        <f>VLOOKUP(C102,'Active 1'!C$21:E$960,3,FALSE)</f>
        <v>-944.99230970613155</v>
      </c>
      <c r="F102" s="3" t="s">
        <v>204</v>
      </c>
      <c r="G102" t="str">
        <f t="shared" si="10"/>
        <v>45013.343</v>
      </c>
      <c r="H102" s="26">
        <f t="shared" si="11"/>
        <v>-945</v>
      </c>
      <c r="I102" s="86" t="s">
        <v>544</v>
      </c>
      <c r="J102" s="87" t="s">
        <v>545</v>
      </c>
      <c r="K102" s="86">
        <v>-945</v>
      </c>
      <c r="L102" s="86" t="s">
        <v>336</v>
      </c>
      <c r="M102" s="87" t="s">
        <v>265</v>
      </c>
      <c r="N102" s="87"/>
      <c r="O102" s="88" t="s">
        <v>276</v>
      </c>
      <c r="P102" s="88" t="s">
        <v>540</v>
      </c>
    </row>
    <row r="103" spans="1:16" x14ac:dyDescent="0.2">
      <c r="A103" s="26" t="str">
        <f t="shared" si="6"/>
        <v> AOEB 1 </v>
      </c>
      <c r="B103" s="3" t="str">
        <f t="shared" si="7"/>
        <v>I</v>
      </c>
      <c r="C103" s="26">
        <f t="shared" si="8"/>
        <v>45086.680999999997</v>
      </c>
      <c r="D103" t="str">
        <f t="shared" si="9"/>
        <v>vis</v>
      </c>
      <c r="E103">
        <f>VLOOKUP(C103,'Active 1'!C$21:E$960,3,FALSE)</f>
        <v>-884.99329144577734</v>
      </c>
      <c r="F103" s="3" t="s">
        <v>204</v>
      </c>
      <c r="G103" t="str">
        <f t="shared" si="10"/>
        <v>45086.681</v>
      </c>
      <c r="H103" s="26">
        <f t="shared" si="11"/>
        <v>-885</v>
      </c>
      <c r="I103" s="86" t="s">
        <v>546</v>
      </c>
      <c r="J103" s="87" t="s">
        <v>547</v>
      </c>
      <c r="K103" s="86">
        <v>-885</v>
      </c>
      <c r="L103" s="86" t="s">
        <v>394</v>
      </c>
      <c r="M103" s="87" t="s">
        <v>265</v>
      </c>
      <c r="N103" s="87"/>
      <c r="O103" s="88" t="s">
        <v>548</v>
      </c>
      <c r="P103" s="88" t="s">
        <v>355</v>
      </c>
    </row>
    <row r="104" spans="1:16" x14ac:dyDescent="0.2">
      <c r="A104" s="26" t="str">
        <f t="shared" si="6"/>
        <v> AOEB 1 </v>
      </c>
      <c r="B104" s="3" t="str">
        <f t="shared" si="7"/>
        <v>I</v>
      </c>
      <c r="C104" s="26">
        <f t="shared" si="8"/>
        <v>45097.680999999997</v>
      </c>
      <c r="D104" t="str">
        <f t="shared" si="9"/>
        <v>vis</v>
      </c>
      <c r="E104">
        <f>VLOOKUP(C104,'Active 1'!C$21:E$960,3,FALSE)</f>
        <v>-875.99401138818189</v>
      </c>
      <c r="F104" s="3" t="s">
        <v>204</v>
      </c>
      <c r="G104" t="str">
        <f t="shared" si="10"/>
        <v>45097.681</v>
      </c>
      <c r="H104" s="26">
        <f t="shared" si="11"/>
        <v>-876</v>
      </c>
      <c r="I104" s="86" t="s">
        <v>549</v>
      </c>
      <c r="J104" s="87" t="s">
        <v>550</v>
      </c>
      <c r="K104" s="86">
        <v>-876</v>
      </c>
      <c r="L104" s="86" t="s">
        <v>374</v>
      </c>
      <c r="M104" s="87" t="s">
        <v>265</v>
      </c>
      <c r="N104" s="87"/>
      <c r="O104" s="88" t="s">
        <v>509</v>
      </c>
      <c r="P104" s="88" t="s">
        <v>355</v>
      </c>
    </row>
    <row r="105" spans="1:16" x14ac:dyDescent="0.2">
      <c r="A105" s="26" t="str">
        <f t="shared" si="6"/>
        <v> BBS 61 </v>
      </c>
      <c r="B105" s="3" t="str">
        <f t="shared" si="7"/>
        <v>I</v>
      </c>
      <c r="C105" s="26">
        <f t="shared" si="8"/>
        <v>45101.341999999997</v>
      </c>
      <c r="D105" t="str">
        <f t="shared" si="9"/>
        <v>vis</v>
      </c>
      <c r="E105">
        <f>VLOOKUP(C105,'Active 1'!C$21:E$960,3,FALSE)</f>
        <v>-872.99888736174034</v>
      </c>
      <c r="F105" s="3" t="s">
        <v>204</v>
      </c>
      <c r="G105" t="str">
        <f t="shared" si="10"/>
        <v>45101.342</v>
      </c>
      <c r="H105" s="26">
        <f t="shared" si="11"/>
        <v>-873</v>
      </c>
      <c r="I105" s="86" t="s">
        <v>551</v>
      </c>
      <c r="J105" s="87" t="s">
        <v>552</v>
      </c>
      <c r="K105" s="86">
        <v>-873</v>
      </c>
      <c r="L105" s="86" t="s">
        <v>499</v>
      </c>
      <c r="M105" s="87" t="s">
        <v>265</v>
      </c>
      <c r="N105" s="87"/>
      <c r="O105" s="88" t="s">
        <v>553</v>
      </c>
      <c r="P105" s="88" t="s">
        <v>554</v>
      </c>
    </row>
    <row r="106" spans="1:16" x14ac:dyDescent="0.2">
      <c r="A106" s="26" t="str">
        <f t="shared" si="6"/>
        <v> BBS 60 </v>
      </c>
      <c r="B106" s="3" t="str">
        <f t="shared" si="7"/>
        <v>I</v>
      </c>
      <c r="C106" s="26">
        <f t="shared" si="8"/>
        <v>45112.349000000002</v>
      </c>
      <c r="D106" t="str">
        <f t="shared" si="9"/>
        <v>vis</v>
      </c>
      <c r="E106">
        <f>VLOOKUP(C106,'Active 1'!C$21:E$960,3,FALSE)</f>
        <v>-863.99388048955871</v>
      </c>
      <c r="F106" s="3" t="s">
        <v>204</v>
      </c>
      <c r="G106" t="str">
        <f t="shared" si="10"/>
        <v>45112.349</v>
      </c>
      <c r="H106" s="26">
        <f t="shared" si="11"/>
        <v>-864</v>
      </c>
      <c r="I106" s="86" t="s">
        <v>555</v>
      </c>
      <c r="J106" s="87" t="s">
        <v>556</v>
      </c>
      <c r="K106" s="86">
        <v>-864</v>
      </c>
      <c r="L106" s="86" t="s">
        <v>374</v>
      </c>
      <c r="M106" s="87" t="s">
        <v>265</v>
      </c>
      <c r="N106" s="87"/>
      <c r="O106" s="88" t="s">
        <v>537</v>
      </c>
      <c r="P106" s="88" t="s">
        <v>557</v>
      </c>
    </row>
    <row r="107" spans="1:16" x14ac:dyDescent="0.2">
      <c r="A107" s="26" t="str">
        <f t="shared" si="6"/>
        <v> BBS 63 </v>
      </c>
      <c r="B107" s="3" t="str">
        <f t="shared" si="7"/>
        <v>I</v>
      </c>
      <c r="C107" s="26">
        <f t="shared" si="8"/>
        <v>45262.69</v>
      </c>
      <c r="D107" t="str">
        <f t="shared" si="9"/>
        <v>vis</v>
      </c>
      <c r="E107">
        <f>VLOOKUP(C107,'Active 1'!C$21:E$960,3,FALSE)</f>
        <v>-740.99744747692671</v>
      </c>
      <c r="F107" s="3" t="s">
        <v>204</v>
      </c>
      <c r="G107" t="str">
        <f t="shared" si="10"/>
        <v>45262.690</v>
      </c>
      <c r="H107" s="26">
        <f t="shared" si="11"/>
        <v>-741</v>
      </c>
      <c r="I107" s="86" t="s">
        <v>558</v>
      </c>
      <c r="J107" s="87" t="s">
        <v>559</v>
      </c>
      <c r="K107" s="86">
        <v>-741</v>
      </c>
      <c r="L107" s="86" t="s">
        <v>428</v>
      </c>
      <c r="M107" s="87" t="s">
        <v>265</v>
      </c>
      <c r="N107" s="87"/>
      <c r="O107" s="88" t="s">
        <v>276</v>
      </c>
      <c r="P107" s="88" t="s">
        <v>560</v>
      </c>
    </row>
    <row r="108" spans="1:16" x14ac:dyDescent="0.2">
      <c r="A108" s="26" t="str">
        <f t="shared" si="6"/>
        <v> BBS 64 </v>
      </c>
      <c r="B108" s="3" t="str">
        <f t="shared" si="7"/>
        <v>I</v>
      </c>
      <c r="C108" s="26">
        <f t="shared" si="8"/>
        <v>45294.466</v>
      </c>
      <c r="D108" t="str">
        <f t="shared" si="9"/>
        <v>vis</v>
      </c>
      <c r="E108">
        <f>VLOOKUP(C108,'Active 1'!C$21:E$960,3,FALSE)</f>
        <v>-715.00098173964193</v>
      </c>
      <c r="F108" s="3" t="s">
        <v>204</v>
      </c>
      <c r="G108" t="str">
        <f t="shared" si="10"/>
        <v>45294.466</v>
      </c>
      <c r="H108" s="26">
        <f t="shared" si="11"/>
        <v>-715</v>
      </c>
      <c r="I108" s="86" t="s">
        <v>561</v>
      </c>
      <c r="J108" s="87" t="s">
        <v>562</v>
      </c>
      <c r="K108" s="86">
        <v>-715</v>
      </c>
      <c r="L108" s="86" t="s">
        <v>425</v>
      </c>
      <c r="M108" s="87" t="s">
        <v>265</v>
      </c>
      <c r="N108" s="87"/>
      <c r="O108" s="88" t="s">
        <v>543</v>
      </c>
      <c r="P108" s="88" t="s">
        <v>563</v>
      </c>
    </row>
    <row r="109" spans="1:16" x14ac:dyDescent="0.2">
      <c r="A109" s="26" t="str">
        <f t="shared" si="6"/>
        <v> BBS 64 </v>
      </c>
      <c r="B109" s="3" t="str">
        <f t="shared" si="7"/>
        <v>I</v>
      </c>
      <c r="C109" s="26">
        <f t="shared" si="8"/>
        <v>45349.468999999997</v>
      </c>
      <c r="D109" t="str">
        <f t="shared" si="9"/>
        <v>vis</v>
      </c>
      <c r="E109">
        <f>VLOOKUP(C109,'Active 1'!C$21:E$960,3,FALSE)</f>
        <v>-670.00212710256073</v>
      </c>
      <c r="F109" s="3" t="s">
        <v>204</v>
      </c>
      <c r="G109" t="str">
        <f t="shared" si="10"/>
        <v>45349.469</v>
      </c>
      <c r="H109" s="26">
        <f t="shared" si="11"/>
        <v>-670</v>
      </c>
      <c r="I109" s="86" t="s">
        <v>564</v>
      </c>
      <c r="J109" s="87" t="s">
        <v>565</v>
      </c>
      <c r="K109" s="86">
        <v>-670</v>
      </c>
      <c r="L109" s="86" t="s">
        <v>531</v>
      </c>
      <c r="M109" s="87" t="s">
        <v>265</v>
      </c>
      <c r="N109" s="87"/>
      <c r="O109" s="88" t="s">
        <v>537</v>
      </c>
      <c r="P109" s="88" t="s">
        <v>563</v>
      </c>
    </row>
    <row r="110" spans="1:16" x14ac:dyDescent="0.2">
      <c r="A110" s="26" t="str">
        <f t="shared" si="6"/>
        <v> BBS 68 </v>
      </c>
      <c r="B110" s="3" t="str">
        <f t="shared" si="7"/>
        <v>I</v>
      </c>
      <c r="C110" s="26">
        <f t="shared" si="8"/>
        <v>45370.260999999999</v>
      </c>
      <c r="D110" t="str">
        <f t="shared" si="9"/>
        <v>vis</v>
      </c>
      <c r="E110">
        <f>VLOOKUP(C110,'Active 1'!C$21:E$960,3,FALSE)</f>
        <v>-652.99185156096667</v>
      </c>
      <c r="F110" s="3" t="s">
        <v>204</v>
      </c>
      <c r="G110" t="str">
        <f t="shared" si="10"/>
        <v>45370.261</v>
      </c>
      <c r="H110" s="26">
        <f t="shared" si="11"/>
        <v>-653</v>
      </c>
      <c r="I110" s="86" t="s">
        <v>566</v>
      </c>
      <c r="J110" s="87" t="s">
        <v>567</v>
      </c>
      <c r="K110" s="86">
        <v>-653</v>
      </c>
      <c r="L110" s="86" t="s">
        <v>413</v>
      </c>
      <c r="M110" s="87" t="s">
        <v>265</v>
      </c>
      <c r="N110" s="87"/>
      <c r="O110" s="88" t="s">
        <v>537</v>
      </c>
      <c r="P110" s="88" t="s">
        <v>568</v>
      </c>
    </row>
    <row r="111" spans="1:16" x14ac:dyDescent="0.2">
      <c r="A111" s="26" t="str">
        <f t="shared" si="6"/>
        <v> BBS 65 </v>
      </c>
      <c r="B111" s="3" t="str">
        <f t="shared" si="7"/>
        <v>I</v>
      </c>
      <c r="C111" s="26">
        <f t="shared" si="8"/>
        <v>45370.262000000002</v>
      </c>
      <c r="D111" t="str">
        <f t="shared" si="9"/>
        <v>vis</v>
      </c>
      <c r="E111">
        <f>VLOOKUP(C111,'Active 1'!C$21:E$960,3,FALSE)</f>
        <v>-652.99103344459468</v>
      </c>
      <c r="F111" s="3" t="s">
        <v>204</v>
      </c>
      <c r="G111" t="str">
        <f t="shared" si="10"/>
        <v>45370.262</v>
      </c>
      <c r="H111" s="26">
        <f t="shared" si="11"/>
        <v>-653</v>
      </c>
      <c r="I111" s="86" t="s">
        <v>569</v>
      </c>
      <c r="J111" s="87" t="s">
        <v>570</v>
      </c>
      <c r="K111" s="86">
        <v>-653</v>
      </c>
      <c r="L111" s="86" t="s">
        <v>358</v>
      </c>
      <c r="M111" s="87" t="s">
        <v>265</v>
      </c>
      <c r="N111" s="87"/>
      <c r="O111" s="88" t="s">
        <v>276</v>
      </c>
      <c r="P111" s="88" t="s">
        <v>571</v>
      </c>
    </row>
    <row r="112" spans="1:16" x14ac:dyDescent="0.2">
      <c r="A112" s="26" t="str">
        <f t="shared" si="6"/>
        <v> BBS 65 </v>
      </c>
      <c r="B112" s="3" t="str">
        <f t="shared" si="7"/>
        <v>I</v>
      </c>
      <c r="C112" s="26">
        <f t="shared" si="8"/>
        <v>45380.296000000002</v>
      </c>
      <c r="D112" t="str">
        <f t="shared" si="9"/>
        <v>vis</v>
      </c>
      <c r="E112">
        <f>VLOOKUP(C112,'Active 1'!C$21:E$960,3,FALSE)</f>
        <v>-644.78205379933024</v>
      </c>
      <c r="F112" s="3" t="s">
        <v>204</v>
      </c>
      <c r="G112" t="str">
        <f t="shared" si="10"/>
        <v>45380.296</v>
      </c>
      <c r="H112" s="26">
        <f t="shared" si="11"/>
        <v>-645</v>
      </c>
      <c r="I112" s="86" t="s">
        <v>572</v>
      </c>
      <c r="J112" s="87" t="s">
        <v>573</v>
      </c>
      <c r="K112" s="86">
        <v>-645</v>
      </c>
      <c r="L112" s="86" t="s">
        <v>574</v>
      </c>
      <c r="M112" s="87" t="s">
        <v>265</v>
      </c>
      <c r="N112" s="87"/>
      <c r="O112" s="88" t="s">
        <v>553</v>
      </c>
      <c r="P112" s="88" t="s">
        <v>571</v>
      </c>
    </row>
    <row r="113" spans="1:16" x14ac:dyDescent="0.2">
      <c r="A113" s="26" t="str">
        <f t="shared" si="6"/>
        <v> AOEB 1 </v>
      </c>
      <c r="B113" s="3" t="str">
        <f t="shared" si="7"/>
        <v>I</v>
      </c>
      <c r="C113" s="26">
        <f t="shared" si="8"/>
        <v>45399.593999999997</v>
      </c>
      <c r="D113" t="str">
        <f t="shared" si="9"/>
        <v>vis</v>
      </c>
      <c r="E113">
        <f>VLOOKUP(C113,'Active 1'!C$21:E$960,3,FALSE)</f>
        <v>-628.99404411283638</v>
      </c>
      <c r="F113" s="3" t="s">
        <v>204</v>
      </c>
      <c r="G113" t="str">
        <f t="shared" si="10"/>
        <v>45399.594</v>
      </c>
      <c r="H113" s="26">
        <f t="shared" si="11"/>
        <v>-629</v>
      </c>
      <c r="I113" s="86" t="s">
        <v>575</v>
      </c>
      <c r="J113" s="87" t="s">
        <v>576</v>
      </c>
      <c r="K113" s="86">
        <v>-629</v>
      </c>
      <c r="L113" s="86" t="s">
        <v>374</v>
      </c>
      <c r="M113" s="87" t="s">
        <v>265</v>
      </c>
      <c r="N113" s="87"/>
      <c r="O113" s="88" t="s">
        <v>577</v>
      </c>
      <c r="P113" s="88" t="s">
        <v>355</v>
      </c>
    </row>
    <row r="114" spans="1:16" x14ac:dyDescent="0.2">
      <c r="A114" s="26" t="str">
        <f t="shared" si="6"/>
        <v> BBS 65 </v>
      </c>
      <c r="B114" s="3" t="str">
        <f t="shared" si="7"/>
        <v>I</v>
      </c>
      <c r="C114" s="26">
        <f t="shared" si="8"/>
        <v>45403.264000000003</v>
      </c>
      <c r="D114" t="str">
        <f t="shared" si="9"/>
        <v>vis</v>
      </c>
      <c r="E114">
        <f>VLOOKUP(C114,'Active 1'!C$21:E$960,3,FALSE)</f>
        <v>-625.99155703907047</v>
      </c>
      <c r="F114" s="3" t="s">
        <v>204</v>
      </c>
      <c r="G114" t="str">
        <f t="shared" si="10"/>
        <v>45403.264</v>
      </c>
      <c r="H114" s="26">
        <f t="shared" si="11"/>
        <v>-626</v>
      </c>
      <c r="I114" s="86" t="s">
        <v>578</v>
      </c>
      <c r="J114" s="87" t="s">
        <v>579</v>
      </c>
      <c r="K114" s="86">
        <v>-626</v>
      </c>
      <c r="L114" s="86" t="s">
        <v>413</v>
      </c>
      <c r="M114" s="87" t="s">
        <v>265</v>
      </c>
      <c r="N114" s="87"/>
      <c r="O114" s="88" t="s">
        <v>484</v>
      </c>
      <c r="P114" s="88" t="s">
        <v>571</v>
      </c>
    </row>
    <row r="115" spans="1:16" x14ac:dyDescent="0.2">
      <c r="A115" s="26" t="str">
        <f t="shared" si="6"/>
        <v> BBS 65 </v>
      </c>
      <c r="B115" s="3" t="str">
        <f t="shared" si="7"/>
        <v>I</v>
      </c>
      <c r="C115" s="26">
        <f t="shared" si="8"/>
        <v>45404.476999999999</v>
      </c>
      <c r="D115" t="str">
        <f t="shared" si="9"/>
        <v>vis</v>
      </c>
      <c r="E115">
        <f>VLOOKUP(C115,'Active 1'!C$21:E$960,3,FALSE)</f>
        <v>-624.99918188363154</v>
      </c>
      <c r="F115" s="3" t="s">
        <v>204</v>
      </c>
      <c r="G115" t="str">
        <f t="shared" si="10"/>
        <v>45404.477</v>
      </c>
      <c r="H115" s="26">
        <f t="shared" si="11"/>
        <v>-625</v>
      </c>
      <c r="I115" s="86" t="s">
        <v>580</v>
      </c>
      <c r="J115" s="87" t="s">
        <v>581</v>
      </c>
      <c r="K115" s="86">
        <v>-625</v>
      </c>
      <c r="L115" s="86" t="s">
        <v>499</v>
      </c>
      <c r="M115" s="87" t="s">
        <v>265</v>
      </c>
      <c r="N115" s="87"/>
      <c r="O115" s="88" t="s">
        <v>295</v>
      </c>
      <c r="P115" s="88" t="s">
        <v>571</v>
      </c>
    </row>
    <row r="116" spans="1:16" x14ac:dyDescent="0.2">
      <c r="A116" s="26" t="str">
        <f t="shared" si="6"/>
        <v> AOEB 1 </v>
      </c>
      <c r="B116" s="3" t="str">
        <f t="shared" si="7"/>
        <v>I</v>
      </c>
      <c r="C116" s="26">
        <f t="shared" si="8"/>
        <v>45405.703000000001</v>
      </c>
      <c r="D116" t="str">
        <f t="shared" si="9"/>
        <v>vis</v>
      </c>
      <c r="E116">
        <f>VLOOKUP(C116,'Active 1'!C$21:E$960,3,FALSE)</f>
        <v>-623.99617121539211</v>
      </c>
      <c r="F116" s="3" t="s">
        <v>204</v>
      </c>
      <c r="G116" t="str">
        <f t="shared" si="10"/>
        <v>45405.703</v>
      </c>
      <c r="H116" s="26">
        <f t="shared" si="11"/>
        <v>-624</v>
      </c>
      <c r="I116" s="86" t="s">
        <v>582</v>
      </c>
      <c r="J116" s="87" t="s">
        <v>583</v>
      </c>
      <c r="K116" s="86">
        <v>-624</v>
      </c>
      <c r="L116" s="86" t="s">
        <v>399</v>
      </c>
      <c r="M116" s="87" t="s">
        <v>265</v>
      </c>
      <c r="N116" s="87"/>
      <c r="O116" s="88" t="s">
        <v>354</v>
      </c>
      <c r="P116" s="88" t="s">
        <v>355</v>
      </c>
    </row>
    <row r="117" spans="1:16" x14ac:dyDescent="0.2">
      <c r="A117" s="26" t="str">
        <f t="shared" si="6"/>
        <v> BBS 65 </v>
      </c>
      <c r="B117" s="3" t="str">
        <f t="shared" si="7"/>
        <v>I</v>
      </c>
      <c r="C117" s="26">
        <f t="shared" si="8"/>
        <v>45409.366999999998</v>
      </c>
      <c r="D117" t="str">
        <f t="shared" si="9"/>
        <v>vis</v>
      </c>
      <c r="E117">
        <f>VLOOKUP(C117,'Active 1'!C$21:E$960,3,FALSE)</f>
        <v>-620.99859283984642</v>
      </c>
      <c r="F117" s="3" t="s">
        <v>204</v>
      </c>
      <c r="G117" t="str">
        <f t="shared" si="10"/>
        <v>45409.367</v>
      </c>
      <c r="H117" s="26">
        <f t="shared" si="11"/>
        <v>-621</v>
      </c>
      <c r="I117" s="86" t="s">
        <v>584</v>
      </c>
      <c r="J117" s="87" t="s">
        <v>585</v>
      </c>
      <c r="K117" s="86">
        <v>-621</v>
      </c>
      <c r="L117" s="86" t="s">
        <v>491</v>
      </c>
      <c r="M117" s="87" t="s">
        <v>265</v>
      </c>
      <c r="N117" s="87"/>
      <c r="O117" s="88" t="s">
        <v>480</v>
      </c>
      <c r="P117" s="88" t="s">
        <v>571</v>
      </c>
    </row>
    <row r="118" spans="1:16" x14ac:dyDescent="0.2">
      <c r="A118" s="26" t="str">
        <f t="shared" si="6"/>
        <v> BBS 65 </v>
      </c>
      <c r="B118" s="3" t="str">
        <f t="shared" si="7"/>
        <v>I</v>
      </c>
      <c r="C118" s="26">
        <f t="shared" si="8"/>
        <v>45409.368999999999</v>
      </c>
      <c r="D118" t="str">
        <f t="shared" si="9"/>
        <v>vis</v>
      </c>
      <c r="E118">
        <f>VLOOKUP(C118,'Active 1'!C$21:E$960,3,FALSE)</f>
        <v>-620.99695660710836</v>
      </c>
      <c r="F118" s="3" t="s">
        <v>204</v>
      </c>
      <c r="G118" t="str">
        <f t="shared" si="10"/>
        <v>45409.369</v>
      </c>
      <c r="H118" s="26">
        <f t="shared" si="11"/>
        <v>-621</v>
      </c>
      <c r="I118" s="86" t="s">
        <v>586</v>
      </c>
      <c r="J118" s="87" t="s">
        <v>587</v>
      </c>
      <c r="K118" s="86">
        <v>-621</v>
      </c>
      <c r="L118" s="86" t="s">
        <v>474</v>
      </c>
      <c r="M118" s="87" t="s">
        <v>265</v>
      </c>
      <c r="N118" s="87"/>
      <c r="O118" s="88" t="s">
        <v>484</v>
      </c>
      <c r="P118" s="88" t="s">
        <v>571</v>
      </c>
    </row>
    <row r="119" spans="1:16" x14ac:dyDescent="0.2">
      <c r="A119" s="26" t="str">
        <f t="shared" si="6"/>
        <v> BBS 65 </v>
      </c>
      <c r="B119" s="3" t="str">
        <f t="shared" si="7"/>
        <v>I</v>
      </c>
      <c r="C119" s="26">
        <f t="shared" si="8"/>
        <v>45409.372000000003</v>
      </c>
      <c r="D119" t="str">
        <f t="shared" si="9"/>
        <v>vis</v>
      </c>
      <c r="E119">
        <f>VLOOKUP(C119,'Active 1'!C$21:E$960,3,FALSE)</f>
        <v>-620.99450225799819</v>
      </c>
      <c r="F119" s="3" t="s">
        <v>204</v>
      </c>
      <c r="G119" t="str">
        <f t="shared" si="10"/>
        <v>45409.372</v>
      </c>
      <c r="H119" s="26">
        <f t="shared" si="11"/>
        <v>-621</v>
      </c>
      <c r="I119" s="86" t="s">
        <v>588</v>
      </c>
      <c r="J119" s="87" t="s">
        <v>589</v>
      </c>
      <c r="K119" s="86">
        <v>-621</v>
      </c>
      <c r="L119" s="86" t="s">
        <v>374</v>
      </c>
      <c r="M119" s="87" t="s">
        <v>265</v>
      </c>
      <c r="N119" s="87"/>
      <c r="O119" s="88" t="s">
        <v>590</v>
      </c>
      <c r="P119" s="88" t="s">
        <v>571</v>
      </c>
    </row>
    <row r="120" spans="1:16" x14ac:dyDescent="0.2">
      <c r="A120" s="26" t="str">
        <f t="shared" si="6"/>
        <v> AOEB 1 </v>
      </c>
      <c r="B120" s="3" t="str">
        <f t="shared" si="7"/>
        <v>I</v>
      </c>
      <c r="C120" s="26">
        <f t="shared" si="8"/>
        <v>45416.697999999997</v>
      </c>
      <c r="D120" t="str">
        <f t="shared" si="9"/>
        <v>vis</v>
      </c>
      <c r="E120">
        <f>VLOOKUP(C120,'Active 1'!C$21:E$960,3,FALSE)</f>
        <v>-615.00098173964489</v>
      </c>
      <c r="F120" s="3" t="s">
        <v>204</v>
      </c>
      <c r="G120" t="str">
        <f t="shared" si="10"/>
        <v>45416.698</v>
      </c>
      <c r="H120" s="26">
        <f t="shared" si="11"/>
        <v>-615</v>
      </c>
      <c r="I120" s="86" t="s">
        <v>591</v>
      </c>
      <c r="J120" s="87" t="s">
        <v>592</v>
      </c>
      <c r="K120" s="86">
        <v>-615</v>
      </c>
      <c r="L120" s="86" t="s">
        <v>425</v>
      </c>
      <c r="M120" s="87" t="s">
        <v>265</v>
      </c>
      <c r="N120" s="87"/>
      <c r="O120" s="88" t="s">
        <v>354</v>
      </c>
      <c r="P120" s="88" t="s">
        <v>355</v>
      </c>
    </row>
    <row r="121" spans="1:16" x14ac:dyDescent="0.2">
      <c r="A121" s="26" t="str">
        <f t="shared" si="6"/>
        <v> BBS 66 </v>
      </c>
      <c r="B121" s="3" t="str">
        <f t="shared" si="7"/>
        <v>I</v>
      </c>
      <c r="C121" s="26">
        <f t="shared" si="8"/>
        <v>45436.267</v>
      </c>
      <c r="D121" t="str">
        <f t="shared" si="9"/>
        <v>vis</v>
      </c>
      <c r="E121">
        <f>VLOOKUP(C121,'Active 1'!C$21:E$960,3,FALSE)</f>
        <v>-598.99126251718008</v>
      </c>
      <c r="F121" s="3" t="s">
        <v>204</v>
      </c>
      <c r="G121" t="str">
        <f t="shared" si="10"/>
        <v>45436.267</v>
      </c>
      <c r="H121" s="26">
        <f t="shared" si="11"/>
        <v>-599</v>
      </c>
      <c r="I121" s="86" t="s">
        <v>593</v>
      </c>
      <c r="J121" s="87" t="s">
        <v>594</v>
      </c>
      <c r="K121" s="86">
        <v>-599</v>
      </c>
      <c r="L121" s="86" t="s">
        <v>358</v>
      </c>
      <c r="M121" s="87" t="s">
        <v>265</v>
      </c>
      <c r="N121" s="87"/>
      <c r="O121" s="88" t="s">
        <v>484</v>
      </c>
      <c r="P121" s="88" t="s">
        <v>595</v>
      </c>
    </row>
    <row r="122" spans="1:16" x14ac:dyDescent="0.2">
      <c r="A122" s="26" t="str">
        <f t="shared" si="6"/>
        <v> BBS 69 </v>
      </c>
      <c r="B122" s="3" t="str">
        <f t="shared" si="7"/>
        <v>I</v>
      </c>
      <c r="C122" s="26">
        <f t="shared" si="8"/>
        <v>45646.499000000003</v>
      </c>
      <c r="D122" t="str">
        <f t="shared" si="9"/>
        <v>vis</v>
      </c>
      <c r="E122">
        <f>VLOOKUP(C122,'Active 1'!C$21:E$960,3,FALSE)</f>
        <v>-426.99702205641404</v>
      </c>
      <c r="F122" s="3" t="s">
        <v>204</v>
      </c>
      <c r="G122" t="str">
        <f t="shared" si="10"/>
        <v>45646.499</v>
      </c>
      <c r="H122" s="26">
        <f t="shared" si="11"/>
        <v>-427</v>
      </c>
      <c r="I122" s="86" t="s">
        <v>596</v>
      </c>
      <c r="J122" s="87" t="s">
        <v>597</v>
      </c>
      <c r="K122" s="86">
        <v>-427</v>
      </c>
      <c r="L122" s="86" t="s">
        <v>474</v>
      </c>
      <c r="M122" s="87" t="s">
        <v>265</v>
      </c>
      <c r="N122" s="87"/>
      <c r="O122" s="88" t="s">
        <v>543</v>
      </c>
      <c r="P122" s="88" t="s">
        <v>598</v>
      </c>
    </row>
    <row r="123" spans="1:16" x14ac:dyDescent="0.2">
      <c r="A123" s="26" t="str">
        <f t="shared" si="6"/>
        <v> BBS 70 </v>
      </c>
      <c r="B123" s="3" t="str">
        <f t="shared" si="7"/>
        <v>I</v>
      </c>
      <c r="C123" s="26">
        <f t="shared" si="8"/>
        <v>45711.281999999999</v>
      </c>
      <c r="D123" t="str">
        <f t="shared" si="9"/>
        <v>vis</v>
      </c>
      <c r="E123">
        <f>VLOOKUP(C123,'Active 1'!C$21:E$960,3,FALSE)</f>
        <v>-373.99698933176273</v>
      </c>
      <c r="F123" s="3" t="s">
        <v>204</v>
      </c>
      <c r="G123" t="str">
        <f t="shared" si="10"/>
        <v>45711.282</v>
      </c>
      <c r="H123" s="26">
        <f t="shared" si="11"/>
        <v>-374</v>
      </c>
      <c r="I123" s="86" t="s">
        <v>599</v>
      </c>
      <c r="J123" s="87" t="s">
        <v>600</v>
      </c>
      <c r="K123" s="86">
        <v>-374</v>
      </c>
      <c r="L123" s="86" t="s">
        <v>474</v>
      </c>
      <c r="M123" s="87" t="s">
        <v>265</v>
      </c>
      <c r="N123" s="87"/>
      <c r="O123" s="88" t="s">
        <v>276</v>
      </c>
      <c r="P123" s="88" t="s">
        <v>601</v>
      </c>
    </row>
    <row r="124" spans="1:16" x14ac:dyDescent="0.2">
      <c r="A124" s="26" t="str">
        <f t="shared" si="6"/>
        <v> AOEB 1 </v>
      </c>
      <c r="B124" s="3" t="str">
        <f t="shared" si="7"/>
        <v>I</v>
      </c>
      <c r="C124" s="26">
        <f t="shared" si="8"/>
        <v>45762.618000000002</v>
      </c>
      <c r="D124" t="str">
        <f t="shared" si="9"/>
        <v>vis</v>
      </c>
      <c r="E124">
        <f>VLOOKUP(C124,'Active 1'!C$21:E$960,3,FALSE)</f>
        <v>-331.99816741933148</v>
      </c>
      <c r="F124" s="3" t="s">
        <v>204</v>
      </c>
      <c r="G124" t="str">
        <f t="shared" si="10"/>
        <v>45762.618</v>
      </c>
      <c r="H124" s="26">
        <f t="shared" si="11"/>
        <v>-332</v>
      </c>
      <c r="I124" s="86" t="s">
        <v>602</v>
      </c>
      <c r="J124" s="87" t="s">
        <v>603</v>
      </c>
      <c r="K124" s="86">
        <v>-332</v>
      </c>
      <c r="L124" s="86" t="s">
        <v>491</v>
      </c>
      <c r="M124" s="87" t="s">
        <v>265</v>
      </c>
      <c r="N124" s="87"/>
      <c r="O124" s="88" t="s">
        <v>548</v>
      </c>
      <c r="P124" s="88" t="s">
        <v>355</v>
      </c>
    </row>
    <row r="125" spans="1:16" x14ac:dyDescent="0.2">
      <c r="A125" s="26" t="str">
        <f t="shared" si="6"/>
        <v> AOEB 1 </v>
      </c>
      <c r="B125" s="3" t="str">
        <f t="shared" si="7"/>
        <v>I</v>
      </c>
      <c r="C125" s="26">
        <f t="shared" si="8"/>
        <v>45762.625</v>
      </c>
      <c r="D125" t="str">
        <f t="shared" si="9"/>
        <v>vis</v>
      </c>
      <c r="E125">
        <f>VLOOKUP(C125,'Active 1'!C$21:E$960,3,FALSE)</f>
        <v>-331.99244060475115</v>
      </c>
      <c r="F125" s="3" t="s">
        <v>204</v>
      </c>
      <c r="G125" t="str">
        <f t="shared" si="10"/>
        <v>45762.625</v>
      </c>
      <c r="H125" s="26">
        <f t="shared" si="11"/>
        <v>-332</v>
      </c>
      <c r="I125" s="86" t="s">
        <v>604</v>
      </c>
      <c r="J125" s="87" t="s">
        <v>605</v>
      </c>
      <c r="K125" s="86">
        <v>-332</v>
      </c>
      <c r="L125" s="86" t="s">
        <v>336</v>
      </c>
      <c r="M125" s="87" t="s">
        <v>265</v>
      </c>
      <c r="N125" s="87"/>
      <c r="O125" s="88" t="s">
        <v>354</v>
      </c>
      <c r="P125" s="88" t="s">
        <v>355</v>
      </c>
    </row>
    <row r="126" spans="1:16" x14ac:dyDescent="0.2">
      <c r="A126" s="26" t="str">
        <f t="shared" si="6"/>
        <v> BBS 71 </v>
      </c>
      <c r="B126" s="3" t="str">
        <f t="shared" si="7"/>
        <v>I</v>
      </c>
      <c r="C126" s="26">
        <f t="shared" si="8"/>
        <v>45766.279000000002</v>
      </c>
      <c r="D126" t="str">
        <f t="shared" si="9"/>
        <v>vis</v>
      </c>
      <c r="E126">
        <f>VLOOKUP(C126,'Active 1'!C$21:E$960,3,FALSE)</f>
        <v>-329.00304339288988</v>
      </c>
      <c r="F126" s="3" t="s">
        <v>204</v>
      </c>
      <c r="G126" t="str">
        <f t="shared" si="10"/>
        <v>45766.279</v>
      </c>
      <c r="H126" s="26">
        <f t="shared" si="11"/>
        <v>-329</v>
      </c>
      <c r="I126" s="86" t="s">
        <v>606</v>
      </c>
      <c r="J126" s="87" t="s">
        <v>607</v>
      </c>
      <c r="K126" s="86">
        <v>-329</v>
      </c>
      <c r="L126" s="86" t="s">
        <v>608</v>
      </c>
      <c r="M126" s="87" t="s">
        <v>265</v>
      </c>
      <c r="N126" s="87"/>
      <c r="O126" s="88" t="s">
        <v>359</v>
      </c>
      <c r="P126" s="88" t="s">
        <v>609</v>
      </c>
    </row>
    <row r="127" spans="1:16" x14ac:dyDescent="0.2">
      <c r="A127" s="26" t="str">
        <f t="shared" si="6"/>
        <v> BBS 71 </v>
      </c>
      <c r="B127" s="3" t="str">
        <f t="shared" si="7"/>
        <v>I</v>
      </c>
      <c r="C127" s="26">
        <f t="shared" si="8"/>
        <v>45783.400999999998</v>
      </c>
      <c r="D127" t="str">
        <f t="shared" si="9"/>
        <v>vis</v>
      </c>
      <c r="E127">
        <f>VLOOKUP(C127,'Active 1'!C$21:E$960,3,FALSE)</f>
        <v>-314.99525492506172</v>
      </c>
      <c r="F127" s="3" t="s">
        <v>204</v>
      </c>
      <c r="G127" t="str">
        <f t="shared" si="10"/>
        <v>45783.401</v>
      </c>
      <c r="H127" s="26">
        <f t="shared" si="11"/>
        <v>-315</v>
      </c>
      <c r="I127" s="86" t="s">
        <v>610</v>
      </c>
      <c r="J127" s="87" t="s">
        <v>611</v>
      </c>
      <c r="K127" s="86">
        <v>-315</v>
      </c>
      <c r="L127" s="86" t="s">
        <v>402</v>
      </c>
      <c r="M127" s="87" t="s">
        <v>265</v>
      </c>
      <c r="N127" s="87"/>
      <c r="O127" s="88" t="s">
        <v>543</v>
      </c>
      <c r="P127" s="88" t="s">
        <v>609</v>
      </c>
    </row>
    <row r="128" spans="1:16" x14ac:dyDescent="0.2">
      <c r="A128" s="26" t="str">
        <f t="shared" si="6"/>
        <v> BBS 71 </v>
      </c>
      <c r="B128" s="3" t="str">
        <f t="shared" si="7"/>
        <v>I</v>
      </c>
      <c r="C128" s="26">
        <f t="shared" si="8"/>
        <v>45783.402999999998</v>
      </c>
      <c r="D128" t="str">
        <f t="shared" si="9"/>
        <v>vis</v>
      </c>
      <c r="E128">
        <f>VLOOKUP(C128,'Active 1'!C$21:E$960,3,FALSE)</f>
        <v>-314.99361869232365</v>
      </c>
      <c r="F128" s="3" t="s">
        <v>204</v>
      </c>
      <c r="G128" t="str">
        <f t="shared" si="10"/>
        <v>45783.403</v>
      </c>
      <c r="H128" s="26">
        <f t="shared" si="11"/>
        <v>-315</v>
      </c>
      <c r="I128" s="86" t="s">
        <v>612</v>
      </c>
      <c r="J128" s="87" t="s">
        <v>613</v>
      </c>
      <c r="K128" s="86">
        <v>-315</v>
      </c>
      <c r="L128" s="86" t="s">
        <v>394</v>
      </c>
      <c r="M128" s="87" t="s">
        <v>265</v>
      </c>
      <c r="N128" s="87"/>
      <c r="O128" s="88" t="s">
        <v>276</v>
      </c>
      <c r="P128" s="88" t="s">
        <v>609</v>
      </c>
    </row>
    <row r="129" spans="1:16" x14ac:dyDescent="0.2">
      <c r="A129" s="26" t="str">
        <f t="shared" si="6"/>
        <v> BBS 71 </v>
      </c>
      <c r="B129" s="3" t="str">
        <f t="shared" si="7"/>
        <v>I</v>
      </c>
      <c r="C129" s="26">
        <f t="shared" si="8"/>
        <v>45805.402999999998</v>
      </c>
      <c r="D129" t="str">
        <f t="shared" si="9"/>
        <v>vis</v>
      </c>
      <c r="E129">
        <f>VLOOKUP(C129,'Active 1'!C$21:E$960,3,FALSE)</f>
        <v>-296.99505857713285</v>
      </c>
      <c r="F129" s="3" t="s">
        <v>204</v>
      </c>
      <c r="G129" t="str">
        <f t="shared" si="10"/>
        <v>45805.403</v>
      </c>
      <c r="H129" s="26">
        <f t="shared" si="11"/>
        <v>-297</v>
      </c>
      <c r="I129" s="86" t="s">
        <v>614</v>
      </c>
      <c r="J129" s="87" t="s">
        <v>615</v>
      </c>
      <c r="K129" s="86">
        <v>-297</v>
      </c>
      <c r="L129" s="86" t="s">
        <v>402</v>
      </c>
      <c r="M129" s="87" t="s">
        <v>265</v>
      </c>
      <c r="N129" s="87"/>
      <c r="O129" s="88" t="s">
        <v>359</v>
      </c>
      <c r="P129" s="88" t="s">
        <v>609</v>
      </c>
    </row>
    <row r="130" spans="1:16" x14ac:dyDescent="0.2">
      <c r="A130" s="26" t="str">
        <f t="shared" si="6"/>
        <v> BBS 71 </v>
      </c>
      <c r="B130" s="3" t="str">
        <f t="shared" si="7"/>
        <v>I</v>
      </c>
      <c r="C130" s="26">
        <f t="shared" si="8"/>
        <v>45805.406999999999</v>
      </c>
      <c r="D130" t="str">
        <f t="shared" si="9"/>
        <v>vis</v>
      </c>
      <c r="E130">
        <f>VLOOKUP(C130,'Active 1'!C$21:E$960,3,FALSE)</f>
        <v>-296.99178611165672</v>
      </c>
      <c r="F130" s="3" t="s">
        <v>204</v>
      </c>
      <c r="G130" t="str">
        <f t="shared" si="10"/>
        <v>45805.407</v>
      </c>
      <c r="H130" s="26">
        <f t="shared" si="11"/>
        <v>-297</v>
      </c>
      <c r="I130" s="86" t="s">
        <v>616</v>
      </c>
      <c r="J130" s="87" t="s">
        <v>617</v>
      </c>
      <c r="K130" s="86">
        <v>-297</v>
      </c>
      <c r="L130" s="86" t="s">
        <v>413</v>
      </c>
      <c r="M130" s="87" t="s">
        <v>265</v>
      </c>
      <c r="N130" s="87"/>
      <c r="O130" s="88" t="s">
        <v>543</v>
      </c>
      <c r="P130" s="88" t="s">
        <v>609</v>
      </c>
    </row>
    <row r="131" spans="1:16" x14ac:dyDescent="0.2">
      <c r="A131" s="26" t="str">
        <f t="shared" si="6"/>
        <v> BBS 71 </v>
      </c>
      <c r="B131" s="3" t="str">
        <f t="shared" si="7"/>
        <v>I</v>
      </c>
      <c r="C131" s="26">
        <f t="shared" si="8"/>
        <v>45816.398999999998</v>
      </c>
      <c r="D131" t="str">
        <f t="shared" si="9"/>
        <v>vis</v>
      </c>
      <c r="E131">
        <f>VLOOKUP(C131,'Active 1'!C$21:E$960,3,FALSE)</f>
        <v>-287.99905098501364</v>
      </c>
      <c r="F131" s="3" t="s">
        <v>204</v>
      </c>
      <c r="G131" t="str">
        <f t="shared" si="10"/>
        <v>45816.399</v>
      </c>
      <c r="H131" s="26">
        <f t="shared" si="11"/>
        <v>-288</v>
      </c>
      <c r="I131" s="86" t="s">
        <v>618</v>
      </c>
      <c r="J131" s="87" t="s">
        <v>619</v>
      </c>
      <c r="K131" s="86">
        <v>-288</v>
      </c>
      <c r="L131" s="86" t="s">
        <v>499</v>
      </c>
      <c r="M131" s="87" t="s">
        <v>265</v>
      </c>
      <c r="N131" s="87"/>
      <c r="O131" s="88" t="s">
        <v>359</v>
      </c>
      <c r="P131" s="88" t="s">
        <v>609</v>
      </c>
    </row>
    <row r="132" spans="1:16" x14ac:dyDescent="0.2">
      <c r="A132" s="26" t="str">
        <f t="shared" si="6"/>
        <v> BBS 72 </v>
      </c>
      <c r="B132" s="3" t="str">
        <f t="shared" si="7"/>
        <v>I</v>
      </c>
      <c r="C132" s="26">
        <f t="shared" si="8"/>
        <v>45816.402000000002</v>
      </c>
      <c r="D132" t="str">
        <f t="shared" si="9"/>
        <v>vis</v>
      </c>
      <c r="E132">
        <f>VLOOKUP(C132,'Active 1'!C$21:E$960,3,FALSE)</f>
        <v>-287.99659663590353</v>
      </c>
      <c r="F132" s="3" t="s">
        <v>204</v>
      </c>
      <c r="G132" t="str">
        <f t="shared" si="10"/>
        <v>45816.402</v>
      </c>
      <c r="H132" s="26">
        <f t="shared" si="11"/>
        <v>-288</v>
      </c>
      <c r="I132" s="86" t="s">
        <v>620</v>
      </c>
      <c r="J132" s="87" t="s">
        <v>621</v>
      </c>
      <c r="K132" s="86">
        <v>-288</v>
      </c>
      <c r="L132" s="86" t="s">
        <v>474</v>
      </c>
      <c r="M132" s="87" t="s">
        <v>265</v>
      </c>
      <c r="N132" s="87"/>
      <c r="O132" s="88" t="s">
        <v>295</v>
      </c>
      <c r="P132" s="88" t="s">
        <v>622</v>
      </c>
    </row>
    <row r="133" spans="1:16" x14ac:dyDescent="0.2">
      <c r="A133" s="26" t="str">
        <f t="shared" si="6"/>
        <v> AOEB 1 </v>
      </c>
      <c r="B133" s="3" t="str">
        <f t="shared" si="7"/>
        <v>I</v>
      </c>
      <c r="C133" s="26">
        <f t="shared" si="8"/>
        <v>45817.618000000002</v>
      </c>
      <c r="D133" t="str">
        <f t="shared" si="9"/>
        <v>vis</v>
      </c>
      <c r="E133">
        <f>VLOOKUP(C133,'Active 1'!C$21:E$960,3,FALSE)</f>
        <v>-287.00176713135448</v>
      </c>
      <c r="F133" s="3" t="s">
        <v>204</v>
      </c>
      <c r="G133" t="str">
        <f t="shared" si="10"/>
        <v>45817.618</v>
      </c>
      <c r="H133" s="26">
        <f t="shared" si="11"/>
        <v>-287</v>
      </c>
      <c r="I133" s="86" t="s">
        <v>623</v>
      </c>
      <c r="J133" s="87" t="s">
        <v>624</v>
      </c>
      <c r="K133" s="86">
        <v>-287</v>
      </c>
      <c r="L133" s="86" t="s">
        <v>441</v>
      </c>
      <c r="M133" s="87" t="s">
        <v>265</v>
      </c>
      <c r="N133" s="87"/>
      <c r="O133" s="88" t="s">
        <v>432</v>
      </c>
      <c r="P133" s="88" t="s">
        <v>355</v>
      </c>
    </row>
    <row r="134" spans="1:16" x14ac:dyDescent="0.2">
      <c r="A134" s="26" t="str">
        <f t="shared" si="6"/>
        <v> BBS 72 </v>
      </c>
      <c r="B134" s="3" t="str">
        <f t="shared" si="7"/>
        <v>I</v>
      </c>
      <c r="C134" s="26">
        <f t="shared" si="8"/>
        <v>45817.637000000002</v>
      </c>
      <c r="D134" t="str">
        <f t="shared" si="9"/>
        <v>vis</v>
      </c>
      <c r="E134">
        <f>VLOOKUP(C134,'Active 1'!C$21:E$960,3,FALSE)</f>
        <v>-286.98622292034577</v>
      </c>
      <c r="F134" s="3" t="s">
        <v>204</v>
      </c>
      <c r="G134" t="str">
        <f t="shared" si="10"/>
        <v>45817.637</v>
      </c>
      <c r="H134" s="26">
        <f t="shared" si="11"/>
        <v>-287</v>
      </c>
      <c r="I134" s="86" t="s">
        <v>625</v>
      </c>
      <c r="J134" s="87" t="s">
        <v>626</v>
      </c>
      <c r="K134" s="86">
        <v>-287</v>
      </c>
      <c r="L134" s="86" t="s">
        <v>384</v>
      </c>
      <c r="M134" s="87" t="s">
        <v>265</v>
      </c>
      <c r="N134" s="87"/>
      <c r="O134" s="88" t="s">
        <v>627</v>
      </c>
      <c r="P134" s="88" t="s">
        <v>622</v>
      </c>
    </row>
    <row r="135" spans="1:16" x14ac:dyDescent="0.2">
      <c r="A135" s="26" t="str">
        <f t="shared" si="6"/>
        <v> AOEB 1 </v>
      </c>
      <c r="B135" s="3" t="str">
        <f t="shared" si="7"/>
        <v>I</v>
      </c>
      <c r="C135" s="26">
        <f t="shared" si="8"/>
        <v>45839.627999999997</v>
      </c>
      <c r="D135" t="str">
        <f t="shared" si="9"/>
        <v>vis</v>
      </c>
      <c r="E135">
        <f>VLOOKUP(C135,'Active 1'!C$21:E$960,3,FALSE)</f>
        <v>-268.99502585247927</v>
      </c>
      <c r="F135" s="3" t="s">
        <v>204</v>
      </c>
      <c r="G135" t="str">
        <f t="shared" si="10"/>
        <v>45839.628</v>
      </c>
      <c r="H135" s="26">
        <f t="shared" si="11"/>
        <v>-269</v>
      </c>
      <c r="I135" s="86" t="s">
        <v>628</v>
      </c>
      <c r="J135" s="87" t="s">
        <v>629</v>
      </c>
      <c r="K135" s="86">
        <v>-269</v>
      </c>
      <c r="L135" s="86" t="s">
        <v>402</v>
      </c>
      <c r="M135" s="87" t="s">
        <v>265</v>
      </c>
      <c r="N135" s="87"/>
      <c r="O135" s="88" t="s">
        <v>548</v>
      </c>
      <c r="P135" s="88" t="s">
        <v>355</v>
      </c>
    </row>
    <row r="136" spans="1:16" x14ac:dyDescent="0.2">
      <c r="A136" s="26" t="str">
        <f t="shared" si="6"/>
        <v> BBS 73 </v>
      </c>
      <c r="B136" s="3" t="str">
        <f t="shared" si="7"/>
        <v>I</v>
      </c>
      <c r="C136" s="26">
        <f t="shared" si="8"/>
        <v>45871.396000000001</v>
      </c>
      <c r="D136" t="str">
        <f t="shared" si="9"/>
        <v>vis</v>
      </c>
      <c r="E136">
        <f>VLOOKUP(C136,'Active 1'!C$21:E$960,3,FALSE)</f>
        <v>-243.00510504614078</v>
      </c>
      <c r="F136" s="3" t="s">
        <v>204</v>
      </c>
      <c r="G136" t="str">
        <f t="shared" si="10"/>
        <v>45871.396</v>
      </c>
      <c r="H136" s="26">
        <f t="shared" si="11"/>
        <v>-243</v>
      </c>
      <c r="I136" s="86" t="s">
        <v>630</v>
      </c>
      <c r="J136" s="87" t="s">
        <v>631</v>
      </c>
      <c r="K136" s="86">
        <v>-243</v>
      </c>
      <c r="L136" s="86" t="s">
        <v>632</v>
      </c>
      <c r="M136" s="87" t="s">
        <v>265</v>
      </c>
      <c r="N136" s="87"/>
      <c r="O136" s="88" t="s">
        <v>543</v>
      </c>
      <c r="P136" s="88" t="s">
        <v>633</v>
      </c>
    </row>
    <row r="137" spans="1:16" x14ac:dyDescent="0.2">
      <c r="A137" s="26" t="str">
        <f t="shared" si="6"/>
        <v> BBS 76 </v>
      </c>
      <c r="B137" s="3" t="str">
        <f t="shared" si="7"/>
        <v>I</v>
      </c>
      <c r="C137" s="26">
        <f t="shared" si="8"/>
        <v>46047.415999999997</v>
      </c>
      <c r="D137" t="str">
        <f t="shared" si="9"/>
        <v>vis</v>
      </c>
      <c r="E137">
        <f>VLOOKUP(C137,'Active 1'!C$21:E$960,3,FALSE)</f>
        <v>-99.000261797239702</v>
      </c>
      <c r="F137" s="3" t="s">
        <v>204</v>
      </c>
      <c r="G137" t="str">
        <f t="shared" si="10"/>
        <v>46047.416</v>
      </c>
      <c r="H137" s="26">
        <f t="shared" si="11"/>
        <v>-99</v>
      </c>
      <c r="I137" s="86" t="s">
        <v>634</v>
      </c>
      <c r="J137" s="87" t="s">
        <v>635</v>
      </c>
      <c r="K137" s="86">
        <v>-99</v>
      </c>
      <c r="L137" s="86" t="s">
        <v>378</v>
      </c>
      <c r="M137" s="87" t="s">
        <v>265</v>
      </c>
      <c r="N137" s="87"/>
      <c r="O137" s="88" t="s">
        <v>543</v>
      </c>
      <c r="P137" s="88" t="s">
        <v>636</v>
      </c>
    </row>
    <row r="138" spans="1:16" x14ac:dyDescent="0.2">
      <c r="A138" s="26" t="str">
        <f t="shared" si="6"/>
        <v> BRNO 27 </v>
      </c>
      <c r="B138" s="3" t="str">
        <f t="shared" si="7"/>
        <v>I</v>
      </c>
      <c r="C138" s="26">
        <f t="shared" si="8"/>
        <v>46059.635999999999</v>
      </c>
      <c r="D138" t="str">
        <f t="shared" si="9"/>
        <v>vis</v>
      </c>
      <c r="E138">
        <f>VLOOKUP(C138,'Active 1'!C$21:E$960,3,FALSE)</f>
        <v>-89.002879769619142</v>
      </c>
      <c r="F138" s="3" t="s">
        <v>204</v>
      </c>
      <c r="G138" t="str">
        <f t="shared" si="10"/>
        <v>46059.636</v>
      </c>
      <c r="H138" s="26">
        <f t="shared" si="11"/>
        <v>-89</v>
      </c>
      <c r="I138" s="86" t="s">
        <v>637</v>
      </c>
      <c r="J138" s="87" t="s">
        <v>638</v>
      </c>
      <c r="K138" s="86">
        <v>-89</v>
      </c>
      <c r="L138" s="86" t="s">
        <v>608</v>
      </c>
      <c r="M138" s="87" t="s">
        <v>265</v>
      </c>
      <c r="N138" s="87"/>
      <c r="O138" s="88" t="s">
        <v>639</v>
      </c>
      <c r="P138" s="88" t="s">
        <v>640</v>
      </c>
    </row>
    <row r="139" spans="1:16" x14ac:dyDescent="0.2">
      <c r="A139" s="26" t="str">
        <f t="shared" ref="A139:A202" si="12">P139</f>
        <v> BBS 77 </v>
      </c>
      <c r="B139" s="3" t="str">
        <f t="shared" ref="B139:B202" si="13">IF(H139=INT(H139),"I","II")</f>
        <v>I</v>
      </c>
      <c r="C139" s="26">
        <f t="shared" ref="C139:C202" si="14">1*G139</f>
        <v>46118.322</v>
      </c>
      <c r="D139" t="str">
        <f t="shared" ref="D139:D202" si="15">VLOOKUP(F139,I$1:J$5,2,FALSE)</f>
        <v>vis</v>
      </c>
      <c r="E139">
        <f>VLOOKUP(C139,'Active 1'!C$21:E$960,3,FALSE)</f>
        <v>-40.990902545977612</v>
      </c>
      <c r="F139" s="3" t="s">
        <v>204</v>
      </c>
      <c r="G139" t="str">
        <f t="shared" ref="G139:G202" si="16">MID(I139,3,LEN(I139)-3)</f>
        <v>46118.322</v>
      </c>
      <c r="H139" s="26">
        <f t="shared" ref="H139:H202" si="17">1*K139</f>
        <v>-41</v>
      </c>
      <c r="I139" s="86" t="s">
        <v>641</v>
      </c>
      <c r="J139" s="87" t="s">
        <v>642</v>
      </c>
      <c r="K139" s="86">
        <v>-41</v>
      </c>
      <c r="L139" s="86" t="s">
        <v>358</v>
      </c>
      <c r="M139" s="87" t="s">
        <v>265</v>
      </c>
      <c r="N139" s="87"/>
      <c r="O139" s="88" t="s">
        <v>643</v>
      </c>
      <c r="P139" s="88" t="s">
        <v>644</v>
      </c>
    </row>
    <row r="140" spans="1:16" x14ac:dyDescent="0.2">
      <c r="A140" s="26" t="str">
        <f t="shared" si="12"/>
        <v> AOEB 1 </v>
      </c>
      <c r="B140" s="3" t="str">
        <f t="shared" si="13"/>
        <v>I</v>
      </c>
      <c r="C140" s="26">
        <f t="shared" si="14"/>
        <v>46120.754999999997</v>
      </c>
      <c r="D140" t="str">
        <f t="shared" si="15"/>
        <v>vis</v>
      </c>
      <c r="E140">
        <f>VLOOKUP(C140,'Active 1'!C$21:E$960,3,FALSE)</f>
        <v>-39.000425420513523</v>
      </c>
      <c r="F140" s="3" t="s">
        <v>204</v>
      </c>
      <c r="G140" t="str">
        <f t="shared" si="16"/>
        <v>46120.755</v>
      </c>
      <c r="H140" s="26">
        <f t="shared" si="17"/>
        <v>-39</v>
      </c>
      <c r="I140" s="86" t="s">
        <v>645</v>
      </c>
      <c r="J140" s="87" t="s">
        <v>646</v>
      </c>
      <c r="K140" s="86">
        <v>-39</v>
      </c>
      <c r="L140" s="86" t="s">
        <v>425</v>
      </c>
      <c r="M140" s="87" t="s">
        <v>265</v>
      </c>
      <c r="N140" s="87"/>
      <c r="O140" s="88" t="s">
        <v>647</v>
      </c>
      <c r="P140" s="88" t="s">
        <v>355</v>
      </c>
    </row>
    <row r="141" spans="1:16" x14ac:dyDescent="0.2">
      <c r="A141" s="26" t="str">
        <f t="shared" si="12"/>
        <v> AOEB 1 </v>
      </c>
      <c r="B141" s="3" t="str">
        <f t="shared" si="13"/>
        <v>I</v>
      </c>
      <c r="C141" s="26">
        <f t="shared" si="14"/>
        <v>46125.648000000001</v>
      </c>
      <c r="D141" t="str">
        <f t="shared" si="15"/>
        <v>vis</v>
      </c>
      <c r="E141">
        <f>VLOOKUP(C141,'Active 1'!C$21:E$960,3,FALSE)</f>
        <v>-34.997382027618322</v>
      </c>
      <c r="F141" s="3" t="s">
        <v>204</v>
      </c>
      <c r="G141" t="str">
        <f t="shared" si="16"/>
        <v>46125.648</v>
      </c>
      <c r="H141" s="26">
        <f t="shared" si="17"/>
        <v>-35</v>
      </c>
      <c r="I141" s="86" t="s">
        <v>648</v>
      </c>
      <c r="J141" s="87" t="s">
        <v>649</v>
      </c>
      <c r="K141" s="86">
        <v>-35</v>
      </c>
      <c r="L141" s="86" t="s">
        <v>428</v>
      </c>
      <c r="M141" s="87" t="s">
        <v>265</v>
      </c>
      <c r="N141" s="87"/>
      <c r="O141" s="88" t="s">
        <v>436</v>
      </c>
      <c r="P141" s="88" t="s">
        <v>355</v>
      </c>
    </row>
    <row r="142" spans="1:16" x14ac:dyDescent="0.2">
      <c r="A142" s="26" t="str">
        <f t="shared" si="12"/>
        <v> BBS 76 </v>
      </c>
      <c r="B142" s="3" t="str">
        <f t="shared" si="13"/>
        <v>I</v>
      </c>
      <c r="C142" s="26">
        <f t="shared" si="14"/>
        <v>46168.430999999997</v>
      </c>
      <c r="D142" t="str">
        <f t="shared" si="15"/>
        <v>vis</v>
      </c>
      <c r="E142">
        <f>VLOOKUP(C142,'Active 1'!C$21:E$960,3,FALSE)</f>
        <v>4.0905818422186128E-3</v>
      </c>
      <c r="F142" s="3" t="s">
        <v>204</v>
      </c>
      <c r="G142" t="str">
        <f t="shared" si="16"/>
        <v>46168.431</v>
      </c>
      <c r="H142" s="26">
        <f t="shared" si="17"/>
        <v>0</v>
      </c>
      <c r="I142" s="86" t="s">
        <v>650</v>
      </c>
      <c r="J142" s="87" t="s">
        <v>651</v>
      </c>
      <c r="K142" s="86">
        <v>0</v>
      </c>
      <c r="L142" s="86" t="s">
        <v>399</v>
      </c>
      <c r="M142" s="87" t="s">
        <v>265</v>
      </c>
      <c r="N142" s="87"/>
      <c r="O142" s="88" t="s">
        <v>295</v>
      </c>
      <c r="P142" s="88" t="s">
        <v>636</v>
      </c>
    </row>
    <row r="143" spans="1:16" x14ac:dyDescent="0.2">
      <c r="A143" s="26" t="str">
        <f t="shared" si="12"/>
        <v> BBS 77 </v>
      </c>
      <c r="B143" s="3" t="str">
        <f t="shared" si="13"/>
        <v>I</v>
      </c>
      <c r="C143" s="26">
        <f t="shared" si="14"/>
        <v>46201.411999999997</v>
      </c>
      <c r="D143" t="str">
        <f t="shared" si="15"/>
        <v>vis</v>
      </c>
      <c r="E143">
        <f>VLOOKUP(C143,'Active 1'!C$21:E$960,3,FALSE)</f>
        <v>26.986386543619631</v>
      </c>
      <c r="F143" s="3" t="s">
        <v>204</v>
      </c>
      <c r="G143" t="str">
        <f t="shared" si="16"/>
        <v>46201.412</v>
      </c>
      <c r="H143" s="26">
        <f t="shared" si="17"/>
        <v>27</v>
      </c>
      <c r="I143" s="86" t="s">
        <v>652</v>
      </c>
      <c r="J143" s="87" t="s">
        <v>653</v>
      </c>
      <c r="K143" s="86">
        <v>27</v>
      </c>
      <c r="L143" s="86" t="s">
        <v>654</v>
      </c>
      <c r="M143" s="87" t="s">
        <v>265</v>
      </c>
      <c r="N143" s="87"/>
      <c r="O143" s="88" t="s">
        <v>359</v>
      </c>
      <c r="P143" s="88" t="s">
        <v>644</v>
      </c>
    </row>
    <row r="144" spans="1:16" x14ac:dyDescent="0.2">
      <c r="A144" s="26" t="str">
        <f t="shared" si="12"/>
        <v> AOEB 1 </v>
      </c>
      <c r="B144" s="3" t="str">
        <f t="shared" si="13"/>
        <v>I</v>
      </c>
      <c r="C144" s="26">
        <f t="shared" si="14"/>
        <v>46494.788</v>
      </c>
      <c r="D144" t="str">
        <f t="shared" si="15"/>
        <v>vis</v>
      </c>
      <c r="E144">
        <f>VLOOKUP(C144,'Active 1'!C$21:E$960,3,FALSE)</f>
        <v>267.00209437790511</v>
      </c>
      <c r="F144" s="3" t="s">
        <v>204</v>
      </c>
      <c r="G144" t="str">
        <f t="shared" si="16"/>
        <v>46494.788</v>
      </c>
      <c r="H144" s="26">
        <f t="shared" si="17"/>
        <v>267</v>
      </c>
      <c r="I144" s="86" t="s">
        <v>655</v>
      </c>
      <c r="J144" s="87" t="s">
        <v>656</v>
      </c>
      <c r="K144" s="86">
        <v>267</v>
      </c>
      <c r="L144" s="86" t="s">
        <v>428</v>
      </c>
      <c r="M144" s="87" t="s">
        <v>265</v>
      </c>
      <c r="N144" s="87"/>
      <c r="O144" s="88" t="s">
        <v>647</v>
      </c>
      <c r="P144" s="88" t="s">
        <v>355</v>
      </c>
    </row>
    <row r="145" spans="1:16" x14ac:dyDescent="0.2">
      <c r="A145" s="26" t="str">
        <f t="shared" si="12"/>
        <v> BRNO 28 </v>
      </c>
      <c r="B145" s="3" t="str">
        <f t="shared" si="13"/>
        <v>I</v>
      </c>
      <c r="C145" s="26">
        <f t="shared" si="14"/>
        <v>46553.451999999997</v>
      </c>
      <c r="D145" t="str">
        <f t="shared" si="15"/>
        <v>vis</v>
      </c>
      <c r="E145">
        <f>VLOOKUP(C145,'Active 1'!C$21:E$960,3,FALSE)</f>
        <v>314.99607304142779</v>
      </c>
      <c r="F145" s="3" t="s">
        <v>204</v>
      </c>
      <c r="G145" t="str">
        <f t="shared" si="16"/>
        <v>46553.452</v>
      </c>
      <c r="H145" s="26">
        <f t="shared" si="17"/>
        <v>315</v>
      </c>
      <c r="I145" s="86" t="s">
        <v>657</v>
      </c>
      <c r="J145" s="87" t="s">
        <v>658</v>
      </c>
      <c r="K145" s="86">
        <v>315</v>
      </c>
      <c r="L145" s="86" t="s">
        <v>526</v>
      </c>
      <c r="M145" s="87" t="s">
        <v>265</v>
      </c>
      <c r="N145" s="87"/>
      <c r="O145" s="88" t="s">
        <v>659</v>
      </c>
      <c r="P145" s="88" t="s">
        <v>660</v>
      </c>
    </row>
    <row r="146" spans="1:16" x14ac:dyDescent="0.2">
      <c r="A146" s="26" t="str">
        <f t="shared" si="12"/>
        <v> BRNO 28 </v>
      </c>
      <c r="B146" s="3" t="str">
        <f t="shared" si="13"/>
        <v>I</v>
      </c>
      <c r="C146" s="26">
        <f t="shared" si="14"/>
        <v>46553.457999999999</v>
      </c>
      <c r="D146" t="str">
        <f t="shared" si="15"/>
        <v>vis</v>
      </c>
      <c r="E146">
        <f>VLOOKUP(C146,'Active 1'!C$21:E$960,3,FALSE)</f>
        <v>315.00098173964199</v>
      </c>
      <c r="F146" s="3" t="s">
        <v>204</v>
      </c>
      <c r="G146" t="str">
        <f t="shared" si="16"/>
        <v>46553.458</v>
      </c>
      <c r="H146" s="26">
        <f t="shared" si="17"/>
        <v>315</v>
      </c>
      <c r="I146" s="86" t="s">
        <v>661</v>
      </c>
      <c r="J146" s="87" t="s">
        <v>662</v>
      </c>
      <c r="K146" s="86">
        <v>315</v>
      </c>
      <c r="L146" s="86" t="s">
        <v>499</v>
      </c>
      <c r="M146" s="87" t="s">
        <v>265</v>
      </c>
      <c r="N146" s="87"/>
      <c r="O146" s="88" t="s">
        <v>663</v>
      </c>
      <c r="P146" s="88" t="s">
        <v>660</v>
      </c>
    </row>
    <row r="147" spans="1:16" x14ac:dyDescent="0.2">
      <c r="A147" s="26" t="str">
        <f t="shared" si="12"/>
        <v> BRNO 28 </v>
      </c>
      <c r="B147" s="3" t="str">
        <f t="shared" si="13"/>
        <v>I</v>
      </c>
      <c r="C147" s="26">
        <f t="shared" si="14"/>
        <v>46553.459000000003</v>
      </c>
      <c r="D147" t="str">
        <f t="shared" si="15"/>
        <v>vis</v>
      </c>
      <c r="E147">
        <f>VLOOKUP(C147,'Active 1'!C$21:E$960,3,FALSE)</f>
        <v>315.00179985601403</v>
      </c>
      <c r="F147" s="3" t="s">
        <v>204</v>
      </c>
      <c r="G147" t="str">
        <f t="shared" si="16"/>
        <v>46553.459</v>
      </c>
      <c r="H147" s="26">
        <f t="shared" si="17"/>
        <v>315</v>
      </c>
      <c r="I147" s="86" t="s">
        <v>664</v>
      </c>
      <c r="J147" s="87" t="s">
        <v>665</v>
      </c>
      <c r="K147" s="86">
        <v>315</v>
      </c>
      <c r="L147" s="86" t="s">
        <v>491</v>
      </c>
      <c r="M147" s="87" t="s">
        <v>265</v>
      </c>
      <c r="N147" s="87"/>
      <c r="O147" s="88" t="s">
        <v>666</v>
      </c>
      <c r="P147" s="88" t="s">
        <v>660</v>
      </c>
    </row>
    <row r="148" spans="1:16" x14ac:dyDescent="0.2">
      <c r="A148" s="26" t="str">
        <f t="shared" si="12"/>
        <v> BRNO 28 </v>
      </c>
      <c r="B148" s="3" t="str">
        <f t="shared" si="13"/>
        <v>I</v>
      </c>
      <c r="C148" s="26">
        <f t="shared" si="14"/>
        <v>46553.46</v>
      </c>
      <c r="D148" t="str">
        <f t="shared" si="15"/>
        <v>vis</v>
      </c>
      <c r="E148">
        <f>VLOOKUP(C148,'Active 1'!C$21:E$960,3,FALSE)</f>
        <v>315.00261797238011</v>
      </c>
      <c r="F148" s="3" t="s">
        <v>204</v>
      </c>
      <c r="G148" t="str">
        <f t="shared" si="16"/>
        <v>46553.460</v>
      </c>
      <c r="H148" s="26">
        <f t="shared" si="17"/>
        <v>315</v>
      </c>
      <c r="I148" s="86" t="s">
        <v>667</v>
      </c>
      <c r="J148" s="87" t="s">
        <v>668</v>
      </c>
      <c r="K148" s="86">
        <v>315</v>
      </c>
      <c r="L148" s="86" t="s">
        <v>428</v>
      </c>
      <c r="M148" s="87" t="s">
        <v>265</v>
      </c>
      <c r="N148" s="87"/>
      <c r="O148" s="88" t="s">
        <v>643</v>
      </c>
      <c r="P148" s="88" t="s">
        <v>660</v>
      </c>
    </row>
    <row r="149" spans="1:16" x14ac:dyDescent="0.2">
      <c r="A149" s="26" t="str">
        <f t="shared" si="12"/>
        <v> AOEB 1 </v>
      </c>
      <c r="B149" s="3" t="str">
        <f t="shared" si="13"/>
        <v>I</v>
      </c>
      <c r="C149" s="26">
        <f t="shared" si="14"/>
        <v>46560.79</v>
      </c>
      <c r="D149" t="str">
        <f t="shared" si="15"/>
        <v>vis</v>
      </c>
      <c r="E149">
        <f>VLOOKUP(C149,'Active 1'!C$21:E$960,3,FALSE)</f>
        <v>320.99941095621551</v>
      </c>
      <c r="F149" s="3" t="s">
        <v>204</v>
      </c>
      <c r="G149" t="str">
        <f t="shared" si="16"/>
        <v>46560.790</v>
      </c>
      <c r="H149" s="26">
        <f t="shared" si="17"/>
        <v>321</v>
      </c>
      <c r="I149" s="86" t="s">
        <v>669</v>
      </c>
      <c r="J149" s="87" t="s">
        <v>670</v>
      </c>
      <c r="K149" s="86">
        <v>321</v>
      </c>
      <c r="L149" s="86" t="s">
        <v>425</v>
      </c>
      <c r="M149" s="87" t="s">
        <v>265</v>
      </c>
      <c r="N149" s="87"/>
      <c r="O149" s="88" t="s">
        <v>354</v>
      </c>
      <c r="P149" s="88" t="s">
        <v>355</v>
      </c>
    </row>
    <row r="150" spans="1:16" x14ac:dyDescent="0.2">
      <c r="A150" s="26" t="str">
        <f t="shared" si="12"/>
        <v> BBS 82 </v>
      </c>
      <c r="B150" s="3" t="str">
        <f t="shared" si="13"/>
        <v>I</v>
      </c>
      <c r="C150" s="26">
        <f t="shared" si="14"/>
        <v>46807.701000000001</v>
      </c>
      <c r="D150" t="str">
        <f t="shared" si="15"/>
        <v>vis</v>
      </c>
      <c r="E150">
        <f>VLOOKUP(C150,'Active 1'!C$21:E$960,3,FALSE)</f>
        <v>523.00134171084608</v>
      </c>
      <c r="F150" s="3" t="s">
        <v>204</v>
      </c>
      <c r="G150" t="str">
        <f t="shared" si="16"/>
        <v>46807.701</v>
      </c>
      <c r="H150" s="26">
        <f t="shared" si="17"/>
        <v>523</v>
      </c>
      <c r="I150" s="86" t="s">
        <v>671</v>
      </c>
      <c r="J150" s="87" t="s">
        <v>672</v>
      </c>
      <c r="K150" s="86">
        <v>523</v>
      </c>
      <c r="L150" s="86" t="s">
        <v>491</v>
      </c>
      <c r="M150" s="87" t="s">
        <v>265</v>
      </c>
      <c r="N150" s="87"/>
      <c r="O150" s="88" t="s">
        <v>276</v>
      </c>
      <c r="P150" s="88" t="s">
        <v>673</v>
      </c>
    </row>
    <row r="151" spans="1:16" x14ac:dyDescent="0.2">
      <c r="A151" s="26" t="str">
        <f t="shared" si="12"/>
        <v> AOEB 1 </v>
      </c>
      <c r="B151" s="3" t="str">
        <f t="shared" si="13"/>
        <v>I</v>
      </c>
      <c r="C151" s="26">
        <f t="shared" si="14"/>
        <v>46868.805999999997</v>
      </c>
      <c r="D151" t="str">
        <f t="shared" si="15"/>
        <v>vis</v>
      </c>
      <c r="E151">
        <f>VLOOKUP(C151,'Active 1'!C$21:E$960,3,FALSE)</f>
        <v>572.99234243078513</v>
      </c>
      <c r="F151" s="3" t="s">
        <v>204</v>
      </c>
      <c r="G151" t="str">
        <f t="shared" si="16"/>
        <v>46868.806</v>
      </c>
      <c r="H151" s="26">
        <f t="shared" si="17"/>
        <v>573</v>
      </c>
      <c r="I151" s="86" t="s">
        <v>674</v>
      </c>
      <c r="J151" s="87" t="s">
        <v>675</v>
      </c>
      <c r="K151" s="86">
        <v>573</v>
      </c>
      <c r="L151" s="86" t="s">
        <v>676</v>
      </c>
      <c r="M151" s="87" t="s">
        <v>265</v>
      </c>
      <c r="N151" s="87"/>
      <c r="O151" s="88" t="s">
        <v>677</v>
      </c>
      <c r="P151" s="88" t="s">
        <v>355</v>
      </c>
    </row>
    <row r="152" spans="1:16" x14ac:dyDescent="0.2">
      <c r="A152" s="26" t="str">
        <f t="shared" si="12"/>
        <v> AOEB 1 </v>
      </c>
      <c r="B152" s="3" t="str">
        <f t="shared" si="13"/>
        <v>I</v>
      </c>
      <c r="C152" s="26">
        <f t="shared" si="14"/>
        <v>46879.817999999999</v>
      </c>
      <c r="D152" t="str">
        <f t="shared" si="15"/>
        <v>vis</v>
      </c>
      <c r="E152">
        <f>VLOOKUP(C152,'Active 1'!C$21:E$960,3,FALSE)</f>
        <v>582.00143988480909</v>
      </c>
      <c r="F152" s="3" t="s">
        <v>204</v>
      </c>
      <c r="G152" t="str">
        <f t="shared" si="16"/>
        <v>46879.818</v>
      </c>
      <c r="H152" s="26">
        <f t="shared" si="17"/>
        <v>582</v>
      </c>
      <c r="I152" s="86" t="s">
        <v>678</v>
      </c>
      <c r="J152" s="87" t="s">
        <v>679</v>
      </c>
      <c r="K152" s="86">
        <v>582</v>
      </c>
      <c r="L152" s="86" t="s">
        <v>491</v>
      </c>
      <c r="M152" s="87" t="s">
        <v>265</v>
      </c>
      <c r="N152" s="87"/>
      <c r="O152" s="88" t="s">
        <v>647</v>
      </c>
      <c r="P152" s="88" t="s">
        <v>355</v>
      </c>
    </row>
    <row r="153" spans="1:16" x14ac:dyDescent="0.2">
      <c r="A153" s="26" t="str">
        <f t="shared" si="12"/>
        <v> AOEB 1 </v>
      </c>
      <c r="B153" s="3" t="str">
        <f t="shared" si="13"/>
        <v>I</v>
      </c>
      <c r="C153" s="26">
        <f t="shared" si="14"/>
        <v>46895.705999999998</v>
      </c>
      <c r="D153" t="str">
        <f t="shared" si="15"/>
        <v>vis</v>
      </c>
      <c r="E153">
        <f>VLOOKUP(C153,'Active 1'!C$21:E$960,3,FALSE)</f>
        <v>594.99967275345148</v>
      </c>
      <c r="F153" s="3" t="s">
        <v>204</v>
      </c>
      <c r="G153" t="str">
        <f t="shared" si="16"/>
        <v>46895.706</v>
      </c>
      <c r="H153" s="26">
        <f t="shared" si="17"/>
        <v>595</v>
      </c>
      <c r="I153" s="86" t="s">
        <v>680</v>
      </c>
      <c r="J153" s="87" t="s">
        <v>681</v>
      </c>
      <c r="K153" s="86">
        <v>595</v>
      </c>
      <c r="L153" s="86" t="s">
        <v>378</v>
      </c>
      <c r="M153" s="87" t="s">
        <v>265</v>
      </c>
      <c r="N153" s="87"/>
      <c r="O153" s="88" t="s">
        <v>677</v>
      </c>
      <c r="P153" s="88" t="s">
        <v>355</v>
      </c>
    </row>
    <row r="154" spans="1:16" x14ac:dyDescent="0.2">
      <c r="A154" s="26" t="str">
        <f t="shared" si="12"/>
        <v> BRNO 30 </v>
      </c>
      <c r="B154" s="3" t="str">
        <f t="shared" si="13"/>
        <v>I</v>
      </c>
      <c r="C154" s="26">
        <f t="shared" si="14"/>
        <v>46910.374000000003</v>
      </c>
      <c r="D154" t="str">
        <f t="shared" si="15"/>
        <v>vis</v>
      </c>
      <c r="E154">
        <f>VLOOKUP(C154,'Active 1'!C$21:E$960,3,FALSE)</f>
        <v>606.99980365207466</v>
      </c>
      <c r="F154" s="3" t="s">
        <v>204</v>
      </c>
      <c r="G154" t="str">
        <f t="shared" si="16"/>
        <v>46910.374</v>
      </c>
      <c r="H154" s="26">
        <f t="shared" si="17"/>
        <v>607</v>
      </c>
      <c r="I154" s="86" t="s">
        <v>682</v>
      </c>
      <c r="J154" s="87" t="s">
        <v>683</v>
      </c>
      <c r="K154" s="86">
        <v>607</v>
      </c>
      <c r="L154" s="86" t="s">
        <v>378</v>
      </c>
      <c r="M154" s="87" t="s">
        <v>265</v>
      </c>
      <c r="N154" s="87"/>
      <c r="O154" s="88" t="s">
        <v>684</v>
      </c>
      <c r="P154" s="88" t="s">
        <v>685</v>
      </c>
    </row>
    <row r="155" spans="1:16" x14ac:dyDescent="0.2">
      <c r="A155" s="26" t="str">
        <f t="shared" si="12"/>
        <v> BRNO 30 </v>
      </c>
      <c r="B155" s="3" t="str">
        <f t="shared" si="13"/>
        <v>I</v>
      </c>
      <c r="C155" s="26">
        <f t="shared" si="14"/>
        <v>46910.383999999998</v>
      </c>
      <c r="D155" t="str">
        <f t="shared" si="15"/>
        <v>vis</v>
      </c>
      <c r="E155">
        <f>VLOOKUP(C155,'Active 1'!C$21:E$960,3,FALSE)</f>
        <v>607.00798481575907</v>
      </c>
      <c r="F155" s="3" t="s">
        <v>204</v>
      </c>
      <c r="G155" t="str">
        <f t="shared" si="16"/>
        <v>46910.384</v>
      </c>
      <c r="H155" s="26">
        <f t="shared" si="17"/>
        <v>607</v>
      </c>
      <c r="I155" s="86" t="s">
        <v>686</v>
      </c>
      <c r="J155" s="87" t="s">
        <v>687</v>
      </c>
      <c r="K155" s="86">
        <v>607</v>
      </c>
      <c r="L155" s="86" t="s">
        <v>413</v>
      </c>
      <c r="M155" s="87" t="s">
        <v>265</v>
      </c>
      <c r="N155" s="87"/>
      <c r="O155" s="88" t="s">
        <v>688</v>
      </c>
      <c r="P155" s="88" t="s">
        <v>685</v>
      </c>
    </row>
    <row r="156" spans="1:16" x14ac:dyDescent="0.2">
      <c r="A156" s="26" t="str">
        <f t="shared" si="12"/>
        <v> AOEB 1 </v>
      </c>
      <c r="B156" s="3" t="str">
        <f t="shared" si="13"/>
        <v>I</v>
      </c>
      <c r="C156" s="26">
        <f t="shared" si="14"/>
        <v>46911.595000000001</v>
      </c>
      <c r="D156" t="str">
        <f t="shared" si="15"/>
        <v>vis</v>
      </c>
      <c r="E156">
        <f>VLOOKUP(C156,'Active 1'!C$21:E$960,3,FALSE)</f>
        <v>607.99872373846586</v>
      </c>
      <c r="F156" s="3" t="s">
        <v>204</v>
      </c>
      <c r="G156" t="str">
        <f t="shared" si="16"/>
        <v>46911.595</v>
      </c>
      <c r="H156" s="26">
        <f t="shared" si="17"/>
        <v>608</v>
      </c>
      <c r="I156" s="86" t="s">
        <v>689</v>
      </c>
      <c r="J156" s="87" t="s">
        <v>690</v>
      </c>
      <c r="K156" s="86">
        <v>608</v>
      </c>
      <c r="L156" s="86" t="s">
        <v>441</v>
      </c>
      <c r="M156" s="87" t="s">
        <v>265</v>
      </c>
      <c r="N156" s="87"/>
      <c r="O156" s="88" t="s">
        <v>432</v>
      </c>
      <c r="P156" s="88" t="s">
        <v>355</v>
      </c>
    </row>
    <row r="157" spans="1:16" x14ac:dyDescent="0.2">
      <c r="A157" s="26" t="str">
        <f t="shared" si="12"/>
        <v> BRNO 30 </v>
      </c>
      <c r="B157" s="3" t="str">
        <f t="shared" si="13"/>
        <v>I</v>
      </c>
      <c r="C157" s="26">
        <f t="shared" si="14"/>
        <v>46916.485999999997</v>
      </c>
      <c r="D157" t="str">
        <f t="shared" si="15"/>
        <v>vis</v>
      </c>
      <c r="E157">
        <f>VLOOKUP(C157,'Active 1'!C$21:E$960,3,FALSE)</f>
        <v>612.00013089861704</v>
      </c>
      <c r="F157" s="3" t="s">
        <v>204</v>
      </c>
      <c r="G157" t="str">
        <f t="shared" si="16"/>
        <v>46916.486</v>
      </c>
      <c r="H157" s="26">
        <f t="shared" si="17"/>
        <v>612</v>
      </c>
      <c r="I157" s="86" t="s">
        <v>691</v>
      </c>
      <c r="J157" s="87" t="s">
        <v>692</v>
      </c>
      <c r="K157" s="86">
        <v>612</v>
      </c>
      <c r="L157" s="86" t="s">
        <v>410</v>
      </c>
      <c r="M157" s="87" t="s">
        <v>265</v>
      </c>
      <c r="N157" s="87"/>
      <c r="O157" s="88" t="s">
        <v>693</v>
      </c>
      <c r="P157" s="88" t="s">
        <v>685</v>
      </c>
    </row>
    <row r="158" spans="1:16" x14ac:dyDescent="0.2">
      <c r="A158" s="26" t="str">
        <f t="shared" si="12"/>
        <v> BBS 87 </v>
      </c>
      <c r="B158" s="3" t="str">
        <f t="shared" si="13"/>
        <v>I</v>
      </c>
      <c r="C158" s="26">
        <f t="shared" si="14"/>
        <v>47169.506999999998</v>
      </c>
      <c r="D158" t="str">
        <f t="shared" si="15"/>
        <v>vis</v>
      </c>
      <c r="E158">
        <f>VLOOKUP(C158,'Active 1'!C$21:E$960,3,FALSE)</f>
        <v>819.0007526670579</v>
      </c>
      <c r="F158" s="3" t="s">
        <v>204</v>
      </c>
      <c r="G158" t="str">
        <f t="shared" si="16"/>
        <v>47169.507</v>
      </c>
      <c r="H158" s="26">
        <f t="shared" si="17"/>
        <v>819</v>
      </c>
      <c r="I158" s="86" t="s">
        <v>694</v>
      </c>
      <c r="J158" s="87" t="s">
        <v>695</v>
      </c>
      <c r="K158" s="86">
        <v>819</v>
      </c>
      <c r="L158" s="86" t="s">
        <v>499</v>
      </c>
      <c r="M158" s="87" t="s">
        <v>265</v>
      </c>
      <c r="N158" s="87"/>
      <c r="O158" s="88" t="s">
        <v>276</v>
      </c>
      <c r="P158" s="88" t="s">
        <v>696</v>
      </c>
    </row>
    <row r="159" spans="1:16" x14ac:dyDescent="0.2">
      <c r="A159" s="26" t="str">
        <f t="shared" si="12"/>
        <v> AOEB 1 </v>
      </c>
      <c r="B159" s="3" t="str">
        <f t="shared" si="13"/>
        <v>I</v>
      </c>
      <c r="C159" s="26">
        <f t="shared" si="14"/>
        <v>47170.726999999999</v>
      </c>
      <c r="D159" t="str">
        <f t="shared" si="15"/>
        <v>vis</v>
      </c>
      <c r="E159">
        <f>VLOOKUP(C159,'Active 1'!C$21:E$960,3,FALSE)</f>
        <v>819.99885463708313</v>
      </c>
      <c r="F159" s="3" t="s">
        <v>204</v>
      </c>
      <c r="G159" t="str">
        <f t="shared" si="16"/>
        <v>47170.727</v>
      </c>
      <c r="H159" s="26">
        <f t="shared" si="17"/>
        <v>820</v>
      </c>
      <c r="I159" s="86" t="s">
        <v>697</v>
      </c>
      <c r="J159" s="87" t="s">
        <v>698</v>
      </c>
      <c r="K159" s="86">
        <v>820</v>
      </c>
      <c r="L159" s="86" t="s">
        <v>425</v>
      </c>
      <c r="M159" s="87" t="s">
        <v>265</v>
      </c>
      <c r="N159" s="87"/>
      <c r="O159" s="88" t="s">
        <v>354</v>
      </c>
      <c r="P159" s="88" t="s">
        <v>355</v>
      </c>
    </row>
    <row r="160" spans="1:16" x14ac:dyDescent="0.2">
      <c r="A160" s="26" t="str">
        <f t="shared" si="12"/>
        <v> AOEB 1 </v>
      </c>
      <c r="B160" s="3" t="str">
        <f t="shared" si="13"/>
        <v>I</v>
      </c>
      <c r="C160" s="26">
        <f t="shared" si="14"/>
        <v>47197.616999999998</v>
      </c>
      <c r="D160" t="str">
        <f t="shared" si="15"/>
        <v>vis</v>
      </c>
      <c r="E160">
        <f>VLOOKUP(C160,'Active 1'!C$21:E$960,3,FALSE)</f>
        <v>841.99800379605904</v>
      </c>
      <c r="F160" s="3" t="s">
        <v>204</v>
      </c>
      <c r="G160" t="str">
        <f t="shared" si="16"/>
        <v>47197.617</v>
      </c>
      <c r="H160" s="26">
        <f t="shared" si="17"/>
        <v>842</v>
      </c>
      <c r="I160" s="86" t="s">
        <v>699</v>
      </c>
      <c r="J160" s="87" t="s">
        <v>700</v>
      </c>
      <c r="K160" s="86">
        <v>842</v>
      </c>
      <c r="L160" s="86" t="s">
        <v>441</v>
      </c>
      <c r="M160" s="87" t="s">
        <v>265</v>
      </c>
      <c r="N160" s="87"/>
      <c r="O160" s="88" t="s">
        <v>436</v>
      </c>
      <c r="P160" s="88" t="s">
        <v>355</v>
      </c>
    </row>
    <row r="161" spans="1:16" x14ac:dyDescent="0.2">
      <c r="A161" s="26" t="str">
        <f t="shared" si="12"/>
        <v> AOEB 1 </v>
      </c>
      <c r="B161" s="3" t="str">
        <f t="shared" si="13"/>
        <v>I</v>
      </c>
      <c r="C161" s="26">
        <f t="shared" si="14"/>
        <v>47197.624000000003</v>
      </c>
      <c r="D161" t="str">
        <f t="shared" si="15"/>
        <v>vis</v>
      </c>
      <c r="E161">
        <f>VLOOKUP(C161,'Active 1'!C$21:E$960,3,FALSE)</f>
        <v>842.00373061064522</v>
      </c>
      <c r="F161" s="3" t="s">
        <v>204</v>
      </c>
      <c r="G161" t="str">
        <f t="shared" si="16"/>
        <v>47197.624</v>
      </c>
      <c r="H161" s="26">
        <f t="shared" si="17"/>
        <v>842</v>
      </c>
      <c r="I161" s="86" t="s">
        <v>701</v>
      </c>
      <c r="J161" s="87" t="s">
        <v>702</v>
      </c>
      <c r="K161" s="86">
        <v>842</v>
      </c>
      <c r="L161" s="86" t="s">
        <v>399</v>
      </c>
      <c r="M161" s="87" t="s">
        <v>265</v>
      </c>
      <c r="N161" s="87"/>
      <c r="O161" s="88" t="s">
        <v>354</v>
      </c>
      <c r="P161" s="88" t="s">
        <v>355</v>
      </c>
    </row>
    <row r="162" spans="1:16" x14ac:dyDescent="0.2">
      <c r="A162" s="26" t="str">
        <f t="shared" si="12"/>
        <v> AOEB 1 </v>
      </c>
      <c r="B162" s="3" t="str">
        <f t="shared" si="13"/>
        <v>I</v>
      </c>
      <c r="C162" s="26">
        <f t="shared" si="14"/>
        <v>47203.724000000002</v>
      </c>
      <c r="D162" t="str">
        <f t="shared" si="15"/>
        <v>vis</v>
      </c>
      <c r="E162">
        <f>VLOOKUP(C162,'Active 1'!C$21:E$960,3,FALSE)</f>
        <v>846.99424046076513</v>
      </c>
      <c r="F162" s="3" t="s">
        <v>204</v>
      </c>
      <c r="G162" t="str">
        <f t="shared" si="16"/>
        <v>47203.724</v>
      </c>
      <c r="H162" s="26">
        <f t="shared" si="17"/>
        <v>847</v>
      </c>
      <c r="I162" s="86" t="s">
        <v>703</v>
      </c>
      <c r="J162" s="87" t="s">
        <v>704</v>
      </c>
      <c r="K162" s="86">
        <v>847</v>
      </c>
      <c r="L162" s="86" t="s">
        <v>705</v>
      </c>
      <c r="M162" s="87" t="s">
        <v>265</v>
      </c>
      <c r="N162" s="87"/>
      <c r="O162" s="88" t="s">
        <v>647</v>
      </c>
      <c r="P162" s="88" t="s">
        <v>355</v>
      </c>
    </row>
    <row r="163" spans="1:16" x14ac:dyDescent="0.2">
      <c r="A163" s="26" t="str">
        <f t="shared" si="12"/>
        <v> BBS 88 </v>
      </c>
      <c r="B163" s="3" t="str">
        <f t="shared" si="13"/>
        <v>I</v>
      </c>
      <c r="C163" s="26">
        <f t="shared" si="14"/>
        <v>47235.498</v>
      </c>
      <c r="D163" t="str">
        <f t="shared" si="15"/>
        <v>vis</v>
      </c>
      <c r="E163">
        <f>VLOOKUP(C163,'Active 1'!C$21:E$960,3,FALSE)</f>
        <v>872.98906996531196</v>
      </c>
      <c r="F163" s="3" t="s">
        <v>204</v>
      </c>
      <c r="G163" t="str">
        <f t="shared" si="16"/>
        <v>47235.498</v>
      </c>
      <c r="H163" s="26">
        <f t="shared" si="17"/>
        <v>873</v>
      </c>
      <c r="I163" s="86" t="s">
        <v>706</v>
      </c>
      <c r="J163" s="87" t="s">
        <v>707</v>
      </c>
      <c r="K163" s="86">
        <v>873</v>
      </c>
      <c r="L163" s="86" t="s">
        <v>708</v>
      </c>
      <c r="M163" s="87" t="s">
        <v>265</v>
      </c>
      <c r="N163" s="87"/>
      <c r="O163" s="88" t="s">
        <v>295</v>
      </c>
      <c r="P163" s="88" t="s">
        <v>709</v>
      </c>
    </row>
    <row r="164" spans="1:16" x14ac:dyDescent="0.2">
      <c r="A164" s="26" t="str">
        <f t="shared" si="12"/>
        <v> BBS 88 </v>
      </c>
      <c r="B164" s="3" t="str">
        <f t="shared" si="13"/>
        <v>I</v>
      </c>
      <c r="C164" s="26">
        <f t="shared" si="14"/>
        <v>47262.411</v>
      </c>
      <c r="D164" t="str">
        <f t="shared" si="15"/>
        <v>vis</v>
      </c>
      <c r="E164">
        <f>VLOOKUP(C164,'Active 1'!C$21:E$960,3,FALSE)</f>
        <v>895.00703580077277</v>
      </c>
      <c r="F164" s="3" t="s">
        <v>204</v>
      </c>
      <c r="G164" t="str">
        <f t="shared" si="16"/>
        <v>47262.411</v>
      </c>
      <c r="H164" s="26">
        <f t="shared" si="17"/>
        <v>895</v>
      </c>
      <c r="I164" s="86" t="s">
        <v>710</v>
      </c>
      <c r="J164" s="87" t="s">
        <v>711</v>
      </c>
      <c r="K164" s="86">
        <v>895</v>
      </c>
      <c r="L164" s="86" t="s">
        <v>336</v>
      </c>
      <c r="M164" s="87" t="s">
        <v>265</v>
      </c>
      <c r="N164" s="87"/>
      <c r="O164" s="88" t="s">
        <v>537</v>
      </c>
      <c r="P164" s="88" t="s">
        <v>709</v>
      </c>
    </row>
    <row r="165" spans="1:16" x14ac:dyDescent="0.2">
      <c r="A165" s="26" t="str">
        <f t="shared" si="12"/>
        <v> BBS 88 </v>
      </c>
      <c r="B165" s="3" t="str">
        <f t="shared" si="13"/>
        <v>I</v>
      </c>
      <c r="C165" s="26">
        <f t="shared" si="14"/>
        <v>47273.402000000002</v>
      </c>
      <c r="D165" t="str">
        <f t="shared" si="15"/>
        <v>vis</v>
      </c>
      <c r="E165">
        <f>VLOOKUP(C165,'Active 1'!C$21:E$960,3,FALSE)</f>
        <v>903.99895281104978</v>
      </c>
      <c r="F165" s="3" t="s">
        <v>204</v>
      </c>
      <c r="G165" t="str">
        <f t="shared" si="16"/>
        <v>47273.402</v>
      </c>
      <c r="H165" s="26">
        <f t="shared" si="17"/>
        <v>904</v>
      </c>
      <c r="I165" s="86" t="s">
        <v>712</v>
      </c>
      <c r="J165" s="87" t="s">
        <v>713</v>
      </c>
      <c r="K165" s="86">
        <v>904</v>
      </c>
      <c r="L165" s="86" t="s">
        <v>425</v>
      </c>
      <c r="M165" s="87" t="s">
        <v>265</v>
      </c>
      <c r="N165" s="87"/>
      <c r="O165" s="88" t="s">
        <v>295</v>
      </c>
      <c r="P165" s="88" t="s">
        <v>709</v>
      </c>
    </row>
    <row r="166" spans="1:16" x14ac:dyDescent="0.2">
      <c r="A166" s="26" t="str">
        <f t="shared" si="12"/>
        <v> BRNO 30 </v>
      </c>
      <c r="B166" s="3" t="str">
        <f t="shared" si="13"/>
        <v>I</v>
      </c>
      <c r="C166" s="26">
        <f t="shared" si="14"/>
        <v>47295.411</v>
      </c>
      <c r="D166" t="str">
        <f t="shared" si="15"/>
        <v>vis</v>
      </c>
      <c r="E166">
        <f>VLOOKUP(C166,'Active 1'!C$21:E$960,3,FALSE)</f>
        <v>922.00487597355891</v>
      </c>
      <c r="F166" s="3" t="s">
        <v>204</v>
      </c>
      <c r="G166" t="str">
        <f t="shared" si="16"/>
        <v>47295.411</v>
      </c>
      <c r="H166" s="26">
        <f t="shared" si="17"/>
        <v>922</v>
      </c>
      <c r="I166" s="86" t="s">
        <v>714</v>
      </c>
      <c r="J166" s="87" t="s">
        <v>715</v>
      </c>
      <c r="K166" s="86">
        <v>922</v>
      </c>
      <c r="L166" s="86" t="s">
        <v>402</v>
      </c>
      <c r="M166" s="87" t="s">
        <v>265</v>
      </c>
      <c r="N166" s="87"/>
      <c r="O166" s="88" t="s">
        <v>716</v>
      </c>
      <c r="P166" s="88" t="s">
        <v>685</v>
      </c>
    </row>
    <row r="167" spans="1:16" x14ac:dyDescent="0.2">
      <c r="A167" s="26" t="str">
        <f t="shared" si="12"/>
        <v> BBS 88 </v>
      </c>
      <c r="B167" s="3" t="str">
        <f t="shared" si="13"/>
        <v>I</v>
      </c>
      <c r="C167" s="26">
        <f t="shared" si="14"/>
        <v>47306.394999999997</v>
      </c>
      <c r="D167" t="str">
        <f t="shared" si="15"/>
        <v>vis</v>
      </c>
      <c r="E167">
        <f>VLOOKUP(C167,'Active 1'!C$21:E$960,3,FALSE)</f>
        <v>930.99106616924962</v>
      </c>
      <c r="F167" s="3" t="s">
        <v>204</v>
      </c>
      <c r="G167" t="str">
        <f t="shared" si="16"/>
        <v>47306.395</v>
      </c>
      <c r="H167" s="26">
        <f t="shared" si="17"/>
        <v>931</v>
      </c>
      <c r="I167" s="86" t="s">
        <v>717</v>
      </c>
      <c r="J167" s="87" t="s">
        <v>718</v>
      </c>
      <c r="K167" s="86">
        <v>931</v>
      </c>
      <c r="L167" s="86" t="s">
        <v>719</v>
      </c>
      <c r="M167" s="87" t="s">
        <v>265</v>
      </c>
      <c r="N167" s="87"/>
      <c r="O167" s="88" t="s">
        <v>276</v>
      </c>
      <c r="P167" s="88" t="s">
        <v>709</v>
      </c>
    </row>
    <row r="168" spans="1:16" x14ac:dyDescent="0.2">
      <c r="A168" s="26" t="str">
        <f t="shared" si="12"/>
        <v> BBS 90 </v>
      </c>
      <c r="B168" s="3" t="str">
        <f t="shared" si="13"/>
        <v>I</v>
      </c>
      <c r="C168" s="26">
        <f t="shared" si="14"/>
        <v>47516.65</v>
      </c>
      <c r="D168" t="str">
        <f t="shared" si="15"/>
        <v>vis</v>
      </c>
      <c r="E168">
        <f>VLOOKUP(C168,'Active 1'!C$21:E$960,3,FALSE)</f>
        <v>1103.0041233065006</v>
      </c>
      <c r="F168" s="3" t="s">
        <v>204</v>
      </c>
      <c r="G168" t="str">
        <f t="shared" si="16"/>
        <v>47516.650</v>
      </c>
      <c r="H168" s="26">
        <f t="shared" si="17"/>
        <v>1103</v>
      </c>
      <c r="I168" s="86" t="s">
        <v>720</v>
      </c>
      <c r="J168" s="87" t="s">
        <v>721</v>
      </c>
      <c r="K168" s="86">
        <v>1103</v>
      </c>
      <c r="L168" s="86" t="s">
        <v>399</v>
      </c>
      <c r="M168" s="87" t="s">
        <v>265</v>
      </c>
      <c r="N168" s="87"/>
      <c r="O168" s="88" t="s">
        <v>276</v>
      </c>
      <c r="P168" s="88" t="s">
        <v>722</v>
      </c>
    </row>
    <row r="169" spans="1:16" x14ac:dyDescent="0.2">
      <c r="A169" s="26" t="str">
        <f t="shared" si="12"/>
        <v> BBS 91 </v>
      </c>
      <c r="B169" s="3" t="str">
        <f t="shared" si="13"/>
        <v>I</v>
      </c>
      <c r="C169" s="26">
        <f t="shared" si="14"/>
        <v>47592.423000000003</v>
      </c>
      <c r="D169" t="str">
        <f t="shared" si="15"/>
        <v>vis</v>
      </c>
      <c r="E169">
        <f>VLOOKUP(C169,'Active 1'!C$21:E$960,3,FALSE)</f>
        <v>1164.9952549250629</v>
      </c>
      <c r="F169" s="3" t="s">
        <v>204</v>
      </c>
      <c r="G169" t="str">
        <f t="shared" si="16"/>
        <v>47592.423</v>
      </c>
      <c r="H169" s="26">
        <f t="shared" si="17"/>
        <v>1165</v>
      </c>
      <c r="I169" s="86" t="s">
        <v>723</v>
      </c>
      <c r="J169" s="87" t="s">
        <v>724</v>
      </c>
      <c r="K169" s="86">
        <v>1165</v>
      </c>
      <c r="L169" s="86" t="s">
        <v>632</v>
      </c>
      <c r="M169" s="87" t="s">
        <v>265</v>
      </c>
      <c r="N169" s="87"/>
      <c r="O169" s="88" t="s">
        <v>295</v>
      </c>
      <c r="P169" s="88" t="s">
        <v>725</v>
      </c>
    </row>
    <row r="170" spans="1:16" x14ac:dyDescent="0.2">
      <c r="A170" s="26" t="str">
        <f t="shared" si="12"/>
        <v> BBS 91 </v>
      </c>
      <c r="B170" s="3" t="str">
        <f t="shared" si="13"/>
        <v>I</v>
      </c>
      <c r="C170" s="26">
        <f t="shared" si="14"/>
        <v>47597.31</v>
      </c>
      <c r="D170" t="str">
        <f t="shared" si="15"/>
        <v>vis</v>
      </c>
      <c r="E170">
        <f>VLOOKUP(C170,'Active 1'!C$21:E$960,3,FALSE)</f>
        <v>1168.9933896197379</v>
      </c>
      <c r="F170" s="3" t="s">
        <v>204</v>
      </c>
      <c r="G170" t="str">
        <f t="shared" si="16"/>
        <v>47597.310</v>
      </c>
      <c r="H170" s="26">
        <f t="shared" si="17"/>
        <v>1169</v>
      </c>
      <c r="I170" s="86" t="s">
        <v>726</v>
      </c>
      <c r="J170" s="87" t="s">
        <v>727</v>
      </c>
      <c r="K170" s="86">
        <v>1169</v>
      </c>
      <c r="L170" s="86" t="s">
        <v>487</v>
      </c>
      <c r="M170" s="87" t="s">
        <v>265</v>
      </c>
      <c r="N170" s="87"/>
      <c r="O170" s="88" t="s">
        <v>295</v>
      </c>
      <c r="P170" s="88" t="s">
        <v>725</v>
      </c>
    </row>
    <row r="171" spans="1:16" x14ac:dyDescent="0.2">
      <c r="A171" s="26" t="str">
        <f t="shared" si="12"/>
        <v> BBS 91 </v>
      </c>
      <c r="B171" s="3" t="str">
        <f t="shared" si="13"/>
        <v>I</v>
      </c>
      <c r="C171" s="26">
        <f t="shared" si="14"/>
        <v>47597.315999999999</v>
      </c>
      <c r="D171" t="str">
        <f t="shared" si="15"/>
        <v>vis</v>
      </c>
      <c r="E171">
        <f>VLOOKUP(C171,'Active 1'!C$21:E$960,3,FALSE)</f>
        <v>1168.9982983179523</v>
      </c>
      <c r="F171" s="3" t="s">
        <v>204</v>
      </c>
      <c r="G171" t="str">
        <f t="shared" si="16"/>
        <v>47597.316</v>
      </c>
      <c r="H171" s="26">
        <f t="shared" si="17"/>
        <v>1169</v>
      </c>
      <c r="I171" s="86" t="s">
        <v>728</v>
      </c>
      <c r="J171" s="87" t="s">
        <v>729</v>
      </c>
      <c r="K171" s="86">
        <v>1169</v>
      </c>
      <c r="L171" s="86" t="s">
        <v>441</v>
      </c>
      <c r="M171" s="87" t="s">
        <v>265</v>
      </c>
      <c r="N171" s="87"/>
      <c r="O171" s="88" t="s">
        <v>730</v>
      </c>
      <c r="P171" s="88" t="s">
        <v>725</v>
      </c>
    </row>
    <row r="172" spans="1:16" x14ac:dyDescent="0.2">
      <c r="A172" s="26" t="str">
        <f t="shared" si="12"/>
        <v> BBS 91 </v>
      </c>
      <c r="B172" s="3" t="str">
        <f t="shared" si="13"/>
        <v>I</v>
      </c>
      <c r="C172" s="26">
        <f t="shared" si="14"/>
        <v>47597.315999999999</v>
      </c>
      <c r="D172" t="str">
        <f t="shared" si="15"/>
        <v>vis</v>
      </c>
      <c r="E172">
        <f>VLOOKUP(C172,'Active 1'!C$21:E$960,3,FALSE)</f>
        <v>1168.9982983179523</v>
      </c>
      <c r="F172" s="3" t="s">
        <v>204</v>
      </c>
      <c r="G172" t="str">
        <f t="shared" si="16"/>
        <v>47597.316</v>
      </c>
      <c r="H172" s="26">
        <f t="shared" si="17"/>
        <v>1169</v>
      </c>
      <c r="I172" s="86" t="s">
        <v>728</v>
      </c>
      <c r="J172" s="87" t="s">
        <v>729</v>
      </c>
      <c r="K172" s="86">
        <v>1169</v>
      </c>
      <c r="L172" s="86" t="s">
        <v>441</v>
      </c>
      <c r="M172" s="87" t="s">
        <v>265</v>
      </c>
      <c r="N172" s="87"/>
      <c r="O172" s="88" t="s">
        <v>276</v>
      </c>
      <c r="P172" s="88" t="s">
        <v>725</v>
      </c>
    </row>
    <row r="173" spans="1:16" x14ac:dyDescent="0.2">
      <c r="A173" s="26" t="str">
        <f t="shared" si="12"/>
        <v> AOEB 1 </v>
      </c>
      <c r="B173" s="3" t="str">
        <f t="shared" si="13"/>
        <v>I</v>
      </c>
      <c r="C173" s="26">
        <f t="shared" si="14"/>
        <v>47621.749000000003</v>
      </c>
      <c r="D173" t="str">
        <f t="shared" si="15"/>
        <v>vis</v>
      </c>
      <c r="E173">
        <f>VLOOKUP(C173,'Active 1'!C$21:E$960,3,FALSE)</f>
        <v>1188.987335558613</v>
      </c>
      <c r="F173" s="3" t="s">
        <v>204</v>
      </c>
      <c r="G173" t="str">
        <f t="shared" si="16"/>
        <v>47621.749</v>
      </c>
      <c r="H173" s="26">
        <f t="shared" si="17"/>
        <v>1189</v>
      </c>
      <c r="I173" s="86" t="s">
        <v>731</v>
      </c>
      <c r="J173" s="87" t="s">
        <v>732</v>
      </c>
      <c r="K173" s="86">
        <v>1189</v>
      </c>
      <c r="L173" s="86" t="s">
        <v>733</v>
      </c>
      <c r="M173" s="87" t="s">
        <v>265</v>
      </c>
      <c r="N173" s="87"/>
      <c r="O173" s="88" t="s">
        <v>677</v>
      </c>
      <c r="P173" s="88" t="s">
        <v>355</v>
      </c>
    </row>
    <row r="174" spans="1:16" x14ac:dyDescent="0.2">
      <c r="A174" s="26" t="str">
        <f t="shared" si="12"/>
        <v> BBS 94 </v>
      </c>
      <c r="B174" s="3" t="str">
        <f t="shared" si="13"/>
        <v>I</v>
      </c>
      <c r="C174" s="26">
        <f t="shared" si="14"/>
        <v>47922.446000000004</v>
      </c>
      <c r="D174" t="str">
        <f t="shared" si="15"/>
        <v>vis</v>
      </c>
      <c r="E174">
        <f>VLOOKUP(C174,'Active 1'!C$21:E$960,3,FALSE)</f>
        <v>1434.9924733294097</v>
      </c>
      <c r="F174" s="3" t="s">
        <v>204</v>
      </c>
      <c r="G174" t="str">
        <f t="shared" si="16"/>
        <v>47922.446</v>
      </c>
      <c r="H174" s="26">
        <f t="shared" si="17"/>
        <v>1435</v>
      </c>
      <c r="I174" s="86" t="s">
        <v>734</v>
      </c>
      <c r="J174" s="87" t="s">
        <v>735</v>
      </c>
      <c r="K174" s="86">
        <v>1435</v>
      </c>
      <c r="L174" s="86" t="s">
        <v>676</v>
      </c>
      <c r="M174" s="87" t="s">
        <v>265</v>
      </c>
      <c r="N174" s="87"/>
      <c r="O174" s="88" t="s">
        <v>295</v>
      </c>
      <c r="P174" s="88" t="s">
        <v>736</v>
      </c>
    </row>
    <row r="175" spans="1:16" x14ac:dyDescent="0.2">
      <c r="A175" s="26" t="str">
        <f t="shared" si="12"/>
        <v> BBS 94 </v>
      </c>
      <c r="B175" s="3" t="str">
        <f t="shared" si="13"/>
        <v>I</v>
      </c>
      <c r="C175" s="26">
        <f t="shared" si="14"/>
        <v>47944.451000000001</v>
      </c>
      <c r="D175" t="str">
        <f t="shared" si="15"/>
        <v>vis</v>
      </c>
      <c r="E175">
        <f>VLOOKUP(C175,'Active 1'!C$21:E$960,3,FALSE)</f>
        <v>1452.9951240264427</v>
      </c>
      <c r="F175" s="3" t="s">
        <v>204</v>
      </c>
      <c r="G175" t="str">
        <f t="shared" si="16"/>
        <v>47944.451</v>
      </c>
      <c r="H175" s="26">
        <f t="shared" si="17"/>
        <v>1453</v>
      </c>
      <c r="I175" s="86" t="s">
        <v>737</v>
      </c>
      <c r="J175" s="87" t="s">
        <v>738</v>
      </c>
      <c r="K175" s="86">
        <v>1453</v>
      </c>
      <c r="L175" s="86" t="s">
        <v>632</v>
      </c>
      <c r="M175" s="87" t="s">
        <v>265</v>
      </c>
      <c r="N175" s="87"/>
      <c r="O175" s="88" t="s">
        <v>295</v>
      </c>
      <c r="P175" s="88" t="s">
        <v>736</v>
      </c>
    </row>
    <row r="176" spans="1:16" x14ac:dyDescent="0.2">
      <c r="A176" s="26" t="str">
        <f t="shared" si="12"/>
        <v> BRNO 31 </v>
      </c>
      <c r="B176" s="3" t="str">
        <f t="shared" si="13"/>
        <v>I</v>
      </c>
      <c r="C176" s="26">
        <f t="shared" si="14"/>
        <v>47944.453000000001</v>
      </c>
      <c r="D176" t="str">
        <f t="shared" si="15"/>
        <v>vis</v>
      </c>
      <c r="E176">
        <f>VLOOKUP(C176,'Active 1'!C$21:E$960,3,FALSE)</f>
        <v>1452.9967602591807</v>
      </c>
      <c r="F176" s="3" t="s">
        <v>204</v>
      </c>
      <c r="G176" t="str">
        <f t="shared" si="16"/>
        <v>47944.453</v>
      </c>
      <c r="H176" s="26">
        <f t="shared" si="17"/>
        <v>1453</v>
      </c>
      <c r="I176" s="86" t="s">
        <v>739</v>
      </c>
      <c r="J176" s="87" t="s">
        <v>740</v>
      </c>
      <c r="K176" s="86">
        <v>1453</v>
      </c>
      <c r="L176" s="86" t="s">
        <v>608</v>
      </c>
      <c r="M176" s="87" t="s">
        <v>265</v>
      </c>
      <c r="N176" s="87"/>
      <c r="O176" s="88" t="s">
        <v>741</v>
      </c>
      <c r="P176" s="88" t="s">
        <v>742</v>
      </c>
    </row>
    <row r="177" spans="1:16" x14ac:dyDescent="0.2">
      <c r="A177" s="26" t="str">
        <f t="shared" si="12"/>
        <v> BRNO 31 </v>
      </c>
      <c r="B177" s="3" t="str">
        <f t="shared" si="13"/>
        <v>I</v>
      </c>
      <c r="C177" s="26">
        <f t="shared" si="14"/>
        <v>47944.468000000001</v>
      </c>
      <c r="D177" t="str">
        <f t="shared" si="15"/>
        <v>vis</v>
      </c>
      <c r="E177">
        <f>VLOOKUP(C177,'Active 1'!C$21:E$960,3,FALSE)</f>
        <v>1453.0090320047134</v>
      </c>
      <c r="F177" s="3" t="s">
        <v>204</v>
      </c>
      <c r="G177" t="str">
        <f t="shared" si="16"/>
        <v>47944.468</v>
      </c>
      <c r="H177" s="26">
        <f t="shared" si="17"/>
        <v>1453</v>
      </c>
      <c r="I177" s="86" t="s">
        <v>743</v>
      </c>
      <c r="J177" s="87" t="s">
        <v>744</v>
      </c>
      <c r="K177" s="86">
        <v>1453</v>
      </c>
      <c r="L177" s="86" t="s">
        <v>358</v>
      </c>
      <c r="M177" s="87" t="s">
        <v>265</v>
      </c>
      <c r="N177" s="87"/>
      <c r="O177" s="88" t="s">
        <v>745</v>
      </c>
      <c r="P177" s="88" t="s">
        <v>742</v>
      </c>
    </row>
    <row r="178" spans="1:16" x14ac:dyDescent="0.2">
      <c r="A178" s="26" t="str">
        <f t="shared" si="12"/>
        <v> BBS 94 </v>
      </c>
      <c r="B178" s="3" t="str">
        <f t="shared" si="13"/>
        <v>I</v>
      </c>
      <c r="C178" s="26">
        <f t="shared" si="14"/>
        <v>47955.445</v>
      </c>
      <c r="D178" t="str">
        <f t="shared" si="15"/>
        <v>vis</v>
      </c>
      <c r="E178">
        <f>VLOOKUP(C178,'Active 1'!C$21:E$960,3,FALSE)</f>
        <v>1461.9894953858238</v>
      </c>
      <c r="F178" s="3" t="s">
        <v>204</v>
      </c>
      <c r="G178" t="str">
        <f t="shared" si="16"/>
        <v>47955.445</v>
      </c>
      <c r="H178" s="26">
        <f t="shared" si="17"/>
        <v>1462</v>
      </c>
      <c r="I178" s="86" t="s">
        <v>746</v>
      </c>
      <c r="J178" s="87" t="s">
        <v>747</v>
      </c>
      <c r="K178" s="86">
        <v>1462</v>
      </c>
      <c r="L178" s="86" t="s">
        <v>708</v>
      </c>
      <c r="M178" s="87" t="s">
        <v>265</v>
      </c>
      <c r="N178" s="87"/>
      <c r="O178" s="88" t="s">
        <v>295</v>
      </c>
      <c r="P178" s="88" t="s">
        <v>736</v>
      </c>
    </row>
    <row r="179" spans="1:16" x14ac:dyDescent="0.2">
      <c r="A179" s="26" t="str">
        <f t="shared" si="12"/>
        <v> BBS 95 </v>
      </c>
      <c r="B179" s="3" t="str">
        <f t="shared" si="13"/>
        <v>I</v>
      </c>
      <c r="C179" s="26">
        <f t="shared" si="14"/>
        <v>48010.455999999998</v>
      </c>
      <c r="D179" t="str">
        <f t="shared" si="15"/>
        <v>vis</v>
      </c>
      <c r="E179">
        <f>VLOOKUP(C179,'Active 1'!C$21:E$960,3,FALSE)</f>
        <v>1506.9948949538573</v>
      </c>
      <c r="F179" s="3" t="s">
        <v>204</v>
      </c>
      <c r="G179" t="str">
        <f t="shared" si="16"/>
        <v>48010.456</v>
      </c>
      <c r="H179" s="26">
        <f t="shared" si="17"/>
        <v>1507</v>
      </c>
      <c r="I179" s="86" t="s">
        <v>748</v>
      </c>
      <c r="J179" s="87" t="s">
        <v>749</v>
      </c>
      <c r="K179" s="86">
        <v>1507</v>
      </c>
      <c r="L179" s="86" t="s">
        <v>632</v>
      </c>
      <c r="M179" s="87" t="s">
        <v>265</v>
      </c>
      <c r="N179" s="87"/>
      <c r="O179" s="88" t="s">
        <v>276</v>
      </c>
      <c r="P179" s="88" t="s">
        <v>750</v>
      </c>
    </row>
    <row r="180" spans="1:16" x14ac:dyDescent="0.2">
      <c r="A180" s="26" t="str">
        <f t="shared" si="12"/>
        <v> AOEB 1 </v>
      </c>
      <c r="B180" s="3" t="str">
        <f t="shared" si="13"/>
        <v>I</v>
      </c>
      <c r="C180" s="26">
        <f t="shared" si="14"/>
        <v>48033.667999999998</v>
      </c>
      <c r="D180" t="str">
        <f t="shared" si="15"/>
        <v>vis</v>
      </c>
      <c r="E180">
        <f>VLOOKUP(C180,'Active 1'!C$21:E$960,3,FALSE)</f>
        <v>1525.9850121081208</v>
      </c>
      <c r="F180" s="3" t="s">
        <v>204</v>
      </c>
      <c r="G180" t="str">
        <f t="shared" si="16"/>
        <v>48033.668</v>
      </c>
      <c r="H180" s="26">
        <f t="shared" si="17"/>
        <v>1526</v>
      </c>
      <c r="I180" s="86" t="s">
        <v>751</v>
      </c>
      <c r="J180" s="87" t="s">
        <v>752</v>
      </c>
      <c r="K180" s="86">
        <v>1526</v>
      </c>
      <c r="L180" s="86" t="s">
        <v>753</v>
      </c>
      <c r="M180" s="87" t="s">
        <v>265</v>
      </c>
      <c r="N180" s="87"/>
      <c r="O180" s="88" t="s">
        <v>754</v>
      </c>
      <c r="P180" s="88" t="s">
        <v>355</v>
      </c>
    </row>
    <row r="181" spans="1:16" x14ac:dyDescent="0.2">
      <c r="A181" s="26" t="str">
        <f t="shared" si="12"/>
        <v> AOEB 1 </v>
      </c>
      <c r="B181" s="3" t="str">
        <f t="shared" si="13"/>
        <v>I</v>
      </c>
      <c r="C181" s="26">
        <f t="shared" si="14"/>
        <v>48297.694000000003</v>
      </c>
      <c r="D181" t="str">
        <f t="shared" si="15"/>
        <v>vis</v>
      </c>
      <c r="E181">
        <f>VLOOKUP(C181,'Active 1'!C$21:E$960,3,FALSE)</f>
        <v>1741.9890045160053</v>
      </c>
      <c r="F181" s="3" t="s">
        <v>204</v>
      </c>
      <c r="G181" t="str">
        <f t="shared" si="16"/>
        <v>48297.694</v>
      </c>
      <c r="H181" s="26">
        <f t="shared" si="17"/>
        <v>1742</v>
      </c>
      <c r="I181" s="86" t="s">
        <v>755</v>
      </c>
      <c r="J181" s="87" t="s">
        <v>756</v>
      </c>
      <c r="K181" s="86">
        <v>1742</v>
      </c>
      <c r="L181" s="86" t="s">
        <v>708</v>
      </c>
      <c r="M181" s="87" t="s">
        <v>265</v>
      </c>
      <c r="N181" s="87"/>
      <c r="O181" s="88" t="s">
        <v>354</v>
      </c>
      <c r="P181" s="88" t="s">
        <v>355</v>
      </c>
    </row>
    <row r="182" spans="1:16" x14ac:dyDescent="0.2">
      <c r="A182" s="26" t="str">
        <f t="shared" si="12"/>
        <v> BBS 97 </v>
      </c>
      <c r="B182" s="3" t="str">
        <f t="shared" si="13"/>
        <v>I</v>
      </c>
      <c r="C182" s="26">
        <f t="shared" si="14"/>
        <v>48340.482000000004</v>
      </c>
      <c r="D182" t="str">
        <f t="shared" si="15"/>
        <v>vis</v>
      </c>
      <c r="E182">
        <f>VLOOKUP(C182,'Active 1'!C$21:E$960,3,FALSE)</f>
        <v>1776.994567707314</v>
      </c>
      <c r="F182" s="3" t="s">
        <v>204</v>
      </c>
      <c r="G182" t="str">
        <f t="shared" si="16"/>
        <v>48340.482</v>
      </c>
      <c r="H182" s="26">
        <f t="shared" si="17"/>
        <v>1777</v>
      </c>
      <c r="I182" s="86" t="s">
        <v>757</v>
      </c>
      <c r="J182" s="87" t="s">
        <v>758</v>
      </c>
      <c r="K182" s="86">
        <v>1777</v>
      </c>
      <c r="L182" s="86" t="s">
        <v>705</v>
      </c>
      <c r="M182" s="87" t="s">
        <v>265</v>
      </c>
      <c r="N182" s="87"/>
      <c r="O182" s="88" t="s">
        <v>537</v>
      </c>
      <c r="P182" s="88" t="s">
        <v>759</v>
      </c>
    </row>
    <row r="183" spans="1:16" x14ac:dyDescent="0.2">
      <c r="A183" s="26" t="str">
        <f t="shared" si="12"/>
        <v> BBS 97 </v>
      </c>
      <c r="B183" s="3" t="str">
        <f t="shared" si="13"/>
        <v>I</v>
      </c>
      <c r="C183" s="26">
        <f t="shared" si="14"/>
        <v>48356.362999999998</v>
      </c>
      <c r="D183" t="str">
        <f t="shared" si="15"/>
        <v>vis</v>
      </c>
      <c r="E183">
        <f>VLOOKUP(C183,'Active 1'!C$21:E$960,3,FALSE)</f>
        <v>1789.9870737613701</v>
      </c>
      <c r="F183" s="3" t="s">
        <v>204</v>
      </c>
      <c r="G183" t="str">
        <f t="shared" si="16"/>
        <v>48356.363</v>
      </c>
      <c r="H183" s="26">
        <f t="shared" si="17"/>
        <v>1790</v>
      </c>
      <c r="I183" s="86" t="s">
        <v>760</v>
      </c>
      <c r="J183" s="87" t="s">
        <v>761</v>
      </c>
      <c r="K183" s="86">
        <v>1790</v>
      </c>
      <c r="L183" s="86" t="s">
        <v>762</v>
      </c>
      <c r="M183" s="87" t="s">
        <v>265</v>
      </c>
      <c r="N183" s="87"/>
      <c r="O183" s="88" t="s">
        <v>295</v>
      </c>
      <c r="P183" s="88" t="s">
        <v>759</v>
      </c>
    </row>
    <row r="184" spans="1:16" x14ac:dyDescent="0.2">
      <c r="A184" s="26" t="str">
        <f t="shared" si="12"/>
        <v> BBS 97 </v>
      </c>
      <c r="B184" s="3" t="str">
        <f t="shared" si="13"/>
        <v>I</v>
      </c>
      <c r="C184" s="26">
        <f t="shared" si="14"/>
        <v>48362.489000000001</v>
      </c>
      <c r="D184" t="str">
        <f t="shared" si="15"/>
        <v>vis</v>
      </c>
      <c r="E184">
        <f>VLOOKUP(C184,'Active 1'!C$21:E$960,3,FALSE)</f>
        <v>1794.9988546370851</v>
      </c>
      <c r="F184" s="3" t="s">
        <v>204</v>
      </c>
      <c r="G184" t="str">
        <f t="shared" si="16"/>
        <v>48362.489</v>
      </c>
      <c r="H184" s="26">
        <f t="shared" si="17"/>
        <v>1795</v>
      </c>
      <c r="I184" s="86" t="s">
        <v>763</v>
      </c>
      <c r="J184" s="87" t="s">
        <v>764</v>
      </c>
      <c r="K184" s="86">
        <v>1795</v>
      </c>
      <c r="L184" s="86" t="s">
        <v>425</v>
      </c>
      <c r="M184" s="87" t="s">
        <v>265</v>
      </c>
      <c r="N184" s="87"/>
      <c r="O184" s="88" t="s">
        <v>276</v>
      </c>
      <c r="P184" s="88" t="s">
        <v>759</v>
      </c>
    </row>
    <row r="185" spans="1:16" x14ac:dyDescent="0.2">
      <c r="A185" s="26" t="str">
        <f t="shared" si="12"/>
        <v> BBS 100 </v>
      </c>
      <c r="B185" s="3" t="str">
        <f t="shared" si="13"/>
        <v>I</v>
      </c>
      <c r="C185" s="26">
        <f t="shared" si="14"/>
        <v>48587.381000000001</v>
      </c>
      <c r="D185" t="str">
        <f t="shared" si="15"/>
        <v>vis</v>
      </c>
      <c r="E185">
        <f>VLOOKUP(C185,'Active 1'!C$21:E$960,3,FALSE)</f>
        <v>1978.986681065516</v>
      </c>
      <c r="F185" s="3" t="s">
        <v>204</v>
      </c>
      <c r="G185" t="str">
        <f t="shared" si="16"/>
        <v>48587.381</v>
      </c>
      <c r="H185" s="26">
        <f t="shared" si="17"/>
        <v>1979</v>
      </c>
      <c r="I185" s="86" t="s">
        <v>765</v>
      </c>
      <c r="J185" s="87" t="s">
        <v>766</v>
      </c>
      <c r="K185" s="86">
        <v>1979</v>
      </c>
      <c r="L185" s="86" t="s">
        <v>762</v>
      </c>
      <c r="M185" s="87" t="s">
        <v>265</v>
      </c>
      <c r="N185" s="87"/>
      <c r="O185" s="88" t="s">
        <v>543</v>
      </c>
      <c r="P185" s="88" t="s">
        <v>767</v>
      </c>
    </row>
    <row r="186" spans="1:16" x14ac:dyDescent="0.2">
      <c r="A186" s="26" t="str">
        <f t="shared" si="12"/>
        <v> BBS 99 </v>
      </c>
      <c r="B186" s="3" t="str">
        <f t="shared" si="13"/>
        <v>I</v>
      </c>
      <c r="C186" s="26">
        <f t="shared" si="14"/>
        <v>48598.394999999997</v>
      </c>
      <c r="D186" t="str">
        <f t="shared" si="15"/>
        <v>vis</v>
      </c>
      <c r="E186">
        <f>VLOOKUP(C186,'Active 1'!C$21:E$960,3,FALSE)</f>
        <v>1987.9974147522721</v>
      </c>
      <c r="F186" s="3" t="s">
        <v>204</v>
      </c>
      <c r="G186" t="str">
        <f t="shared" si="16"/>
        <v>48598.395</v>
      </c>
      <c r="H186" s="26">
        <f t="shared" si="17"/>
        <v>1988</v>
      </c>
      <c r="I186" s="86" t="s">
        <v>768</v>
      </c>
      <c r="J186" s="87" t="s">
        <v>769</v>
      </c>
      <c r="K186" s="86">
        <v>1988</v>
      </c>
      <c r="L186" s="86" t="s">
        <v>531</v>
      </c>
      <c r="M186" s="87" t="s">
        <v>265</v>
      </c>
      <c r="N186" s="87"/>
      <c r="O186" s="88" t="s">
        <v>276</v>
      </c>
      <c r="P186" s="88" t="s">
        <v>770</v>
      </c>
    </row>
    <row r="187" spans="1:16" x14ac:dyDescent="0.2">
      <c r="A187" s="26" t="str">
        <f t="shared" si="12"/>
        <v> BBS 100 </v>
      </c>
      <c r="B187" s="3" t="str">
        <f t="shared" si="13"/>
        <v>I</v>
      </c>
      <c r="C187" s="26">
        <f t="shared" si="14"/>
        <v>48653.385000000002</v>
      </c>
      <c r="D187" t="str">
        <f t="shared" si="15"/>
        <v>vis</v>
      </c>
      <c r="E187">
        <f>VLOOKUP(C187,'Active 1'!C$21:E$960,3,FALSE)</f>
        <v>2032.9856338765646</v>
      </c>
      <c r="F187" s="3" t="s">
        <v>204</v>
      </c>
      <c r="G187" t="str">
        <f t="shared" si="16"/>
        <v>48653.385</v>
      </c>
      <c r="H187" s="26">
        <f t="shared" si="17"/>
        <v>2033</v>
      </c>
      <c r="I187" s="86" t="s">
        <v>771</v>
      </c>
      <c r="J187" s="87" t="s">
        <v>772</v>
      </c>
      <c r="K187" s="86">
        <v>2033</v>
      </c>
      <c r="L187" s="86" t="s">
        <v>753</v>
      </c>
      <c r="M187" s="87" t="s">
        <v>265</v>
      </c>
      <c r="N187" s="87"/>
      <c r="O187" s="88" t="s">
        <v>295</v>
      </c>
      <c r="P187" s="88" t="s">
        <v>767</v>
      </c>
    </row>
    <row r="188" spans="1:16" x14ac:dyDescent="0.2">
      <c r="A188" s="26" t="str">
        <f t="shared" si="12"/>
        <v> BBS 101 </v>
      </c>
      <c r="B188" s="3" t="str">
        <f t="shared" si="13"/>
        <v>I</v>
      </c>
      <c r="C188" s="26">
        <f t="shared" si="14"/>
        <v>48686.392999999996</v>
      </c>
      <c r="D188" t="str">
        <f t="shared" si="15"/>
        <v>vis</v>
      </c>
      <c r="E188">
        <f>VLOOKUP(C188,'Active 1'!C$21:E$960,3,FALSE)</f>
        <v>2059.990018980297</v>
      </c>
      <c r="F188" s="3" t="s">
        <v>204</v>
      </c>
      <c r="G188" t="str">
        <f t="shared" si="16"/>
        <v>48686.393</v>
      </c>
      <c r="H188" s="26">
        <f t="shared" si="17"/>
        <v>2060</v>
      </c>
      <c r="I188" s="86" t="s">
        <v>773</v>
      </c>
      <c r="J188" s="87" t="s">
        <v>774</v>
      </c>
      <c r="K188" s="86">
        <v>2060</v>
      </c>
      <c r="L188" s="86" t="s">
        <v>775</v>
      </c>
      <c r="M188" s="87" t="s">
        <v>265</v>
      </c>
      <c r="N188" s="87"/>
      <c r="O188" s="88" t="s">
        <v>295</v>
      </c>
      <c r="P188" s="88" t="s">
        <v>776</v>
      </c>
    </row>
    <row r="189" spans="1:16" x14ac:dyDescent="0.2">
      <c r="A189" s="26" t="str">
        <f t="shared" si="12"/>
        <v> BBS 101 </v>
      </c>
      <c r="B189" s="3" t="str">
        <f t="shared" si="13"/>
        <v>I</v>
      </c>
      <c r="C189" s="26">
        <f t="shared" si="14"/>
        <v>48763.391000000003</v>
      </c>
      <c r="D189" t="str">
        <f t="shared" si="15"/>
        <v>vis</v>
      </c>
      <c r="E189">
        <f>VLOOKUP(C189,'Active 1'!C$21:E$960,3,FALSE)</f>
        <v>2122.9833431507327</v>
      </c>
      <c r="F189" s="3" t="s">
        <v>204</v>
      </c>
      <c r="G189" t="str">
        <f t="shared" si="16"/>
        <v>48763.391</v>
      </c>
      <c r="H189" s="26">
        <f t="shared" si="17"/>
        <v>2123</v>
      </c>
      <c r="I189" s="86" t="s">
        <v>777</v>
      </c>
      <c r="J189" s="87" t="s">
        <v>778</v>
      </c>
      <c r="K189" s="86">
        <v>2123</v>
      </c>
      <c r="L189" s="86" t="s">
        <v>779</v>
      </c>
      <c r="M189" s="87" t="s">
        <v>265</v>
      </c>
      <c r="N189" s="87"/>
      <c r="O189" s="88" t="s">
        <v>295</v>
      </c>
      <c r="P189" s="88" t="s">
        <v>776</v>
      </c>
    </row>
    <row r="190" spans="1:16" x14ac:dyDescent="0.2">
      <c r="A190" s="26" t="str">
        <f t="shared" si="12"/>
        <v> BBS 102 </v>
      </c>
      <c r="B190" s="3" t="str">
        <f t="shared" si="13"/>
        <v>I</v>
      </c>
      <c r="C190" s="26">
        <f t="shared" si="14"/>
        <v>48940.635000000002</v>
      </c>
      <c r="D190" t="str">
        <f t="shared" si="15"/>
        <v>vis</v>
      </c>
      <c r="E190">
        <f>VLOOKUP(C190,'Active 1'!C$21:E$960,3,FALSE)</f>
        <v>2267.9895608351353</v>
      </c>
      <c r="F190" s="3" t="s">
        <v>204</v>
      </c>
      <c r="G190" t="str">
        <f t="shared" si="16"/>
        <v>48940.635</v>
      </c>
      <c r="H190" s="26">
        <f t="shared" si="17"/>
        <v>2268</v>
      </c>
      <c r="I190" s="86" t="s">
        <v>780</v>
      </c>
      <c r="J190" s="87" t="s">
        <v>781</v>
      </c>
      <c r="K190" s="86">
        <v>2268</v>
      </c>
      <c r="L190" s="86" t="s">
        <v>708</v>
      </c>
      <c r="M190" s="87" t="s">
        <v>265</v>
      </c>
      <c r="N190" s="87"/>
      <c r="O190" s="88" t="s">
        <v>295</v>
      </c>
      <c r="P190" s="88" t="s">
        <v>782</v>
      </c>
    </row>
    <row r="191" spans="1:16" x14ac:dyDescent="0.2">
      <c r="A191" s="26" t="str">
        <f t="shared" si="12"/>
        <v> BBS 103 </v>
      </c>
      <c r="B191" s="3" t="str">
        <f t="shared" si="13"/>
        <v>I</v>
      </c>
      <c r="C191" s="26">
        <f t="shared" si="14"/>
        <v>49005.415999999997</v>
      </c>
      <c r="D191" t="str">
        <f t="shared" si="15"/>
        <v>vis</v>
      </c>
      <c r="E191">
        <f>VLOOKUP(C191,'Active 1'!C$21:E$960,3,FALSE)</f>
        <v>2320.9879573270482</v>
      </c>
      <c r="F191" s="3" t="s">
        <v>204</v>
      </c>
      <c r="G191" t="str">
        <f t="shared" si="16"/>
        <v>49005.416</v>
      </c>
      <c r="H191" s="26">
        <f t="shared" si="17"/>
        <v>2321</v>
      </c>
      <c r="I191" s="86" t="s">
        <v>783</v>
      </c>
      <c r="J191" s="87" t="s">
        <v>784</v>
      </c>
      <c r="K191" s="86">
        <v>2321</v>
      </c>
      <c r="L191" s="86" t="s">
        <v>733</v>
      </c>
      <c r="M191" s="87" t="s">
        <v>265</v>
      </c>
      <c r="N191" s="87"/>
      <c r="O191" s="88" t="s">
        <v>295</v>
      </c>
      <c r="P191" s="88" t="s">
        <v>785</v>
      </c>
    </row>
    <row r="192" spans="1:16" x14ac:dyDescent="0.2">
      <c r="A192" s="26" t="str">
        <f t="shared" si="12"/>
        <v> BBS 103 </v>
      </c>
      <c r="B192" s="3" t="str">
        <f t="shared" si="13"/>
        <v>I</v>
      </c>
      <c r="C192" s="26">
        <f t="shared" si="14"/>
        <v>49043.303</v>
      </c>
      <c r="D192" t="str">
        <f t="shared" si="15"/>
        <v>vis</v>
      </c>
      <c r="E192">
        <f>VLOOKUP(C192,'Active 1'!C$21:E$960,3,FALSE)</f>
        <v>2351.9839321945155</v>
      </c>
      <c r="F192" s="3" t="s">
        <v>204</v>
      </c>
      <c r="G192" t="str">
        <f t="shared" si="16"/>
        <v>49043.303</v>
      </c>
      <c r="H192" s="26">
        <f t="shared" si="17"/>
        <v>2352</v>
      </c>
      <c r="I192" s="86" t="s">
        <v>786</v>
      </c>
      <c r="J192" s="87" t="s">
        <v>787</v>
      </c>
      <c r="K192" s="86">
        <v>2352</v>
      </c>
      <c r="L192" s="86" t="s">
        <v>779</v>
      </c>
      <c r="M192" s="87" t="s">
        <v>265</v>
      </c>
      <c r="N192" s="87"/>
      <c r="O192" s="88" t="s">
        <v>295</v>
      </c>
      <c r="P192" s="88" t="s">
        <v>785</v>
      </c>
    </row>
    <row r="193" spans="1:16" x14ac:dyDescent="0.2">
      <c r="A193" s="26" t="str">
        <f t="shared" si="12"/>
        <v> BBS 103 </v>
      </c>
      <c r="B193" s="3" t="str">
        <f t="shared" si="13"/>
        <v>I</v>
      </c>
      <c r="C193" s="26">
        <f t="shared" si="14"/>
        <v>49060.421000000002</v>
      </c>
      <c r="D193" t="str">
        <f t="shared" si="15"/>
        <v>vis</v>
      </c>
      <c r="E193">
        <f>VLOOKUP(C193,'Active 1'!C$21:E$960,3,FALSE)</f>
        <v>2365.9884481968734</v>
      </c>
      <c r="F193" s="3" t="s">
        <v>204</v>
      </c>
      <c r="G193" t="str">
        <f t="shared" si="16"/>
        <v>49060.421</v>
      </c>
      <c r="H193" s="26">
        <f t="shared" si="17"/>
        <v>2366</v>
      </c>
      <c r="I193" s="86" t="s">
        <v>788</v>
      </c>
      <c r="J193" s="87" t="s">
        <v>789</v>
      </c>
      <c r="K193" s="86">
        <v>2366</v>
      </c>
      <c r="L193" s="86" t="s">
        <v>790</v>
      </c>
      <c r="M193" s="87" t="s">
        <v>265</v>
      </c>
      <c r="N193" s="87"/>
      <c r="O193" s="88" t="s">
        <v>295</v>
      </c>
      <c r="P193" s="88" t="s">
        <v>785</v>
      </c>
    </row>
    <row r="194" spans="1:16" x14ac:dyDescent="0.2">
      <c r="A194" s="26" t="str">
        <f t="shared" si="12"/>
        <v> BBS 103 </v>
      </c>
      <c r="B194" s="3" t="str">
        <f t="shared" si="13"/>
        <v>I</v>
      </c>
      <c r="C194" s="26">
        <f t="shared" si="14"/>
        <v>49065.302000000003</v>
      </c>
      <c r="D194" t="str">
        <f t="shared" si="15"/>
        <v>vis</v>
      </c>
      <c r="E194">
        <f>VLOOKUP(C194,'Active 1'!C$21:E$960,3,FALSE)</f>
        <v>2369.98167419334</v>
      </c>
      <c r="F194" s="3" t="s">
        <v>204</v>
      </c>
      <c r="G194" t="str">
        <f t="shared" si="16"/>
        <v>49065.302</v>
      </c>
      <c r="H194" s="26">
        <f t="shared" si="17"/>
        <v>2370</v>
      </c>
      <c r="I194" s="86" t="s">
        <v>791</v>
      </c>
      <c r="J194" s="87" t="s">
        <v>792</v>
      </c>
      <c r="K194" s="86">
        <v>2370</v>
      </c>
      <c r="L194" s="86" t="s">
        <v>793</v>
      </c>
      <c r="M194" s="87" t="s">
        <v>265</v>
      </c>
      <c r="N194" s="87"/>
      <c r="O194" s="88" t="s">
        <v>295</v>
      </c>
      <c r="P194" s="88" t="s">
        <v>785</v>
      </c>
    </row>
    <row r="195" spans="1:16" x14ac:dyDescent="0.2">
      <c r="A195" s="26" t="str">
        <f t="shared" si="12"/>
        <v> BBS 103 </v>
      </c>
      <c r="B195" s="3" t="str">
        <f t="shared" si="13"/>
        <v>I</v>
      </c>
      <c r="C195" s="26">
        <f t="shared" si="14"/>
        <v>49065.313999999998</v>
      </c>
      <c r="D195" t="str">
        <f t="shared" si="15"/>
        <v>vis</v>
      </c>
      <c r="E195">
        <f>VLOOKUP(C195,'Active 1'!C$21:E$960,3,FALSE)</f>
        <v>2369.991491589763</v>
      </c>
      <c r="F195" s="3" t="s">
        <v>204</v>
      </c>
      <c r="G195" t="str">
        <f t="shared" si="16"/>
        <v>49065.314</v>
      </c>
      <c r="H195" s="26">
        <f t="shared" si="17"/>
        <v>2370</v>
      </c>
      <c r="I195" s="86" t="s">
        <v>794</v>
      </c>
      <c r="J195" s="87" t="s">
        <v>795</v>
      </c>
      <c r="K195" s="86">
        <v>2370</v>
      </c>
      <c r="L195" s="86" t="s">
        <v>796</v>
      </c>
      <c r="M195" s="87" t="s">
        <v>265</v>
      </c>
      <c r="N195" s="87"/>
      <c r="O195" s="88" t="s">
        <v>276</v>
      </c>
      <c r="P195" s="88" t="s">
        <v>785</v>
      </c>
    </row>
    <row r="196" spans="1:16" x14ac:dyDescent="0.2">
      <c r="A196" s="26" t="str">
        <f t="shared" si="12"/>
        <v> BRNO 31 </v>
      </c>
      <c r="B196" s="3" t="str">
        <f t="shared" si="13"/>
        <v>I</v>
      </c>
      <c r="C196" s="26">
        <f t="shared" si="14"/>
        <v>49066.531000000003</v>
      </c>
      <c r="D196" t="str">
        <f t="shared" si="15"/>
        <v>vis</v>
      </c>
      <c r="E196">
        <f>VLOOKUP(C196,'Active 1'!C$21:E$960,3,FALSE)</f>
        <v>2370.9871392106838</v>
      </c>
      <c r="F196" s="3" t="s">
        <v>204</v>
      </c>
      <c r="G196" t="str">
        <f t="shared" si="16"/>
        <v>49066.531</v>
      </c>
      <c r="H196" s="26">
        <f t="shared" si="17"/>
        <v>2371</v>
      </c>
      <c r="I196" s="86" t="s">
        <v>797</v>
      </c>
      <c r="J196" s="87" t="s">
        <v>798</v>
      </c>
      <c r="K196" s="86">
        <v>2371</v>
      </c>
      <c r="L196" s="86" t="s">
        <v>762</v>
      </c>
      <c r="M196" s="87" t="s">
        <v>265</v>
      </c>
      <c r="N196" s="87"/>
      <c r="O196" s="88" t="s">
        <v>799</v>
      </c>
      <c r="P196" s="88" t="s">
        <v>742</v>
      </c>
    </row>
    <row r="197" spans="1:16" x14ac:dyDescent="0.2">
      <c r="A197" s="26" t="str">
        <f t="shared" si="12"/>
        <v> BRNO 31 </v>
      </c>
      <c r="B197" s="3" t="str">
        <f t="shared" si="13"/>
        <v>I</v>
      </c>
      <c r="C197" s="26">
        <f t="shared" si="14"/>
        <v>49066.534</v>
      </c>
      <c r="D197" t="str">
        <f t="shared" si="15"/>
        <v>vis</v>
      </c>
      <c r="E197">
        <f>VLOOKUP(C197,'Active 1'!C$21:E$960,3,FALSE)</f>
        <v>2370.9895935597879</v>
      </c>
      <c r="F197" s="3" t="s">
        <v>204</v>
      </c>
      <c r="G197" t="str">
        <f t="shared" si="16"/>
        <v>49066.534</v>
      </c>
      <c r="H197" s="26">
        <f t="shared" si="17"/>
        <v>2371</v>
      </c>
      <c r="I197" s="86" t="s">
        <v>800</v>
      </c>
      <c r="J197" s="87" t="s">
        <v>801</v>
      </c>
      <c r="K197" s="86">
        <v>2371</v>
      </c>
      <c r="L197" s="86" t="s">
        <v>708</v>
      </c>
      <c r="M197" s="87" t="s">
        <v>265</v>
      </c>
      <c r="N197" s="87"/>
      <c r="O197" s="88" t="s">
        <v>802</v>
      </c>
      <c r="P197" s="88" t="s">
        <v>742</v>
      </c>
    </row>
    <row r="198" spans="1:16" x14ac:dyDescent="0.2">
      <c r="A198" s="26" t="str">
        <f t="shared" si="12"/>
        <v> BRNO 31 </v>
      </c>
      <c r="B198" s="3" t="str">
        <f t="shared" si="13"/>
        <v>I</v>
      </c>
      <c r="C198" s="26">
        <f t="shared" si="14"/>
        <v>49066.542000000001</v>
      </c>
      <c r="D198" t="str">
        <f t="shared" si="15"/>
        <v>vis</v>
      </c>
      <c r="E198">
        <f>VLOOKUP(C198,'Active 1'!C$21:E$960,3,FALSE)</f>
        <v>2370.9961384907401</v>
      </c>
      <c r="F198" s="3" t="s">
        <v>204</v>
      </c>
      <c r="G198" t="str">
        <f t="shared" si="16"/>
        <v>49066.542</v>
      </c>
      <c r="H198" s="26">
        <f t="shared" si="17"/>
        <v>2371</v>
      </c>
      <c r="I198" s="86" t="s">
        <v>803</v>
      </c>
      <c r="J198" s="87" t="s">
        <v>804</v>
      </c>
      <c r="K198" s="86">
        <v>2371</v>
      </c>
      <c r="L198" s="86" t="s">
        <v>526</v>
      </c>
      <c r="M198" s="87" t="s">
        <v>265</v>
      </c>
      <c r="N198" s="87"/>
      <c r="O198" s="88" t="s">
        <v>805</v>
      </c>
      <c r="P198" s="88" t="s">
        <v>742</v>
      </c>
    </row>
    <row r="199" spans="1:16" x14ac:dyDescent="0.2">
      <c r="A199" s="26" t="str">
        <f t="shared" si="12"/>
        <v> BBS 104 </v>
      </c>
      <c r="B199" s="3" t="str">
        <f t="shared" si="13"/>
        <v>I</v>
      </c>
      <c r="C199" s="26">
        <f t="shared" si="14"/>
        <v>49076.303</v>
      </c>
      <c r="D199" t="str">
        <f t="shared" si="15"/>
        <v>vis</v>
      </c>
      <c r="E199">
        <f>VLOOKUP(C199,'Active 1'!C$21:E$960,3,FALSE)</f>
        <v>2378.9817723673018</v>
      </c>
      <c r="F199" s="3" t="s">
        <v>204</v>
      </c>
      <c r="G199" t="str">
        <f t="shared" si="16"/>
        <v>49076.303</v>
      </c>
      <c r="H199" s="26">
        <f t="shared" si="17"/>
        <v>2379</v>
      </c>
      <c r="I199" s="86" t="s">
        <v>806</v>
      </c>
      <c r="J199" s="87" t="s">
        <v>807</v>
      </c>
      <c r="K199" s="86">
        <v>2379</v>
      </c>
      <c r="L199" s="86" t="s">
        <v>793</v>
      </c>
      <c r="M199" s="87" t="s">
        <v>265</v>
      </c>
      <c r="N199" s="87"/>
      <c r="O199" s="88" t="s">
        <v>295</v>
      </c>
      <c r="P199" s="88" t="s">
        <v>808</v>
      </c>
    </row>
    <row r="200" spans="1:16" x14ac:dyDescent="0.2">
      <c r="A200" s="26" t="str">
        <f t="shared" si="12"/>
        <v> BBS 104 </v>
      </c>
      <c r="B200" s="3" t="str">
        <f t="shared" si="13"/>
        <v>I</v>
      </c>
      <c r="C200" s="26">
        <f t="shared" si="14"/>
        <v>49137.415999999997</v>
      </c>
      <c r="D200" t="str">
        <f t="shared" si="15"/>
        <v>vis</v>
      </c>
      <c r="E200">
        <f>VLOOKUP(C200,'Active 1'!C$21:E$960,3,FALSE)</f>
        <v>2428.9793180181932</v>
      </c>
      <c r="F200" s="3" t="s">
        <v>204</v>
      </c>
      <c r="G200" t="str">
        <f t="shared" si="16"/>
        <v>49137.416</v>
      </c>
      <c r="H200" s="26">
        <f t="shared" si="17"/>
        <v>2429</v>
      </c>
      <c r="I200" s="86" t="s">
        <v>809</v>
      </c>
      <c r="J200" s="87" t="s">
        <v>810</v>
      </c>
      <c r="K200" s="86">
        <v>2429</v>
      </c>
      <c r="L200" s="86" t="s">
        <v>811</v>
      </c>
      <c r="M200" s="87" t="s">
        <v>265</v>
      </c>
      <c r="N200" s="87"/>
      <c r="O200" s="88" t="s">
        <v>295</v>
      </c>
      <c r="P200" s="88" t="s">
        <v>808</v>
      </c>
    </row>
    <row r="201" spans="1:16" x14ac:dyDescent="0.2">
      <c r="A201" s="26" t="str">
        <f t="shared" si="12"/>
        <v> BBS 106 </v>
      </c>
      <c r="B201" s="3" t="str">
        <f t="shared" si="13"/>
        <v>I</v>
      </c>
      <c r="C201" s="26">
        <f t="shared" si="14"/>
        <v>49374.561999999998</v>
      </c>
      <c r="D201" t="str">
        <f t="shared" si="15"/>
        <v>vis</v>
      </c>
      <c r="E201">
        <f>VLOOKUP(C201,'Active 1'!C$21:E$960,3,FALSE)</f>
        <v>2622.9923424307863</v>
      </c>
      <c r="F201" s="3" t="s">
        <v>204</v>
      </c>
      <c r="G201" t="str">
        <f t="shared" si="16"/>
        <v>49374.562</v>
      </c>
      <c r="H201" s="26">
        <f t="shared" si="17"/>
        <v>2623</v>
      </c>
      <c r="I201" s="86" t="s">
        <v>812</v>
      </c>
      <c r="J201" s="87" t="s">
        <v>813</v>
      </c>
      <c r="K201" s="86">
        <v>2623</v>
      </c>
      <c r="L201" s="86" t="s">
        <v>676</v>
      </c>
      <c r="M201" s="87" t="s">
        <v>265</v>
      </c>
      <c r="N201" s="87"/>
      <c r="O201" s="88" t="s">
        <v>276</v>
      </c>
      <c r="P201" s="88" t="s">
        <v>814</v>
      </c>
    </row>
    <row r="202" spans="1:16" x14ac:dyDescent="0.2">
      <c r="A202" s="26" t="str">
        <f t="shared" si="12"/>
        <v> BBS 106 </v>
      </c>
      <c r="B202" s="3" t="str">
        <f t="shared" si="13"/>
        <v>I</v>
      </c>
      <c r="C202" s="26">
        <f t="shared" si="14"/>
        <v>49439.328999999998</v>
      </c>
      <c r="D202" t="str">
        <f t="shared" si="15"/>
        <v>vis</v>
      </c>
      <c r="E202">
        <f>VLOOKUP(C202,'Active 1'!C$21:E$960,3,FALSE)</f>
        <v>2675.9792852935389</v>
      </c>
      <c r="F202" s="3" t="s">
        <v>204</v>
      </c>
      <c r="G202" t="str">
        <f t="shared" si="16"/>
        <v>49439.329</v>
      </c>
      <c r="H202" s="26">
        <f t="shared" si="17"/>
        <v>2676</v>
      </c>
      <c r="I202" s="86" t="s">
        <v>815</v>
      </c>
      <c r="J202" s="87" t="s">
        <v>816</v>
      </c>
      <c r="K202" s="86">
        <v>2676</v>
      </c>
      <c r="L202" s="86" t="s">
        <v>811</v>
      </c>
      <c r="M202" s="87" t="s">
        <v>265</v>
      </c>
      <c r="N202" s="87"/>
      <c r="O202" s="88" t="s">
        <v>295</v>
      </c>
      <c r="P202" s="88" t="s">
        <v>814</v>
      </c>
    </row>
    <row r="203" spans="1:16" x14ac:dyDescent="0.2">
      <c r="A203" s="26" t="str">
        <f t="shared" ref="A203:A266" si="18">P203</f>
        <v> BBS 108 </v>
      </c>
      <c r="B203" s="3" t="str">
        <f t="shared" ref="B203:B266" si="19">IF(H203=INT(H203),"I","II")</f>
        <v>I</v>
      </c>
      <c r="C203" s="26">
        <f t="shared" ref="C203:C266" si="20">1*G203</f>
        <v>49677.678</v>
      </c>
      <c r="D203" t="str">
        <f t="shared" ref="D203:D266" si="21">VLOOKUP(F203,I$1:J$5,2,FALSE)</f>
        <v>vis</v>
      </c>
      <c r="E203">
        <f>VLOOKUP(C203,'Active 1'!C$21:E$960,3,FALSE)</f>
        <v>2870.9765036978861</v>
      </c>
      <c r="F203" s="3" t="s">
        <v>204</v>
      </c>
      <c r="G203" t="str">
        <f t="shared" ref="G203:G266" si="22">MID(I203,3,LEN(I203)-3)</f>
        <v>49677.678</v>
      </c>
      <c r="H203" s="26">
        <f t="shared" ref="H203:H266" si="23">1*K203</f>
        <v>2871</v>
      </c>
      <c r="I203" s="86" t="s">
        <v>817</v>
      </c>
      <c r="J203" s="87" t="s">
        <v>818</v>
      </c>
      <c r="K203" s="86">
        <v>2871</v>
      </c>
      <c r="L203" s="86" t="s">
        <v>819</v>
      </c>
      <c r="M203" s="87" t="s">
        <v>265</v>
      </c>
      <c r="N203" s="87"/>
      <c r="O203" s="88" t="s">
        <v>276</v>
      </c>
      <c r="P203" s="88" t="s">
        <v>820</v>
      </c>
    </row>
    <row r="204" spans="1:16" x14ac:dyDescent="0.2">
      <c r="A204" s="26" t="str">
        <f t="shared" si="18"/>
        <v> BBS 108 </v>
      </c>
      <c r="B204" s="3" t="str">
        <f t="shared" si="19"/>
        <v>I</v>
      </c>
      <c r="C204" s="26">
        <f t="shared" si="20"/>
        <v>49769.353999999999</v>
      </c>
      <c r="D204" t="str">
        <f t="shared" si="21"/>
        <v>vis</v>
      </c>
      <c r="E204">
        <f>VLOOKUP(C204,'Active 1'!C$21:E$960,3,FALSE)</f>
        <v>2945.9781399306235</v>
      </c>
      <c r="F204" s="3" t="s">
        <v>204</v>
      </c>
      <c r="G204" t="str">
        <f t="shared" si="22"/>
        <v>49769.354</v>
      </c>
      <c r="H204" s="26">
        <f t="shared" si="23"/>
        <v>2946</v>
      </c>
      <c r="I204" s="86" t="s">
        <v>821</v>
      </c>
      <c r="J204" s="87" t="s">
        <v>822</v>
      </c>
      <c r="K204" s="86">
        <v>2946</v>
      </c>
      <c r="L204" s="86" t="s">
        <v>823</v>
      </c>
      <c r="M204" s="87" t="s">
        <v>265</v>
      </c>
      <c r="N204" s="87"/>
      <c r="O204" s="88" t="s">
        <v>295</v>
      </c>
      <c r="P204" s="88" t="s">
        <v>820</v>
      </c>
    </row>
    <row r="205" spans="1:16" x14ac:dyDescent="0.2">
      <c r="A205" s="26" t="str">
        <f t="shared" si="18"/>
        <v> BBS 109 </v>
      </c>
      <c r="B205" s="3" t="str">
        <f t="shared" si="19"/>
        <v>I</v>
      </c>
      <c r="C205" s="26">
        <f t="shared" si="20"/>
        <v>49769.357000000004</v>
      </c>
      <c r="D205" t="str">
        <f t="shared" si="21"/>
        <v>vis</v>
      </c>
      <c r="E205">
        <f>VLOOKUP(C205,'Active 1'!C$21:E$960,3,FALSE)</f>
        <v>2945.9805942797334</v>
      </c>
      <c r="F205" s="3" t="s">
        <v>204</v>
      </c>
      <c r="G205" t="str">
        <f t="shared" si="22"/>
        <v>49769.357</v>
      </c>
      <c r="H205" s="26">
        <f t="shared" si="23"/>
        <v>2946</v>
      </c>
      <c r="I205" s="86" t="s">
        <v>824</v>
      </c>
      <c r="J205" s="87" t="s">
        <v>825</v>
      </c>
      <c r="K205" s="86">
        <v>2946</v>
      </c>
      <c r="L205" s="86" t="s">
        <v>826</v>
      </c>
      <c r="M205" s="87" t="s">
        <v>265</v>
      </c>
      <c r="N205" s="87"/>
      <c r="O205" s="88" t="s">
        <v>543</v>
      </c>
      <c r="P205" s="88" t="s">
        <v>827</v>
      </c>
    </row>
    <row r="206" spans="1:16" x14ac:dyDescent="0.2">
      <c r="A206" s="26" t="str">
        <f t="shared" si="18"/>
        <v> BBS 109 </v>
      </c>
      <c r="B206" s="3" t="str">
        <f t="shared" si="19"/>
        <v>I</v>
      </c>
      <c r="C206" s="26">
        <f t="shared" si="20"/>
        <v>49813.35</v>
      </c>
      <c r="D206" t="str">
        <f t="shared" si="21"/>
        <v>vis</v>
      </c>
      <c r="E206">
        <f>VLOOKUP(C206,'Active 1'!C$21:E$960,3,FALSE)</f>
        <v>2981.9719876955287</v>
      </c>
      <c r="F206" s="3" t="s">
        <v>204</v>
      </c>
      <c r="G206" t="str">
        <f t="shared" si="22"/>
        <v>49813.350</v>
      </c>
      <c r="H206" s="26">
        <f t="shared" si="23"/>
        <v>2982</v>
      </c>
      <c r="I206" s="86" t="s">
        <v>828</v>
      </c>
      <c r="J206" s="87" t="s">
        <v>829</v>
      </c>
      <c r="K206" s="86">
        <v>2982</v>
      </c>
      <c r="L206" s="86" t="s">
        <v>830</v>
      </c>
      <c r="M206" s="87" t="s">
        <v>265</v>
      </c>
      <c r="N206" s="87"/>
      <c r="O206" s="88" t="s">
        <v>295</v>
      </c>
      <c r="P206" s="88" t="s">
        <v>827</v>
      </c>
    </row>
    <row r="207" spans="1:16" x14ac:dyDescent="0.2">
      <c r="A207" s="26" t="str">
        <f t="shared" si="18"/>
        <v> BBS 111 </v>
      </c>
      <c r="B207" s="3" t="str">
        <f t="shared" si="19"/>
        <v>I</v>
      </c>
      <c r="C207" s="26">
        <f t="shared" si="20"/>
        <v>50110.374000000003</v>
      </c>
      <c r="D207" t="str">
        <f t="shared" si="21"/>
        <v>vis</v>
      </c>
      <c r="E207">
        <f>VLOOKUP(C207,'Active 1'!C$21:E$960,3,FALSE)</f>
        <v>3224.9721840434613</v>
      </c>
      <c r="F207" s="3" t="s">
        <v>204</v>
      </c>
      <c r="G207" t="str">
        <f t="shared" si="22"/>
        <v>50110.374</v>
      </c>
      <c r="H207" s="26">
        <f t="shared" si="23"/>
        <v>3225</v>
      </c>
      <c r="I207" s="86" t="s">
        <v>831</v>
      </c>
      <c r="J207" s="87" t="s">
        <v>832</v>
      </c>
      <c r="K207" s="86">
        <v>3225</v>
      </c>
      <c r="L207" s="86" t="s">
        <v>830</v>
      </c>
      <c r="M207" s="87" t="s">
        <v>265</v>
      </c>
      <c r="N207" s="87"/>
      <c r="O207" s="88" t="s">
        <v>543</v>
      </c>
      <c r="P207" s="88" t="s">
        <v>833</v>
      </c>
    </row>
    <row r="208" spans="1:16" x14ac:dyDescent="0.2">
      <c r="A208" s="26" t="str">
        <f t="shared" si="18"/>
        <v> BBS 111 </v>
      </c>
      <c r="B208" s="3" t="str">
        <f t="shared" si="19"/>
        <v>I</v>
      </c>
      <c r="C208" s="26">
        <f t="shared" si="20"/>
        <v>50148.28</v>
      </c>
      <c r="D208" t="str">
        <f t="shared" si="21"/>
        <v>vis</v>
      </c>
      <c r="E208">
        <f>VLOOKUP(C208,'Active 1'!C$21:E$960,3,FALSE)</f>
        <v>3255.9837031219313</v>
      </c>
      <c r="F208" s="3" t="s">
        <v>204</v>
      </c>
      <c r="G208" t="str">
        <f t="shared" si="22"/>
        <v>50148.280</v>
      </c>
      <c r="H208" s="26">
        <f t="shared" si="23"/>
        <v>3256</v>
      </c>
      <c r="I208" s="86" t="s">
        <v>834</v>
      </c>
      <c r="J208" s="87" t="s">
        <v>835</v>
      </c>
      <c r="K208" s="86">
        <v>3256</v>
      </c>
      <c r="L208" s="86" t="s">
        <v>779</v>
      </c>
      <c r="M208" s="87" t="s">
        <v>265</v>
      </c>
      <c r="N208" s="87"/>
      <c r="O208" s="88" t="s">
        <v>295</v>
      </c>
      <c r="P208" s="88" t="s">
        <v>833</v>
      </c>
    </row>
    <row r="209" spans="1:16" x14ac:dyDescent="0.2">
      <c r="A209" s="26" t="str">
        <f t="shared" si="18"/>
        <v> BBS 112 </v>
      </c>
      <c r="B209" s="3" t="str">
        <f t="shared" si="19"/>
        <v>I</v>
      </c>
      <c r="C209" s="26">
        <f t="shared" si="20"/>
        <v>50209.387999999999</v>
      </c>
      <c r="D209" t="str">
        <f t="shared" si="21"/>
        <v>vis</v>
      </c>
      <c r="E209">
        <f>VLOOKUP(C209,'Active 1'!C$21:E$960,3,FALSE)</f>
        <v>3305.9771581909804</v>
      </c>
      <c r="F209" s="3" t="s">
        <v>204</v>
      </c>
      <c r="G209" t="str">
        <f t="shared" si="22"/>
        <v>50209.388</v>
      </c>
      <c r="H209" s="26">
        <f t="shared" si="23"/>
        <v>3306</v>
      </c>
      <c r="I209" s="86" t="s">
        <v>836</v>
      </c>
      <c r="J209" s="87" t="s">
        <v>837</v>
      </c>
      <c r="K209" s="86">
        <v>3306</v>
      </c>
      <c r="L209" s="86" t="s">
        <v>838</v>
      </c>
      <c r="M209" s="87" t="s">
        <v>265</v>
      </c>
      <c r="N209" s="87"/>
      <c r="O209" s="88" t="s">
        <v>295</v>
      </c>
      <c r="P209" s="88" t="s">
        <v>839</v>
      </c>
    </row>
    <row r="210" spans="1:16" x14ac:dyDescent="0.2">
      <c r="A210" s="26" t="str">
        <f t="shared" si="18"/>
        <v> BBS 114 </v>
      </c>
      <c r="B210" s="3" t="str">
        <f t="shared" si="19"/>
        <v>I</v>
      </c>
      <c r="C210" s="26">
        <f t="shared" si="20"/>
        <v>50397.616999999998</v>
      </c>
      <c r="D210" t="str">
        <f t="shared" si="21"/>
        <v>vis</v>
      </c>
      <c r="E210">
        <f>VLOOKUP(C210,'Active 1'!C$21:E$960,3,FALSE)</f>
        <v>3459.9703841874457</v>
      </c>
      <c r="F210" s="3" t="s">
        <v>204</v>
      </c>
      <c r="G210" t="str">
        <f t="shared" si="22"/>
        <v>50397.617</v>
      </c>
      <c r="H210" s="26">
        <f t="shared" si="23"/>
        <v>3460</v>
      </c>
      <c r="I210" s="86" t="s">
        <v>840</v>
      </c>
      <c r="J210" s="87" t="s">
        <v>841</v>
      </c>
      <c r="K210" s="86">
        <v>3460</v>
      </c>
      <c r="L210" s="86" t="s">
        <v>842</v>
      </c>
      <c r="M210" s="87" t="s">
        <v>265</v>
      </c>
      <c r="N210" s="87"/>
      <c r="O210" s="88" t="s">
        <v>276</v>
      </c>
      <c r="P210" s="88" t="s">
        <v>843</v>
      </c>
    </row>
    <row r="211" spans="1:16" x14ac:dyDescent="0.2">
      <c r="A211" s="26" t="str">
        <f t="shared" si="18"/>
        <v> BBS 114 </v>
      </c>
      <c r="B211" s="3" t="str">
        <f t="shared" si="19"/>
        <v>I</v>
      </c>
      <c r="C211" s="26">
        <f t="shared" si="20"/>
        <v>50517.4</v>
      </c>
      <c r="D211" t="str">
        <f t="shared" si="21"/>
        <v>vis</v>
      </c>
      <c r="E211">
        <f>VLOOKUP(C211,'Active 1'!C$21:E$960,3,FALSE)</f>
        <v>3557.9668172000797</v>
      </c>
      <c r="F211" s="3" t="s">
        <v>204</v>
      </c>
      <c r="G211" t="str">
        <f t="shared" si="22"/>
        <v>50517.400</v>
      </c>
      <c r="H211" s="26">
        <f t="shared" si="23"/>
        <v>3558</v>
      </c>
      <c r="I211" s="86" t="s">
        <v>844</v>
      </c>
      <c r="J211" s="87" t="s">
        <v>845</v>
      </c>
      <c r="K211" s="86">
        <v>3558</v>
      </c>
      <c r="L211" s="86" t="s">
        <v>846</v>
      </c>
      <c r="M211" s="87" t="s">
        <v>265</v>
      </c>
      <c r="N211" s="87"/>
      <c r="O211" s="88" t="s">
        <v>543</v>
      </c>
      <c r="P211" s="88" t="s">
        <v>843</v>
      </c>
    </row>
    <row r="212" spans="1:16" x14ac:dyDescent="0.2">
      <c r="A212" s="26" t="str">
        <f t="shared" si="18"/>
        <v> BBS 114 </v>
      </c>
      <c r="B212" s="3" t="str">
        <f t="shared" si="19"/>
        <v>I</v>
      </c>
      <c r="C212" s="26">
        <f t="shared" si="20"/>
        <v>50517.402000000002</v>
      </c>
      <c r="D212" t="str">
        <f t="shared" si="21"/>
        <v>vis</v>
      </c>
      <c r="E212">
        <f>VLOOKUP(C212,'Active 1'!C$21:E$960,3,FALSE)</f>
        <v>3557.968453432818</v>
      </c>
      <c r="F212" s="3" t="s">
        <v>204</v>
      </c>
      <c r="G212" t="str">
        <f t="shared" si="22"/>
        <v>50517.402</v>
      </c>
      <c r="H212" s="26">
        <f t="shared" si="23"/>
        <v>3558</v>
      </c>
      <c r="I212" s="86" t="s">
        <v>847</v>
      </c>
      <c r="J212" s="87" t="s">
        <v>848</v>
      </c>
      <c r="K212" s="86">
        <v>3558</v>
      </c>
      <c r="L212" s="86" t="s">
        <v>849</v>
      </c>
      <c r="M212" s="87" t="s">
        <v>265</v>
      </c>
      <c r="N212" s="87"/>
      <c r="O212" s="88" t="s">
        <v>295</v>
      </c>
      <c r="P212" s="88" t="s">
        <v>843</v>
      </c>
    </row>
    <row r="213" spans="1:16" x14ac:dyDescent="0.2">
      <c r="A213" s="26" t="str">
        <f t="shared" si="18"/>
        <v>BAVM 101 </v>
      </c>
      <c r="B213" s="3" t="str">
        <f t="shared" si="19"/>
        <v>I</v>
      </c>
      <c r="C213" s="26">
        <f t="shared" si="20"/>
        <v>50517.404999999999</v>
      </c>
      <c r="D213" t="str">
        <f t="shared" si="21"/>
        <v>vis</v>
      </c>
      <c r="E213">
        <f>VLOOKUP(C213,'Active 1'!C$21:E$960,3,FALSE)</f>
        <v>3557.9709077819221</v>
      </c>
      <c r="F213" s="3" t="s">
        <v>204</v>
      </c>
      <c r="G213" t="str">
        <f t="shared" si="22"/>
        <v>50517.405</v>
      </c>
      <c r="H213" s="26">
        <f t="shared" si="23"/>
        <v>3558</v>
      </c>
      <c r="I213" s="86" t="s">
        <v>850</v>
      </c>
      <c r="J213" s="87" t="s">
        <v>851</v>
      </c>
      <c r="K213" s="86">
        <v>3558</v>
      </c>
      <c r="L213" s="86" t="s">
        <v>842</v>
      </c>
      <c r="M213" s="87" t="s">
        <v>265</v>
      </c>
      <c r="N213" s="87"/>
      <c r="O213" s="88" t="s">
        <v>852</v>
      </c>
      <c r="P213" s="89" t="s">
        <v>853</v>
      </c>
    </row>
    <row r="214" spans="1:16" x14ac:dyDescent="0.2">
      <c r="A214" s="26" t="str">
        <f t="shared" si="18"/>
        <v> BBS 115 </v>
      </c>
      <c r="B214" s="3" t="str">
        <f t="shared" si="19"/>
        <v>I</v>
      </c>
      <c r="C214" s="26">
        <f t="shared" si="20"/>
        <v>50605.406999999999</v>
      </c>
      <c r="D214" t="str">
        <f t="shared" si="21"/>
        <v>vis</v>
      </c>
      <c r="E214">
        <f>VLOOKUP(C214,'Active 1'!C$21:E$960,3,FALSE)</f>
        <v>3629.9667844754235</v>
      </c>
      <c r="F214" s="3" t="s">
        <v>204</v>
      </c>
      <c r="G214" t="str">
        <f t="shared" si="22"/>
        <v>50605.407</v>
      </c>
      <c r="H214" s="26">
        <f t="shared" si="23"/>
        <v>3630</v>
      </c>
      <c r="I214" s="86" t="s">
        <v>854</v>
      </c>
      <c r="J214" s="87" t="s">
        <v>855</v>
      </c>
      <c r="K214" s="86">
        <v>3630</v>
      </c>
      <c r="L214" s="86" t="s">
        <v>846</v>
      </c>
      <c r="M214" s="87" t="s">
        <v>265</v>
      </c>
      <c r="N214" s="87"/>
      <c r="O214" s="88" t="s">
        <v>276</v>
      </c>
      <c r="P214" s="88" t="s">
        <v>856</v>
      </c>
    </row>
    <row r="215" spans="1:16" x14ac:dyDescent="0.2">
      <c r="A215" s="26" t="str">
        <f t="shared" si="18"/>
        <v> BBS 117 </v>
      </c>
      <c r="B215" s="3" t="str">
        <f t="shared" si="19"/>
        <v>I</v>
      </c>
      <c r="C215" s="26">
        <f t="shared" si="20"/>
        <v>50902.42</v>
      </c>
      <c r="D215" t="str">
        <f t="shared" si="21"/>
        <v>vis</v>
      </c>
      <c r="E215">
        <f>VLOOKUP(C215,'Active 1'!C$21:E$960,3,FALSE)</f>
        <v>3872.9579815432935</v>
      </c>
      <c r="F215" s="3" t="s">
        <v>204</v>
      </c>
      <c r="G215" t="str">
        <f t="shared" si="22"/>
        <v>50902.420</v>
      </c>
      <c r="H215" s="26">
        <f t="shared" si="23"/>
        <v>3873</v>
      </c>
      <c r="I215" s="86" t="s">
        <v>857</v>
      </c>
      <c r="J215" s="87" t="s">
        <v>858</v>
      </c>
      <c r="K215" s="86">
        <v>3873</v>
      </c>
      <c r="L215" s="86" t="s">
        <v>859</v>
      </c>
      <c r="M215" s="87" t="s">
        <v>265</v>
      </c>
      <c r="N215" s="87"/>
      <c r="O215" s="88" t="s">
        <v>295</v>
      </c>
      <c r="P215" s="88" t="s">
        <v>860</v>
      </c>
    </row>
    <row r="216" spans="1:16" x14ac:dyDescent="0.2">
      <c r="A216" s="26" t="str">
        <f t="shared" si="18"/>
        <v> BBS 117 </v>
      </c>
      <c r="B216" s="3" t="str">
        <f t="shared" si="19"/>
        <v>I</v>
      </c>
      <c r="C216" s="26">
        <f t="shared" si="20"/>
        <v>50918.322999999997</v>
      </c>
      <c r="D216" t="str">
        <f t="shared" si="21"/>
        <v>vis</v>
      </c>
      <c r="E216">
        <f>VLOOKUP(C216,'Active 1'!C$21:E$960,3,FALSE)</f>
        <v>3885.9684861574683</v>
      </c>
      <c r="F216" s="3" t="s">
        <v>204</v>
      </c>
      <c r="G216" t="str">
        <f t="shared" si="22"/>
        <v>50918.323</v>
      </c>
      <c r="H216" s="26">
        <f t="shared" si="23"/>
        <v>3886</v>
      </c>
      <c r="I216" s="86" t="s">
        <v>861</v>
      </c>
      <c r="J216" s="87" t="s">
        <v>862</v>
      </c>
      <c r="K216" s="86">
        <v>3886</v>
      </c>
      <c r="L216" s="86" t="s">
        <v>849</v>
      </c>
      <c r="M216" s="87" t="s">
        <v>265</v>
      </c>
      <c r="N216" s="87"/>
      <c r="O216" s="88" t="s">
        <v>276</v>
      </c>
      <c r="P216" s="88" t="s">
        <v>860</v>
      </c>
    </row>
    <row r="217" spans="1:16" x14ac:dyDescent="0.2">
      <c r="A217" s="26" t="str">
        <f t="shared" si="18"/>
        <v> BBS 118 </v>
      </c>
      <c r="B217" s="3" t="str">
        <f t="shared" si="19"/>
        <v>I</v>
      </c>
      <c r="C217" s="26">
        <f t="shared" si="20"/>
        <v>50941.536999999997</v>
      </c>
      <c r="D217" t="str">
        <f t="shared" si="21"/>
        <v>vis</v>
      </c>
      <c r="E217">
        <f>VLOOKUP(C217,'Active 1'!C$21:E$960,3,FALSE)</f>
        <v>3904.9602395444704</v>
      </c>
      <c r="F217" s="3" t="s">
        <v>204</v>
      </c>
      <c r="G217" t="str">
        <f t="shared" si="22"/>
        <v>50941.537</v>
      </c>
      <c r="H217" s="26">
        <f t="shared" si="23"/>
        <v>3905</v>
      </c>
      <c r="I217" s="86" t="s">
        <v>863</v>
      </c>
      <c r="J217" s="87" t="s">
        <v>864</v>
      </c>
      <c r="K217" s="86">
        <v>3905</v>
      </c>
      <c r="L217" s="86" t="s">
        <v>865</v>
      </c>
      <c r="M217" s="87" t="s">
        <v>265</v>
      </c>
      <c r="N217" s="87"/>
      <c r="O217" s="88" t="s">
        <v>276</v>
      </c>
      <c r="P217" s="88" t="s">
        <v>866</v>
      </c>
    </row>
    <row r="218" spans="1:16" x14ac:dyDescent="0.2">
      <c r="A218" s="26" t="str">
        <f t="shared" si="18"/>
        <v> BBS 119 </v>
      </c>
      <c r="B218" s="3" t="str">
        <f t="shared" si="19"/>
        <v>I</v>
      </c>
      <c r="C218" s="26">
        <f t="shared" si="20"/>
        <v>51200.661999999997</v>
      </c>
      <c r="D218" t="str">
        <f t="shared" si="21"/>
        <v>vis</v>
      </c>
      <c r="E218">
        <f>VLOOKUP(C218,'Active 1'!C$21:E$960,3,FALSE)</f>
        <v>4116.9546436285073</v>
      </c>
      <c r="F218" s="3" t="s">
        <v>204</v>
      </c>
      <c r="G218" t="str">
        <f t="shared" si="22"/>
        <v>51200.662</v>
      </c>
      <c r="H218" s="26">
        <f t="shared" si="23"/>
        <v>4117</v>
      </c>
      <c r="I218" s="86" t="s">
        <v>867</v>
      </c>
      <c r="J218" s="87" t="s">
        <v>868</v>
      </c>
      <c r="K218" s="86">
        <v>4117</v>
      </c>
      <c r="L218" s="86" t="s">
        <v>869</v>
      </c>
      <c r="M218" s="87" t="s">
        <v>265</v>
      </c>
      <c r="N218" s="87"/>
      <c r="O218" s="88" t="s">
        <v>276</v>
      </c>
      <c r="P218" s="88" t="s">
        <v>870</v>
      </c>
    </row>
    <row r="219" spans="1:16" x14ac:dyDescent="0.2">
      <c r="A219" s="26" t="str">
        <f t="shared" si="18"/>
        <v>IBVS 4872 </v>
      </c>
      <c r="B219" s="3" t="str">
        <f t="shared" si="19"/>
        <v>I</v>
      </c>
      <c r="C219" s="26">
        <f t="shared" si="20"/>
        <v>51270.340900000003</v>
      </c>
      <c r="D219" t="str">
        <f t="shared" si="21"/>
        <v>vis</v>
      </c>
      <c r="E219">
        <f>VLOOKUP(C219,'Active 1'!C$21:E$960,3,FALSE)</f>
        <v>4173.9600922835289</v>
      </c>
      <c r="F219" s="3" t="s">
        <v>204</v>
      </c>
      <c r="G219" t="str">
        <f t="shared" si="22"/>
        <v>51270.3409</v>
      </c>
      <c r="H219" s="26">
        <f t="shared" si="23"/>
        <v>4174</v>
      </c>
      <c r="I219" s="86" t="s">
        <v>871</v>
      </c>
      <c r="J219" s="87" t="s">
        <v>872</v>
      </c>
      <c r="K219" s="86">
        <v>4174</v>
      </c>
      <c r="L219" s="86" t="s">
        <v>873</v>
      </c>
      <c r="M219" s="87" t="s">
        <v>874</v>
      </c>
      <c r="N219" s="87" t="s">
        <v>875</v>
      </c>
      <c r="O219" s="88" t="s">
        <v>876</v>
      </c>
      <c r="P219" s="89" t="s">
        <v>877</v>
      </c>
    </row>
    <row r="220" spans="1:16" x14ac:dyDescent="0.2">
      <c r="A220" s="26" t="str">
        <f t="shared" si="18"/>
        <v>BAVM 158 </v>
      </c>
      <c r="B220" s="3" t="str">
        <f t="shared" si="19"/>
        <v>II</v>
      </c>
      <c r="C220" s="26">
        <f t="shared" si="20"/>
        <v>52527.534800000001</v>
      </c>
      <c r="D220" t="str">
        <f t="shared" si="21"/>
        <v>vis</v>
      </c>
      <c r="E220">
        <f>VLOOKUP(C220,'Active 1'!C$21:E$960,3,FALSE)</f>
        <v>5202.4910007199433</v>
      </c>
      <c r="F220" s="3" t="s">
        <v>204</v>
      </c>
      <c r="G220" t="str">
        <f t="shared" si="22"/>
        <v>52527.5348</v>
      </c>
      <c r="H220" s="26">
        <f t="shared" si="23"/>
        <v>5202.5</v>
      </c>
      <c r="I220" s="86" t="s">
        <v>878</v>
      </c>
      <c r="J220" s="87" t="s">
        <v>879</v>
      </c>
      <c r="K220" s="86">
        <v>5202.5</v>
      </c>
      <c r="L220" s="86" t="s">
        <v>880</v>
      </c>
      <c r="M220" s="87" t="s">
        <v>874</v>
      </c>
      <c r="N220" s="87" t="s">
        <v>881</v>
      </c>
      <c r="O220" s="88" t="s">
        <v>882</v>
      </c>
      <c r="P220" s="89" t="s">
        <v>883</v>
      </c>
    </row>
    <row r="221" spans="1:16" x14ac:dyDescent="0.2">
      <c r="A221" s="26" t="str">
        <f t="shared" si="18"/>
        <v> BBS 129 </v>
      </c>
      <c r="B221" s="3" t="str">
        <f t="shared" si="19"/>
        <v>I</v>
      </c>
      <c r="C221" s="26">
        <f t="shared" si="20"/>
        <v>52618.538</v>
      </c>
      <c r="D221" t="str">
        <f t="shared" si="21"/>
        <v>vis</v>
      </c>
      <c r="E221">
        <f>VLOOKUP(C221,'Active 1'!C$21:E$960,3,FALSE)</f>
        <v>5276.942208259703</v>
      </c>
      <c r="F221" s="3" t="s">
        <v>204</v>
      </c>
      <c r="G221" t="str">
        <f t="shared" si="22"/>
        <v>52618.538</v>
      </c>
      <c r="H221" s="26">
        <f t="shared" si="23"/>
        <v>5277</v>
      </c>
      <c r="I221" s="86" t="s">
        <v>884</v>
      </c>
      <c r="J221" s="87" t="s">
        <v>885</v>
      </c>
      <c r="K221" s="86">
        <v>5277</v>
      </c>
      <c r="L221" s="86" t="s">
        <v>886</v>
      </c>
      <c r="M221" s="87" t="s">
        <v>265</v>
      </c>
      <c r="N221" s="87"/>
      <c r="O221" s="88" t="s">
        <v>276</v>
      </c>
      <c r="P221" s="88" t="s">
        <v>887</v>
      </c>
    </row>
    <row r="222" spans="1:16" x14ac:dyDescent="0.2">
      <c r="A222" s="26" t="str">
        <f t="shared" si="18"/>
        <v>IBVS 5493 </v>
      </c>
      <c r="B222" s="3" t="str">
        <f t="shared" si="19"/>
        <v>I</v>
      </c>
      <c r="C222" s="26">
        <f t="shared" si="20"/>
        <v>52707.770799999998</v>
      </c>
      <c r="D222" t="str">
        <f t="shared" si="21"/>
        <v>vis</v>
      </c>
      <c r="E222">
        <f>VLOOKUP(C222,'Active 1'!C$21:E$960,3,FALSE)</f>
        <v>5349.945022580011</v>
      </c>
      <c r="F222" s="3" t="s">
        <v>204</v>
      </c>
      <c r="G222" t="str">
        <f t="shared" si="22"/>
        <v>52707.7708</v>
      </c>
      <c r="H222" s="26">
        <f t="shared" si="23"/>
        <v>5350</v>
      </c>
      <c r="I222" s="86" t="s">
        <v>888</v>
      </c>
      <c r="J222" s="87" t="s">
        <v>889</v>
      </c>
      <c r="K222" s="86">
        <v>5350</v>
      </c>
      <c r="L222" s="86" t="s">
        <v>890</v>
      </c>
      <c r="M222" s="87" t="s">
        <v>874</v>
      </c>
      <c r="N222" s="87" t="s">
        <v>875</v>
      </c>
      <c r="O222" s="88" t="s">
        <v>891</v>
      </c>
      <c r="P222" s="89" t="s">
        <v>892</v>
      </c>
    </row>
    <row r="223" spans="1:16" x14ac:dyDescent="0.2">
      <c r="A223" s="26" t="str">
        <f t="shared" si="18"/>
        <v> BBS 129 </v>
      </c>
      <c r="B223" s="3" t="str">
        <f t="shared" si="19"/>
        <v>I</v>
      </c>
      <c r="C223" s="26">
        <f t="shared" si="20"/>
        <v>52722.438699999999</v>
      </c>
      <c r="D223" t="str">
        <f t="shared" si="21"/>
        <v>vis</v>
      </c>
      <c r="E223">
        <f>VLOOKUP(C223,'Active 1'!C$21:E$960,3,FALSE)</f>
        <v>5361.9450716669926</v>
      </c>
      <c r="F223" s="3" t="s">
        <v>204</v>
      </c>
      <c r="G223" t="str">
        <f t="shared" si="22"/>
        <v>52722.4387</v>
      </c>
      <c r="H223" s="26">
        <f t="shared" si="23"/>
        <v>5362</v>
      </c>
      <c r="I223" s="86" t="s">
        <v>893</v>
      </c>
      <c r="J223" s="87" t="s">
        <v>894</v>
      </c>
      <c r="K223" s="86">
        <v>5362</v>
      </c>
      <c r="L223" s="86" t="s">
        <v>895</v>
      </c>
      <c r="M223" s="87" t="s">
        <v>874</v>
      </c>
      <c r="N223" s="87" t="s">
        <v>875</v>
      </c>
      <c r="O223" s="88" t="s">
        <v>271</v>
      </c>
      <c r="P223" s="88" t="s">
        <v>887</v>
      </c>
    </row>
    <row r="224" spans="1:16" x14ac:dyDescent="0.2">
      <c r="A224" s="26" t="str">
        <f t="shared" si="18"/>
        <v>BAVM 172 </v>
      </c>
      <c r="B224" s="3" t="str">
        <f t="shared" si="19"/>
        <v>I</v>
      </c>
      <c r="C224" s="26">
        <f t="shared" si="20"/>
        <v>52744.4398</v>
      </c>
      <c r="D224" t="str">
        <f t="shared" si="21"/>
        <v>vis</v>
      </c>
      <c r="E224">
        <f>VLOOKUP(C224,'Active 1'!C$21:E$960,3,FALSE)</f>
        <v>5379.9445317101909</v>
      </c>
      <c r="F224" s="3" t="s">
        <v>204</v>
      </c>
      <c r="G224" t="str">
        <f t="shared" si="22"/>
        <v>52744.4398</v>
      </c>
      <c r="H224" s="26">
        <f t="shared" si="23"/>
        <v>5380</v>
      </c>
      <c r="I224" s="86" t="s">
        <v>896</v>
      </c>
      <c r="J224" s="87" t="s">
        <v>897</v>
      </c>
      <c r="K224" s="86">
        <v>5380</v>
      </c>
      <c r="L224" s="86" t="s">
        <v>898</v>
      </c>
      <c r="M224" s="87" t="s">
        <v>874</v>
      </c>
      <c r="N224" s="87" t="s">
        <v>899</v>
      </c>
      <c r="O224" s="88" t="s">
        <v>900</v>
      </c>
      <c r="P224" s="89" t="s">
        <v>901</v>
      </c>
    </row>
    <row r="225" spans="1:16" x14ac:dyDescent="0.2">
      <c r="A225" s="26" t="str">
        <f t="shared" si="18"/>
        <v> BBS 130 </v>
      </c>
      <c r="B225" s="3" t="str">
        <f t="shared" si="19"/>
        <v>I</v>
      </c>
      <c r="C225" s="26">
        <f t="shared" si="20"/>
        <v>53030.464</v>
      </c>
      <c r="D225" t="str">
        <f t="shared" si="21"/>
        <v>vis</v>
      </c>
      <c r="E225">
        <f>VLOOKUP(C225,'Active 1'!C$21:E$960,3,FALSE)</f>
        <v>5613.945611623797</v>
      </c>
      <c r="F225" s="3" t="s">
        <v>204</v>
      </c>
      <c r="G225" t="str">
        <f t="shared" si="22"/>
        <v>53030.464</v>
      </c>
      <c r="H225" s="26">
        <f t="shared" si="23"/>
        <v>5614</v>
      </c>
      <c r="I225" s="86" t="s">
        <v>902</v>
      </c>
      <c r="J225" s="87" t="s">
        <v>903</v>
      </c>
      <c r="K225" s="86" t="s">
        <v>904</v>
      </c>
      <c r="L225" s="86" t="s">
        <v>905</v>
      </c>
      <c r="M225" s="87" t="s">
        <v>265</v>
      </c>
      <c r="N225" s="87"/>
      <c r="O225" s="88" t="s">
        <v>276</v>
      </c>
      <c r="P225" s="88" t="s">
        <v>906</v>
      </c>
    </row>
    <row r="226" spans="1:16" x14ac:dyDescent="0.2">
      <c r="A226" s="26" t="str">
        <f t="shared" si="18"/>
        <v>IBVS 5602 </v>
      </c>
      <c r="B226" s="3" t="str">
        <f t="shared" si="19"/>
        <v>I</v>
      </c>
      <c r="C226" s="26">
        <f t="shared" si="20"/>
        <v>53048.792800000003</v>
      </c>
      <c r="D226" t="str">
        <f t="shared" si="21"/>
        <v>vis</v>
      </c>
      <c r="E226">
        <f>VLOOKUP(C226,'Active 1'!C$21:E$960,3,FALSE)</f>
        <v>5628.9407029255863</v>
      </c>
      <c r="F226" s="3" t="s">
        <v>204</v>
      </c>
      <c r="G226" t="str">
        <f t="shared" si="22"/>
        <v>53048.7928</v>
      </c>
      <c r="H226" s="26">
        <f t="shared" si="23"/>
        <v>5629</v>
      </c>
      <c r="I226" s="86" t="s">
        <v>907</v>
      </c>
      <c r="J226" s="87" t="s">
        <v>908</v>
      </c>
      <c r="K226" s="86" t="s">
        <v>909</v>
      </c>
      <c r="L226" s="86" t="s">
        <v>910</v>
      </c>
      <c r="M226" s="87" t="s">
        <v>874</v>
      </c>
      <c r="N226" s="87" t="s">
        <v>875</v>
      </c>
      <c r="O226" s="88" t="s">
        <v>891</v>
      </c>
      <c r="P226" s="89" t="s">
        <v>911</v>
      </c>
    </row>
    <row r="227" spans="1:16" x14ac:dyDescent="0.2">
      <c r="A227" s="26" t="str">
        <f t="shared" si="18"/>
        <v>IBVS 5741 </v>
      </c>
      <c r="B227" s="3" t="str">
        <f t="shared" si="19"/>
        <v>I</v>
      </c>
      <c r="C227" s="26">
        <f t="shared" si="20"/>
        <v>53387.371700000003</v>
      </c>
      <c r="D227" t="str">
        <f t="shared" si="21"/>
        <v>vis</v>
      </c>
      <c r="E227">
        <f>VLOOKUP(C227,'Active 1'!C$21:E$960,3,FALSE)</f>
        <v>5905.9376431703677</v>
      </c>
      <c r="F227" s="3" t="s">
        <v>204</v>
      </c>
      <c r="G227" t="str">
        <f t="shared" si="22"/>
        <v>53387.3717</v>
      </c>
      <c r="H227" s="26">
        <f t="shared" si="23"/>
        <v>5906</v>
      </c>
      <c r="I227" s="86" t="s">
        <v>912</v>
      </c>
      <c r="J227" s="87" t="s">
        <v>913</v>
      </c>
      <c r="K227" s="86" t="s">
        <v>914</v>
      </c>
      <c r="L227" s="86" t="s">
        <v>915</v>
      </c>
      <c r="M227" s="87" t="s">
        <v>874</v>
      </c>
      <c r="N227" s="87" t="s">
        <v>875</v>
      </c>
      <c r="O227" s="88" t="s">
        <v>916</v>
      </c>
      <c r="P227" s="89" t="s">
        <v>917</v>
      </c>
    </row>
    <row r="228" spans="1:16" x14ac:dyDescent="0.2">
      <c r="A228" s="26" t="str">
        <f t="shared" si="18"/>
        <v>OEJV 0074 </v>
      </c>
      <c r="B228" s="3" t="str">
        <f t="shared" si="19"/>
        <v>I</v>
      </c>
      <c r="C228" s="26">
        <f t="shared" si="20"/>
        <v>53492.494019999998</v>
      </c>
      <c r="D228" t="str">
        <f t="shared" si="21"/>
        <v>vis</v>
      </c>
      <c r="E228">
        <f>VLOOKUP(C228,'Active 1'!C$21:E$960,3,FALSE)</f>
        <v>5991.9399338961957</v>
      </c>
      <c r="F228" s="3" t="s">
        <v>204</v>
      </c>
      <c r="G228" t="str">
        <f t="shared" si="22"/>
        <v>53492.49402</v>
      </c>
      <c r="H228" s="26">
        <f t="shared" si="23"/>
        <v>5992</v>
      </c>
      <c r="I228" s="86" t="s">
        <v>918</v>
      </c>
      <c r="J228" s="87" t="s">
        <v>919</v>
      </c>
      <c r="K228" s="86" t="s">
        <v>920</v>
      </c>
      <c r="L228" s="86" t="s">
        <v>921</v>
      </c>
      <c r="M228" s="87" t="s">
        <v>922</v>
      </c>
      <c r="N228" s="87" t="s">
        <v>923</v>
      </c>
      <c r="O228" s="88" t="s">
        <v>924</v>
      </c>
      <c r="P228" s="89" t="s">
        <v>253</v>
      </c>
    </row>
    <row r="229" spans="1:16" x14ac:dyDescent="0.2">
      <c r="A229" s="26" t="str">
        <f t="shared" si="18"/>
        <v>OEJV 0074 </v>
      </c>
      <c r="B229" s="3" t="str">
        <f t="shared" si="19"/>
        <v>I</v>
      </c>
      <c r="C229" s="26">
        <f t="shared" si="20"/>
        <v>53492.494019999998</v>
      </c>
      <c r="D229" t="str">
        <f t="shared" si="21"/>
        <v>vis</v>
      </c>
      <c r="E229">
        <f>VLOOKUP(C229,'Active 1'!C$21:E$960,3,FALSE)</f>
        <v>5991.9399338961957</v>
      </c>
      <c r="F229" s="3" t="s">
        <v>204</v>
      </c>
      <c r="G229" t="str">
        <f t="shared" si="22"/>
        <v>53492.49402</v>
      </c>
      <c r="H229" s="26">
        <f t="shared" si="23"/>
        <v>5992</v>
      </c>
      <c r="I229" s="86" t="s">
        <v>918</v>
      </c>
      <c r="J229" s="87" t="s">
        <v>919</v>
      </c>
      <c r="K229" s="86" t="s">
        <v>920</v>
      </c>
      <c r="L229" s="86" t="s">
        <v>921</v>
      </c>
      <c r="M229" s="87" t="s">
        <v>922</v>
      </c>
      <c r="N229" s="87" t="s">
        <v>48</v>
      </c>
      <c r="O229" s="88" t="s">
        <v>924</v>
      </c>
      <c r="P229" s="89" t="s">
        <v>253</v>
      </c>
    </row>
    <row r="230" spans="1:16" x14ac:dyDescent="0.2">
      <c r="A230" s="26" t="str">
        <f t="shared" si="18"/>
        <v>OEJV 0074 </v>
      </c>
      <c r="B230" s="3" t="str">
        <f t="shared" si="19"/>
        <v>I</v>
      </c>
      <c r="C230" s="26">
        <f t="shared" si="20"/>
        <v>53492.494019999998</v>
      </c>
      <c r="D230" t="str">
        <f t="shared" si="21"/>
        <v>vis</v>
      </c>
      <c r="E230">
        <f>VLOOKUP(C230,'Active 1'!C$21:E$960,3,FALSE)</f>
        <v>5991.9399338961957</v>
      </c>
      <c r="F230" s="3" t="s">
        <v>204</v>
      </c>
      <c r="G230" t="str">
        <f t="shared" si="22"/>
        <v>53492.49402</v>
      </c>
      <c r="H230" s="26">
        <f t="shared" si="23"/>
        <v>5992</v>
      </c>
      <c r="I230" s="86" t="s">
        <v>918</v>
      </c>
      <c r="J230" s="87" t="s">
        <v>919</v>
      </c>
      <c r="K230" s="86" t="s">
        <v>920</v>
      </c>
      <c r="L230" s="86" t="s">
        <v>921</v>
      </c>
      <c r="M230" s="87" t="s">
        <v>922</v>
      </c>
      <c r="N230" s="87" t="s">
        <v>925</v>
      </c>
      <c r="O230" s="88" t="s">
        <v>924</v>
      </c>
      <c r="P230" s="89" t="s">
        <v>253</v>
      </c>
    </row>
    <row r="231" spans="1:16" x14ac:dyDescent="0.2">
      <c r="A231" s="26" t="str">
        <f t="shared" si="18"/>
        <v>OEJV 0074 </v>
      </c>
      <c r="B231" s="3" t="str">
        <f t="shared" si="19"/>
        <v>I</v>
      </c>
      <c r="C231" s="26">
        <f t="shared" si="20"/>
        <v>53492.494019999998</v>
      </c>
      <c r="D231" t="str">
        <f t="shared" si="21"/>
        <v>vis</v>
      </c>
      <c r="E231">
        <f>VLOOKUP(C231,'Active 1'!C$21:E$960,3,FALSE)</f>
        <v>5991.9399338961957</v>
      </c>
      <c r="F231" s="3" t="s">
        <v>204</v>
      </c>
      <c r="G231" t="str">
        <f t="shared" si="22"/>
        <v>53492.49402</v>
      </c>
      <c r="H231" s="26">
        <f t="shared" si="23"/>
        <v>5992</v>
      </c>
      <c r="I231" s="86" t="s">
        <v>918</v>
      </c>
      <c r="J231" s="87" t="s">
        <v>919</v>
      </c>
      <c r="K231" s="86" t="s">
        <v>920</v>
      </c>
      <c r="L231" s="86" t="s">
        <v>921</v>
      </c>
      <c r="M231" s="87" t="s">
        <v>922</v>
      </c>
      <c r="N231" s="87" t="s">
        <v>204</v>
      </c>
      <c r="O231" s="88" t="s">
        <v>924</v>
      </c>
      <c r="P231" s="89" t="s">
        <v>253</v>
      </c>
    </row>
    <row r="232" spans="1:16" x14ac:dyDescent="0.2">
      <c r="A232" s="26" t="str">
        <f t="shared" si="18"/>
        <v>IBVS 5707 </v>
      </c>
      <c r="B232" s="3" t="str">
        <f t="shared" si="19"/>
        <v>I</v>
      </c>
      <c r="C232" s="26">
        <f t="shared" si="20"/>
        <v>53800.508999999998</v>
      </c>
      <c r="D232" t="str">
        <f t="shared" si="21"/>
        <v>vis</v>
      </c>
      <c r="E232">
        <f>VLOOKUP(C232,'Active 1'!C$21:E$960,3,FALSE)</f>
        <v>6243.9320308920724</v>
      </c>
      <c r="F232" s="3" t="s">
        <v>204</v>
      </c>
      <c r="G232" t="str">
        <f t="shared" si="22"/>
        <v>53800.509</v>
      </c>
      <c r="H232" s="26">
        <f t="shared" si="23"/>
        <v>6244</v>
      </c>
      <c r="I232" s="86" t="s">
        <v>926</v>
      </c>
      <c r="J232" s="87" t="s">
        <v>927</v>
      </c>
      <c r="K232" s="86" t="s">
        <v>928</v>
      </c>
      <c r="L232" s="86" t="s">
        <v>929</v>
      </c>
      <c r="M232" s="87" t="s">
        <v>874</v>
      </c>
      <c r="N232" s="87" t="s">
        <v>875</v>
      </c>
      <c r="O232" s="88" t="s">
        <v>930</v>
      </c>
      <c r="P232" s="89" t="s">
        <v>931</v>
      </c>
    </row>
    <row r="233" spans="1:16" x14ac:dyDescent="0.2">
      <c r="A233" s="26" t="str">
        <f t="shared" si="18"/>
        <v>IBVS 5713 </v>
      </c>
      <c r="B233" s="3" t="str">
        <f t="shared" si="19"/>
        <v>I</v>
      </c>
      <c r="C233" s="26">
        <f t="shared" si="20"/>
        <v>53849.4038</v>
      </c>
      <c r="D233" t="str">
        <f t="shared" si="21"/>
        <v>vis</v>
      </c>
      <c r="E233">
        <f>VLOOKUP(C233,'Active 1'!C$21:E$960,3,FALSE)</f>
        <v>6283.933667124812</v>
      </c>
      <c r="F233" s="3" t="s">
        <v>204</v>
      </c>
      <c r="G233" t="str">
        <f t="shared" si="22"/>
        <v>53849.4038</v>
      </c>
      <c r="H233" s="26">
        <f t="shared" si="23"/>
        <v>6284</v>
      </c>
      <c r="I233" s="86" t="s">
        <v>932</v>
      </c>
      <c r="J233" s="87" t="s">
        <v>933</v>
      </c>
      <c r="K233" s="86" t="s">
        <v>934</v>
      </c>
      <c r="L233" s="86" t="s">
        <v>935</v>
      </c>
      <c r="M233" s="87" t="s">
        <v>874</v>
      </c>
      <c r="N233" s="87" t="s">
        <v>875</v>
      </c>
      <c r="O233" s="88" t="s">
        <v>271</v>
      </c>
      <c r="P233" s="89" t="s">
        <v>936</v>
      </c>
    </row>
    <row r="234" spans="1:16" x14ac:dyDescent="0.2">
      <c r="A234" s="26" t="str">
        <f t="shared" si="18"/>
        <v>IBVS 5893 </v>
      </c>
      <c r="B234" s="3" t="str">
        <f t="shared" si="19"/>
        <v>I</v>
      </c>
      <c r="C234" s="26">
        <f t="shared" si="20"/>
        <v>54129.307999999997</v>
      </c>
      <c r="D234" t="str">
        <f t="shared" si="21"/>
        <v>vis</v>
      </c>
      <c r="E234">
        <f>VLOOKUP(C234,'Active 1'!C$21:E$960,3,FALSE)</f>
        <v>6512.9278748609177</v>
      </c>
      <c r="F234" s="3" t="s">
        <v>204</v>
      </c>
      <c r="G234" t="str">
        <f t="shared" si="22"/>
        <v>54129.3080</v>
      </c>
      <c r="H234" s="26">
        <f t="shared" si="23"/>
        <v>6513</v>
      </c>
      <c r="I234" s="86" t="s">
        <v>937</v>
      </c>
      <c r="J234" s="87" t="s">
        <v>938</v>
      </c>
      <c r="K234" s="86" t="s">
        <v>939</v>
      </c>
      <c r="L234" s="86" t="s">
        <v>940</v>
      </c>
      <c r="M234" s="87" t="s">
        <v>922</v>
      </c>
      <c r="N234" s="87" t="s">
        <v>258</v>
      </c>
      <c r="O234" s="88" t="s">
        <v>930</v>
      </c>
      <c r="P234" s="89" t="s">
        <v>941</v>
      </c>
    </row>
    <row r="235" spans="1:16" x14ac:dyDescent="0.2">
      <c r="A235" s="26" t="str">
        <f t="shared" si="18"/>
        <v>BAVM 201 </v>
      </c>
      <c r="B235" s="3" t="str">
        <f t="shared" si="19"/>
        <v>I</v>
      </c>
      <c r="C235" s="26">
        <f t="shared" si="20"/>
        <v>54174.533199999998</v>
      </c>
      <c r="D235" t="str">
        <f t="shared" si="21"/>
        <v>vis</v>
      </c>
      <c r="E235">
        <f>VLOOKUP(C235,'Active 1'!C$21:E$960,3,FALSE)</f>
        <v>6549.9273512664422</v>
      </c>
      <c r="F235" s="3" t="s">
        <v>204</v>
      </c>
      <c r="G235" t="str">
        <f t="shared" si="22"/>
        <v>54174.5332</v>
      </c>
      <c r="H235" s="26">
        <f t="shared" si="23"/>
        <v>6550</v>
      </c>
      <c r="I235" s="86" t="s">
        <v>942</v>
      </c>
      <c r="J235" s="87" t="s">
        <v>943</v>
      </c>
      <c r="K235" s="86" t="s">
        <v>944</v>
      </c>
      <c r="L235" s="86" t="s">
        <v>945</v>
      </c>
      <c r="M235" s="87" t="s">
        <v>922</v>
      </c>
      <c r="N235" s="87">
        <v>0</v>
      </c>
      <c r="O235" s="88" t="s">
        <v>946</v>
      </c>
      <c r="P235" s="89" t="s">
        <v>947</v>
      </c>
    </row>
    <row r="236" spans="1:16" x14ac:dyDescent="0.2">
      <c r="A236" s="26" t="str">
        <f t="shared" si="18"/>
        <v>IBVS 5917 </v>
      </c>
      <c r="B236" s="3" t="str">
        <f t="shared" si="19"/>
        <v>I</v>
      </c>
      <c r="C236" s="26">
        <f t="shared" si="20"/>
        <v>54174.534099999997</v>
      </c>
      <c r="D236" t="str">
        <f t="shared" si="21"/>
        <v>vis</v>
      </c>
      <c r="E236">
        <f>VLOOKUP(C236,'Active 1'!C$21:E$960,3,FALSE)</f>
        <v>6549.9280875711738</v>
      </c>
      <c r="F236" s="3" t="s">
        <v>204</v>
      </c>
      <c r="G236" t="str">
        <f t="shared" si="22"/>
        <v>54174.5341</v>
      </c>
      <c r="H236" s="26">
        <f t="shared" si="23"/>
        <v>6550</v>
      </c>
      <c r="I236" s="86" t="s">
        <v>948</v>
      </c>
      <c r="J236" s="87" t="s">
        <v>949</v>
      </c>
      <c r="K236" s="86">
        <v>6550</v>
      </c>
      <c r="L236" s="86" t="s">
        <v>950</v>
      </c>
      <c r="M236" s="87" t="s">
        <v>922</v>
      </c>
      <c r="N236" s="87" t="s">
        <v>951</v>
      </c>
      <c r="O236" s="88" t="s">
        <v>952</v>
      </c>
      <c r="P236" s="89" t="s">
        <v>953</v>
      </c>
    </row>
    <row r="237" spans="1:16" ht="25.5" x14ac:dyDescent="0.2">
      <c r="A237" s="26" t="str">
        <f t="shared" si="18"/>
        <v>JAAVSO 36(2);171 </v>
      </c>
      <c r="B237" s="3" t="str">
        <f t="shared" si="19"/>
        <v>I</v>
      </c>
      <c r="C237" s="26">
        <f t="shared" si="20"/>
        <v>54493.553800000002</v>
      </c>
      <c r="D237" t="str">
        <f t="shared" si="21"/>
        <v>vis</v>
      </c>
      <c r="E237">
        <f>VLOOKUP(C237,'Active 1'!C$21:E$960,3,FALSE)</f>
        <v>6810.9233261339105</v>
      </c>
      <c r="F237" s="3" t="s">
        <v>204</v>
      </c>
      <c r="G237" t="str">
        <f t="shared" si="22"/>
        <v>54493.5538</v>
      </c>
      <c r="H237" s="26">
        <f t="shared" si="23"/>
        <v>6811</v>
      </c>
      <c r="I237" s="86" t="s">
        <v>954</v>
      </c>
      <c r="J237" s="87" t="s">
        <v>955</v>
      </c>
      <c r="K237" s="86">
        <v>6811</v>
      </c>
      <c r="L237" s="86" t="s">
        <v>956</v>
      </c>
      <c r="M237" s="87" t="s">
        <v>922</v>
      </c>
      <c r="N237" s="87" t="s">
        <v>951</v>
      </c>
      <c r="O237" s="88" t="s">
        <v>354</v>
      </c>
      <c r="P237" s="89" t="s">
        <v>957</v>
      </c>
    </row>
    <row r="238" spans="1:16" x14ac:dyDescent="0.2">
      <c r="A238" s="26" t="str">
        <f t="shared" si="18"/>
        <v>BAVM 201 </v>
      </c>
      <c r="B238" s="3" t="str">
        <f t="shared" si="19"/>
        <v>I</v>
      </c>
      <c r="C238" s="26">
        <f t="shared" si="20"/>
        <v>54514.333500000001</v>
      </c>
      <c r="D238" t="str">
        <f t="shared" si="21"/>
        <v>vis</v>
      </c>
      <c r="E238">
        <f>VLOOKUP(C238,'Active 1'!C$21:E$960,3,FALSE)</f>
        <v>6827.9235388441657</v>
      </c>
      <c r="F238" s="3" t="s">
        <v>204</v>
      </c>
      <c r="G238" t="str">
        <f t="shared" si="22"/>
        <v>54514.3335</v>
      </c>
      <c r="H238" s="26">
        <f t="shared" si="23"/>
        <v>6828</v>
      </c>
      <c r="I238" s="86" t="s">
        <v>958</v>
      </c>
      <c r="J238" s="87" t="s">
        <v>959</v>
      </c>
      <c r="K238" s="86">
        <v>6828</v>
      </c>
      <c r="L238" s="86" t="s">
        <v>960</v>
      </c>
      <c r="M238" s="87" t="s">
        <v>922</v>
      </c>
      <c r="N238" s="87" t="s">
        <v>881</v>
      </c>
      <c r="O238" s="88" t="s">
        <v>961</v>
      </c>
      <c r="P238" s="89" t="s">
        <v>947</v>
      </c>
    </row>
    <row r="239" spans="1:16" x14ac:dyDescent="0.2">
      <c r="A239" s="26" t="str">
        <f t="shared" si="18"/>
        <v>IBVS 5875 </v>
      </c>
      <c r="B239" s="3" t="str">
        <f t="shared" si="19"/>
        <v>I</v>
      </c>
      <c r="C239" s="26">
        <f t="shared" si="20"/>
        <v>54521.666799999999</v>
      </c>
      <c r="D239" t="str">
        <f t="shared" si="21"/>
        <v>vis</v>
      </c>
      <c r="E239">
        <f>VLOOKUP(C239,'Active 1'!C$21:E$960,3,FALSE)</f>
        <v>6833.9230316120156</v>
      </c>
      <c r="F239" s="3" t="s">
        <v>204</v>
      </c>
      <c r="G239" t="str">
        <f t="shared" si="22"/>
        <v>54521.6668</v>
      </c>
      <c r="H239" s="26">
        <f t="shared" si="23"/>
        <v>6834</v>
      </c>
      <c r="I239" s="86" t="s">
        <v>962</v>
      </c>
      <c r="J239" s="87" t="s">
        <v>963</v>
      </c>
      <c r="K239" s="86">
        <v>6834</v>
      </c>
      <c r="L239" s="86" t="s">
        <v>964</v>
      </c>
      <c r="M239" s="87" t="s">
        <v>922</v>
      </c>
      <c r="N239" s="87" t="s">
        <v>925</v>
      </c>
      <c r="O239" s="88" t="s">
        <v>891</v>
      </c>
      <c r="P239" s="89" t="s">
        <v>965</v>
      </c>
    </row>
    <row r="240" spans="1:16" ht="25.5" x14ac:dyDescent="0.2">
      <c r="A240" s="26" t="str">
        <f t="shared" si="18"/>
        <v>JAAVSO 36(2);171 </v>
      </c>
      <c r="B240" s="3" t="str">
        <f t="shared" si="19"/>
        <v>I</v>
      </c>
      <c r="C240" s="26">
        <f t="shared" si="20"/>
        <v>54521.666899999997</v>
      </c>
      <c r="D240" t="str">
        <f t="shared" si="21"/>
        <v>vis</v>
      </c>
      <c r="E240">
        <f>VLOOKUP(C240,'Active 1'!C$21:E$960,3,FALSE)</f>
        <v>6833.9231134236506</v>
      </c>
      <c r="F240" s="3" t="s">
        <v>204</v>
      </c>
      <c r="G240" t="str">
        <f t="shared" si="22"/>
        <v>54521.6669</v>
      </c>
      <c r="H240" s="26">
        <f t="shared" si="23"/>
        <v>6834</v>
      </c>
      <c r="I240" s="86" t="s">
        <v>966</v>
      </c>
      <c r="J240" s="87" t="s">
        <v>963</v>
      </c>
      <c r="K240" s="86">
        <v>6834</v>
      </c>
      <c r="L240" s="86" t="s">
        <v>967</v>
      </c>
      <c r="M240" s="87" t="s">
        <v>922</v>
      </c>
      <c r="N240" s="87" t="s">
        <v>951</v>
      </c>
      <c r="O240" s="88" t="s">
        <v>968</v>
      </c>
      <c r="P240" s="89" t="s">
        <v>957</v>
      </c>
    </row>
    <row r="241" spans="1:16" ht="25.5" x14ac:dyDescent="0.2">
      <c r="A241" s="26" t="str">
        <f t="shared" si="18"/>
        <v>JAAVSO 36(2);186 </v>
      </c>
      <c r="B241" s="3" t="str">
        <f t="shared" si="19"/>
        <v>I</v>
      </c>
      <c r="C241" s="26">
        <f t="shared" si="20"/>
        <v>54631.673999999999</v>
      </c>
      <c r="D241" t="str">
        <f t="shared" si="21"/>
        <v>vis</v>
      </c>
      <c r="E241">
        <f>VLOOKUP(C241,'Active 1'!C$21:E$960,3,FALSE)</f>
        <v>6923.9217226258252</v>
      </c>
      <c r="F241" s="3" t="s">
        <v>204</v>
      </c>
      <c r="G241" t="str">
        <f t="shared" si="22"/>
        <v>54631.674</v>
      </c>
      <c r="H241" s="26">
        <f t="shared" si="23"/>
        <v>6924</v>
      </c>
      <c r="I241" s="86" t="s">
        <v>969</v>
      </c>
      <c r="J241" s="87" t="s">
        <v>970</v>
      </c>
      <c r="K241" s="86">
        <v>6924</v>
      </c>
      <c r="L241" s="86" t="s">
        <v>971</v>
      </c>
      <c r="M241" s="87" t="s">
        <v>922</v>
      </c>
      <c r="N241" s="87" t="s">
        <v>881</v>
      </c>
      <c r="O241" s="88" t="s">
        <v>354</v>
      </c>
      <c r="P241" s="89" t="s">
        <v>972</v>
      </c>
    </row>
    <row r="242" spans="1:16" x14ac:dyDescent="0.2">
      <c r="A242" s="26" t="str">
        <f t="shared" si="18"/>
        <v>JAAVSO 37(1);44 </v>
      </c>
      <c r="B242" s="3" t="str">
        <f t="shared" si="19"/>
        <v>I</v>
      </c>
      <c r="C242" s="26">
        <f t="shared" si="20"/>
        <v>54797.907800000001</v>
      </c>
      <c r="D242" t="str">
        <f t="shared" si="21"/>
        <v>vis</v>
      </c>
      <c r="E242">
        <f>VLOOKUP(C242,'Active 1'!C$21:E$960,3,FALSE)</f>
        <v>7059.9203154656725</v>
      </c>
      <c r="F242" s="3" t="s">
        <v>204</v>
      </c>
      <c r="G242" t="str">
        <f t="shared" si="22"/>
        <v>54797.9078</v>
      </c>
      <c r="H242" s="26">
        <f t="shared" si="23"/>
        <v>7060</v>
      </c>
      <c r="I242" s="86" t="s">
        <v>973</v>
      </c>
      <c r="J242" s="87" t="s">
        <v>974</v>
      </c>
      <c r="K242" s="86">
        <v>7060</v>
      </c>
      <c r="L242" s="86" t="s">
        <v>975</v>
      </c>
      <c r="M242" s="87" t="s">
        <v>922</v>
      </c>
      <c r="N242" s="87" t="s">
        <v>951</v>
      </c>
      <c r="O242" s="88" t="s">
        <v>354</v>
      </c>
      <c r="P242" s="89" t="s">
        <v>976</v>
      </c>
    </row>
    <row r="243" spans="1:16" x14ac:dyDescent="0.2">
      <c r="A243" s="26" t="str">
        <f t="shared" si="18"/>
        <v>IBVS 5893 </v>
      </c>
      <c r="B243" s="3" t="str">
        <f t="shared" si="19"/>
        <v>I</v>
      </c>
      <c r="C243" s="26">
        <f t="shared" si="20"/>
        <v>54844.355600000003</v>
      </c>
      <c r="D243" t="str">
        <f t="shared" si="21"/>
        <v>vis</v>
      </c>
      <c r="E243">
        <f>VLOOKUP(C243,'Active 1'!C$21:E$960,3,FALSE)</f>
        <v>7097.9200209437813</v>
      </c>
      <c r="F243" s="3" t="s">
        <v>204</v>
      </c>
      <c r="G243" t="str">
        <f t="shared" si="22"/>
        <v>54844.3556</v>
      </c>
      <c r="H243" s="26">
        <f t="shared" si="23"/>
        <v>7098</v>
      </c>
      <c r="I243" s="86" t="s">
        <v>977</v>
      </c>
      <c r="J243" s="87" t="s">
        <v>978</v>
      </c>
      <c r="K243" s="86">
        <v>7098</v>
      </c>
      <c r="L243" s="86" t="s">
        <v>979</v>
      </c>
      <c r="M243" s="87" t="s">
        <v>922</v>
      </c>
      <c r="N243" s="87" t="s">
        <v>204</v>
      </c>
      <c r="O243" s="88" t="s">
        <v>930</v>
      </c>
      <c r="P243" s="89" t="s">
        <v>941</v>
      </c>
    </row>
    <row r="244" spans="1:16" x14ac:dyDescent="0.2">
      <c r="A244" s="26" t="str">
        <f t="shared" si="18"/>
        <v>IBVS 5894 </v>
      </c>
      <c r="B244" s="3" t="str">
        <f t="shared" si="19"/>
        <v>I</v>
      </c>
      <c r="C244" s="26">
        <f t="shared" si="20"/>
        <v>54852.913099999998</v>
      </c>
      <c r="D244" t="str">
        <f t="shared" si="21"/>
        <v>vis</v>
      </c>
      <c r="E244">
        <f>VLOOKUP(C244,'Active 1'!C$21:E$960,3,FALSE)</f>
        <v>7104.9210517704023</v>
      </c>
      <c r="F244" s="3" t="s">
        <v>204</v>
      </c>
      <c r="G244" t="str">
        <f t="shared" si="22"/>
        <v>54852.9131</v>
      </c>
      <c r="H244" s="26">
        <f t="shared" si="23"/>
        <v>7105</v>
      </c>
      <c r="I244" s="86" t="s">
        <v>980</v>
      </c>
      <c r="J244" s="87" t="s">
        <v>981</v>
      </c>
      <c r="K244" s="86">
        <v>7105</v>
      </c>
      <c r="L244" s="86" t="s">
        <v>982</v>
      </c>
      <c r="M244" s="87" t="s">
        <v>922</v>
      </c>
      <c r="N244" s="87" t="s">
        <v>204</v>
      </c>
      <c r="O244" s="88" t="s">
        <v>271</v>
      </c>
      <c r="P244" s="89" t="s">
        <v>983</v>
      </c>
    </row>
    <row r="245" spans="1:16" x14ac:dyDescent="0.2">
      <c r="A245" s="26" t="str">
        <f t="shared" si="18"/>
        <v>IBVS 5933 </v>
      </c>
      <c r="B245" s="3" t="str">
        <f t="shared" si="19"/>
        <v>I</v>
      </c>
      <c r="C245" s="26">
        <f t="shared" si="20"/>
        <v>54911.5821</v>
      </c>
      <c r="D245" t="str">
        <f t="shared" si="21"/>
        <v>vis</v>
      </c>
      <c r="E245">
        <f>VLOOKUP(C245,'Active 1'!C$21:E$960,3,FALSE)</f>
        <v>7152.9191210157733</v>
      </c>
      <c r="F245" s="3" t="s">
        <v>204</v>
      </c>
      <c r="G245" t="str">
        <f t="shared" si="22"/>
        <v>54911.5821</v>
      </c>
      <c r="H245" s="26">
        <f t="shared" si="23"/>
        <v>7153</v>
      </c>
      <c r="I245" s="86" t="s">
        <v>984</v>
      </c>
      <c r="J245" s="87" t="s">
        <v>985</v>
      </c>
      <c r="K245" s="86">
        <v>7153</v>
      </c>
      <c r="L245" s="86" t="s">
        <v>986</v>
      </c>
      <c r="M245" s="87" t="s">
        <v>922</v>
      </c>
      <c r="N245" s="87" t="s">
        <v>204</v>
      </c>
      <c r="O245" s="88" t="s">
        <v>987</v>
      </c>
      <c r="P245" s="89" t="s">
        <v>988</v>
      </c>
    </row>
    <row r="246" spans="1:16" x14ac:dyDescent="0.2">
      <c r="A246" s="26" t="str">
        <f t="shared" si="18"/>
        <v> JAAVSO 38;85 </v>
      </c>
      <c r="B246" s="3" t="str">
        <f t="shared" si="19"/>
        <v>I</v>
      </c>
      <c r="C246" s="26">
        <f t="shared" si="20"/>
        <v>54912.804499999998</v>
      </c>
      <c r="D246" t="str">
        <f t="shared" si="21"/>
        <v>vis</v>
      </c>
      <c r="E246">
        <f>VLOOKUP(C246,'Active 1'!C$21:E$960,3,FALSE)</f>
        <v>7153.9191864650811</v>
      </c>
      <c r="F246" s="3" t="s">
        <v>204</v>
      </c>
      <c r="G246" t="str">
        <f t="shared" si="22"/>
        <v>54912.8045</v>
      </c>
      <c r="H246" s="26">
        <f t="shared" si="23"/>
        <v>7154</v>
      </c>
      <c r="I246" s="86" t="s">
        <v>989</v>
      </c>
      <c r="J246" s="87" t="s">
        <v>990</v>
      </c>
      <c r="K246" s="86">
        <v>7154</v>
      </c>
      <c r="L246" s="86" t="s">
        <v>991</v>
      </c>
      <c r="M246" s="87" t="s">
        <v>922</v>
      </c>
      <c r="N246" s="87" t="s">
        <v>951</v>
      </c>
      <c r="O246" s="88" t="s">
        <v>354</v>
      </c>
      <c r="P246" s="88" t="s">
        <v>992</v>
      </c>
    </row>
    <row r="247" spans="1:16" x14ac:dyDescent="0.2">
      <c r="A247" s="26" t="str">
        <f t="shared" si="18"/>
        <v>IBVS 5933 </v>
      </c>
      <c r="B247" s="3" t="str">
        <f t="shared" si="19"/>
        <v>I</v>
      </c>
      <c r="C247" s="26">
        <f t="shared" si="20"/>
        <v>54927.470300000001</v>
      </c>
      <c r="D247" t="str">
        <f t="shared" si="21"/>
        <v>vis</v>
      </c>
      <c r="E247">
        <f>VLOOKUP(C247,'Active 1'!C$21:E$960,3,FALSE)</f>
        <v>7165.9175175076907</v>
      </c>
      <c r="F247" s="3" t="s">
        <v>204</v>
      </c>
      <c r="G247" t="str">
        <f t="shared" si="22"/>
        <v>54927.4703</v>
      </c>
      <c r="H247" s="26">
        <f t="shared" si="23"/>
        <v>7166</v>
      </c>
      <c r="I247" s="86" t="s">
        <v>993</v>
      </c>
      <c r="J247" s="87" t="s">
        <v>994</v>
      </c>
      <c r="K247" s="86">
        <v>7166</v>
      </c>
      <c r="L247" s="86" t="s">
        <v>995</v>
      </c>
      <c r="M247" s="87" t="s">
        <v>922</v>
      </c>
      <c r="N247" s="87" t="s">
        <v>204</v>
      </c>
      <c r="O247" s="88" t="s">
        <v>996</v>
      </c>
      <c r="P247" s="89" t="s">
        <v>988</v>
      </c>
    </row>
    <row r="248" spans="1:16" x14ac:dyDescent="0.2">
      <c r="A248" s="26" t="str">
        <f t="shared" si="18"/>
        <v>IBVS 5893 </v>
      </c>
      <c r="B248" s="3" t="str">
        <f t="shared" si="19"/>
        <v>I</v>
      </c>
      <c r="C248" s="26">
        <f t="shared" si="20"/>
        <v>54954.362699999998</v>
      </c>
      <c r="D248" t="str">
        <f t="shared" si="21"/>
        <v>vis</v>
      </c>
      <c r="E248">
        <f>VLOOKUP(C248,'Active 1'!C$21:E$960,3,FALSE)</f>
        <v>7187.9186301459504</v>
      </c>
      <c r="F248" s="3" t="s">
        <v>204</v>
      </c>
      <c r="G248" t="str">
        <f t="shared" si="22"/>
        <v>54954.3627</v>
      </c>
      <c r="H248" s="26">
        <f t="shared" si="23"/>
        <v>7188</v>
      </c>
      <c r="I248" s="86" t="s">
        <v>997</v>
      </c>
      <c r="J248" s="87" t="s">
        <v>998</v>
      </c>
      <c r="K248" s="86">
        <v>7188</v>
      </c>
      <c r="L248" s="86" t="s">
        <v>999</v>
      </c>
      <c r="M248" s="87" t="s">
        <v>922</v>
      </c>
      <c r="N248" s="87" t="s">
        <v>204</v>
      </c>
      <c r="O248" s="88" t="s">
        <v>930</v>
      </c>
      <c r="P248" s="89" t="s">
        <v>941</v>
      </c>
    </row>
    <row r="249" spans="1:16" x14ac:dyDescent="0.2">
      <c r="A249" s="26" t="str">
        <f t="shared" si="18"/>
        <v>IBVS 5893 </v>
      </c>
      <c r="B249" s="3" t="str">
        <f t="shared" si="19"/>
        <v>I</v>
      </c>
      <c r="C249" s="26">
        <f t="shared" si="20"/>
        <v>54998.366600000001</v>
      </c>
      <c r="D249" t="str">
        <f t="shared" si="21"/>
        <v>vis</v>
      </c>
      <c r="E249">
        <f>VLOOKUP(C249,'Active 1'!C$21:E$960,3,FALSE)</f>
        <v>7223.9189410301733</v>
      </c>
      <c r="F249" s="3" t="s">
        <v>204</v>
      </c>
      <c r="G249" t="str">
        <f t="shared" si="22"/>
        <v>54998.3666</v>
      </c>
      <c r="H249" s="26">
        <f t="shared" si="23"/>
        <v>7224</v>
      </c>
      <c r="I249" s="86" t="s">
        <v>1000</v>
      </c>
      <c r="J249" s="87" t="s">
        <v>1001</v>
      </c>
      <c r="K249" s="86">
        <v>7224</v>
      </c>
      <c r="L249" s="86" t="s">
        <v>1002</v>
      </c>
      <c r="M249" s="87" t="s">
        <v>922</v>
      </c>
      <c r="N249" s="87" t="s">
        <v>258</v>
      </c>
      <c r="O249" s="88" t="s">
        <v>930</v>
      </c>
      <c r="P249" s="89" t="s">
        <v>941</v>
      </c>
    </row>
    <row r="250" spans="1:16" x14ac:dyDescent="0.2">
      <c r="A250" s="26" t="str">
        <f t="shared" si="18"/>
        <v> JAAVSO 38;120 </v>
      </c>
      <c r="B250" s="3" t="str">
        <f t="shared" si="19"/>
        <v>I</v>
      </c>
      <c r="C250" s="26">
        <f t="shared" si="20"/>
        <v>55209.824800000002</v>
      </c>
      <c r="D250" t="str">
        <f t="shared" si="21"/>
        <v>vis</v>
      </c>
      <c r="E250">
        <f>VLOOKUP(C250,'Active 1'!C$21:E$960,3,FALSE)</f>
        <v>7396.9163557824486</v>
      </c>
      <c r="F250" s="3" t="s">
        <v>204</v>
      </c>
      <c r="G250" t="str">
        <f t="shared" si="22"/>
        <v>55209.8248</v>
      </c>
      <c r="H250" s="26">
        <f t="shared" si="23"/>
        <v>7397</v>
      </c>
      <c r="I250" s="86" t="s">
        <v>1003</v>
      </c>
      <c r="J250" s="87" t="s">
        <v>1004</v>
      </c>
      <c r="K250" s="86">
        <v>7397</v>
      </c>
      <c r="L250" s="86" t="s">
        <v>1005</v>
      </c>
      <c r="M250" s="87" t="s">
        <v>922</v>
      </c>
      <c r="N250" s="87" t="s">
        <v>951</v>
      </c>
      <c r="O250" s="88" t="s">
        <v>1006</v>
      </c>
      <c r="P250" s="88" t="s">
        <v>1007</v>
      </c>
    </row>
    <row r="251" spans="1:16" x14ac:dyDescent="0.2">
      <c r="A251" s="26" t="str">
        <f t="shared" si="18"/>
        <v> JAAVSO 38;120 </v>
      </c>
      <c r="B251" s="3" t="str">
        <f t="shared" si="19"/>
        <v>I</v>
      </c>
      <c r="C251" s="26">
        <f t="shared" si="20"/>
        <v>55247.716500000002</v>
      </c>
      <c r="D251" t="str">
        <f t="shared" si="21"/>
        <v>vis</v>
      </c>
      <c r="E251">
        <f>VLOOKUP(C251,'Active 1'!C$21:E$960,3,FALSE)</f>
        <v>7427.9161757968468</v>
      </c>
      <c r="F251" s="3" t="s">
        <v>204</v>
      </c>
      <c r="G251" t="str">
        <f t="shared" si="22"/>
        <v>55247.7165</v>
      </c>
      <c r="H251" s="26">
        <f t="shared" si="23"/>
        <v>7428</v>
      </c>
      <c r="I251" s="86" t="s">
        <v>1008</v>
      </c>
      <c r="J251" s="87" t="s">
        <v>1009</v>
      </c>
      <c r="K251" s="86">
        <v>7428</v>
      </c>
      <c r="L251" s="86" t="s">
        <v>1010</v>
      </c>
      <c r="M251" s="87" t="s">
        <v>922</v>
      </c>
      <c r="N251" s="87" t="s">
        <v>951</v>
      </c>
      <c r="O251" s="88" t="s">
        <v>1006</v>
      </c>
      <c r="P251" s="88" t="s">
        <v>1007</v>
      </c>
    </row>
    <row r="252" spans="1:16" x14ac:dyDescent="0.2">
      <c r="A252" s="26" t="str">
        <f t="shared" si="18"/>
        <v> JAAVSO 39;94 </v>
      </c>
      <c r="B252" s="3" t="str">
        <f t="shared" si="19"/>
        <v>I</v>
      </c>
      <c r="C252" s="26">
        <f t="shared" si="20"/>
        <v>55263.606099999997</v>
      </c>
      <c r="D252" t="str">
        <f t="shared" si="21"/>
        <v>vis</v>
      </c>
      <c r="E252">
        <f>VLOOKUP(C252,'Active 1'!C$21:E$960,3,FALSE)</f>
        <v>7440.9157176516765</v>
      </c>
      <c r="F252" s="3" t="s">
        <v>204</v>
      </c>
      <c r="G252" t="str">
        <f t="shared" si="22"/>
        <v>55263.6061</v>
      </c>
      <c r="H252" s="26">
        <f t="shared" si="23"/>
        <v>7441</v>
      </c>
      <c r="I252" s="86" t="s">
        <v>1011</v>
      </c>
      <c r="J252" s="87" t="s">
        <v>1012</v>
      </c>
      <c r="K252" s="86">
        <v>7441</v>
      </c>
      <c r="L252" s="86" t="s">
        <v>1013</v>
      </c>
      <c r="M252" s="87" t="s">
        <v>922</v>
      </c>
      <c r="N252" s="87" t="s">
        <v>951</v>
      </c>
      <c r="O252" s="88" t="s">
        <v>354</v>
      </c>
      <c r="P252" s="88" t="s">
        <v>1014</v>
      </c>
    </row>
    <row r="253" spans="1:16" x14ac:dyDescent="0.2">
      <c r="A253" s="26" t="str">
        <f t="shared" si="18"/>
        <v> JAAVSO 39;94 </v>
      </c>
      <c r="B253" s="3" t="str">
        <f t="shared" si="19"/>
        <v>I</v>
      </c>
      <c r="C253" s="26">
        <f t="shared" si="20"/>
        <v>55280.718500000003</v>
      </c>
      <c r="D253" t="str">
        <f t="shared" si="21"/>
        <v>vis</v>
      </c>
      <c r="E253">
        <f>VLOOKUP(C253,'Active 1'!C$21:E$960,3,FALSE)</f>
        <v>7454.9156522023713</v>
      </c>
      <c r="F253" s="3" t="s">
        <v>204</v>
      </c>
      <c r="G253" t="str">
        <f t="shared" si="22"/>
        <v>55280.7185</v>
      </c>
      <c r="H253" s="26">
        <f t="shared" si="23"/>
        <v>7455</v>
      </c>
      <c r="I253" s="86" t="s">
        <v>1015</v>
      </c>
      <c r="J253" s="87" t="s">
        <v>1016</v>
      </c>
      <c r="K253" s="86">
        <v>7455</v>
      </c>
      <c r="L253" s="86" t="s">
        <v>1017</v>
      </c>
      <c r="M253" s="87" t="s">
        <v>922</v>
      </c>
      <c r="N253" s="87" t="s">
        <v>951</v>
      </c>
      <c r="O253" s="88" t="s">
        <v>1018</v>
      </c>
      <c r="P253" s="88" t="s">
        <v>1014</v>
      </c>
    </row>
    <row r="254" spans="1:16" x14ac:dyDescent="0.2">
      <c r="A254" s="26" t="str">
        <f t="shared" si="18"/>
        <v>BAVM 231 </v>
      </c>
      <c r="B254" s="3" t="str">
        <f t="shared" si="19"/>
        <v>I</v>
      </c>
      <c r="C254" s="26">
        <f t="shared" si="20"/>
        <v>55642.521200000003</v>
      </c>
      <c r="D254" t="str">
        <f t="shared" si="21"/>
        <v>vis</v>
      </c>
      <c r="E254">
        <f>VLOOKUP(C254,'Active 1'!C$21:E$960,3,FALSE)</f>
        <v>7750.9123633745685</v>
      </c>
      <c r="F254" s="3" t="s">
        <v>204</v>
      </c>
      <c r="G254" t="str">
        <f t="shared" si="22"/>
        <v>55642.5212</v>
      </c>
      <c r="H254" s="26">
        <f t="shared" si="23"/>
        <v>7751</v>
      </c>
      <c r="I254" s="86" t="s">
        <v>1019</v>
      </c>
      <c r="J254" s="87" t="s">
        <v>1020</v>
      </c>
      <c r="K254" s="86">
        <v>7751</v>
      </c>
      <c r="L254" s="86" t="s">
        <v>1021</v>
      </c>
      <c r="M254" s="87" t="s">
        <v>922</v>
      </c>
      <c r="N254" s="87">
        <v>0</v>
      </c>
      <c r="O254" s="88" t="s">
        <v>1022</v>
      </c>
      <c r="P254" s="89" t="s">
        <v>1023</v>
      </c>
    </row>
    <row r="255" spans="1:16" x14ac:dyDescent="0.2">
      <c r="A255" s="26" t="str">
        <f t="shared" si="18"/>
        <v> JAAVSO 40;975 </v>
      </c>
      <c r="B255" s="3" t="str">
        <f t="shared" si="19"/>
        <v>I</v>
      </c>
      <c r="C255" s="26">
        <f t="shared" si="20"/>
        <v>55648.632700000002</v>
      </c>
      <c r="D255" t="str">
        <f t="shared" si="21"/>
        <v>vis</v>
      </c>
      <c r="E255">
        <f>VLOOKUP(C255,'Active 1'!C$21:E$960,3,FALSE)</f>
        <v>7755.9122815629307</v>
      </c>
      <c r="F255" s="3" t="s">
        <v>204</v>
      </c>
      <c r="G255" t="str">
        <f t="shared" si="22"/>
        <v>55648.6327</v>
      </c>
      <c r="H255" s="26">
        <f t="shared" si="23"/>
        <v>7756</v>
      </c>
      <c r="I255" s="86" t="s">
        <v>1024</v>
      </c>
      <c r="J255" s="87" t="s">
        <v>1025</v>
      </c>
      <c r="K255" s="86">
        <v>7756</v>
      </c>
      <c r="L255" s="86" t="s">
        <v>1026</v>
      </c>
      <c r="M255" s="87" t="s">
        <v>922</v>
      </c>
      <c r="N255" s="87" t="s">
        <v>204</v>
      </c>
      <c r="O255" s="88" t="s">
        <v>1027</v>
      </c>
      <c r="P255" s="88" t="s">
        <v>1028</v>
      </c>
    </row>
    <row r="256" spans="1:16" x14ac:dyDescent="0.2">
      <c r="A256" s="26" t="str">
        <f t="shared" si="18"/>
        <v>BAVM 231 </v>
      </c>
      <c r="B256" s="3" t="str">
        <f t="shared" si="19"/>
        <v>I</v>
      </c>
      <c r="C256" s="26">
        <f t="shared" si="20"/>
        <v>55669.411399999997</v>
      </c>
      <c r="D256" t="str">
        <f t="shared" si="21"/>
        <v>vis</v>
      </c>
      <c r="E256">
        <f>VLOOKUP(C256,'Active 1'!C$21:E$960,3,FALSE)</f>
        <v>7772.9116761568139</v>
      </c>
      <c r="F256" s="3" t="s">
        <v>204</v>
      </c>
      <c r="G256" t="str">
        <f t="shared" si="22"/>
        <v>55669.4114</v>
      </c>
      <c r="H256" s="26">
        <f t="shared" si="23"/>
        <v>7773</v>
      </c>
      <c r="I256" s="86" t="s">
        <v>1029</v>
      </c>
      <c r="J256" s="87" t="s">
        <v>1030</v>
      </c>
      <c r="K256" s="86">
        <v>7773</v>
      </c>
      <c r="L256" s="86" t="s">
        <v>1031</v>
      </c>
      <c r="M256" s="87" t="s">
        <v>922</v>
      </c>
      <c r="N256" s="87">
        <v>0</v>
      </c>
      <c r="O256" s="88" t="s">
        <v>1022</v>
      </c>
      <c r="P256" s="89" t="s">
        <v>1023</v>
      </c>
    </row>
    <row r="257" spans="1:16" x14ac:dyDescent="0.2">
      <c r="A257" s="26" t="str">
        <f t="shared" si="18"/>
        <v> JAAVSO 40;975 </v>
      </c>
      <c r="B257" s="3" t="str">
        <f t="shared" si="19"/>
        <v>I</v>
      </c>
      <c r="C257" s="26">
        <f t="shared" si="20"/>
        <v>55907.760900000001</v>
      </c>
      <c r="D257" t="str">
        <f t="shared" si="21"/>
        <v>vis</v>
      </c>
      <c r="E257">
        <f>VLOOKUP(C257,'Active 1'!C$21:E$960,3,FALSE)</f>
        <v>7967.9093036193481</v>
      </c>
      <c r="F257" s="3" t="s">
        <v>204</v>
      </c>
      <c r="G257" t="str">
        <f t="shared" si="22"/>
        <v>55907.7609</v>
      </c>
      <c r="H257" s="26">
        <f t="shared" si="23"/>
        <v>7968</v>
      </c>
      <c r="I257" s="86" t="s">
        <v>1032</v>
      </c>
      <c r="J257" s="87" t="s">
        <v>1033</v>
      </c>
      <c r="K257" s="86">
        <v>7968</v>
      </c>
      <c r="L257" s="86" t="s">
        <v>1034</v>
      </c>
      <c r="M257" s="87" t="s">
        <v>922</v>
      </c>
      <c r="N257" s="87" t="s">
        <v>204</v>
      </c>
      <c r="O257" s="88" t="s">
        <v>354</v>
      </c>
      <c r="P257" s="88" t="s">
        <v>1028</v>
      </c>
    </row>
    <row r="258" spans="1:16" x14ac:dyDescent="0.2">
      <c r="A258" s="26" t="str">
        <f t="shared" si="18"/>
        <v>IBVS 6029 </v>
      </c>
      <c r="B258" s="3" t="str">
        <f t="shared" si="19"/>
        <v>I</v>
      </c>
      <c r="C258" s="26">
        <f t="shared" si="20"/>
        <v>55946.8753</v>
      </c>
      <c r="D258" t="str">
        <f t="shared" si="21"/>
        <v>vis</v>
      </c>
      <c r="E258">
        <f>VLOOKUP(C258,'Active 1'!C$21:E$960,3,FALSE)</f>
        <v>7999.9094345179656</v>
      </c>
      <c r="F258" s="3" t="s">
        <v>204</v>
      </c>
      <c r="G258" t="str">
        <f t="shared" si="22"/>
        <v>55946.8753</v>
      </c>
      <c r="H258" s="26">
        <f t="shared" si="23"/>
        <v>8000</v>
      </c>
      <c r="I258" s="86" t="s">
        <v>1035</v>
      </c>
      <c r="J258" s="87" t="s">
        <v>1036</v>
      </c>
      <c r="K258" s="86">
        <v>8000</v>
      </c>
      <c r="L258" s="86" t="s">
        <v>1037</v>
      </c>
      <c r="M258" s="87" t="s">
        <v>922</v>
      </c>
      <c r="N258" s="87" t="s">
        <v>204</v>
      </c>
      <c r="O258" s="88" t="s">
        <v>271</v>
      </c>
      <c r="P258" s="89" t="s">
        <v>1038</v>
      </c>
    </row>
    <row r="259" spans="1:16" x14ac:dyDescent="0.2">
      <c r="A259" s="26" t="str">
        <f t="shared" si="18"/>
        <v>IBVS 6063 </v>
      </c>
      <c r="B259" s="3" t="str">
        <f t="shared" si="19"/>
        <v>I</v>
      </c>
      <c r="C259" s="26">
        <f t="shared" si="20"/>
        <v>56309.899599999997</v>
      </c>
      <c r="D259" t="str">
        <f t="shared" si="21"/>
        <v>vis</v>
      </c>
      <c r="E259">
        <f>VLOOKUP(C259,'Active 1'!C$21:E$960,3,FALSE)</f>
        <v>8296.9055566463758</v>
      </c>
      <c r="F259" s="3" t="s">
        <v>204</v>
      </c>
      <c r="G259" t="str">
        <f t="shared" si="22"/>
        <v>56309.8996</v>
      </c>
      <c r="H259" s="26">
        <f t="shared" si="23"/>
        <v>8297</v>
      </c>
      <c r="I259" s="86" t="s">
        <v>1039</v>
      </c>
      <c r="J259" s="87" t="s">
        <v>1040</v>
      </c>
      <c r="K259" s="86">
        <v>8297</v>
      </c>
      <c r="L259" s="86" t="s">
        <v>1041</v>
      </c>
      <c r="M259" s="87" t="s">
        <v>922</v>
      </c>
      <c r="N259" s="87" t="s">
        <v>204</v>
      </c>
      <c r="O259" s="88" t="s">
        <v>271</v>
      </c>
      <c r="P259" s="89" t="s">
        <v>1042</v>
      </c>
    </row>
    <row r="260" spans="1:16" x14ac:dyDescent="0.2">
      <c r="A260" s="26" t="str">
        <f t="shared" si="18"/>
        <v>BAVM 238 </v>
      </c>
      <c r="B260" s="3" t="str">
        <f t="shared" si="19"/>
        <v>II</v>
      </c>
      <c r="C260" s="26">
        <f t="shared" si="20"/>
        <v>56706.533499999998</v>
      </c>
      <c r="D260" t="str">
        <f t="shared" si="21"/>
        <v>vis</v>
      </c>
      <c r="E260">
        <f>VLOOKUP(C260,'Active 1'!C$21:E$960,3,FALSE)</f>
        <v>8621.3982426860384</v>
      </c>
      <c r="F260" s="3" t="s">
        <v>204</v>
      </c>
      <c r="G260" t="str">
        <f t="shared" si="22"/>
        <v>56706.5335</v>
      </c>
      <c r="H260" s="26">
        <f t="shared" si="23"/>
        <v>8621.5</v>
      </c>
      <c r="I260" s="86" t="s">
        <v>1043</v>
      </c>
      <c r="J260" s="87" t="s">
        <v>1044</v>
      </c>
      <c r="K260" s="86">
        <v>8621.5</v>
      </c>
      <c r="L260" s="86" t="s">
        <v>1045</v>
      </c>
      <c r="M260" s="87" t="s">
        <v>922</v>
      </c>
      <c r="N260" s="87">
        <v>0</v>
      </c>
      <c r="O260" s="88" t="s">
        <v>1046</v>
      </c>
      <c r="P260" s="89" t="s">
        <v>1047</v>
      </c>
    </row>
    <row r="261" spans="1:16" x14ac:dyDescent="0.2">
      <c r="A261" s="26" t="str">
        <f t="shared" si="18"/>
        <v>BAVM 238 </v>
      </c>
      <c r="B261" s="3" t="str">
        <f t="shared" si="19"/>
        <v>II</v>
      </c>
      <c r="C261" s="26">
        <f t="shared" si="20"/>
        <v>56711.428800000002</v>
      </c>
      <c r="D261" t="str">
        <f t="shared" si="21"/>
        <v>vis</v>
      </c>
      <c r="E261">
        <f>VLOOKUP(C261,'Active 1'!C$21:E$960,3,FALSE)</f>
        <v>8625.4031677465809</v>
      </c>
      <c r="F261" s="3" t="s">
        <v>204</v>
      </c>
      <c r="G261" t="str">
        <f t="shared" si="22"/>
        <v>56711.4288</v>
      </c>
      <c r="H261" s="26">
        <f t="shared" si="23"/>
        <v>8625.5</v>
      </c>
      <c r="I261" s="86" t="s">
        <v>1048</v>
      </c>
      <c r="J261" s="87" t="s">
        <v>1049</v>
      </c>
      <c r="K261" s="86">
        <v>8625.5</v>
      </c>
      <c r="L261" s="86" t="s">
        <v>1050</v>
      </c>
      <c r="M261" s="87" t="s">
        <v>922</v>
      </c>
      <c r="N261" s="87">
        <v>0</v>
      </c>
      <c r="O261" s="88" t="s">
        <v>1046</v>
      </c>
      <c r="P261" s="89" t="s">
        <v>1047</v>
      </c>
    </row>
    <row r="262" spans="1:16" x14ac:dyDescent="0.2">
      <c r="A262" s="26" t="str">
        <f t="shared" si="18"/>
        <v>BAVM 238 </v>
      </c>
      <c r="B262" s="3" t="str">
        <f t="shared" si="19"/>
        <v>I</v>
      </c>
      <c r="C262" s="26">
        <f t="shared" si="20"/>
        <v>56714.48</v>
      </c>
      <c r="D262" t="str">
        <f t="shared" si="21"/>
        <v>vis</v>
      </c>
      <c r="E262">
        <f>VLOOKUP(C262,'Active 1'!C$21:E$960,3,FALSE)</f>
        <v>8627.899404411286</v>
      </c>
      <c r="F262" s="3" t="s">
        <v>204</v>
      </c>
      <c r="G262" t="str">
        <f t="shared" si="22"/>
        <v>56714.4800</v>
      </c>
      <c r="H262" s="26">
        <f t="shared" si="23"/>
        <v>8628</v>
      </c>
      <c r="I262" s="86" t="s">
        <v>1051</v>
      </c>
      <c r="J262" s="87" t="s">
        <v>1052</v>
      </c>
      <c r="K262" s="86">
        <v>8628</v>
      </c>
      <c r="L262" s="86" t="s">
        <v>1053</v>
      </c>
      <c r="M262" s="87" t="s">
        <v>922</v>
      </c>
      <c r="N262" s="87">
        <v>0</v>
      </c>
      <c r="O262" s="88" t="s">
        <v>1046</v>
      </c>
      <c r="P262" s="89" t="s">
        <v>1047</v>
      </c>
    </row>
    <row r="263" spans="1:16" x14ac:dyDescent="0.2">
      <c r="A263" s="26" t="str">
        <f t="shared" si="18"/>
        <v> VB 7.72 </v>
      </c>
      <c r="B263" s="3" t="str">
        <f t="shared" si="19"/>
        <v>I</v>
      </c>
      <c r="C263" s="26">
        <f t="shared" si="20"/>
        <v>14995.821</v>
      </c>
      <c r="D263" t="str">
        <f t="shared" si="21"/>
        <v>vis</v>
      </c>
      <c r="E263">
        <f>VLOOKUP(C263,'Active 1'!C$21:E$960,3,FALSE)</f>
        <v>-25502.818410890763</v>
      </c>
      <c r="F263" s="3" t="s">
        <v>204</v>
      </c>
      <c r="G263" t="str">
        <f t="shared" si="22"/>
        <v>14995.821</v>
      </c>
      <c r="H263" s="26">
        <f t="shared" si="23"/>
        <v>-25503</v>
      </c>
      <c r="I263" s="86" t="s">
        <v>1054</v>
      </c>
      <c r="J263" s="87" t="s">
        <v>1055</v>
      </c>
      <c r="K263" s="86">
        <v>-25503</v>
      </c>
      <c r="L263" s="86" t="s">
        <v>1056</v>
      </c>
      <c r="M263" s="87" t="s">
        <v>1057</v>
      </c>
      <c r="N263" s="87"/>
      <c r="O263" s="88" t="s">
        <v>1058</v>
      </c>
      <c r="P263" s="88" t="s">
        <v>47</v>
      </c>
    </row>
    <row r="264" spans="1:16" x14ac:dyDescent="0.2">
      <c r="A264" s="26" t="str">
        <f t="shared" si="18"/>
        <v> VB 7.72 </v>
      </c>
      <c r="B264" s="3" t="str">
        <f t="shared" si="19"/>
        <v>I</v>
      </c>
      <c r="C264" s="26">
        <f t="shared" si="20"/>
        <v>15462.724</v>
      </c>
      <c r="D264" t="str">
        <f t="shared" si="21"/>
        <v>vis</v>
      </c>
      <c r="E264">
        <f>VLOOKUP(C264,'Active 1'!C$21:E$960,3,FALSE)</f>
        <v>-25120.837423915174</v>
      </c>
      <c r="F264" s="3" t="s">
        <v>204</v>
      </c>
      <c r="G264" t="str">
        <f t="shared" si="22"/>
        <v>15462.724</v>
      </c>
      <c r="H264" s="26">
        <f t="shared" si="23"/>
        <v>-25121</v>
      </c>
      <c r="I264" s="86" t="s">
        <v>1059</v>
      </c>
      <c r="J264" s="87" t="s">
        <v>1060</v>
      </c>
      <c r="K264" s="86">
        <v>-25121</v>
      </c>
      <c r="L264" s="86" t="s">
        <v>1061</v>
      </c>
      <c r="M264" s="87" t="s">
        <v>1057</v>
      </c>
      <c r="N264" s="87"/>
      <c r="O264" s="88" t="s">
        <v>1058</v>
      </c>
      <c r="P264" s="88" t="s">
        <v>47</v>
      </c>
    </row>
    <row r="265" spans="1:16" x14ac:dyDescent="0.2">
      <c r="A265" s="26" t="str">
        <f t="shared" si="18"/>
        <v> VB 7.72 </v>
      </c>
      <c r="B265" s="3" t="str">
        <f t="shared" si="19"/>
        <v>I</v>
      </c>
      <c r="C265" s="26">
        <f t="shared" si="20"/>
        <v>16051.96</v>
      </c>
      <c r="D265" t="str">
        <f t="shared" si="21"/>
        <v>vis</v>
      </c>
      <c r="E265">
        <f>VLOOKUP(C265,'Active 1'!C$21:E$960,3,FALSE)</f>
        <v>-24638.773807186331</v>
      </c>
      <c r="F265" s="3" t="s">
        <v>204</v>
      </c>
      <c r="G265" t="str">
        <f t="shared" si="22"/>
        <v>16051.960</v>
      </c>
      <c r="H265" s="26">
        <f t="shared" si="23"/>
        <v>-24639</v>
      </c>
      <c r="I265" s="86" t="s">
        <v>1062</v>
      </c>
      <c r="J265" s="87" t="s">
        <v>1063</v>
      </c>
      <c r="K265" s="86">
        <v>-24639</v>
      </c>
      <c r="L265" s="86" t="s">
        <v>1064</v>
      </c>
      <c r="M265" s="87" t="s">
        <v>1057</v>
      </c>
      <c r="N265" s="87"/>
      <c r="O265" s="88" t="s">
        <v>1058</v>
      </c>
      <c r="P265" s="88" t="s">
        <v>47</v>
      </c>
    </row>
    <row r="266" spans="1:16" x14ac:dyDescent="0.2">
      <c r="A266" s="26" t="str">
        <f t="shared" si="18"/>
        <v> VB 7.72 </v>
      </c>
      <c r="B266" s="3" t="str">
        <f t="shared" si="19"/>
        <v>I</v>
      </c>
      <c r="C266" s="26">
        <f t="shared" si="20"/>
        <v>16226.655000000001</v>
      </c>
      <c r="D266" t="str">
        <f t="shared" si="21"/>
        <v>vis</v>
      </c>
      <c r="E266">
        <f>VLOOKUP(C266,'Active 1'!C$21:E$960,3,FALSE)</f>
        <v>-24495.852968126186</v>
      </c>
      <c r="F266" s="3" t="s">
        <v>204</v>
      </c>
      <c r="G266" t="str">
        <f t="shared" si="22"/>
        <v>16226.655</v>
      </c>
      <c r="H266" s="26">
        <f t="shared" si="23"/>
        <v>-24496</v>
      </c>
      <c r="I266" s="86" t="s">
        <v>1065</v>
      </c>
      <c r="J266" s="87" t="s">
        <v>1066</v>
      </c>
      <c r="K266" s="86">
        <v>-24496</v>
      </c>
      <c r="L266" s="86" t="s">
        <v>1067</v>
      </c>
      <c r="M266" s="87" t="s">
        <v>1057</v>
      </c>
      <c r="N266" s="87"/>
      <c r="O266" s="88" t="s">
        <v>1058</v>
      </c>
      <c r="P266" s="88" t="s">
        <v>47</v>
      </c>
    </row>
    <row r="267" spans="1:16" x14ac:dyDescent="0.2">
      <c r="A267" s="26" t="str">
        <f t="shared" ref="A267:A330" si="24">P267</f>
        <v> VB 7.72 </v>
      </c>
      <c r="B267" s="3" t="str">
        <f t="shared" ref="B267:B330" si="25">IF(H267=INT(H267),"I","II")</f>
        <v>I</v>
      </c>
      <c r="C267" s="26">
        <f t="shared" ref="C267:C330" si="26">1*G267</f>
        <v>16447.882000000001</v>
      </c>
      <c r="D267" t="str">
        <f t="shared" ref="D267:D330" si="27">VLOOKUP(F267,I$1:J$5,2,FALSE)</f>
        <v>vis</v>
      </c>
      <c r="E267">
        <f>VLOOKUP(C267,'Active 1'!C$21:E$960,3,FALSE)</f>
        <v>-24314.863538189667</v>
      </c>
      <c r="F267" s="3" t="s">
        <v>204</v>
      </c>
      <c r="G267" t="str">
        <f t="shared" ref="G267:G330" si="28">MID(I267,3,LEN(I267)-3)</f>
        <v>16447.882</v>
      </c>
      <c r="H267" s="26">
        <f t="shared" ref="H267:H330" si="29">1*K267</f>
        <v>-24315</v>
      </c>
      <c r="I267" s="86" t="s">
        <v>1068</v>
      </c>
      <c r="J267" s="87" t="s">
        <v>1069</v>
      </c>
      <c r="K267" s="86">
        <v>-24315</v>
      </c>
      <c r="L267" s="86" t="s">
        <v>1070</v>
      </c>
      <c r="M267" s="87" t="s">
        <v>1057</v>
      </c>
      <c r="N267" s="87"/>
      <c r="O267" s="88" t="s">
        <v>1058</v>
      </c>
      <c r="P267" s="88" t="s">
        <v>47</v>
      </c>
    </row>
    <row r="268" spans="1:16" x14ac:dyDescent="0.2">
      <c r="A268" s="26" t="str">
        <f t="shared" si="24"/>
        <v> VB 7.72 </v>
      </c>
      <c r="B268" s="3" t="str">
        <f t="shared" si="25"/>
        <v>I</v>
      </c>
      <c r="C268" s="26">
        <f t="shared" si="26"/>
        <v>16583.589</v>
      </c>
      <c r="D268" t="str">
        <f t="shared" si="27"/>
        <v>vis</v>
      </c>
      <c r="E268">
        <f>VLOOKUP(C268,'Active 1'!C$21:E$960,3,FALSE)</f>
        <v>-24203.839420119115</v>
      </c>
      <c r="F268" s="3" t="s">
        <v>204</v>
      </c>
      <c r="G268" t="str">
        <f t="shared" si="28"/>
        <v>16583.589</v>
      </c>
      <c r="H268" s="26">
        <f t="shared" si="29"/>
        <v>-24204</v>
      </c>
      <c r="I268" s="86" t="s">
        <v>1071</v>
      </c>
      <c r="J268" s="87" t="s">
        <v>1072</v>
      </c>
      <c r="K268" s="86">
        <v>-24204</v>
      </c>
      <c r="L268" s="86" t="s">
        <v>1073</v>
      </c>
      <c r="M268" s="87" t="s">
        <v>1057</v>
      </c>
      <c r="N268" s="87"/>
      <c r="O268" s="88" t="s">
        <v>1058</v>
      </c>
      <c r="P268" s="88" t="s">
        <v>47</v>
      </c>
    </row>
    <row r="269" spans="1:16" x14ac:dyDescent="0.2">
      <c r="A269" s="26" t="str">
        <f t="shared" si="24"/>
        <v> VB 7.72 </v>
      </c>
      <c r="B269" s="3" t="str">
        <f t="shared" si="25"/>
        <v>I</v>
      </c>
      <c r="C269" s="26">
        <f t="shared" si="26"/>
        <v>17683.633000000002</v>
      </c>
      <c r="D269" t="str">
        <f t="shared" si="27"/>
        <v>vis</v>
      </c>
      <c r="E269">
        <f>VLOOKUP(C269,'Active 1'!C$21:E$960,3,FALSE)</f>
        <v>-23303.875417239346</v>
      </c>
      <c r="F269" s="3" t="s">
        <v>204</v>
      </c>
      <c r="G269" t="str">
        <f t="shared" si="28"/>
        <v>17683.633</v>
      </c>
      <c r="H269" s="26">
        <f t="shared" si="29"/>
        <v>-23304</v>
      </c>
      <c r="I269" s="86" t="s">
        <v>1074</v>
      </c>
      <c r="J269" s="87" t="s">
        <v>1075</v>
      </c>
      <c r="K269" s="86">
        <v>-23304</v>
      </c>
      <c r="L269" s="86" t="s">
        <v>1076</v>
      </c>
      <c r="M269" s="87" t="s">
        <v>1057</v>
      </c>
      <c r="N269" s="87"/>
      <c r="O269" s="88" t="s">
        <v>1058</v>
      </c>
      <c r="P269" s="88" t="s">
        <v>47</v>
      </c>
    </row>
    <row r="270" spans="1:16" x14ac:dyDescent="0.2">
      <c r="A270" s="26" t="str">
        <f t="shared" si="24"/>
        <v> VB 7.72 </v>
      </c>
      <c r="B270" s="3" t="str">
        <f t="shared" si="25"/>
        <v>I</v>
      </c>
      <c r="C270" s="26">
        <f t="shared" si="26"/>
        <v>18073.572</v>
      </c>
      <c r="D270" t="str">
        <f t="shared" si="27"/>
        <v>vis</v>
      </c>
      <c r="E270">
        <f>VLOOKUP(C270,'Active 1'!C$21:E$960,3,FALSE)</f>
        <v>-22984.859938477646</v>
      </c>
      <c r="F270" s="3" t="s">
        <v>204</v>
      </c>
      <c r="G270" t="str">
        <f t="shared" si="28"/>
        <v>18073.572</v>
      </c>
      <c r="H270" s="26">
        <f t="shared" si="29"/>
        <v>-22985</v>
      </c>
      <c r="I270" s="86" t="s">
        <v>1077</v>
      </c>
      <c r="J270" s="87" t="s">
        <v>1078</v>
      </c>
      <c r="K270" s="86">
        <v>-22985</v>
      </c>
      <c r="L270" s="86" t="s">
        <v>1079</v>
      </c>
      <c r="M270" s="87" t="s">
        <v>1057</v>
      </c>
      <c r="N270" s="87"/>
      <c r="O270" s="88" t="s">
        <v>1058</v>
      </c>
      <c r="P270" s="88" t="s">
        <v>47</v>
      </c>
    </row>
    <row r="271" spans="1:16" x14ac:dyDescent="0.2">
      <c r="A271" s="26" t="str">
        <f t="shared" si="24"/>
        <v> VB 7.72 </v>
      </c>
      <c r="B271" s="3" t="str">
        <f t="shared" si="25"/>
        <v>I</v>
      </c>
      <c r="C271" s="26">
        <f t="shared" si="26"/>
        <v>18409.734</v>
      </c>
      <c r="D271" t="str">
        <f t="shared" si="27"/>
        <v>vis</v>
      </c>
      <c r="E271">
        <f>VLOOKUP(C271,'Active 1'!C$21:E$960,3,FALSE)</f>
        <v>-22709.840303684796</v>
      </c>
      <c r="F271" s="3" t="s">
        <v>204</v>
      </c>
      <c r="G271" t="str">
        <f t="shared" si="28"/>
        <v>18409.734</v>
      </c>
      <c r="H271" s="26">
        <f t="shared" si="29"/>
        <v>-22710</v>
      </c>
      <c r="I271" s="86" t="s">
        <v>1080</v>
      </c>
      <c r="J271" s="87" t="s">
        <v>1081</v>
      </c>
      <c r="K271" s="86">
        <v>-22710</v>
      </c>
      <c r="L271" s="86" t="s">
        <v>1082</v>
      </c>
      <c r="M271" s="87" t="s">
        <v>1057</v>
      </c>
      <c r="N271" s="87"/>
      <c r="O271" s="88" t="s">
        <v>1058</v>
      </c>
      <c r="P271" s="88" t="s">
        <v>47</v>
      </c>
    </row>
    <row r="272" spans="1:16" x14ac:dyDescent="0.2">
      <c r="A272" s="26" t="str">
        <f t="shared" si="24"/>
        <v> VB 7.72 </v>
      </c>
      <c r="B272" s="3" t="str">
        <f t="shared" si="25"/>
        <v>I</v>
      </c>
      <c r="C272" s="26">
        <f t="shared" si="26"/>
        <v>18679.932000000001</v>
      </c>
      <c r="D272" t="str">
        <f t="shared" si="27"/>
        <v>vis</v>
      </c>
      <c r="E272">
        <f>VLOOKUP(C272,'Active 1'!C$21:E$960,3,FALSE)</f>
        <v>-22488.786897048234</v>
      </c>
      <c r="F272" s="3" t="s">
        <v>204</v>
      </c>
      <c r="G272" t="str">
        <f t="shared" si="28"/>
        <v>18679.932</v>
      </c>
      <c r="H272" s="26">
        <f t="shared" si="29"/>
        <v>-22489</v>
      </c>
      <c r="I272" s="86" t="s">
        <v>1083</v>
      </c>
      <c r="J272" s="87" t="s">
        <v>1084</v>
      </c>
      <c r="K272" s="86">
        <v>-22489</v>
      </c>
      <c r="L272" s="86" t="s">
        <v>1085</v>
      </c>
      <c r="M272" s="87" t="s">
        <v>1057</v>
      </c>
      <c r="N272" s="87"/>
      <c r="O272" s="88" t="s">
        <v>1058</v>
      </c>
      <c r="P272" s="88" t="s">
        <v>47</v>
      </c>
    </row>
    <row r="273" spans="1:16" x14ac:dyDescent="0.2">
      <c r="A273" s="26" t="str">
        <f t="shared" si="24"/>
        <v> VB 7.72 </v>
      </c>
      <c r="B273" s="3" t="str">
        <f t="shared" si="25"/>
        <v>I</v>
      </c>
      <c r="C273" s="26">
        <f t="shared" si="26"/>
        <v>19036.809000000001</v>
      </c>
      <c r="D273" t="str">
        <f t="shared" si="27"/>
        <v>vis</v>
      </c>
      <c r="E273">
        <f>VLOOKUP(C273,'Active 1'!C$21:E$960,3,FALSE)</f>
        <v>-22196.819981674191</v>
      </c>
      <c r="F273" s="3" t="s">
        <v>204</v>
      </c>
      <c r="G273" t="str">
        <f t="shared" si="28"/>
        <v>19036.809</v>
      </c>
      <c r="H273" s="26">
        <f t="shared" si="29"/>
        <v>-22197</v>
      </c>
      <c r="I273" s="86" t="s">
        <v>1086</v>
      </c>
      <c r="J273" s="87" t="s">
        <v>1087</v>
      </c>
      <c r="K273" s="86">
        <v>-22197</v>
      </c>
      <c r="L273" s="86" t="s">
        <v>1088</v>
      </c>
      <c r="M273" s="87" t="s">
        <v>1057</v>
      </c>
      <c r="N273" s="87"/>
      <c r="O273" s="88" t="s">
        <v>1058</v>
      </c>
      <c r="P273" s="88" t="s">
        <v>47</v>
      </c>
    </row>
    <row r="274" spans="1:16" x14ac:dyDescent="0.2">
      <c r="A274" s="26" t="str">
        <f t="shared" si="24"/>
        <v> VB 7.72 </v>
      </c>
      <c r="B274" s="3" t="str">
        <f t="shared" si="25"/>
        <v>I</v>
      </c>
      <c r="C274" s="26">
        <f t="shared" si="26"/>
        <v>19317.873</v>
      </c>
      <c r="D274" t="str">
        <f t="shared" si="27"/>
        <v>vis</v>
      </c>
      <c r="E274">
        <f>VLOOKUP(C274,'Active 1'!C$21:E$960,3,FALSE)</f>
        <v>-21966.876922573465</v>
      </c>
      <c r="F274" s="3" t="s">
        <v>204</v>
      </c>
      <c r="G274" t="str">
        <f t="shared" si="28"/>
        <v>19317.873</v>
      </c>
      <c r="H274" s="26">
        <f t="shared" si="29"/>
        <v>-21967</v>
      </c>
      <c r="I274" s="86" t="s">
        <v>1089</v>
      </c>
      <c r="J274" s="87" t="s">
        <v>1090</v>
      </c>
      <c r="K274" s="86">
        <v>-21967</v>
      </c>
      <c r="L274" s="86" t="s">
        <v>1091</v>
      </c>
      <c r="M274" s="87" t="s">
        <v>1057</v>
      </c>
      <c r="N274" s="87"/>
      <c r="O274" s="88" t="s">
        <v>1058</v>
      </c>
      <c r="P274" s="88" t="s">
        <v>47</v>
      </c>
    </row>
    <row r="275" spans="1:16" x14ac:dyDescent="0.2">
      <c r="A275" s="26" t="str">
        <f t="shared" si="24"/>
        <v> VB 7.72 </v>
      </c>
      <c r="B275" s="3" t="str">
        <f t="shared" si="25"/>
        <v>I</v>
      </c>
      <c r="C275" s="26">
        <f t="shared" si="26"/>
        <v>19492.617999999999</v>
      </c>
      <c r="D275" t="str">
        <f t="shared" si="27"/>
        <v>vis</v>
      </c>
      <c r="E275">
        <f>VLOOKUP(C275,'Active 1'!C$21:E$960,3,FALSE)</f>
        <v>-21823.915177694875</v>
      </c>
      <c r="F275" s="3" t="s">
        <v>204</v>
      </c>
      <c r="G275" t="str">
        <f t="shared" si="28"/>
        <v>19492.618</v>
      </c>
      <c r="H275" s="26">
        <f t="shared" si="29"/>
        <v>-21824</v>
      </c>
      <c r="I275" s="86" t="s">
        <v>1092</v>
      </c>
      <c r="J275" s="87" t="s">
        <v>1093</v>
      </c>
      <c r="K275" s="86">
        <v>-21824</v>
      </c>
      <c r="L275" s="86" t="s">
        <v>1094</v>
      </c>
      <c r="M275" s="87" t="s">
        <v>1057</v>
      </c>
      <c r="N275" s="87"/>
      <c r="O275" s="88" t="s">
        <v>1058</v>
      </c>
      <c r="P275" s="88" t="s">
        <v>47</v>
      </c>
    </row>
    <row r="276" spans="1:16" x14ac:dyDescent="0.2">
      <c r="A276" s="26" t="str">
        <f t="shared" si="24"/>
        <v> VB 7.72 </v>
      </c>
      <c r="B276" s="3" t="str">
        <f t="shared" si="25"/>
        <v>I</v>
      </c>
      <c r="C276" s="26">
        <f t="shared" si="26"/>
        <v>19497.565999999999</v>
      </c>
      <c r="D276" t="str">
        <f t="shared" si="27"/>
        <v>vis</v>
      </c>
      <c r="E276">
        <f>VLOOKUP(C276,'Active 1'!C$21:E$960,3,FALSE)</f>
        <v>-21819.867137901696</v>
      </c>
      <c r="F276" s="3" t="s">
        <v>204</v>
      </c>
      <c r="G276" t="str">
        <f t="shared" si="28"/>
        <v>19497.566</v>
      </c>
      <c r="H276" s="26">
        <f t="shared" si="29"/>
        <v>-21820</v>
      </c>
      <c r="I276" s="86" t="s">
        <v>1095</v>
      </c>
      <c r="J276" s="87" t="s">
        <v>1096</v>
      </c>
      <c r="K276" s="86">
        <v>-21820</v>
      </c>
      <c r="L276" s="86" t="s">
        <v>1097</v>
      </c>
      <c r="M276" s="87" t="s">
        <v>1057</v>
      </c>
      <c r="N276" s="87"/>
      <c r="O276" s="88" t="s">
        <v>1058</v>
      </c>
      <c r="P276" s="88" t="s">
        <v>47</v>
      </c>
    </row>
    <row r="277" spans="1:16" x14ac:dyDescent="0.2">
      <c r="A277" s="26" t="str">
        <f t="shared" si="24"/>
        <v> VB 7.72 </v>
      </c>
      <c r="B277" s="3" t="str">
        <f t="shared" si="25"/>
        <v>I</v>
      </c>
      <c r="C277" s="26">
        <f t="shared" si="26"/>
        <v>19497.588</v>
      </c>
      <c r="D277" t="str">
        <f t="shared" si="27"/>
        <v>vis</v>
      </c>
      <c r="E277">
        <f>VLOOKUP(C277,'Active 1'!C$21:E$960,3,FALSE)</f>
        <v>-21819.849139341579</v>
      </c>
      <c r="F277" s="3" t="s">
        <v>204</v>
      </c>
      <c r="G277" t="str">
        <f t="shared" si="28"/>
        <v>19497.588</v>
      </c>
      <c r="H277" s="26">
        <f t="shared" si="29"/>
        <v>-21820</v>
      </c>
      <c r="I277" s="86" t="s">
        <v>1098</v>
      </c>
      <c r="J277" s="87" t="s">
        <v>1099</v>
      </c>
      <c r="K277" s="86">
        <v>-21820</v>
      </c>
      <c r="L277" s="86" t="s">
        <v>1100</v>
      </c>
      <c r="M277" s="87" t="s">
        <v>1057</v>
      </c>
      <c r="N277" s="87"/>
      <c r="O277" s="88" t="s">
        <v>1058</v>
      </c>
      <c r="P277" s="88" t="s">
        <v>47</v>
      </c>
    </row>
    <row r="278" spans="1:16" x14ac:dyDescent="0.2">
      <c r="A278" s="26" t="str">
        <f t="shared" si="24"/>
        <v> VB 7.72 </v>
      </c>
      <c r="B278" s="3" t="str">
        <f t="shared" si="25"/>
        <v>I</v>
      </c>
      <c r="C278" s="26">
        <f t="shared" si="26"/>
        <v>19513.523000000001</v>
      </c>
      <c r="D278" t="str">
        <f t="shared" si="27"/>
        <v>vis</v>
      </c>
      <c r="E278">
        <f>VLOOKUP(C278,'Active 1'!C$21:E$960,3,FALSE)</f>
        <v>-21806.812455003597</v>
      </c>
      <c r="F278" s="3" t="s">
        <v>204</v>
      </c>
      <c r="G278" t="str">
        <f t="shared" si="28"/>
        <v>19513.523</v>
      </c>
      <c r="H278" s="26">
        <f t="shared" si="29"/>
        <v>-21807</v>
      </c>
      <c r="I278" s="86" t="s">
        <v>1101</v>
      </c>
      <c r="J278" s="87" t="s">
        <v>1102</v>
      </c>
      <c r="K278" s="86">
        <v>-21807</v>
      </c>
      <c r="L278" s="86" t="s">
        <v>1103</v>
      </c>
      <c r="M278" s="87" t="s">
        <v>1057</v>
      </c>
      <c r="N278" s="87"/>
      <c r="O278" s="88" t="s">
        <v>1058</v>
      </c>
      <c r="P278" s="88" t="s">
        <v>47</v>
      </c>
    </row>
    <row r="279" spans="1:16" x14ac:dyDescent="0.2">
      <c r="A279" s="26" t="str">
        <f t="shared" si="24"/>
        <v> VB 7.72 </v>
      </c>
      <c r="B279" s="3" t="str">
        <f t="shared" si="25"/>
        <v>I</v>
      </c>
      <c r="C279" s="26">
        <f t="shared" si="26"/>
        <v>19751.876</v>
      </c>
      <c r="D279" t="str">
        <f t="shared" si="27"/>
        <v>vis</v>
      </c>
      <c r="E279">
        <f>VLOOKUP(C279,'Active 1'!C$21:E$960,3,FALSE)</f>
        <v>-21611.811964133776</v>
      </c>
      <c r="F279" s="3" t="s">
        <v>204</v>
      </c>
      <c r="G279" t="str">
        <f t="shared" si="28"/>
        <v>19751.876</v>
      </c>
      <c r="H279" s="26">
        <f t="shared" si="29"/>
        <v>-21612</v>
      </c>
      <c r="I279" s="86" t="s">
        <v>1104</v>
      </c>
      <c r="J279" s="87" t="s">
        <v>1105</v>
      </c>
      <c r="K279" s="86">
        <v>-21612</v>
      </c>
      <c r="L279" s="86" t="s">
        <v>1106</v>
      </c>
      <c r="M279" s="87" t="s">
        <v>1057</v>
      </c>
      <c r="N279" s="87"/>
      <c r="O279" s="88" t="s">
        <v>1058</v>
      </c>
      <c r="P279" s="88" t="s">
        <v>47</v>
      </c>
    </row>
    <row r="280" spans="1:16" x14ac:dyDescent="0.2">
      <c r="A280" s="26" t="str">
        <f t="shared" si="24"/>
        <v> VB 7.72 </v>
      </c>
      <c r="B280" s="3" t="str">
        <f t="shared" si="25"/>
        <v>I</v>
      </c>
      <c r="C280" s="26">
        <f t="shared" si="26"/>
        <v>19794.653999999999</v>
      </c>
      <c r="D280" t="str">
        <f t="shared" si="27"/>
        <v>vis</v>
      </c>
      <c r="E280">
        <f>VLOOKUP(C280,'Active 1'!C$21:E$960,3,FALSE)</f>
        <v>-21576.814582106159</v>
      </c>
      <c r="F280" s="3" t="s">
        <v>204</v>
      </c>
      <c r="G280" t="str">
        <f t="shared" si="28"/>
        <v>19794.654</v>
      </c>
      <c r="H280" s="26">
        <f t="shared" si="29"/>
        <v>-21577</v>
      </c>
      <c r="I280" s="86" t="s">
        <v>1107</v>
      </c>
      <c r="J280" s="87" t="s">
        <v>1108</v>
      </c>
      <c r="K280" s="86">
        <v>-21577</v>
      </c>
      <c r="L280" s="86" t="s">
        <v>1109</v>
      </c>
      <c r="M280" s="87" t="s">
        <v>1057</v>
      </c>
      <c r="N280" s="87"/>
      <c r="O280" s="88" t="s">
        <v>1058</v>
      </c>
      <c r="P280" s="88" t="s">
        <v>47</v>
      </c>
    </row>
    <row r="281" spans="1:16" x14ac:dyDescent="0.2">
      <c r="A281" s="26" t="str">
        <f t="shared" si="24"/>
        <v> VB 7.72 </v>
      </c>
      <c r="B281" s="3" t="str">
        <f t="shared" si="25"/>
        <v>I</v>
      </c>
      <c r="C281" s="26">
        <f t="shared" si="26"/>
        <v>20439.915000000001</v>
      </c>
      <c r="D281" t="str">
        <f t="shared" si="27"/>
        <v>vis</v>
      </c>
      <c r="E281">
        <f>VLOOKUP(C281,'Active 1'!C$21:E$960,3,FALSE)</f>
        <v>-21048.915995811243</v>
      </c>
      <c r="F281" s="3" t="s">
        <v>204</v>
      </c>
      <c r="G281" t="str">
        <f t="shared" si="28"/>
        <v>20439.915</v>
      </c>
      <c r="H281" s="26">
        <f t="shared" si="29"/>
        <v>-21049</v>
      </c>
      <c r="I281" s="86" t="s">
        <v>1110</v>
      </c>
      <c r="J281" s="87" t="s">
        <v>1111</v>
      </c>
      <c r="K281" s="86">
        <v>-21049</v>
      </c>
      <c r="L281" s="86" t="s">
        <v>1112</v>
      </c>
      <c r="M281" s="87" t="s">
        <v>1057</v>
      </c>
      <c r="N281" s="87"/>
      <c r="O281" s="88" t="s">
        <v>1058</v>
      </c>
      <c r="P281" s="88" t="s">
        <v>47</v>
      </c>
    </row>
    <row r="282" spans="1:16" x14ac:dyDescent="0.2">
      <c r="A282" s="26" t="str">
        <f t="shared" si="24"/>
        <v> VB 7.72 </v>
      </c>
      <c r="B282" s="3" t="str">
        <f t="shared" si="25"/>
        <v>I</v>
      </c>
      <c r="C282" s="26">
        <f t="shared" si="26"/>
        <v>21142.894</v>
      </c>
      <c r="D282" t="str">
        <f t="shared" si="27"/>
        <v>vis</v>
      </c>
      <c r="E282">
        <f>VLOOKUP(C282,'Active 1'!C$21:E$960,3,FALSE)</f>
        <v>-20473.797368937754</v>
      </c>
      <c r="F282" s="3" t="s">
        <v>204</v>
      </c>
      <c r="G282" t="str">
        <f t="shared" si="28"/>
        <v>21142.894</v>
      </c>
      <c r="H282" s="26">
        <f t="shared" si="29"/>
        <v>-20474</v>
      </c>
      <c r="I282" s="86" t="s">
        <v>1113</v>
      </c>
      <c r="J282" s="87" t="s">
        <v>1114</v>
      </c>
      <c r="K282" s="86">
        <v>-20474</v>
      </c>
      <c r="L282" s="86" t="s">
        <v>1115</v>
      </c>
      <c r="M282" s="87" t="s">
        <v>1057</v>
      </c>
      <c r="N282" s="87"/>
      <c r="O282" s="88" t="s">
        <v>1058</v>
      </c>
      <c r="P282" s="88" t="s">
        <v>47</v>
      </c>
    </row>
    <row r="283" spans="1:16" x14ac:dyDescent="0.2">
      <c r="A283" s="26" t="str">
        <f t="shared" si="24"/>
        <v> VB 7.72 </v>
      </c>
      <c r="B283" s="3" t="str">
        <f t="shared" si="25"/>
        <v>I</v>
      </c>
      <c r="C283" s="26">
        <f t="shared" si="26"/>
        <v>21323.666000000001</v>
      </c>
      <c r="D283" t="str">
        <f t="shared" si="27"/>
        <v>vis</v>
      </c>
      <c r="E283">
        <f>VLOOKUP(C283,'Active 1'!C$21:E$960,3,FALSE)</f>
        <v>-20325.904836703969</v>
      </c>
      <c r="F283" s="3" t="s">
        <v>204</v>
      </c>
      <c r="G283" t="str">
        <f t="shared" si="28"/>
        <v>21323.666</v>
      </c>
      <c r="H283" s="26">
        <f t="shared" si="29"/>
        <v>-20326</v>
      </c>
      <c r="I283" s="86" t="s">
        <v>1116</v>
      </c>
      <c r="J283" s="87" t="s">
        <v>1117</v>
      </c>
      <c r="K283" s="86">
        <v>-20326</v>
      </c>
      <c r="L283" s="86" t="s">
        <v>1118</v>
      </c>
      <c r="M283" s="87" t="s">
        <v>1057</v>
      </c>
      <c r="N283" s="87"/>
      <c r="O283" s="88" t="s">
        <v>1058</v>
      </c>
      <c r="P283" s="88" t="s">
        <v>47</v>
      </c>
    </row>
    <row r="284" spans="1:16" x14ac:dyDescent="0.2">
      <c r="A284" s="26" t="str">
        <f t="shared" si="24"/>
        <v> VB 7.72 </v>
      </c>
      <c r="B284" s="3" t="str">
        <f t="shared" si="25"/>
        <v>I</v>
      </c>
      <c r="C284" s="26">
        <f t="shared" si="26"/>
        <v>21626.789000000001</v>
      </c>
      <c r="D284" t="str">
        <f t="shared" si="27"/>
        <v>vis</v>
      </c>
      <c r="E284">
        <f>VLOOKUP(C284,'Active 1'!C$21:E$960,3,FALSE)</f>
        <v>-20077.914948622289</v>
      </c>
      <c r="F284" s="3" t="s">
        <v>204</v>
      </c>
      <c r="G284" t="str">
        <f t="shared" si="28"/>
        <v>21626.789</v>
      </c>
      <c r="H284" s="26">
        <f t="shared" si="29"/>
        <v>-20078</v>
      </c>
      <c r="I284" s="86" t="s">
        <v>1119</v>
      </c>
      <c r="J284" s="87" t="s">
        <v>1120</v>
      </c>
      <c r="K284" s="86">
        <v>-20078</v>
      </c>
      <c r="L284" s="86" t="s">
        <v>1094</v>
      </c>
      <c r="M284" s="87" t="s">
        <v>1057</v>
      </c>
      <c r="N284" s="87"/>
      <c r="O284" s="88" t="s">
        <v>1058</v>
      </c>
      <c r="P284" s="88" t="s">
        <v>47</v>
      </c>
    </row>
    <row r="285" spans="1:16" x14ac:dyDescent="0.2">
      <c r="A285" s="26" t="str">
        <f t="shared" si="24"/>
        <v> VB 7.72 </v>
      </c>
      <c r="B285" s="3" t="str">
        <f t="shared" si="25"/>
        <v>I</v>
      </c>
      <c r="C285" s="26">
        <f t="shared" si="26"/>
        <v>22687.78</v>
      </c>
      <c r="D285" t="str">
        <f t="shared" si="27"/>
        <v>vis</v>
      </c>
      <c r="E285">
        <f>VLOOKUP(C285,'Active 1'!C$21:E$960,3,FALSE)</f>
        <v>-19209.900844296091</v>
      </c>
      <c r="F285" s="3" t="s">
        <v>204</v>
      </c>
      <c r="G285" t="str">
        <f t="shared" si="28"/>
        <v>22687.780</v>
      </c>
      <c r="H285" s="26">
        <f t="shared" si="29"/>
        <v>-19210</v>
      </c>
      <c r="I285" s="86" t="s">
        <v>1121</v>
      </c>
      <c r="J285" s="87" t="s">
        <v>1122</v>
      </c>
      <c r="K285" s="86">
        <v>-19210</v>
      </c>
      <c r="L285" s="86" t="s">
        <v>1123</v>
      </c>
      <c r="M285" s="87" t="s">
        <v>1057</v>
      </c>
      <c r="N285" s="87"/>
      <c r="O285" s="88" t="s">
        <v>1058</v>
      </c>
      <c r="P285" s="88" t="s">
        <v>47</v>
      </c>
    </row>
    <row r="286" spans="1:16" x14ac:dyDescent="0.2">
      <c r="A286" s="26" t="str">
        <f t="shared" si="24"/>
        <v> VB 7.72 </v>
      </c>
      <c r="B286" s="3" t="str">
        <f t="shared" si="25"/>
        <v>I</v>
      </c>
      <c r="C286" s="26">
        <f t="shared" si="26"/>
        <v>24908.796999999999</v>
      </c>
      <c r="D286" t="str">
        <f t="shared" si="27"/>
        <v>vis</v>
      </c>
      <c r="E286">
        <f>VLOOKUP(C286,'Active 1'!C$21:E$960,3,FALSE)</f>
        <v>-17392.850481052425</v>
      </c>
      <c r="F286" s="3" t="s">
        <v>204</v>
      </c>
      <c r="G286" t="str">
        <f t="shared" si="28"/>
        <v>24908.797</v>
      </c>
      <c r="H286" s="26">
        <f t="shared" si="29"/>
        <v>-17393</v>
      </c>
      <c r="I286" s="86" t="s">
        <v>1124</v>
      </c>
      <c r="J286" s="87" t="s">
        <v>1125</v>
      </c>
      <c r="K286" s="86">
        <v>-17393</v>
      </c>
      <c r="L286" s="86" t="s">
        <v>1126</v>
      </c>
      <c r="M286" s="87" t="s">
        <v>1057</v>
      </c>
      <c r="N286" s="87"/>
      <c r="O286" s="88" t="s">
        <v>1058</v>
      </c>
      <c r="P286" s="88" t="s">
        <v>47</v>
      </c>
    </row>
    <row r="287" spans="1:16" x14ac:dyDescent="0.2">
      <c r="A287" s="26" t="str">
        <f t="shared" si="24"/>
        <v> VB 7.72 </v>
      </c>
      <c r="B287" s="3" t="str">
        <f t="shared" si="25"/>
        <v>I</v>
      </c>
      <c r="C287" s="26">
        <f t="shared" si="26"/>
        <v>24919.728999999999</v>
      </c>
      <c r="D287" t="str">
        <f t="shared" si="27"/>
        <v>vis</v>
      </c>
      <c r="E287">
        <f>VLOOKUP(C287,'Active 1'!C$21:E$960,3,FALSE)</f>
        <v>-17383.906832907913</v>
      </c>
      <c r="F287" s="3" t="s">
        <v>204</v>
      </c>
      <c r="G287" t="str">
        <f t="shared" si="28"/>
        <v>24919.729</v>
      </c>
      <c r="H287" s="26">
        <f t="shared" si="29"/>
        <v>-17384</v>
      </c>
      <c r="I287" s="86" t="s">
        <v>1127</v>
      </c>
      <c r="J287" s="87" t="s">
        <v>1128</v>
      </c>
      <c r="K287" s="86">
        <v>-17384</v>
      </c>
      <c r="L287" s="86" t="s">
        <v>1129</v>
      </c>
      <c r="M287" s="87" t="s">
        <v>1057</v>
      </c>
      <c r="N287" s="87"/>
      <c r="O287" s="88" t="s">
        <v>1058</v>
      </c>
      <c r="P287" s="88" t="s">
        <v>47</v>
      </c>
    </row>
    <row r="288" spans="1:16" x14ac:dyDescent="0.2">
      <c r="A288" s="26" t="str">
        <f t="shared" si="24"/>
        <v> VB 7.72 </v>
      </c>
      <c r="B288" s="3" t="str">
        <f t="shared" si="25"/>
        <v>I</v>
      </c>
      <c r="C288" s="26">
        <f t="shared" si="26"/>
        <v>25672.626</v>
      </c>
      <c r="D288" t="str">
        <f t="shared" si="27"/>
        <v>vis</v>
      </c>
      <c r="E288">
        <f>VLOOKUP(C288,'Active 1'!C$21:E$960,3,FALSE)</f>
        <v>-16767.949473133056</v>
      </c>
      <c r="F288" s="3" t="s">
        <v>204</v>
      </c>
      <c r="G288" t="str">
        <f t="shared" si="28"/>
        <v>25672.626</v>
      </c>
      <c r="H288" s="26">
        <f t="shared" si="29"/>
        <v>-16768</v>
      </c>
      <c r="I288" s="86" t="s">
        <v>1130</v>
      </c>
      <c r="J288" s="87" t="s">
        <v>1131</v>
      </c>
      <c r="K288" s="86">
        <v>-16768</v>
      </c>
      <c r="L288" s="86" t="s">
        <v>1132</v>
      </c>
      <c r="M288" s="87" t="s">
        <v>1057</v>
      </c>
      <c r="N288" s="87"/>
      <c r="O288" s="88" t="s">
        <v>1058</v>
      </c>
      <c r="P288" s="88" t="s">
        <v>47</v>
      </c>
    </row>
    <row r="289" spans="1:16" x14ac:dyDescent="0.2">
      <c r="A289" s="26" t="str">
        <f t="shared" si="24"/>
        <v> VB 7.72 </v>
      </c>
      <c r="B289" s="3" t="str">
        <f t="shared" si="25"/>
        <v>I</v>
      </c>
      <c r="C289" s="26">
        <f t="shared" si="26"/>
        <v>25893.862000000001</v>
      </c>
      <c r="D289" t="str">
        <f t="shared" si="27"/>
        <v>vis</v>
      </c>
      <c r="E289">
        <f>VLOOKUP(C289,'Active 1'!C$21:E$960,3,FALSE)</f>
        <v>-16586.952680149221</v>
      </c>
      <c r="F289" s="3" t="s">
        <v>204</v>
      </c>
      <c r="G289" t="str">
        <f t="shared" si="28"/>
        <v>25893.862</v>
      </c>
      <c r="H289" s="26">
        <f t="shared" si="29"/>
        <v>-16587</v>
      </c>
      <c r="I289" s="86" t="s">
        <v>1133</v>
      </c>
      <c r="J289" s="87" t="s">
        <v>1134</v>
      </c>
      <c r="K289" s="86">
        <v>-16587</v>
      </c>
      <c r="L289" s="86" t="s">
        <v>1135</v>
      </c>
      <c r="M289" s="87" t="s">
        <v>1057</v>
      </c>
      <c r="N289" s="87"/>
      <c r="O289" s="88" t="s">
        <v>1058</v>
      </c>
      <c r="P289" s="88" t="s">
        <v>47</v>
      </c>
    </row>
    <row r="290" spans="1:16" x14ac:dyDescent="0.2">
      <c r="A290" s="26" t="str">
        <f t="shared" si="24"/>
        <v> VB 7.72 </v>
      </c>
      <c r="B290" s="3" t="str">
        <f t="shared" si="25"/>
        <v>I</v>
      </c>
      <c r="C290" s="26">
        <f t="shared" si="26"/>
        <v>25941.899000000001</v>
      </c>
      <c r="D290" t="str">
        <f t="shared" si="27"/>
        <v>vis</v>
      </c>
      <c r="E290">
        <f>VLOOKUP(C290,'Active 1'!C$21:E$960,3,FALSE)</f>
        <v>-16547.652824137702</v>
      </c>
      <c r="F290" s="3" t="s">
        <v>204</v>
      </c>
      <c r="G290" t="str">
        <f t="shared" si="28"/>
        <v>25941.899</v>
      </c>
      <c r="H290" s="26">
        <f t="shared" si="29"/>
        <v>-16548</v>
      </c>
      <c r="I290" s="86" t="s">
        <v>1136</v>
      </c>
      <c r="J290" s="87" t="s">
        <v>1137</v>
      </c>
      <c r="K290" s="86">
        <v>-16548</v>
      </c>
      <c r="L290" s="86" t="s">
        <v>1138</v>
      </c>
      <c r="M290" s="87" t="s">
        <v>1057</v>
      </c>
      <c r="N290" s="87"/>
      <c r="O290" s="88" t="s">
        <v>1058</v>
      </c>
      <c r="P290" s="88" t="s">
        <v>47</v>
      </c>
    </row>
    <row r="291" spans="1:16" x14ac:dyDescent="0.2">
      <c r="A291" s="26" t="str">
        <f t="shared" si="24"/>
        <v> VB 7.72 </v>
      </c>
      <c r="B291" s="3" t="str">
        <f t="shared" si="25"/>
        <v>I</v>
      </c>
      <c r="C291" s="26">
        <f t="shared" si="26"/>
        <v>25981.884999999998</v>
      </c>
      <c r="D291" t="str">
        <f t="shared" si="27"/>
        <v>vis</v>
      </c>
      <c r="E291">
        <f>VLOOKUP(C291,'Active 1'!C$21:E$960,3,FALSE)</f>
        <v>-16514.939623011978</v>
      </c>
      <c r="F291" s="3" t="s">
        <v>204</v>
      </c>
      <c r="G291" t="str">
        <f t="shared" si="28"/>
        <v>25981.885</v>
      </c>
      <c r="H291" s="26">
        <f t="shared" si="29"/>
        <v>-16515</v>
      </c>
      <c r="I291" s="86" t="s">
        <v>1139</v>
      </c>
      <c r="J291" s="87" t="s">
        <v>1140</v>
      </c>
      <c r="K291" s="86">
        <v>-16515</v>
      </c>
      <c r="L291" s="86" t="s">
        <v>1141</v>
      </c>
      <c r="M291" s="87" t="s">
        <v>1057</v>
      </c>
      <c r="N291" s="87"/>
      <c r="O291" s="88" t="s">
        <v>1058</v>
      </c>
      <c r="P291" s="88" t="s">
        <v>47</v>
      </c>
    </row>
    <row r="292" spans="1:16" x14ac:dyDescent="0.2">
      <c r="A292" s="26" t="str">
        <f t="shared" si="24"/>
        <v> VB 7.72 </v>
      </c>
      <c r="B292" s="3" t="str">
        <f t="shared" si="25"/>
        <v>I</v>
      </c>
      <c r="C292" s="26">
        <f t="shared" si="26"/>
        <v>26300.915000000001</v>
      </c>
      <c r="D292" t="str">
        <f t="shared" si="27"/>
        <v>vis</v>
      </c>
      <c r="E292">
        <f>VLOOKUP(C292,'Active 1'!C$21:E$960,3,FALSE)</f>
        <v>-16253.935957850643</v>
      </c>
      <c r="F292" s="3" t="s">
        <v>204</v>
      </c>
      <c r="G292" t="str">
        <f t="shared" si="28"/>
        <v>26300.915</v>
      </c>
      <c r="H292" s="26">
        <f t="shared" si="29"/>
        <v>-16254</v>
      </c>
      <c r="I292" s="86" t="s">
        <v>1142</v>
      </c>
      <c r="J292" s="87" t="s">
        <v>1143</v>
      </c>
      <c r="K292" s="86">
        <v>-16254</v>
      </c>
      <c r="L292" s="86" t="s">
        <v>1144</v>
      </c>
      <c r="M292" s="87" t="s">
        <v>1057</v>
      </c>
      <c r="N292" s="87"/>
      <c r="O292" s="88" t="s">
        <v>1058</v>
      </c>
      <c r="P292" s="88" t="s">
        <v>47</v>
      </c>
    </row>
    <row r="293" spans="1:16" x14ac:dyDescent="0.2">
      <c r="A293" s="26" t="str">
        <f t="shared" si="24"/>
        <v> VB 7.72 </v>
      </c>
      <c r="B293" s="3" t="str">
        <f t="shared" si="25"/>
        <v>I</v>
      </c>
      <c r="C293" s="26">
        <f t="shared" si="26"/>
        <v>26387.795999999998</v>
      </c>
      <c r="D293" t="str">
        <f t="shared" si="27"/>
        <v>vis</v>
      </c>
      <c r="E293">
        <f>VLOOKUP(C293,'Active 1'!C$21:E$960,3,FALSE)</f>
        <v>-16182.85718960665</v>
      </c>
      <c r="F293" s="3" t="s">
        <v>204</v>
      </c>
      <c r="G293" t="str">
        <f t="shared" si="28"/>
        <v>26387.796</v>
      </c>
      <c r="H293" s="26">
        <f t="shared" si="29"/>
        <v>-16183</v>
      </c>
      <c r="I293" s="86" t="s">
        <v>1145</v>
      </c>
      <c r="J293" s="87" t="s">
        <v>1146</v>
      </c>
      <c r="K293" s="86">
        <v>-16183</v>
      </c>
      <c r="L293" s="86" t="s">
        <v>1147</v>
      </c>
      <c r="M293" s="87" t="s">
        <v>1057</v>
      </c>
      <c r="N293" s="87"/>
      <c r="O293" s="88" t="s">
        <v>1058</v>
      </c>
      <c r="P293" s="88" t="s">
        <v>47</v>
      </c>
    </row>
    <row r="294" spans="1:16" x14ac:dyDescent="0.2">
      <c r="A294" s="26" t="str">
        <f t="shared" si="24"/>
        <v> VB 7.72 </v>
      </c>
      <c r="B294" s="3" t="str">
        <f t="shared" si="25"/>
        <v>I</v>
      </c>
      <c r="C294" s="26">
        <f t="shared" si="26"/>
        <v>26690.870999999999</v>
      </c>
      <c r="D294" t="str">
        <f t="shared" si="27"/>
        <v>vis</v>
      </c>
      <c r="E294">
        <f>VLOOKUP(C294,'Active 1'!C$21:E$960,3,FALSE)</f>
        <v>-15934.906571110674</v>
      </c>
      <c r="F294" s="3" t="s">
        <v>204</v>
      </c>
      <c r="G294" t="str">
        <f t="shared" si="28"/>
        <v>26690.871</v>
      </c>
      <c r="H294" s="26">
        <f t="shared" si="29"/>
        <v>-15935</v>
      </c>
      <c r="I294" s="86" t="s">
        <v>1148</v>
      </c>
      <c r="J294" s="87" t="s">
        <v>1149</v>
      </c>
      <c r="K294" s="86">
        <v>-15935</v>
      </c>
      <c r="L294" s="86" t="s">
        <v>1129</v>
      </c>
      <c r="M294" s="87" t="s">
        <v>1057</v>
      </c>
      <c r="N294" s="87"/>
      <c r="O294" s="88" t="s">
        <v>1058</v>
      </c>
      <c r="P294" s="88" t="s">
        <v>47</v>
      </c>
    </row>
    <row r="295" spans="1:16" x14ac:dyDescent="0.2">
      <c r="A295" s="26" t="str">
        <f t="shared" si="24"/>
        <v> VB 7.72 </v>
      </c>
      <c r="B295" s="3" t="str">
        <f t="shared" si="25"/>
        <v>I</v>
      </c>
      <c r="C295" s="26">
        <f t="shared" si="26"/>
        <v>26711.721000000001</v>
      </c>
      <c r="D295" t="str">
        <f t="shared" si="27"/>
        <v>vis</v>
      </c>
      <c r="E295">
        <f>VLOOKUP(C295,'Active 1'!C$21:E$960,3,FALSE)</f>
        <v>-15917.848844819684</v>
      </c>
      <c r="F295" s="3" t="s">
        <v>204</v>
      </c>
      <c r="G295" t="str">
        <f t="shared" si="28"/>
        <v>26711.721</v>
      </c>
      <c r="H295" s="26">
        <f t="shared" si="29"/>
        <v>-15918</v>
      </c>
      <c r="I295" s="86" t="s">
        <v>1150</v>
      </c>
      <c r="J295" s="87" t="s">
        <v>1151</v>
      </c>
      <c r="K295" s="86">
        <v>-15918</v>
      </c>
      <c r="L295" s="86" t="s">
        <v>1152</v>
      </c>
      <c r="M295" s="87" t="s">
        <v>1057</v>
      </c>
      <c r="N295" s="87"/>
      <c r="O295" s="88" t="s">
        <v>1058</v>
      </c>
      <c r="P295" s="88" t="s">
        <v>47</v>
      </c>
    </row>
    <row r="296" spans="1:16" x14ac:dyDescent="0.2">
      <c r="A296" s="26" t="str">
        <f t="shared" si="24"/>
        <v> VB 7.72 </v>
      </c>
      <c r="B296" s="3" t="str">
        <f t="shared" si="25"/>
        <v>I</v>
      </c>
      <c r="C296" s="26">
        <f t="shared" si="26"/>
        <v>26750.777999999998</v>
      </c>
      <c r="D296" t="str">
        <f t="shared" si="27"/>
        <v>vis</v>
      </c>
      <c r="E296">
        <f>VLOOKUP(C296,'Active 1'!C$21:E$960,3,FALSE)</f>
        <v>-15885.895673800642</v>
      </c>
      <c r="F296" s="3" t="s">
        <v>204</v>
      </c>
      <c r="G296" t="str">
        <f t="shared" si="28"/>
        <v>26750.778</v>
      </c>
      <c r="H296" s="26">
        <f t="shared" si="29"/>
        <v>-15886</v>
      </c>
      <c r="I296" s="86" t="s">
        <v>1153</v>
      </c>
      <c r="J296" s="87" t="s">
        <v>1154</v>
      </c>
      <c r="K296" s="86">
        <v>-15886</v>
      </c>
      <c r="L296" s="86" t="s">
        <v>1155</v>
      </c>
      <c r="M296" s="87" t="s">
        <v>1057</v>
      </c>
      <c r="N296" s="87"/>
      <c r="O296" s="88" t="s">
        <v>1058</v>
      </c>
      <c r="P296" s="88" t="s">
        <v>47</v>
      </c>
    </row>
    <row r="297" spans="1:16" x14ac:dyDescent="0.2">
      <c r="A297" s="26" t="str">
        <f t="shared" si="24"/>
        <v> VB 7.72 </v>
      </c>
      <c r="B297" s="3" t="str">
        <f t="shared" si="25"/>
        <v>I</v>
      </c>
      <c r="C297" s="26">
        <f t="shared" si="26"/>
        <v>26776.573</v>
      </c>
      <c r="D297" t="str">
        <f t="shared" si="27"/>
        <v>vis</v>
      </c>
      <c r="E297">
        <f>VLOOKUP(C297,'Active 1'!C$21:E$960,3,FALSE)</f>
        <v>-15864.792362065578</v>
      </c>
      <c r="F297" s="3" t="s">
        <v>204</v>
      </c>
      <c r="G297" t="str">
        <f t="shared" si="28"/>
        <v>26776.573</v>
      </c>
      <c r="H297" s="26">
        <f t="shared" si="29"/>
        <v>-15865</v>
      </c>
      <c r="I297" s="86" t="s">
        <v>1156</v>
      </c>
      <c r="J297" s="87" t="s">
        <v>1157</v>
      </c>
      <c r="K297" s="86">
        <v>-15865</v>
      </c>
      <c r="L297" s="86" t="s">
        <v>1158</v>
      </c>
      <c r="M297" s="87" t="s">
        <v>1057</v>
      </c>
      <c r="N297" s="87"/>
      <c r="O297" s="88" t="s">
        <v>1058</v>
      </c>
      <c r="P297" s="88" t="s">
        <v>47</v>
      </c>
    </row>
    <row r="298" spans="1:16" x14ac:dyDescent="0.2">
      <c r="A298" s="26" t="str">
        <f t="shared" si="24"/>
        <v> VB 7.72 </v>
      </c>
      <c r="B298" s="3" t="str">
        <f t="shared" si="25"/>
        <v>I</v>
      </c>
      <c r="C298" s="26">
        <f t="shared" si="26"/>
        <v>26782.532999999999</v>
      </c>
      <c r="D298" t="str">
        <f t="shared" si="27"/>
        <v>vis</v>
      </c>
      <c r="E298">
        <f>VLOOKUP(C298,'Active 1'!C$21:E$960,3,FALSE)</f>
        <v>-15859.916388507101</v>
      </c>
      <c r="F298" s="3" t="s">
        <v>204</v>
      </c>
      <c r="G298" t="str">
        <f t="shared" si="28"/>
        <v>26782.533</v>
      </c>
      <c r="H298" s="26">
        <f t="shared" si="29"/>
        <v>-15860</v>
      </c>
      <c r="I298" s="86" t="s">
        <v>1159</v>
      </c>
      <c r="J298" s="87" t="s">
        <v>1160</v>
      </c>
      <c r="K298" s="86">
        <v>-15860</v>
      </c>
      <c r="L298" s="86" t="s">
        <v>1161</v>
      </c>
      <c r="M298" s="87" t="s">
        <v>1057</v>
      </c>
      <c r="N298" s="87"/>
      <c r="O298" s="88" t="s">
        <v>1058</v>
      </c>
      <c r="P298" s="88" t="s">
        <v>47</v>
      </c>
    </row>
    <row r="299" spans="1:16" x14ac:dyDescent="0.2">
      <c r="A299" s="26" t="str">
        <f t="shared" si="24"/>
        <v> VB 7.72 </v>
      </c>
      <c r="B299" s="3" t="str">
        <f t="shared" si="25"/>
        <v>I</v>
      </c>
      <c r="C299" s="26">
        <f t="shared" si="26"/>
        <v>27459.756000000001</v>
      </c>
      <c r="D299" t="str">
        <f t="shared" si="27"/>
        <v>vis</v>
      </c>
      <c r="E299">
        <f>VLOOKUP(C299,'Active 1'!C$21:E$960,3,FALSE)</f>
        <v>-15305.869166830287</v>
      </c>
      <c r="F299" s="3" t="s">
        <v>204</v>
      </c>
      <c r="G299" t="str">
        <f t="shared" si="28"/>
        <v>27459.756</v>
      </c>
      <c r="H299" s="26">
        <f t="shared" si="29"/>
        <v>-15306</v>
      </c>
      <c r="I299" s="86" t="s">
        <v>1162</v>
      </c>
      <c r="J299" s="87" t="s">
        <v>1163</v>
      </c>
      <c r="K299" s="86">
        <v>-15306</v>
      </c>
      <c r="L299" s="86" t="s">
        <v>1164</v>
      </c>
      <c r="M299" s="87" t="s">
        <v>1057</v>
      </c>
      <c r="N299" s="87"/>
      <c r="O299" s="88" t="s">
        <v>1058</v>
      </c>
      <c r="P299" s="88" t="s">
        <v>47</v>
      </c>
    </row>
    <row r="300" spans="1:16" x14ac:dyDescent="0.2">
      <c r="A300" s="26" t="str">
        <f t="shared" si="24"/>
        <v> VB 7.72 </v>
      </c>
      <c r="B300" s="3" t="str">
        <f t="shared" si="25"/>
        <v>I</v>
      </c>
      <c r="C300" s="26">
        <f t="shared" si="26"/>
        <v>27459.764999999999</v>
      </c>
      <c r="D300" t="str">
        <f t="shared" si="27"/>
        <v>vis</v>
      </c>
      <c r="E300">
        <f>VLOOKUP(C300,'Active 1'!C$21:E$960,3,FALSE)</f>
        <v>-15305.861803782969</v>
      </c>
      <c r="F300" s="3" t="s">
        <v>204</v>
      </c>
      <c r="G300" t="str">
        <f t="shared" si="28"/>
        <v>27459.765</v>
      </c>
      <c r="H300" s="26">
        <f t="shared" si="29"/>
        <v>-15306</v>
      </c>
      <c r="I300" s="86" t="s">
        <v>1165</v>
      </c>
      <c r="J300" s="87" t="s">
        <v>1166</v>
      </c>
      <c r="K300" s="86">
        <v>-15306</v>
      </c>
      <c r="L300" s="86" t="s">
        <v>1167</v>
      </c>
      <c r="M300" s="87" t="s">
        <v>1057</v>
      </c>
      <c r="N300" s="87"/>
      <c r="O300" s="88" t="s">
        <v>1058</v>
      </c>
      <c r="P300" s="88" t="s">
        <v>47</v>
      </c>
    </row>
    <row r="301" spans="1:16" x14ac:dyDescent="0.2">
      <c r="A301" s="26" t="str">
        <f t="shared" si="24"/>
        <v> VB 7.72 </v>
      </c>
      <c r="B301" s="3" t="str">
        <f t="shared" si="25"/>
        <v>I</v>
      </c>
      <c r="C301" s="26">
        <f t="shared" si="26"/>
        <v>27530.603999999999</v>
      </c>
      <c r="D301" t="str">
        <f t="shared" si="27"/>
        <v>vis</v>
      </c>
      <c r="E301">
        <f>VLOOKUP(C301,'Active 1'!C$21:E$960,3,FALSE)</f>
        <v>-15247.907258328423</v>
      </c>
      <c r="F301" s="3" t="s">
        <v>204</v>
      </c>
      <c r="G301" t="str">
        <f t="shared" si="28"/>
        <v>27530.604</v>
      </c>
      <c r="H301" s="26">
        <f t="shared" si="29"/>
        <v>-15248</v>
      </c>
      <c r="I301" s="86" t="s">
        <v>1168</v>
      </c>
      <c r="J301" s="87" t="s">
        <v>1169</v>
      </c>
      <c r="K301" s="86">
        <v>-15248</v>
      </c>
      <c r="L301" s="86" t="s">
        <v>1170</v>
      </c>
      <c r="M301" s="87" t="s">
        <v>1057</v>
      </c>
      <c r="N301" s="87"/>
      <c r="O301" s="88" t="s">
        <v>1058</v>
      </c>
      <c r="P301" s="88" t="s">
        <v>47</v>
      </c>
    </row>
    <row r="302" spans="1:16" x14ac:dyDescent="0.2">
      <c r="A302" s="26" t="str">
        <f t="shared" si="24"/>
        <v> VB 7.72 </v>
      </c>
      <c r="B302" s="3" t="str">
        <f t="shared" si="25"/>
        <v>I</v>
      </c>
      <c r="C302" s="26">
        <f t="shared" si="26"/>
        <v>28635.61</v>
      </c>
      <c r="D302" t="str">
        <f t="shared" si="27"/>
        <v>vis</v>
      </c>
      <c r="E302">
        <f>VLOOKUP(C302,'Active 1'!C$21:E$960,3,FALSE)</f>
        <v>-14343.883762026309</v>
      </c>
      <c r="F302" s="3" t="s">
        <v>204</v>
      </c>
      <c r="G302" t="str">
        <f t="shared" si="28"/>
        <v>28635.610</v>
      </c>
      <c r="H302" s="26">
        <f t="shared" si="29"/>
        <v>-14344</v>
      </c>
      <c r="I302" s="86" t="s">
        <v>1171</v>
      </c>
      <c r="J302" s="87" t="s">
        <v>1172</v>
      </c>
      <c r="K302" s="86">
        <v>-14344</v>
      </c>
      <c r="L302" s="86" t="s">
        <v>1173</v>
      </c>
      <c r="M302" s="87" t="s">
        <v>1057</v>
      </c>
      <c r="N302" s="87"/>
      <c r="O302" s="88" t="s">
        <v>1058</v>
      </c>
      <c r="P302" s="88" t="s">
        <v>47</v>
      </c>
    </row>
    <row r="303" spans="1:16" x14ac:dyDescent="0.2">
      <c r="A303" s="26" t="str">
        <f t="shared" si="24"/>
        <v> VB 7.72 </v>
      </c>
      <c r="B303" s="3" t="str">
        <f t="shared" si="25"/>
        <v>I</v>
      </c>
      <c r="C303" s="26">
        <f t="shared" si="26"/>
        <v>28878.837</v>
      </c>
      <c r="D303" t="str">
        <f t="shared" si="27"/>
        <v>vis</v>
      </c>
      <c r="E303">
        <f>VLOOKUP(C303,'Active 1'!C$21:E$960,3,FALSE)</f>
        <v>-14144.895771974605</v>
      </c>
      <c r="F303" s="3" t="s">
        <v>204</v>
      </c>
      <c r="G303" t="str">
        <f t="shared" si="28"/>
        <v>28878.837</v>
      </c>
      <c r="H303" s="26">
        <f t="shared" si="29"/>
        <v>-14145</v>
      </c>
      <c r="I303" s="86" t="s">
        <v>1174</v>
      </c>
      <c r="J303" s="87" t="s">
        <v>1175</v>
      </c>
      <c r="K303" s="86">
        <v>-14145</v>
      </c>
      <c r="L303" s="86" t="s">
        <v>1176</v>
      </c>
      <c r="M303" s="87" t="s">
        <v>1057</v>
      </c>
      <c r="N303" s="87"/>
      <c r="O303" s="88" t="s">
        <v>1058</v>
      </c>
      <c r="P303" s="88" t="s">
        <v>47</v>
      </c>
    </row>
    <row r="304" spans="1:16" x14ac:dyDescent="0.2">
      <c r="A304" s="26" t="str">
        <f t="shared" si="24"/>
        <v> VB 7.72 </v>
      </c>
      <c r="B304" s="3" t="str">
        <f t="shared" si="25"/>
        <v>I</v>
      </c>
      <c r="C304" s="26">
        <f t="shared" si="26"/>
        <v>29235.773000000001</v>
      </c>
      <c r="D304" t="str">
        <f t="shared" si="27"/>
        <v>vis</v>
      </c>
      <c r="E304">
        <f>VLOOKUP(C304,'Active 1'!C$21:E$960,3,FALSE)</f>
        <v>-13852.880587734797</v>
      </c>
      <c r="F304" s="3" t="s">
        <v>204</v>
      </c>
      <c r="G304" t="str">
        <f t="shared" si="28"/>
        <v>29235.773</v>
      </c>
      <c r="H304" s="26">
        <f t="shared" si="29"/>
        <v>-13853</v>
      </c>
      <c r="I304" s="86" t="s">
        <v>1177</v>
      </c>
      <c r="J304" s="87" t="s">
        <v>1178</v>
      </c>
      <c r="K304" s="86">
        <v>-13853</v>
      </c>
      <c r="L304" s="86" t="s">
        <v>1179</v>
      </c>
      <c r="M304" s="87" t="s">
        <v>1057</v>
      </c>
      <c r="N304" s="87"/>
      <c r="O304" s="88" t="s">
        <v>1058</v>
      </c>
      <c r="P304" s="88" t="s">
        <v>47</v>
      </c>
    </row>
    <row r="305" spans="1:16" x14ac:dyDescent="0.2">
      <c r="A305" s="26" t="str">
        <f t="shared" si="24"/>
        <v> VB 7.72 </v>
      </c>
      <c r="B305" s="3" t="str">
        <f t="shared" si="25"/>
        <v>I</v>
      </c>
      <c r="C305" s="26">
        <f t="shared" si="26"/>
        <v>29339.574000000001</v>
      </c>
      <c r="D305" t="str">
        <f t="shared" si="27"/>
        <v>vis</v>
      </c>
      <c r="E305">
        <f>VLOOKUP(C305,'Active 1'!C$21:E$960,3,FALSE)</f>
        <v>-13767.959290529483</v>
      </c>
      <c r="F305" s="3" t="s">
        <v>204</v>
      </c>
      <c r="G305" t="str">
        <f t="shared" si="28"/>
        <v>29339.574</v>
      </c>
      <c r="H305" s="26">
        <f t="shared" si="29"/>
        <v>-13768</v>
      </c>
      <c r="I305" s="86" t="s">
        <v>1180</v>
      </c>
      <c r="J305" s="87" t="s">
        <v>1181</v>
      </c>
      <c r="K305" s="86">
        <v>-13768</v>
      </c>
      <c r="L305" s="86" t="s">
        <v>1182</v>
      </c>
      <c r="M305" s="87" t="s">
        <v>1057</v>
      </c>
      <c r="N305" s="87"/>
      <c r="O305" s="88" t="s">
        <v>1058</v>
      </c>
      <c r="P305" s="88" t="s">
        <v>47</v>
      </c>
    </row>
    <row r="306" spans="1:16" x14ac:dyDescent="0.2">
      <c r="A306" s="26" t="str">
        <f t="shared" si="24"/>
        <v> VB 7.72 </v>
      </c>
      <c r="B306" s="3" t="str">
        <f t="shared" si="25"/>
        <v>II</v>
      </c>
      <c r="C306" s="26">
        <f t="shared" si="26"/>
        <v>29612.805</v>
      </c>
      <c r="D306" t="str">
        <f t="shared" si="27"/>
        <v>vis</v>
      </c>
      <c r="E306">
        <f>VLOOKUP(C306,'Active 1'!C$21:E$960,3,FALSE)</f>
        <v>-13544.424536946133</v>
      </c>
      <c r="F306" s="3" t="s">
        <v>204</v>
      </c>
      <c r="G306" t="str">
        <f t="shared" si="28"/>
        <v>29612.805</v>
      </c>
      <c r="H306" s="26">
        <f t="shared" si="29"/>
        <v>-13544.5</v>
      </c>
      <c r="I306" s="86" t="s">
        <v>1183</v>
      </c>
      <c r="J306" s="87" t="s">
        <v>1184</v>
      </c>
      <c r="K306" s="86">
        <v>-13544.5</v>
      </c>
      <c r="L306" s="86" t="s">
        <v>1185</v>
      </c>
      <c r="M306" s="87" t="s">
        <v>1057</v>
      </c>
      <c r="N306" s="87"/>
      <c r="O306" s="88" t="s">
        <v>1058</v>
      </c>
      <c r="P306" s="88" t="s">
        <v>47</v>
      </c>
    </row>
    <row r="307" spans="1:16" x14ac:dyDescent="0.2">
      <c r="A307" s="26" t="str">
        <f t="shared" si="24"/>
        <v> VB 7.72 </v>
      </c>
      <c r="B307" s="3" t="str">
        <f t="shared" si="25"/>
        <v>I</v>
      </c>
      <c r="C307" s="26">
        <f t="shared" si="26"/>
        <v>29620.848999999998</v>
      </c>
      <c r="D307" t="str">
        <f t="shared" si="27"/>
        <v>vis</v>
      </c>
      <c r="E307">
        <f>VLOOKUP(C307,'Active 1'!C$21:E$960,3,FALSE)</f>
        <v>-13537.843608874926</v>
      </c>
      <c r="F307" s="3" t="s">
        <v>204</v>
      </c>
      <c r="G307" t="str">
        <f t="shared" si="28"/>
        <v>29620.849</v>
      </c>
      <c r="H307" s="26">
        <f t="shared" si="29"/>
        <v>-13538</v>
      </c>
      <c r="I307" s="86" t="s">
        <v>1186</v>
      </c>
      <c r="J307" s="87" t="s">
        <v>1187</v>
      </c>
      <c r="K307" s="86">
        <v>-13538</v>
      </c>
      <c r="L307" s="86" t="s">
        <v>1188</v>
      </c>
      <c r="M307" s="87" t="s">
        <v>1057</v>
      </c>
      <c r="N307" s="87"/>
      <c r="O307" s="88" t="s">
        <v>1058</v>
      </c>
      <c r="P307" s="88" t="s">
        <v>47</v>
      </c>
    </row>
    <row r="308" spans="1:16" x14ac:dyDescent="0.2">
      <c r="A308" s="26" t="str">
        <f t="shared" si="24"/>
        <v> VB 7.72 </v>
      </c>
      <c r="B308" s="3" t="str">
        <f t="shared" si="25"/>
        <v>I</v>
      </c>
      <c r="C308" s="26">
        <f t="shared" si="26"/>
        <v>29631.758000000002</v>
      </c>
      <c r="D308" t="str">
        <f t="shared" si="27"/>
        <v>vis</v>
      </c>
      <c r="E308">
        <f>VLOOKUP(C308,'Active 1'!C$21:E$960,3,FALSE)</f>
        <v>-13528.918777406896</v>
      </c>
      <c r="F308" s="3" t="s">
        <v>204</v>
      </c>
      <c r="G308" t="str">
        <f t="shared" si="28"/>
        <v>29631.758</v>
      </c>
      <c r="H308" s="26">
        <f t="shared" si="29"/>
        <v>-13529</v>
      </c>
      <c r="I308" s="86" t="s">
        <v>1189</v>
      </c>
      <c r="J308" s="87" t="s">
        <v>1190</v>
      </c>
      <c r="K308" s="86">
        <v>-13529</v>
      </c>
      <c r="L308" s="86" t="s">
        <v>1191</v>
      </c>
      <c r="M308" s="87" t="s">
        <v>1057</v>
      </c>
      <c r="N308" s="87"/>
      <c r="O308" s="88" t="s">
        <v>1058</v>
      </c>
      <c r="P308" s="88" t="s">
        <v>47</v>
      </c>
    </row>
    <row r="309" spans="1:16" x14ac:dyDescent="0.2">
      <c r="A309" s="26" t="str">
        <f t="shared" si="24"/>
        <v> VB 7.72 </v>
      </c>
      <c r="B309" s="3" t="str">
        <f t="shared" si="25"/>
        <v>I</v>
      </c>
      <c r="C309" s="26">
        <f t="shared" si="26"/>
        <v>29631.774000000001</v>
      </c>
      <c r="D309" t="str">
        <f t="shared" si="27"/>
        <v>vis</v>
      </c>
      <c r="E309">
        <f>VLOOKUP(C309,'Active 1'!C$21:E$960,3,FALSE)</f>
        <v>-13528.905687544993</v>
      </c>
      <c r="F309" s="3" t="s">
        <v>204</v>
      </c>
      <c r="G309" t="str">
        <f t="shared" si="28"/>
        <v>29631.774</v>
      </c>
      <c r="H309" s="26">
        <f t="shared" si="29"/>
        <v>-13529</v>
      </c>
      <c r="I309" s="86" t="s">
        <v>1192</v>
      </c>
      <c r="J309" s="87" t="s">
        <v>1193</v>
      </c>
      <c r="K309" s="86">
        <v>-13529</v>
      </c>
      <c r="L309" s="86" t="s">
        <v>1194</v>
      </c>
      <c r="M309" s="87" t="s">
        <v>1057</v>
      </c>
      <c r="N309" s="87"/>
      <c r="O309" s="88" t="s">
        <v>1058</v>
      </c>
      <c r="P309" s="88" t="s">
        <v>47</v>
      </c>
    </row>
    <row r="310" spans="1:16" x14ac:dyDescent="0.2">
      <c r="A310" s="26" t="str">
        <f t="shared" si="24"/>
        <v> VB 7.72 </v>
      </c>
      <c r="B310" s="3" t="str">
        <f t="shared" si="25"/>
        <v>I</v>
      </c>
      <c r="C310" s="26">
        <f t="shared" si="26"/>
        <v>29631.813999999998</v>
      </c>
      <c r="D310" t="str">
        <f t="shared" si="27"/>
        <v>vis</v>
      </c>
      <c r="E310">
        <f>VLOOKUP(C310,'Active 1'!C$21:E$960,3,FALSE)</f>
        <v>-13528.872962890242</v>
      </c>
      <c r="F310" s="3" t="s">
        <v>204</v>
      </c>
      <c r="G310" t="str">
        <f t="shared" si="28"/>
        <v>29631.814</v>
      </c>
      <c r="H310" s="26">
        <f t="shared" si="29"/>
        <v>-13529</v>
      </c>
      <c r="I310" s="86" t="s">
        <v>1195</v>
      </c>
      <c r="J310" s="87" t="s">
        <v>1196</v>
      </c>
      <c r="K310" s="86">
        <v>-13529</v>
      </c>
      <c r="L310" s="86" t="s">
        <v>1197</v>
      </c>
      <c r="M310" s="87" t="s">
        <v>1057</v>
      </c>
      <c r="N310" s="87"/>
      <c r="O310" s="88" t="s">
        <v>1058</v>
      </c>
      <c r="P310" s="88" t="s">
        <v>47</v>
      </c>
    </row>
    <row r="311" spans="1:16" x14ac:dyDescent="0.2">
      <c r="A311" s="26" t="str">
        <f t="shared" si="24"/>
        <v> VB 7.72 </v>
      </c>
      <c r="B311" s="3" t="str">
        <f t="shared" si="25"/>
        <v>I</v>
      </c>
      <c r="C311" s="26">
        <f t="shared" si="26"/>
        <v>29658.737000000001</v>
      </c>
      <c r="D311" t="str">
        <f t="shared" si="27"/>
        <v>vis</v>
      </c>
      <c r="E311">
        <f>VLOOKUP(C311,'Active 1'!C$21:E$960,3,FALSE)</f>
        <v>-13506.846815891091</v>
      </c>
      <c r="F311" s="3" t="s">
        <v>204</v>
      </c>
      <c r="G311" t="str">
        <f t="shared" si="28"/>
        <v>29658.737</v>
      </c>
      <c r="H311" s="26">
        <f t="shared" si="29"/>
        <v>-13507</v>
      </c>
      <c r="I311" s="86" t="s">
        <v>1198</v>
      </c>
      <c r="J311" s="87" t="s">
        <v>1199</v>
      </c>
      <c r="K311" s="86">
        <v>-13507</v>
      </c>
      <c r="L311" s="86" t="s">
        <v>1200</v>
      </c>
      <c r="M311" s="87" t="s">
        <v>1057</v>
      </c>
      <c r="N311" s="87"/>
      <c r="O311" s="88" t="s">
        <v>1058</v>
      </c>
      <c r="P311" s="88" t="s">
        <v>47</v>
      </c>
    </row>
    <row r="312" spans="1:16" x14ac:dyDescent="0.2">
      <c r="A312" s="26" t="str">
        <f t="shared" si="24"/>
        <v> VB 7.72 </v>
      </c>
      <c r="B312" s="3" t="str">
        <f t="shared" si="25"/>
        <v>I</v>
      </c>
      <c r="C312" s="26">
        <f t="shared" si="26"/>
        <v>30763.666000000001</v>
      </c>
      <c r="D312" t="str">
        <f t="shared" si="27"/>
        <v>vis</v>
      </c>
      <c r="E312">
        <f>VLOOKUP(C312,'Active 1'!C$21:E$960,3,FALSE)</f>
        <v>-12602.88631454938</v>
      </c>
      <c r="F312" s="3" t="s">
        <v>204</v>
      </c>
      <c r="G312" t="str">
        <f t="shared" si="28"/>
        <v>30763.666</v>
      </c>
      <c r="H312" s="26">
        <f t="shared" si="29"/>
        <v>-12603</v>
      </c>
      <c r="I312" s="86" t="s">
        <v>1201</v>
      </c>
      <c r="J312" s="87" t="s">
        <v>1202</v>
      </c>
      <c r="K312" s="86">
        <v>-12603</v>
      </c>
      <c r="L312" s="86" t="s">
        <v>1203</v>
      </c>
      <c r="M312" s="87" t="s">
        <v>1057</v>
      </c>
      <c r="N312" s="87"/>
      <c r="O312" s="88" t="s">
        <v>1058</v>
      </c>
      <c r="P312" s="88" t="s">
        <v>47</v>
      </c>
    </row>
    <row r="313" spans="1:16" x14ac:dyDescent="0.2">
      <c r="A313" s="26" t="str">
        <f t="shared" si="24"/>
        <v> VB 7.72 </v>
      </c>
      <c r="B313" s="3" t="str">
        <f t="shared" si="25"/>
        <v>I</v>
      </c>
      <c r="C313" s="26">
        <f t="shared" si="26"/>
        <v>31814.796999999999</v>
      </c>
      <c r="D313" t="str">
        <f t="shared" si="27"/>
        <v>vis</v>
      </c>
      <c r="E313">
        <f>VLOOKUP(C313,'Active 1'!C$21:E$960,3,FALSE)</f>
        <v>-11742.938837620262</v>
      </c>
      <c r="F313" s="3" t="s">
        <v>204</v>
      </c>
      <c r="G313" t="str">
        <f t="shared" si="28"/>
        <v>31814.797</v>
      </c>
      <c r="H313" s="26">
        <f t="shared" si="29"/>
        <v>-11743</v>
      </c>
      <c r="I313" s="86" t="s">
        <v>1204</v>
      </c>
      <c r="J313" s="87" t="s">
        <v>1205</v>
      </c>
      <c r="K313" s="86">
        <v>-11743</v>
      </c>
      <c r="L313" s="86" t="s">
        <v>1206</v>
      </c>
      <c r="M313" s="87" t="s">
        <v>1057</v>
      </c>
      <c r="N313" s="87"/>
      <c r="O313" s="88" t="s">
        <v>1058</v>
      </c>
      <c r="P313" s="88" t="s">
        <v>47</v>
      </c>
    </row>
    <row r="314" spans="1:16" x14ac:dyDescent="0.2">
      <c r="A314" s="26" t="str">
        <f t="shared" si="24"/>
        <v> VB 7.72 </v>
      </c>
      <c r="B314" s="3" t="str">
        <f t="shared" si="25"/>
        <v>I</v>
      </c>
      <c r="C314" s="26">
        <f t="shared" si="26"/>
        <v>33358.58</v>
      </c>
      <c r="D314" t="str">
        <f t="shared" si="27"/>
        <v>vis</v>
      </c>
      <c r="E314">
        <f>VLOOKUP(C314,'Active 1'!C$21:E$960,3,FALSE)</f>
        <v>-10479.944695333461</v>
      </c>
      <c r="F314" s="3" t="s">
        <v>204</v>
      </c>
      <c r="G314" t="str">
        <f t="shared" si="28"/>
        <v>33358.580</v>
      </c>
      <c r="H314" s="26">
        <f t="shared" si="29"/>
        <v>-10480</v>
      </c>
      <c r="I314" s="86" t="s">
        <v>1207</v>
      </c>
      <c r="J314" s="87" t="s">
        <v>1208</v>
      </c>
      <c r="K314" s="86">
        <v>-10480</v>
      </c>
      <c r="L314" s="86" t="s">
        <v>1209</v>
      </c>
      <c r="M314" s="87" t="s">
        <v>1057</v>
      </c>
      <c r="N314" s="87"/>
      <c r="O314" s="88" t="s">
        <v>1058</v>
      </c>
      <c r="P314" s="88" t="s">
        <v>47</v>
      </c>
    </row>
    <row r="315" spans="1:16" x14ac:dyDescent="0.2">
      <c r="A315" s="26" t="str">
        <f t="shared" si="24"/>
        <v> KVB 12 </v>
      </c>
      <c r="B315" s="3" t="str">
        <f t="shared" si="25"/>
        <v>I</v>
      </c>
      <c r="C315" s="26">
        <f t="shared" si="26"/>
        <v>35127.277999999998</v>
      </c>
      <c r="D315" t="str">
        <f t="shared" si="27"/>
        <v>vis</v>
      </c>
      <c r="E315">
        <f>VLOOKUP(C315,'Active 1'!C$21:E$960,3,FALSE)</f>
        <v>-9032.9439099417505</v>
      </c>
      <c r="F315" s="3" t="s">
        <v>204</v>
      </c>
      <c r="G315" t="str">
        <f t="shared" si="28"/>
        <v>35127.278</v>
      </c>
      <c r="H315" s="26">
        <f t="shared" si="29"/>
        <v>-9033</v>
      </c>
      <c r="I315" s="86" t="s">
        <v>1210</v>
      </c>
      <c r="J315" s="87" t="s">
        <v>1211</v>
      </c>
      <c r="K315" s="86">
        <v>-9033</v>
      </c>
      <c r="L315" s="86" t="s">
        <v>1212</v>
      </c>
      <c r="M315" s="87" t="s">
        <v>265</v>
      </c>
      <c r="N315" s="87"/>
      <c r="O315" s="88" t="s">
        <v>1213</v>
      </c>
      <c r="P315" s="88" t="s">
        <v>51</v>
      </c>
    </row>
    <row r="316" spans="1:16" x14ac:dyDescent="0.2">
      <c r="A316" s="26" t="str">
        <f t="shared" si="24"/>
        <v> AVSJ 3.69 </v>
      </c>
      <c r="B316" s="3" t="str">
        <f t="shared" si="25"/>
        <v>I</v>
      </c>
      <c r="C316" s="26">
        <f t="shared" si="26"/>
        <v>40291.557000000001</v>
      </c>
      <c r="D316" t="str">
        <f t="shared" si="27"/>
        <v>vis</v>
      </c>
      <c r="E316">
        <f>VLOOKUP(C316,'Active 1'!C$21:E$960,3,FALSE)</f>
        <v>-4807.9627266182333</v>
      </c>
      <c r="F316" s="3" t="s">
        <v>204</v>
      </c>
      <c r="G316" t="str">
        <f t="shared" si="28"/>
        <v>40291.557</v>
      </c>
      <c r="H316" s="26">
        <f t="shared" si="29"/>
        <v>-4808</v>
      </c>
      <c r="I316" s="86" t="s">
        <v>1214</v>
      </c>
      <c r="J316" s="87" t="s">
        <v>1215</v>
      </c>
      <c r="K316" s="86">
        <v>-4808</v>
      </c>
      <c r="L316" s="86" t="s">
        <v>1216</v>
      </c>
      <c r="M316" s="87" t="s">
        <v>265</v>
      </c>
      <c r="N316" s="87"/>
      <c r="O316" s="88" t="s">
        <v>1217</v>
      </c>
      <c r="P316" s="88" t="s">
        <v>53</v>
      </c>
    </row>
    <row r="317" spans="1:16" x14ac:dyDescent="0.2">
      <c r="A317" s="26" t="str">
        <f t="shared" si="24"/>
        <v> AVSJ 3.69 </v>
      </c>
      <c r="B317" s="3" t="str">
        <f t="shared" si="25"/>
        <v>I</v>
      </c>
      <c r="C317" s="26">
        <f t="shared" si="26"/>
        <v>40302.555999999997</v>
      </c>
      <c r="D317" t="str">
        <f t="shared" si="27"/>
        <v>vis</v>
      </c>
      <c r="E317">
        <f>VLOOKUP(C317,'Active 1'!C$21:E$960,3,FALSE)</f>
        <v>-4798.9642646770099</v>
      </c>
      <c r="F317" s="3" t="s">
        <v>204</v>
      </c>
      <c r="G317" t="str">
        <f t="shared" si="28"/>
        <v>40302.556</v>
      </c>
      <c r="H317" s="26">
        <f t="shared" si="29"/>
        <v>-4799</v>
      </c>
      <c r="I317" s="86" t="s">
        <v>1218</v>
      </c>
      <c r="J317" s="87" t="s">
        <v>1219</v>
      </c>
      <c r="K317" s="86">
        <v>-4799</v>
      </c>
      <c r="L317" s="86" t="s">
        <v>1220</v>
      </c>
      <c r="M317" s="87" t="s">
        <v>265</v>
      </c>
      <c r="N317" s="87"/>
      <c r="O317" s="88" t="s">
        <v>1217</v>
      </c>
      <c r="P317" s="88" t="s">
        <v>53</v>
      </c>
    </row>
    <row r="318" spans="1:16" x14ac:dyDescent="0.2">
      <c r="A318" s="26" t="str">
        <f t="shared" si="24"/>
        <v> AVSJ 3.69 </v>
      </c>
      <c r="B318" s="3" t="str">
        <f t="shared" si="25"/>
        <v>I</v>
      </c>
      <c r="C318" s="26">
        <f t="shared" si="26"/>
        <v>40319.669000000002</v>
      </c>
      <c r="D318" t="str">
        <f t="shared" si="27"/>
        <v>vis</v>
      </c>
      <c r="E318">
        <f>VLOOKUP(C318,'Active 1'!C$21:E$960,3,FALSE)</f>
        <v>-4784.9638392564939</v>
      </c>
      <c r="F318" s="3" t="s">
        <v>204</v>
      </c>
      <c r="G318" t="str">
        <f t="shared" si="28"/>
        <v>40319.669</v>
      </c>
      <c r="H318" s="26">
        <f t="shared" si="29"/>
        <v>-4785</v>
      </c>
      <c r="I318" s="86" t="s">
        <v>1221</v>
      </c>
      <c r="J318" s="87" t="s">
        <v>1222</v>
      </c>
      <c r="K318" s="86">
        <v>-4785</v>
      </c>
      <c r="L318" s="86" t="s">
        <v>1220</v>
      </c>
      <c r="M318" s="87" t="s">
        <v>265</v>
      </c>
      <c r="N318" s="87"/>
      <c r="O318" s="88" t="s">
        <v>1217</v>
      </c>
      <c r="P318" s="88" t="s">
        <v>53</v>
      </c>
    </row>
    <row r="319" spans="1:16" x14ac:dyDescent="0.2">
      <c r="A319" s="26" t="str">
        <f t="shared" si="24"/>
        <v> AVSJ 3.69 </v>
      </c>
      <c r="B319" s="3" t="str">
        <f t="shared" si="25"/>
        <v>I</v>
      </c>
      <c r="C319" s="26">
        <f t="shared" si="26"/>
        <v>40363.669000000002</v>
      </c>
      <c r="D319" t="str">
        <f t="shared" si="27"/>
        <v>vis</v>
      </c>
      <c r="E319">
        <f>VLOOKUP(C319,'Active 1'!C$21:E$960,3,FALSE)</f>
        <v>-4748.9667190261125</v>
      </c>
      <c r="F319" s="3" t="s">
        <v>204</v>
      </c>
      <c r="G319" t="str">
        <f t="shared" si="28"/>
        <v>40363.669</v>
      </c>
      <c r="H319" s="26">
        <f t="shared" si="29"/>
        <v>-4749</v>
      </c>
      <c r="I319" s="86" t="s">
        <v>1223</v>
      </c>
      <c r="J319" s="87" t="s">
        <v>1224</v>
      </c>
      <c r="K319" s="86">
        <v>-4749</v>
      </c>
      <c r="L319" s="86" t="s">
        <v>1225</v>
      </c>
      <c r="M319" s="87" t="s">
        <v>265</v>
      </c>
      <c r="N319" s="87"/>
      <c r="O319" s="88" t="s">
        <v>1217</v>
      </c>
      <c r="P319" s="88" t="s">
        <v>53</v>
      </c>
    </row>
    <row r="320" spans="1:16" x14ac:dyDescent="0.2">
      <c r="A320" s="26" t="str">
        <f t="shared" si="24"/>
        <v> AVSJ 5.40 </v>
      </c>
      <c r="B320" s="3" t="str">
        <f t="shared" si="25"/>
        <v>I</v>
      </c>
      <c r="C320" s="26">
        <f t="shared" si="26"/>
        <v>41050.601000000002</v>
      </c>
      <c r="D320" t="str">
        <f t="shared" si="27"/>
        <v>vis</v>
      </c>
      <c r="E320">
        <f>VLOOKUP(C320,'Active 1'!C$21:E$960,3,FALSE)</f>
        <v>-4186.9764055239193</v>
      </c>
      <c r="F320" s="3" t="s">
        <v>204</v>
      </c>
      <c r="G320" t="str">
        <f t="shared" si="28"/>
        <v>41050.601</v>
      </c>
      <c r="H320" s="26">
        <f t="shared" si="29"/>
        <v>-4187</v>
      </c>
      <c r="I320" s="86" t="s">
        <v>1226</v>
      </c>
      <c r="J320" s="87" t="s">
        <v>1227</v>
      </c>
      <c r="K320" s="86">
        <v>-4187</v>
      </c>
      <c r="L320" s="86" t="s">
        <v>1228</v>
      </c>
      <c r="M320" s="87" t="s">
        <v>265</v>
      </c>
      <c r="N320" s="87"/>
      <c r="O320" s="88" t="s">
        <v>432</v>
      </c>
      <c r="P320" s="88" t="s">
        <v>57</v>
      </c>
    </row>
    <row r="321" spans="1:16" x14ac:dyDescent="0.2">
      <c r="A321" s="26" t="str">
        <f t="shared" si="24"/>
        <v> AVSJ 5.89 </v>
      </c>
      <c r="B321" s="3" t="str">
        <f t="shared" si="25"/>
        <v>I</v>
      </c>
      <c r="C321" s="26">
        <f t="shared" si="26"/>
        <v>41748.546000000002</v>
      </c>
      <c r="D321" t="str">
        <f t="shared" si="27"/>
        <v>vis</v>
      </c>
      <c r="E321">
        <f>VLOOKUP(C321,'Active 1'!C$21:E$960,3,FALSE)</f>
        <v>-3615.976176451336</v>
      </c>
      <c r="F321" s="3" t="str">
        <f>LEFT(M321,1)</f>
        <v>V</v>
      </c>
      <c r="G321" t="str">
        <f t="shared" si="28"/>
        <v>41748.546</v>
      </c>
      <c r="H321" s="26">
        <f t="shared" si="29"/>
        <v>-3616</v>
      </c>
      <c r="I321" s="86" t="s">
        <v>1229</v>
      </c>
      <c r="J321" s="87" t="s">
        <v>1230</v>
      </c>
      <c r="K321" s="86">
        <v>-3616</v>
      </c>
      <c r="L321" s="86" t="s">
        <v>1228</v>
      </c>
      <c r="M321" s="87" t="s">
        <v>265</v>
      </c>
      <c r="N321" s="87"/>
      <c r="O321" s="88" t="s">
        <v>432</v>
      </c>
      <c r="P321" s="88" t="s">
        <v>64</v>
      </c>
    </row>
    <row r="322" spans="1:16" x14ac:dyDescent="0.2">
      <c r="A322" s="26" t="str">
        <f t="shared" si="24"/>
        <v> AVSJ 5.89 </v>
      </c>
      <c r="B322" s="3" t="str">
        <f t="shared" si="25"/>
        <v>I</v>
      </c>
      <c r="C322" s="26">
        <f t="shared" si="26"/>
        <v>41765.661999999997</v>
      </c>
      <c r="D322" t="str">
        <f t="shared" si="27"/>
        <v>vis</v>
      </c>
      <c r="E322">
        <f>VLOOKUP(C322,'Active 1'!C$21:E$960,3,FALSE)</f>
        <v>-3601.9732966817223</v>
      </c>
      <c r="F322" s="3" t="s">
        <v>204</v>
      </c>
      <c r="G322" t="str">
        <f t="shared" si="28"/>
        <v>41765.662</v>
      </c>
      <c r="H322" s="26">
        <f t="shared" si="29"/>
        <v>-3602</v>
      </c>
      <c r="I322" s="86" t="s">
        <v>1231</v>
      </c>
      <c r="J322" s="87" t="s">
        <v>1232</v>
      </c>
      <c r="K322" s="86">
        <v>-3602</v>
      </c>
      <c r="L322" s="86" t="s">
        <v>1233</v>
      </c>
      <c r="M322" s="87" t="s">
        <v>265</v>
      </c>
      <c r="N322" s="87"/>
      <c r="O322" s="88" t="s">
        <v>432</v>
      </c>
      <c r="P322" s="88" t="s">
        <v>64</v>
      </c>
    </row>
    <row r="323" spans="1:16" x14ac:dyDescent="0.2">
      <c r="A323" s="26" t="str">
        <f t="shared" si="24"/>
        <v> AVSJ 6.32 </v>
      </c>
      <c r="B323" s="3" t="str">
        <f t="shared" si="25"/>
        <v>I</v>
      </c>
      <c r="C323" s="26">
        <f t="shared" si="26"/>
        <v>42073.678</v>
      </c>
      <c r="D323" t="str">
        <f t="shared" si="27"/>
        <v>vis</v>
      </c>
      <c r="E323">
        <f>VLOOKUP(C323,'Active 1'!C$21:E$960,3,FALSE)</f>
        <v>-3349.9803652071464</v>
      </c>
      <c r="F323" s="3" t="s">
        <v>204</v>
      </c>
      <c r="G323" t="str">
        <f t="shared" si="28"/>
        <v>42073.678</v>
      </c>
      <c r="H323" s="26">
        <f t="shared" si="29"/>
        <v>-3350</v>
      </c>
      <c r="I323" s="86" t="s">
        <v>1234</v>
      </c>
      <c r="J323" s="87" t="s">
        <v>1235</v>
      </c>
      <c r="K323" s="86">
        <v>-3350</v>
      </c>
      <c r="L323" s="86" t="s">
        <v>319</v>
      </c>
      <c r="M323" s="87" t="s">
        <v>265</v>
      </c>
      <c r="N323" s="87"/>
      <c r="O323" s="88" t="s">
        <v>432</v>
      </c>
      <c r="P323" s="88" t="s">
        <v>67</v>
      </c>
    </row>
    <row r="324" spans="1:16" x14ac:dyDescent="0.2">
      <c r="A324" s="26" t="str">
        <f t="shared" si="24"/>
        <v> AVSJ 7.41 </v>
      </c>
      <c r="B324" s="3" t="str">
        <f t="shared" si="25"/>
        <v>I</v>
      </c>
      <c r="C324" s="26">
        <f t="shared" si="26"/>
        <v>42463.599000000002</v>
      </c>
      <c r="D324" t="str">
        <f t="shared" si="27"/>
        <v>vis</v>
      </c>
      <c r="E324">
        <f>VLOOKUP(C324,'Active 1'!C$21:E$960,3,FALSE)</f>
        <v>-3030.9796125400853</v>
      </c>
      <c r="F324" s="3" t="s">
        <v>204</v>
      </c>
      <c r="G324" t="str">
        <f t="shared" si="28"/>
        <v>42463.599</v>
      </c>
      <c r="H324" s="26">
        <f t="shared" si="29"/>
        <v>-3031</v>
      </c>
      <c r="I324" s="86" t="s">
        <v>1236</v>
      </c>
      <c r="J324" s="87" t="s">
        <v>1237</v>
      </c>
      <c r="K324" s="86">
        <v>-3031</v>
      </c>
      <c r="L324" s="86" t="s">
        <v>1238</v>
      </c>
      <c r="M324" s="87" t="s">
        <v>265</v>
      </c>
      <c r="N324" s="87"/>
      <c r="O324" s="88" t="s">
        <v>354</v>
      </c>
      <c r="P324" s="88" t="s">
        <v>71</v>
      </c>
    </row>
    <row r="325" spans="1:16" x14ac:dyDescent="0.2">
      <c r="A325" s="26" t="str">
        <f t="shared" si="24"/>
        <v> AVSJ 7.41 </v>
      </c>
      <c r="B325" s="3" t="str">
        <f t="shared" si="25"/>
        <v>I</v>
      </c>
      <c r="C325" s="26">
        <f t="shared" si="26"/>
        <v>42469.707000000002</v>
      </c>
      <c r="D325" t="str">
        <f t="shared" si="27"/>
        <v>vis</v>
      </c>
      <c r="E325">
        <f>VLOOKUP(C325,'Active 1'!C$21:E$960,3,FALSE)</f>
        <v>-3025.9825577590132</v>
      </c>
      <c r="F325" s="3" t="s">
        <v>204</v>
      </c>
      <c r="G325" t="str">
        <f t="shared" si="28"/>
        <v>42469.707</v>
      </c>
      <c r="H325" s="26">
        <f t="shared" si="29"/>
        <v>-3026</v>
      </c>
      <c r="I325" s="86" t="s">
        <v>1239</v>
      </c>
      <c r="J325" s="87" t="s">
        <v>1240</v>
      </c>
      <c r="K325" s="86">
        <v>-3026</v>
      </c>
      <c r="L325" s="86" t="s">
        <v>1241</v>
      </c>
      <c r="M325" s="87" t="s">
        <v>265</v>
      </c>
      <c r="N325" s="87"/>
      <c r="O325" s="88" t="s">
        <v>1242</v>
      </c>
      <c r="P325" s="88" t="s">
        <v>71</v>
      </c>
    </row>
    <row r="326" spans="1:16" x14ac:dyDescent="0.2">
      <c r="A326" s="26" t="str">
        <f t="shared" si="24"/>
        <v> AVSJ 7.41 </v>
      </c>
      <c r="B326" s="3" t="str">
        <f t="shared" si="25"/>
        <v>I</v>
      </c>
      <c r="C326" s="26">
        <f t="shared" si="26"/>
        <v>42469.709000000003</v>
      </c>
      <c r="D326" t="str">
        <f t="shared" si="27"/>
        <v>vis</v>
      </c>
      <c r="E326">
        <f>VLOOKUP(C326,'Active 1'!C$21:E$960,3,FALSE)</f>
        <v>-3025.9809215262753</v>
      </c>
      <c r="F326" s="3" t="s">
        <v>204</v>
      </c>
      <c r="G326" t="str">
        <f t="shared" si="28"/>
        <v>42469.709</v>
      </c>
      <c r="H326" s="26">
        <f t="shared" si="29"/>
        <v>-3026</v>
      </c>
      <c r="I326" s="86" t="s">
        <v>1243</v>
      </c>
      <c r="J326" s="87" t="s">
        <v>1244</v>
      </c>
      <c r="K326" s="86">
        <v>-3026</v>
      </c>
      <c r="L326" s="86" t="s">
        <v>1245</v>
      </c>
      <c r="M326" s="87" t="s">
        <v>265</v>
      </c>
      <c r="N326" s="87"/>
      <c r="O326" s="88" t="s">
        <v>1246</v>
      </c>
      <c r="P326" s="88" t="s">
        <v>71</v>
      </c>
    </row>
    <row r="327" spans="1:16" x14ac:dyDescent="0.2">
      <c r="A327" s="26" t="str">
        <f t="shared" si="24"/>
        <v> AVSJ 7.41 </v>
      </c>
      <c r="B327" s="3" t="str">
        <f t="shared" si="25"/>
        <v>I</v>
      </c>
      <c r="C327" s="26">
        <f t="shared" si="26"/>
        <v>42474.601000000002</v>
      </c>
      <c r="D327" t="str">
        <f t="shared" si="27"/>
        <v>vis</v>
      </c>
      <c r="E327">
        <f>VLOOKUP(C327,'Active 1'!C$21:E$960,3,FALSE)</f>
        <v>-3021.9786962497519</v>
      </c>
      <c r="F327" s="3" t="s">
        <v>204</v>
      </c>
      <c r="G327" t="str">
        <f t="shared" si="28"/>
        <v>42474.601</v>
      </c>
      <c r="H327" s="26">
        <f t="shared" si="29"/>
        <v>-3022</v>
      </c>
      <c r="I327" s="86" t="s">
        <v>1247</v>
      </c>
      <c r="J327" s="87" t="s">
        <v>1248</v>
      </c>
      <c r="K327" s="86">
        <v>-3022</v>
      </c>
      <c r="L327" s="86" t="s">
        <v>286</v>
      </c>
      <c r="M327" s="87" t="s">
        <v>265</v>
      </c>
      <c r="N327" s="87"/>
      <c r="O327" s="88" t="s">
        <v>1246</v>
      </c>
      <c r="P327" s="88" t="s">
        <v>71</v>
      </c>
    </row>
    <row r="328" spans="1:16" x14ac:dyDescent="0.2">
      <c r="A328" s="26" t="str">
        <f t="shared" si="24"/>
        <v> AVSJ 7.41 </v>
      </c>
      <c r="B328" s="3" t="str">
        <f t="shared" si="25"/>
        <v>I</v>
      </c>
      <c r="C328" s="26">
        <f t="shared" si="26"/>
        <v>42480.707999999999</v>
      </c>
      <c r="D328" t="str">
        <f t="shared" si="27"/>
        <v>vis</v>
      </c>
      <c r="E328">
        <f>VLOOKUP(C328,'Active 1'!C$21:E$960,3,FALSE)</f>
        <v>-3016.9824595850519</v>
      </c>
      <c r="F328" s="3" t="s">
        <v>204</v>
      </c>
      <c r="G328" t="str">
        <f t="shared" si="28"/>
        <v>42480.708</v>
      </c>
      <c r="H328" s="26">
        <f t="shared" si="29"/>
        <v>-3017</v>
      </c>
      <c r="I328" s="86" t="s">
        <v>1249</v>
      </c>
      <c r="J328" s="87" t="s">
        <v>1250</v>
      </c>
      <c r="K328" s="86">
        <v>-3017</v>
      </c>
      <c r="L328" s="86" t="s">
        <v>1241</v>
      </c>
      <c r="M328" s="87" t="s">
        <v>265</v>
      </c>
      <c r="N328" s="87"/>
      <c r="O328" s="88" t="s">
        <v>1246</v>
      </c>
      <c r="P328" s="88" t="s">
        <v>71</v>
      </c>
    </row>
    <row r="329" spans="1:16" x14ac:dyDescent="0.2">
      <c r="A329" s="26" t="str">
        <f t="shared" si="24"/>
        <v> AVSJ 7.41 </v>
      </c>
      <c r="B329" s="3" t="str">
        <f t="shared" si="25"/>
        <v>I</v>
      </c>
      <c r="C329" s="26">
        <f t="shared" si="26"/>
        <v>42485.595000000001</v>
      </c>
      <c r="D329" t="str">
        <f t="shared" si="27"/>
        <v>vis</v>
      </c>
      <c r="E329">
        <f>VLOOKUP(C329,'Active 1'!C$21:E$960,3,FALSE)</f>
        <v>-3012.9843248903708</v>
      </c>
      <c r="F329" s="3" t="s">
        <v>204</v>
      </c>
      <c r="G329" t="str">
        <f t="shared" si="28"/>
        <v>42485.595</v>
      </c>
      <c r="H329" s="26">
        <f t="shared" si="29"/>
        <v>-3013</v>
      </c>
      <c r="I329" s="86" t="s">
        <v>1251</v>
      </c>
      <c r="J329" s="87" t="s">
        <v>1252</v>
      </c>
      <c r="K329" s="86">
        <v>-3013</v>
      </c>
      <c r="L329" s="86" t="s">
        <v>391</v>
      </c>
      <c r="M329" s="87" t="s">
        <v>265</v>
      </c>
      <c r="N329" s="87"/>
      <c r="O329" s="88" t="s">
        <v>1253</v>
      </c>
      <c r="P329" s="88" t="s">
        <v>71</v>
      </c>
    </row>
    <row r="330" spans="1:16" x14ac:dyDescent="0.2">
      <c r="A330" s="26" t="str">
        <f t="shared" si="24"/>
        <v> AVSJ 7.41 </v>
      </c>
      <c r="B330" s="3" t="str">
        <f t="shared" si="25"/>
        <v>I</v>
      </c>
      <c r="C330" s="26">
        <f t="shared" si="26"/>
        <v>42486.822</v>
      </c>
      <c r="D330" t="str">
        <f t="shared" si="27"/>
        <v>vis</v>
      </c>
      <c r="E330">
        <f>VLOOKUP(C330,'Active 1'!C$21:E$960,3,FALSE)</f>
        <v>-3011.9804961057653</v>
      </c>
      <c r="F330" s="3" t="s">
        <v>204</v>
      </c>
      <c r="G330" t="str">
        <f t="shared" si="28"/>
        <v>42486.822</v>
      </c>
      <c r="H330" s="26">
        <f t="shared" si="29"/>
        <v>-3012</v>
      </c>
      <c r="I330" s="86" t="s">
        <v>1254</v>
      </c>
      <c r="J330" s="87" t="s">
        <v>1255</v>
      </c>
      <c r="K330" s="86">
        <v>-3012</v>
      </c>
      <c r="L330" s="86" t="s">
        <v>319</v>
      </c>
      <c r="M330" s="87" t="s">
        <v>265</v>
      </c>
      <c r="N330" s="87"/>
      <c r="O330" s="88" t="s">
        <v>407</v>
      </c>
      <c r="P330" s="88" t="s">
        <v>71</v>
      </c>
    </row>
    <row r="331" spans="1:16" x14ac:dyDescent="0.2">
      <c r="A331" s="26" t="str">
        <f t="shared" ref="A331:A394" si="30">P331</f>
        <v> AVSJ 7.41 </v>
      </c>
      <c r="B331" s="3" t="str">
        <f t="shared" ref="B331:B394" si="31">IF(H331=INT(H331),"I","II")</f>
        <v>I</v>
      </c>
      <c r="C331" s="26">
        <f t="shared" ref="C331:C394" si="32">1*G331</f>
        <v>42486.822999999997</v>
      </c>
      <c r="D331" t="str">
        <f t="shared" ref="D331:D394" si="33">VLOOKUP(F331,I$1:J$5,2,FALSE)</f>
        <v>vis</v>
      </c>
      <c r="E331">
        <f>VLOOKUP(C331,'Active 1'!C$21:E$960,3,FALSE)</f>
        <v>-3011.9796779893995</v>
      </c>
      <c r="F331" s="3" t="s">
        <v>204</v>
      </c>
      <c r="G331" t="str">
        <f t="shared" ref="G331:G394" si="34">MID(I331,3,LEN(I331)-3)</f>
        <v>42486.823</v>
      </c>
      <c r="H331" s="26">
        <f t="shared" ref="H331:H394" si="35">1*K331</f>
        <v>-3012</v>
      </c>
      <c r="I331" s="86" t="s">
        <v>1256</v>
      </c>
      <c r="J331" s="87" t="s">
        <v>1257</v>
      </c>
      <c r="K331" s="86">
        <v>-3012</v>
      </c>
      <c r="L331" s="86" t="s">
        <v>1238</v>
      </c>
      <c r="M331" s="87" t="s">
        <v>265</v>
      </c>
      <c r="N331" s="87"/>
      <c r="O331" s="88" t="s">
        <v>354</v>
      </c>
      <c r="P331" s="88" t="s">
        <v>71</v>
      </c>
    </row>
    <row r="332" spans="1:16" x14ac:dyDescent="0.2">
      <c r="A332" s="26" t="str">
        <f t="shared" si="30"/>
        <v> AVSJ 7.41 </v>
      </c>
      <c r="B332" s="3" t="str">
        <f t="shared" si="31"/>
        <v>I</v>
      </c>
      <c r="C332" s="26">
        <f t="shared" si="32"/>
        <v>42491.709000000003</v>
      </c>
      <c r="D332" t="str">
        <f t="shared" si="33"/>
        <v>vis</v>
      </c>
      <c r="E332">
        <f>VLOOKUP(C332,'Active 1'!C$21:E$960,3,FALSE)</f>
        <v>-3007.9823614110842</v>
      </c>
      <c r="F332" s="3" t="s">
        <v>204</v>
      </c>
      <c r="G332" t="str">
        <f t="shared" si="34"/>
        <v>42491.709</v>
      </c>
      <c r="H332" s="26">
        <f t="shared" si="35"/>
        <v>-3008</v>
      </c>
      <c r="I332" s="86" t="s">
        <v>1258</v>
      </c>
      <c r="J332" s="87" t="s">
        <v>1259</v>
      </c>
      <c r="K332" s="86">
        <v>-3008</v>
      </c>
      <c r="L332" s="86" t="s">
        <v>1260</v>
      </c>
      <c r="M332" s="87" t="s">
        <v>265</v>
      </c>
      <c r="N332" s="87"/>
      <c r="O332" s="88" t="s">
        <v>436</v>
      </c>
      <c r="P332" s="88" t="s">
        <v>71</v>
      </c>
    </row>
    <row r="333" spans="1:16" x14ac:dyDescent="0.2">
      <c r="A333" s="26" t="str">
        <f t="shared" si="30"/>
        <v> AVSJ 7.41 </v>
      </c>
      <c r="B333" s="3" t="str">
        <f t="shared" si="31"/>
        <v>I</v>
      </c>
      <c r="C333" s="26">
        <f t="shared" si="32"/>
        <v>42491.716999999997</v>
      </c>
      <c r="D333" t="str">
        <f t="shared" si="33"/>
        <v>vis</v>
      </c>
      <c r="E333">
        <f>VLOOKUP(C333,'Active 1'!C$21:E$960,3,FALSE)</f>
        <v>-3007.9758164801378</v>
      </c>
      <c r="F333" s="3" t="s">
        <v>204</v>
      </c>
      <c r="G333" t="str">
        <f t="shared" si="34"/>
        <v>42491.717</v>
      </c>
      <c r="H333" s="26">
        <f t="shared" si="35"/>
        <v>-3008</v>
      </c>
      <c r="I333" s="86" t="s">
        <v>1261</v>
      </c>
      <c r="J333" s="87" t="s">
        <v>1262</v>
      </c>
      <c r="K333" s="86">
        <v>-3008</v>
      </c>
      <c r="L333" s="86" t="s">
        <v>299</v>
      </c>
      <c r="M333" s="87" t="s">
        <v>265</v>
      </c>
      <c r="N333" s="87"/>
      <c r="O333" s="88" t="s">
        <v>1246</v>
      </c>
      <c r="P333" s="88" t="s">
        <v>71</v>
      </c>
    </row>
    <row r="334" spans="1:16" x14ac:dyDescent="0.2">
      <c r="A334" s="26" t="str">
        <f t="shared" si="30"/>
        <v> AVSJ 7.41 </v>
      </c>
      <c r="B334" s="3" t="str">
        <f t="shared" si="31"/>
        <v>I</v>
      </c>
      <c r="C334" s="26">
        <f t="shared" si="32"/>
        <v>42507.591999999997</v>
      </c>
      <c r="D334" t="str">
        <f t="shared" si="33"/>
        <v>vis</v>
      </c>
      <c r="E334">
        <f>VLOOKUP(C334,'Active 1'!C$21:E$960,3,FALSE)</f>
        <v>-2994.98821912429</v>
      </c>
      <c r="F334" s="3" t="s">
        <v>204</v>
      </c>
      <c r="G334" t="str">
        <f t="shared" si="34"/>
        <v>42507.592</v>
      </c>
      <c r="H334" s="26">
        <f t="shared" si="35"/>
        <v>-2995</v>
      </c>
      <c r="I334" s="86" t="s">
        <v>1263</v>
      </c>
      <c r="J334" s="87" t="s">
        <v>1264</v>
      </c>
      <c r="K334" s="86">
        <v>-2995</v>
      </c>
      <c r="L334" s="86" t="s">
        <v>363</v>
      </c>
      <c r="M334" s="87" t="s">
        <v>265</v>
      </c>
      <c r="N334" s="87"/>
      <c r="O334" s="88" t="s">
        <v>407</v>
      </c>
      <c r="P334" s="88" t="s">
        <v>71</v>
      </c>
    </row>
    <row r="335" spans="1:16" x14ac:dyDescent="0.2">
      <c r="A335" s="26" t="str">
        <f t="shared" si="30"/>
        <v> AVSJ 7.41 </v>
      </c>
      <c r="B335" s="3" t="str">
        <f t="shared" si="31"/>
        <v>I</v>
      </c>
      <c r="C335" s="26">
        <f t="shared" si="32"/>
        <v>42507.597999999998</v>
      </c>
      <c r="D335" t="str">
        <f t="shared" si="33"/>
        <v>vis</v>
      </c>
      <c r="E335">
        <f>VLOOKUP(C335,'Active 1'!C$21:E$960,3,FALSE)</f>
        <v>-2994.9833104260761</v>
      </c>
      <c r="F335" s="3" t="s">
        <v>204</v>
      </c>
      <c r="G335" t="str">
        <f t="shared" si="34"/>
        <v>42507.598</v>
      </c>
      <c r="H335" s="26">
        <f t="shared" si="35"/>
        <v>-2995</v>
      </c>
      <c r="I335" s="86" t="s">
        <v>1265</v>
      </c>
      <c r="J335" s="87" t="s">
        <v>1266</v>
      </c>
      <c r="K335" s="86">
        <v>-2995</v>
      </c>
      <c r="L335" s="86" t="s">
        <v>366</v>
      </c>
      <c r="M335" s="87" t="s">
        <v>265</v>
      </c>
      <c r="N335" s="87"/>
      <c r="O335" s="88" t="s">
        <v>432</v>
      </c>
      <c r="P335" s="88" t="s">
        <v>71</v>
      </c>
    </row>
    <row r="336" spans="1:16" x14ac:dyDescent="0.2">
      <c r="A336" s="26" t="str">
        <f t="shared" si="30"/>
        <v> AVSJ 7.41 </v>
      </c>
      <c r="B336" s="3" t="str">
        <f t="shared" si="31"/>
        <v>I</v>
      </c>
      <c r="C336" s="26">
        <f t="shared" si="32"/>
        <v>42518.597000000002</v>
      </c>
      <c r="D336" t="str">
        <f t="shared" si="33"/>
        <v>vis</v>
      </c>
      <c r="E336">
        <f>VLOOKUP(C336,'Active 1'!C$21:E$960,3,FALSE)</f>
        <v>-2985.9848484848467</v>
      </c>
      <c r="F336" s="3" t="s">
        <v>204</v>
      </c>
      <c r="G336" t="str">
        <f t="shared" si="34"/>
        <v>42518.597</v>
      </c>
      <c r="H336" s="26">
        <f t="shared" si="35"/>
        <v>-2986</v>
      </c>
      <c r="I336" s="86" t="s">
        <v>1267</v>
      </c>
      <c r="J336" s="87" t="s">
        <v>1268</v>
      </c>
      <c r="K336" s="86">
        <v>-2986</v>
      </c>
      <c r="L336" s="86" t="s">
        <v>391</v>
      </c>
      <c r="M336" s="87" t="s">
        <v>265</v>
      </c>
      <c r="N336" s="87"/>
      <c r="O336" s="88" t="s">
        <v>1246</v>
      </c>
      <c r="P336" s="88" t="s">
        <v>71</v>
      </c>
    </row>
    <row r="337" spans="1:16" x14ac:dyDescent="0.2">
      <c r="A337" s="26" t="str">
        <f t="shared" si="30"/>
        <v> AVSJ 7.41 </v>
      </c>
      <c r="B337" s="3" t="str">
        <f t="shared" si="31"/>
        <v>I</v>
      </c>
      <c r="C337" s="26">
        <f t="shared" si="32"/>
        <v>42518.601999999999</v>
      </c>
      <c r="D337" t="str">
        <f t="shared" si="33"/>
        <v>vis</v>
      </c>
      <c r="E337">
        <f>VLOOKUP(C337,'Active 1'!C$21:E$960,3,FALSE)</f>
        <v>-2985.9807579030044</v>
      </c>
      <c r="F337" s="3" t="s">
        <v>204</v>
      </c>
      <c r="G337" t="str">
        <f t="shared" si="34"/>
        <v>42518.602</v>
      </c>
      <c r="H337" s="26">
        <f t="shared" si="35"/>
        <v>-2986</v>
      </c>
      <c r="I337" s="86" t="s">
        <v>1269</v>
      </c>
      <c r="J337" s="87" t="s">
        <v>1270</v>
      </c>
      <c r="K337" s="86">
        <v>-2986</v>
      </c>
      <c r="L337" s="86" t="s">
        <v>319</v>
      </c>
      <c r="M337" s="87" t="s">
        <v>265</v>
      </c>
      <c r="N337" s="87"/>
      <c r="O337" s="88" t="s">
        <v>375</v>
      </c>
      <c r="P337" s="88" t="s">
        <v>71</v>
      </c>
    </row>
    <row r="338" spans="1:16" x14ac:dyDescent="0.2">
      <c r="A338" s="26" t="str">
        <f t="shared" si="30"/>
        <v> AVSJ 7.41 </v>
      </c>
      <c r="B338" s="3" t="str">
        <f t="shared" si="31"/>
        <v>I</v>
      </c>
      <c r="C338" s="26">
        <f t="shared" si="32"/>
        <v>42529.599999999999</v>
      </c>
      <c r="D338" t="str">
        <f t="shared" si="33"/>
        <v>vis</v>
      </c>
      <c r="E338">
        <f>VLOOKUP(C338,'Active 1'!C$21:E$960,3,FALSE)</f>
        <v>-2976.9831140781471</v>
      </c>
      <c r="F338" s="3" t="s">
        <v>204</v>
      </c>
      <c r="G338" t="str">
        <f t="shared" si="34"/>
        <v>42529.600</v>
      </c>
      <c r="H338" s="26">
        <f t="shared" si="35"/>
        <v>-2977</v>
      </c>
      <c r="I338" s="86" t="s">
        <v>1271</v>
      </c>
      <c r="J338" s="87" t="s">
        <v>1272</v>
      </c>
      <c r="K338" s="86">
        <v>-2977</v>
      </c>
      <c r="L338" s="86" t="s">
        <v>1241</v>
      </c>
      <c r="M338" s="87" t="s">
        <v>265</v>
      </c>
      <c r="N338" s="87"/>
      <c r="O338" s="88" t="s">
        <v>432</v>
      </c>
      <c r="P338" s="88" t="s">
        <v>71</v>
      </c>
    </row>
    <row r="339" spans="1:16" x14ac:dyDescent="0.2">
      <c r="A339" s="26" t="str">
        <f t="shared" si="30"/>
        <v> AN 301 </v>
      </c>
      <c r="B339" s="3" t="str">
        <f t="shared" si="31"/>
        <v>I</v>
      </c>
      <c r="C339" s="26">
        <f t="shared" si="32"/>
        <v>42831.506000000001</v>
      </c>
      <c r="D339" t="str">
        <f t="shared" si="33"/>
        <v>vis</v>
      </c>
      <c r="E339">
        <f>VLOOKUP(C339,'Active 1'!C$21:E$960,3,FALSE)</f>
        <v>-2729.9888736173816</v>
      </c>
      <c r="F339" s="3" t="s">
        <v>204</v>
      </c>
      <c r="G339" t="str">
        <f t="shared" si="34"/>
        <v>42831.506</v>
      </c>
      <c r="H339" s="26">
        <f t="shared" si="35"/>
        <v>-2730</v>
      </c>
      <c r="I339" s="86" t="s">
        <v>1273</v>
      </c>
      <c r="J339" s="87" t="s">
        <v>1274</v>
      </c>
      <c r="K339" s="86">
        <v>-2730</v>
      </c>
      <c r="L339" s="86" t="s">
        <v>363</v>
      </c>
      <c r="M339" s="87" t="s">
        <v>265</v>
      </c>
      <c r="N339" s="87"/>
      <c r="O339" s="88" t="s">
        <v>1275</v>
      </c>
      <c r="P339" s="88" t="s">
        <v>77</v>
      </c>
    </row>
    <row r="340" spans="1:16" x14ac:dyDescent="0.2">
      <c r="A340" s="26" t="str">
        <f t="shared" si="30"/>
        <v> AN 301 </v>
      </c>
      <c r="B340" s="3" t="str">
        <f t="shared" si="31"/>
        <v>I</v>
      </c>
      <c r="C340" s="26">
        <f t="shared" si="32"/>
        <v>42869.406000000003</v>
      </c>
      <c r="D340" t="str">
        <f t="shared" si="33"/>
        <v>vis</v>
      </c>
      <c r="E340">
        <f>VLOOKUP(C340,'Active 1'!C$21:E$960,3,FALSE)</f>
        <v>-2698.9822632371202</v>
      </c>
      <c r="F340" s="3" t="s">
        <v>204</v>
      </c>
      <c r="G340" t="str">
        <f t="shared" si="34"/>
        <v>42869.406</v>
      </c>
      <c r="H340" s="26">
        <f t="shared" si="35"/>
        <v>-2699</v>
      </c>
      <c r="I340" s="86" t="s">
        <v>1276</v>
      </c>
      <c r="J340" s="87" t="s">
        <v>1277</v>
      </c>
      <c r="K340" s="86">
        <v>-2699</v>
      </c>
      <c r="L340" s="86" t="s">
        <v>1260</v>
      </c>
      <c r="M340" s="87" t="s">
        <v>265</v>
      </c>
      <c r="N340" s="87"/>
      <c r="O340" s="88" t="s">
        <v>1275</v>
      </c>
      <c r="P340" s="88" t="s">
        <v>77</v>
      </c>
    </row>
    <row r="341" spans="1:16" x14ac:dyDescent="0.2">
      <c r="A341" s="26" t="str">
        <f t="shared" si="30"/>
        <v>IBVS 1249 </v>
      </c>
      <c r="B341" s="3" t="str">
        <f t="shared" si="31"/>
        <v>I</v>
      </c>
      <c r="C341" s="26">
        <f t="shared" si="32"/>
        <v>42925.625</v>
      </c>
      <c r="D341" t="str">
        <f t="shared" si="33"/>
        <v>vis</v>
      </c>
      <c r="E341">
        <f>VLOOKUP(C341,'Active 1'!C$21:E$960,3,FALSE)</f>
        <v>-2652.98857909549</v>
      </c>
      <c r="F341" s="3" t="s">
        <v>204</v>
      </c>
      <c r="G341" t="str">
        <f t="shared" si="34"/>
        <v>42925.625</v>
      </c>
      <c r="H341" s="26">
        <f t="shared" si="35"/>
        <v>-2653</v>
      </c>
      <c r="I341" s="86" t="s">
        <v>1278</v>
      </c>
      <c r="J341" s="87" t="s">
        <v>1279</v>
      </c>
      <c r="K341" s="86">
        <v>-2653</v>
      </c>
      <c r="L341" s="86" t="s">
        <v>363</v>
      </c>
      <c r="M341" s="87" t="s">
        <v>265</v>
      </c>
      <c r="N341" s="87"/>
      <c r="O341" s="88" t="s">
        <v>627</v>
      </c>
      <c r="P341" s="89" t="s">
        <v>251</v>
      </c>
    </row>
    <row r="342" spans="1:16" x14ac:dyDescent="0.2">
      <c r="A342" s="26" t="str">
        <f t="shared" si="30"/>
        <v> AVSJ 7.25 </v>
      </c>
      <c r="B342" s="3" t="str">
        <f t="shared" si="31"/>
        <v>I</v>
      </c>
      <c r="C342" s="26">
        <f t="shared" si="32"/>
        <v>43211.648099999999</v>
      </c>
      <c r="D342" t="str">
        <f t="shared" si="33"/>
        <v>vis</v>
      </c>
      <c r="E342">
        <f>VLOOKUP(C342,'Active 1'!C$21:E$960,3,FALSE)</f>
        <v>-2418.98839910989</v>
      </c>
      <c r="F342" s="3" t="s">
        <v>204</v>
      </c>
      <c r="G342" t="str">
        <f t="shared" si="34"/>
        <v>43211.6481</v>
      </c>
      <c r="H342" s="26">
        <f t="shared" si="35"/>
        <v>-2419</v>
      </c>
      <c r="I342" s="86" t="s">
        <v>1280</v>
      </c>
      <c r="J342" s="87" t="s">
        <v>1281</v>
      </c>
      <c r="K342" s="86">
        <v>-2419</v>
      </c>
      <c r="L342" s="86" t="s">
        <v>1282</v>
      </c>
      <c r="M342" s="87" t="s">
        <v>874</v>
      </c>
      <c r="N342" s="87" t="s">
        <v>875</v>
      </c>
      <c r="O342" s="88" t="s">
        <v>1283</v>
      </c>
      <c r="P342" s="88" t="s">
        <v>84</v>
      </c>
    </row>
    <row r="343" spans="1:16" x14ac:dyDescent="0.2">
      <c r="A343" s="26" t="str">
        <f t="shared" si="30"/>
        <v> AN 301 </v>
      </c>
      <c r="B343" s="3" t="str">
        <f t="shared" si="31"/>
        <v>I</v>
      </c>
      <c r="C343" s="26">
        <f t="shared" si="32"/>
        <v>43849.697</v>
      </c>
      <c r="D343" t="str">
        <f t="shared" si="33"/>
        <v>vis</v>
      </c>
      <c r="E343">
        <f>VLOOKUP(C343,'Active 1'!C$21:E$960,3,FALSE)</f>
        <v>-1896.9901498789181</v>
      </c>
      <c r="F343" s="3" t="s">
        <v>204</v>
      </c>
      <c r="G343" t="str">
        <f t="shared" si="34"/>
        <v>43849.697</v>
      </c>
      <c r="H343" s="26">
        <f t="shared" si="35"/>
        <v>-1897</v>
      </c>
      <c r="I343" s="86" t="s">
        <v>1284</v>
      </c>
      <c r="J343" s="87" t="s">
        <v>1285</v>
      </c>
      <c r="K343" s="86">
        <v>-1897</v>
      </c>
      <c r="L343" s="86" t="s">
        <v>421</v>
      </c>
      <c r="M343" s="87" t="s">
        <v>265</v>
      </c>
      <c r="N343" s="87"/>
      <c r="O343" s="88" t="s">
        <v>1275</v>
      </c>
      <c r="P343" s="88" t="s">
        <v>77</v>
      </c>
    </row>
    <row r="344" spans="1:16" x14ac:dyDescent="0.2">
      <c r="A344" s="26" t="str">
        <f t="shared" si="30"/>
        <v> BRNO 23 </v>
      </c>
      <c r="B344" s="3" t="str">
        <f t="shared" si="31"/>
        <v>I</v>
      </c>
      <c r="C344" s="26">
        <f t="shared" si="32"/>
        <v>43925.476000000002</v>
      </c>
      <c r="D344" t="str">
        <f t="shared" si="33"/>
        <v>vis</v>
      </c>
      <c r="E344">
        <f>VLOOKUP(C344,'Active 1'!C$21:E$960,3,FALSE)</f>
        <v>-1834.9941095621416</v>
      </c>
      <c r="F344" s="3" t="s">
        <v>204</v>
      </c>
      <c r="G344" t="str">
        <f t="shared" si="34"/>
        <v>43925.476</v>
      </c>
      <c r="H344" s="26">
        <f t="shared" si="35"/>
        <v>-1835</v>
      </c>
      <c r="I344" s="86" t="s">
        <v>1286</v>
      </c>
      <c r="J344" s="87" t="s">
        <v>1287</v>
      </c>
      <c r="K344" s="86">
        <v>-1835</v>
      </c>
      <c r="L344" s="86" t="s">
        <v>374</v>
      </c>
      <c r="M344" s="87" t="s">
        <v>265</v>
      </c>
      <c r="N344" s="87"/>
      <c r="O344" s="88" t="s">
        <v>639</v>
      </c>
      <c r="P344" s="88" t="s">
        <v>90</v>
      </c>
    </row>
    <row r="345" spans="1:16" x14ac:dyDescent="0.2">
      <c r="A345" s="26" t="str">
        <f t="shared" si="30"/>
        <v> BRNO 23 </v>
      </c>
      <c r="B345" s="3" t="str">
        <f t="shared" si="31"/>
        <v>I</v>
      </c>
      <c r="C345" s="26">
        <f t="shared" si="32"/>
        <v>43931.591999999997</v>
      </c>
      <c r="D345" t="str">
        <f t="shared" si="33"/>
        <v>vis</v>
      </c>
      <c r="E345">
        <f>VLOOKUP(C345,'Active 1'!C$21:E$960,3,FALSE)</f>
        <v>-1829.9905098501231</v>
      </c>
      <c r="F345" s="3" t="s">
        <v>204</v>
      </c>
      <c r="G345" t="str">
        <f t="shared" si="34"/>
        <v>43931.592</v>
      </c>
      <c r="H345" s="26">
        <f t="shared" si="35"/>
        <v>-1830</v>
      </c>
      <c r="I345" s="86" t="s">
        <v>1288</v>
      </c>
      <c r="J345" s="87" t="s">
        <v>1289</v>
      </c>
      <c r="K345" s="86">
        <v>-1830</v>
      </c>
      <c r="L345" s="86" t="s">
        <v>421</v>
      </c>
      <c r="M345" s="87" t="s">
        <v>265</v>
      </c>
      <c r="N345" s="87"/>
      <c r="O345" s="88" t="s">
        <v>639</v>
      </c>
      <c r="P345" s="88" t="s">
        <v>90</v>
      </c>
    </row>
    <row r="346" spans="1:16" x14ac:dyDescent="0.2">
      <c r="A346" s="26" t="str">
        <f t="shared" si="30"/>
        <v> BRNO 23 </v>
      </c>
      <c r="B346" s="3" t="str">
        <f t="shared" si="31"/>
        <v>I</v>
      </c>
      <c r="C346" s="26">
        <f t="shared" si="32"/>
        <v>43931.593999999997</v>
      </c>
      <c r="D346" t="str">
        <f t="shared" si="33"/>
        <v>vis</v>
      </c>
      <c r="E346">
        <f>VLOOKUP(C346,'Active 1'!C$21:E$960,3,FALSE)</f>
        <v>-1829.988873617385</v>
      </c>
      <c r="F346" s="3" t="s">
        <v>204</v>
      </c>
      <c r="G346" t="str">
        <f t="shared" si="34"/>
        <v>43931.594</v>
      </c>
      <c r="H346" s="26">
        <f t="shared" si="35"/>
        <v>-1830</v>
      </c>
      <c r="I346" s="86" t="s">
        <v>1290</v>
      </c>
      <c r="J346" s="87" t="s">
        <v>1291</v>
      </c>
      <c r="K346" s="86">
        <v>-1830</v>
      </c>
      <c r="L346" s="86" t="s">
        <v>363</v>
      </c>
      <c r="M346" s="87" t="s">
        <v>265</v>
      </c>
      <c r="N346" s="87"/>
      <c r="O346" s="88" t="s">
        <v>666</v>
      </c>
      <c r="P346" s="88" t="s">
        <v>90</v>
      </c>
    </row>
    <row r="347" spans="1:16" x14ac:dyDescent="0.2">
      <c r="A347" s="26" t="str">
        <f t="shared" si="30"/>
        <v> AN 301 </v>
      </c>
      <c r="B347" s="3" t="str">
        <f t="shared" si="31"/>
        <v>I</v>
      </c>
      <c r="C347" s="26">
        <f t="shared" si="32"/>
        <v>44013.482000000004</v>
      </c>
      <c r="D347" t="str">
        <f t="shared" si="33"/>
        <v>vis</v>
      </c>
      <c r="E347">
        <f>VLOOKUP(C347,'Active 1'!C$21:E$960,3,FALSE)</f>
        <v>-1762.9949604031642</v>
      </c>
      <c r="F347" s="3" t="s">
        <v>204</v>
      </c>
      <c r="G347" t="str">
        <f t="shared" si="34"/>
        <v>44013.482</v>
      </c>
      <c r="H347" s="26">
        <f t="shared" si="35"/>
        <v>-1763</v>
      </c>
      <c r="I347" s="86" t="s">
        <v>1292</v>
      </c>
      <c r="J347" s="87" t="s">
        <v>1293</v>
      </c>
      <c r="K347" s="86">
        <v>-1763</v>
      </c>
      <c r="L347" s="86" t="s">
        <v>402</v>
      </c>
      <c r="M347" s="87" t="s">
        <v>265</v>
      </c>
      <c r="N347" s="87"/>
      <c r="O347" s="88" t="s">
        <v>1275</v>
      </c>
      <c r="P347" s="88" t="s">
        <v>77</v>
      </c>
    </row>
    <row r="348" spans="1:16" x14ac:dyDescent="0.2">
      <c r="A348" s="26" t="str">
        <f t="shared" si="30"/>
        <v> BRNO 23 </v>
      </c>
      <c r="B348" s="3" t="str">
        <f t="shared" si="31"/>
        <v>I</v>
      </c>
      <c r="C348" s="26">
        <f t="shared" si="32"/>
        <v>44370.394</v>
      </c>
      <c r="D348" t="str">
        <f t="shared" si="33"/>
        <v>vis</v>
      </c>
      <c r="E348">
        <f>VLOOKUP(C348,'Active 1'!C$21:E$960,3,FALSE)</f>
        <v>-1470.9994109562138</v>
      </c>
      <c r="F348" s="3" t="s">
        <v>204</v>
      </c>
      <c r="G348" t="str">
        <f t="shared" si="34"/>
        <v>44370.394</v>
      </c>
      <c r="H348" s="26">
        <f t="shared" si="35"/>
        <v>-1471</v>
      </c>
      <c r="I348" s="86" t="s">
        <v>1294</v>
      </c>
      <c r="J348" s="87" t="s">
        <v>1295</v>
      </c>
      <c r="K348" s="86">
        <v>-1471</v>
      </c>
      <c r="L348" s="86" t="s">
        <v>499</v>
      </c>
      <c r="M348" s="87" t="s">
        <v>265</v>
      </c>
      <c r="N348" s="87"/>
      <c r="O348" s="88" t="s">
        <v>1296</v>
      </c>
      <c r="P348" s="88" t="s">
        <v>90</v>
      </c>
    </row>
    <row r="349" spans="1:16" x14ac:dyDescent="0.2">
      <c r="A349" s="26" t="str">
        <f t="shared" si="30"/>
        <v> AOEB 6 </v>
      </c>
      <c r="B349" s="3" t="str">
        <f t="shared" si="31"/>
        <v>I</v>
      </c>
      <c r="C349" s="26">
        <f t="shared" si="32"/>
        <v>49061.639000000003</v>
      </c>
      <c r="D349" t="str">
        <f t="shared" si="33"/>
        <v>vis</v>
      </c>
      <c r="E349">
        <f>VLOOKUP(C349,'Active 1'!C$21:E$960,3,FALSE)</f>
        <v>2366.9849139341604</v>
      </c>
      <c r="F349" s="3" t="s">
        <v>204</v>
      </c>
      <c r="G349" t="str">
        <f t="shared" si="34"/>
        <v>49061.639</v>
      </c>
      <c r="H349" s="26">
        <f t="shared" si="35"/>
        <v>2367</v>
      </c>
      <c r="I349" s="86" t="s">
        <v>1297</v>
      </c>
      <c r="J349" s="87" t="s">
        <v>1298</v>
      </c>
      <c r="K349" s="86">
        <v>2367</v>
      </c>
      <c r="L349" s="86" t="s">
        <v>753</v>
      </c>
      <c r="M349" s="87" t="s">
        <v>265</v>
      </c>
      <c r="N349" s="87"/>
      <c r="O349" s="88" t="s">
        <v>354</v>
      </c>
      <c r="P349" s="88" t="s">
        <v>133</v>
      </c>
    </row>
    <row r="350" spans="1:16" x14ac:dyDescent="0.2">
      <c r="A350" s="26" t="str">
        <f t="shared" si="30"/>
        <v>VSB 47 </v>
      </c>
      <c r="B350" s="3" t="str">
        <f t="shared" si="31"/>
        <v>I</v>
      </c>
      <c r="C350" s="26">
        <f t="shared" si="32"/>
        <v>49361.105000000003</v>
      </c>
      <c r="D350" t="str">
        <f t="shared" si="33"/>
        <v>vis</v>
      </c>
      <c r="E350">
        <f>VLOOKUP(C350,'Active 1'!C$21:E$960,3,FALSE)</f>
        <v>2611.9829504548757</v>
      </c>
      <c r="F350" s="3" t="s">
        <v>204</v>
      </c>
      <c r="G350" t="str">
        <f t="shared" si="34"/>
        <v>49361.105</v>
      </c>
      <c r="H350" s="26">
        <f t="shared" si="35"/>
        <v>2612</v>
      </c>
      <c r="I350" s="86" t="s">
        <v>1299</v>
      </c>
      <c r="J350" s="87" t="s">
        <v>1300</v>
      </c>
      <c r="K350" s="86">
        <v>2612</v>
      </c>
      <c r="L350" s="86" t="s">
        <v>1301</v>
      </c>
      <c r="M350" s="87" t="s">
        <v>265</v>
      </c>
      <c r="N350" s="87"/>
      <c r="O350" s="88" t="s">
        <v>1302</v>
      </c>
      <c r="P350" s="89" t="s">
        <v>135</v>
      </c>
    </row>
    <row r="351" spans="1:16" x14ac:dyDescent="0.2">
      <c r="A351" s="26" t="str">
        <f t="shared" si="30"/>
        <v>VSB 47 </v>
      </c>
      <c r="B351" s="3" t="str">
        <f t="shared" si="31"/>
        <v>I</v>
      </c>
      <c r="C351" s="26">
        <f t="shared" si="32"/>
        <v>49383.097999999998</v>
      </c>
      <c r="D351" t="str">
        <f t="shared" si="33"/>
        <v>vis</v>
      </c>
      <c r="E351">
        <f>VLOOKUP(C351,'Active 1'!C$21:E$960,3,FALSE)</f>
        <v>2629.9757837554803</v>
      </c>
      <c r="F351" s="3" t="s">
        <v>204</v>
      </c>
      <c r="G351" t="str">
        <f t="shared" si="34"/>
        <v>49383.098</v>
      </c>
      <c r="H351" s="26">
        <f t="shared" si="35"/>
        <v>2630</v>
      </c>
      <c r="I351" s="86" t="s">
        <v>1303</v>
      </c>
      <c r="J351" s="87" t="s">
        <v>1304</v>
      </c>
      <c r="K351" s="86">
        <v>2630</v>
      </c>
      <c r="L351" s="86" t="s">
        <v>1305</v>
      </c>
      <c r="M351" s="87" t="s">
        <v>265</v>
      </c>
      <c r="N351" s="87"/>
      <c r="O351" s="88" t="s">
        <v>1302</v>
      </c>
      <c r="P351" s="89" t="s">
        <v>135</v>
      </c>
    </row>
    <row r="352" spans="1:16" x14ac:dyDescent="0.2">
      <c r="A352" s="26" t="str">
        <f t="shared" si="30"/>
        <v> AOEB 6 </v>
      </c>
      <c r="B352" s="3" t="str">
        <f t="shared" si="31"/>
        <v>I</v>
      </c>
      <c r="C352" s="26">
        <f t="shared" si="32"/>
        <v>49754.682999999997</v>
      </c>
      <c r="D352" t="str">
        <f t="shared" si="33"/>
        <v>vis</v>
      </c>
      <c r="E352">
        <f>VLOOKUP(C352,'Active 1'!C$21:E$960,3,FALSE)</f>
        <v>2933.975554682896</v>
      </c>
      <c r="F352" s="3" t="s">
        <v>204</v>
      </c>
      <c r="G352" t="str">
        <f t="shared" si="34"/>
        <v>49754.683</v>
      </c>
      <c r="H352" s="26">
        <f t="shared" si="35"/>
        <v>2934</v>
      </c>
      <c r="I352" s="86" t="s">
        <v>1306</v>
      </c>
      <c r="J352" s="87" t="s">
        <v>1307</v>
      </c>
      <c r="K352" s="86">
        <v>2934</v>
      </c>
      <c r="L352" s="86" t="s">
        <v>1305</v>
      </c>
      <c r="M352" s="87" t="s">
        <v>265</v>
      </c>
      <c r="N352" s="87"/>
      <c r="O352" s="88" t="s">
        <v>354</v>
      </c>
      <c r="P352" s="88" t="s">
        <v>133</v>
      </c>
    </row>
    <row r="353" spans="1:16" x14ac:dyDescent="0.2">
      <c r="A353" s="26" t="str">
        <f t="shared" si="30"/>
        <v>VSB 47 </v>
      </c>
      <c r="B353" s="3" t="str">
        <f t="shared" si="31"/>
        <v>I</v>
      </c>
      <c r="C353" s="26">
        <f t="shared" si="32"/>
        <v>49795.014000000003</v>
      </c>
      <c r="D353" t="str">
        <f t="shared" si="33"/>
        <v>vis</v>
      </c>
      <c r="E353">
        <f>VLOOKUP(C353,'Active 1'!C$21:E$960,3,FALSE)</f>
        <v>2966.9710059558897</v>
      </c>
      <c r="F353" s="3" t="s">
        <v>204</v>
      </c>
      <c r="G353" t="str">
        <f t="shared" si="34"/>
        <v>49795.014</v>
      </c>
      <c r="H353" s="26">
        <f t="shared" si="35"/>
        <v>2967</v>
      </c>
      <c r="I353" s="86" t="s">
        <v>1308</v>
      </c>
      <c r="J353" s="87" t="s">
        <v>1309</v>
      </c>
      <c r="K353" s="86">
        <v>2967</v>
      </c>
      <c r="L353" s="86" t="s">
        <v>1310</v>
      </c>
      <c r="M353" s="87" t="s">
        <v>265</v>
      </c>
      <c r="N353" s="87"/>
      <c r="O353" s="88" t="s">
        <v>1311</v>
      </c>
      <c r="P353" s="89" t="s">
        <v>135</v>
      </c>
    </row>
    <row r="354" spans="1:16" x14ac:dyDescent="0.2">
      <c r="A354" s="26" t="str">
        <f t="shared" si="30"/>
        <v> BRNO 32 </v>
      </c>
      <c r="B354" s="3" t="str">
        <f t="shared" si="31"/>
        <v>I</v>
      </c>
      <c r="C354" s="26">
        <f t="shared" si="32"/>
        <v>49830.472699999998</v>
      </c>
      <c r="D354" t="str">
        <f t="shared" si="33"/>
        <v>vis</v>
      </c>
      <c r="E354">
        <f>VLOOKUP(C354,'Active 1'!C$21:E$960,3,FALSE)</f>
        <v>2995.9803488448188</v>
      </c>
      <c r="F354" s="3" t="s">
        <v>204</v>
      </c>
      <c r="G354" t="str">
        <f t="shared" si="34"/>
        <v>49830.4727</v>
      </c>
      <c r="H354" s="26">
        <f t="shared" si="35"/>
        <v>2996</v>
      </c>
      <c r="I354" s="86" t="s">
        <v>1312</v>
      </c>
      <c r="J354" s="87" t="s">
        <v>1313</v>
      </c>
      <c r="K354" s="86">
        <v>2996</v>
      </c>
      <c r="L354" s="86" t="s">
        <v>1314</v>
      </c>
      <c r="M354" s="87" t="s">
        <v>265</v>
      </c>
      <c r="N354" s="87"/>
      <c r="O354" s="88" t="s">
        <v>1315</v>
      </c>
      <c r="P354" s="88" t="s">
        <v>139</v>
      </c>
    </row>
    <row r="355" spans="1:16" x14ac:dyDescent="0.2">
      <c r="A355" s="26" t="str">
        <f t="shared" si="30"/>
        <v> BRNO 32 </v>
      </c>
      <c r="B355" s="3" t="str">
        <f t="shared" si="31"/>
        <v>I</v>
      </c>
      <c r="C355" s="26">
        <f t="shared" si="32"/>
        <v>49830.472699999998</v>
      </c>
      <c r="D355" t="str">
        <f t="shared" si="33"/>
        <v>vis</v>
      </c>
      <c r="E355">
        <f>VLOOKUP(C355,'Active 1'!C$21:E$960,3,FALSE)</f>
        <v>2995.9803488448188</v>
      </c>
      <c r="F355" s="3" t="s">
        <v>204</v>
      </c>
      <c r="G355" t="str">
        <f t="shared" si="34"/>
        <v>49830.4727</v>
      </c>
      <c r="H355" s="26">
        <f t="shared" si="35"/>
        <v>2996</v>
      </c>
      <c r="I355" s="86" t="s">
        <v>1312</v>
      </c>
      <c r="J355" s="87" t="s">
        <v>1313</v>
      </c>
      <c r="K355" s="86">
        <v>2996</v>
      </c>
      <c r="L355" s="86" t="s">
        <v>1314</v>
      </c>
      <c r="M355" s="87" t="s">
        <v>265</v>
      </c>
      <c r="N355" s="87"/>
      <c r="O355" s="88" t="s">
        <v>1316</v>
      </c>
      <c r="P355" s="88" t="s">
        <v>139</v>
      </c>
    </row>
    <row r="356" spans="1:16" x14ac:dyDescent="0.2">
      <c r="A356" s="26" t="str">
        <f t="shared" si="30"/>
        <v>VSB 47 </v>
      </c>
      <c r="B356" s="3" t="str">
        <f t="shared" si="31"/>
        <v>I</v>
      </c>
      <c r="C356" s="26">
        <f t="shared" si="32"/>
        <v>49861.027000000002</v>
      </c>
      <c r="D356" t="str">
        <f t="shared" si="33"/>
        <v>vis</v>
      </c>
      <c r="E356">
        <f>VLOOKUP(C356,'Active 1'!C$21:E$960,3,FALSE)</f>
        <v>3020.9773218142568</v>
      </c>
      <c r="F356" s="3" t="s">
        <v>204</v>
      </c>
      <c r="G356" t="str">
        <f t="shared" si="34"/>
        <v>49861.027</v>
      </c>
      <c r="H356" s="26">
        <f t="shared" si="35"/>
        <v>3021</v>
      </c>
      <c r="I356" s="86" t="s">
        <v>1317</v>
      </c>
      <c r="J356" s="87" t="s">
        <v>1318</v>
      </c>
      <c r="K356" s="86">
        <v>3021</v>
      </c>
      <c r="L356" s="86" t="s">
        <v>838</v>
      </c>
      <c r="M356" s="87" t="s">
        <v>265</v>
      </c>
      <c r="N356" s="87"/>
      <c r="O356" s="88" t="s">
        <v>1302</v>
      </c>
      <c r="P356" s="89" t="s">
        <v>135</v>
      </c>
    </row>
    <row r="357" spans="1:16" x14ac:dyDescent="0.2">
      <c r="A357" s="26" t="str">
        <f t="shared" si="30"/>
        <v> BRNO 32 </v>
      </c>
      <c r="B357" s="3" t="str">
        <f t="shared" si="31"/>
        <v>I</v>
      </c>
      <c r="C357" s="26">
        <f t="shared" si="32"/>
        <v>50122.593000000001</v>
      </c>
      <c r="D357" t="str">
        <f t="shared" si="33"/>
        <v>vis</v>
      </c>
      <c r="E357">
        <f>VLOOKUP(C357,'Active 1'!C$21:E$960,3,FALSE)</f>
        <v>3234.9687479547101</v>
      </c>
      <c r="F357" s="3" t="s">
        <v>204</v>
      </c>
      <c r="G357" t="str">
        <f t="shared" si="34"/>
        <v>50122.5930</v>
      </c>
      <c r="H357" s="26">
        <f t="shared" si="35"/>
        <v>3235</v>
      </c>
      <c r="I357" s="86" t="s">
        <v>1319</v>
      </c>
      <c r="J357" s="87" t="s">
        <v>1320</v>
      </c>
      <c r="K357" s="86">
        <v>3235</v>
      </c>
      <c r="L357" s="86" t="s">
        <v>1321</v>
      </c>
      <c r="M357" s="87" t="s">
        <v>265</v>
      </c>
      <c r="N357" s="87"/>
      <c r="O357" s="88" t="s">
        <v>716</v>
      </c>
      <c r="P357" s="88" t="s">
        <v>139</v>
      </c>
    </row>
    <row r="358" spans="1:16" x14ac:dyDescent="0.2">
      <c r="A358" s="26" t="str">
        <f t="shared" si="30"/>
        <v> AOEB 6 </v>
      </c>
      <c r="B358" s="3" t="str">
        <f t="shared" si="31"/>
        <v>I</v>
      </c>
      <c r="C358" s="26">
        <f t="shared" si="32"/>
        <v>50133.599000000002</v>
      </c>
      <c r="D358" t="str">
        <f t="shared" si="33"/>
        <v>vis</v>
      </c>
      <c r="E358">
        <f>VLOOKUP(C358,'Active 1'!C$21:E$960,3,FALSE)</f>
        <v>3243.9729367105197</v>
      </c>
      <c r="F358" s="3" t="s">
        <v>204</v>
      </c>
      <c r="G358" t="str">
        <f t="shared" si="34"/>
        <v>50133.599</v>
      </c>
      <c r="H358" s="26">
        <f t="shared" si="35"/>
        <v>3244</v>
      </c>
      <c r="I358" s="86" t="s">
        <v>1322</v>
      </c>
      <c r="J358" s="87" t="s">
        <v>1323</v>
      </c>
      <c r="K358" s="86">
        <v>3244</v>
      </c>
      <c r="L358" s="86" t="s">
        <v>1324</v>
      </c>
      <c r="M358" s="87" t="s">
        <v>922</v>
      </c>
      <c r="N358" s="87" t="s">
        <v>951</v>
      </c>
      <c r="O358" s="88" t="s">
        <v>1325</v>
      </c>
      <c r="P358" s="88" t="s">
        <v>133</v>
      </c>
    </row>
    <row r="359" spans="1:16" x14ac:dyDescent="0.2">
      <c r="A359" s="26" t="str">
        <f t="shared" si="30"/>
        <v> AOEB 6 </v>
      </c>
      <c r="B359" s="3" t="str">
        <f t="shared" si="31"/>
        <v>I</v>
      </c>
      <c r="C359" s="26">
        <f t="shared" si="32"/>
        <v>50161.703000000001</v>
      </c>
      <c r="D359" t="str">
        <f t="shared" si="33"/>
        <v>vis</v>
      </c>
      <c r="E359">
        <f>VLOOKUP(C359,'Active 1'!C$21:E$960,3,FALSE)</f>
        <v>3266.9652791413064</v>
      </c>
      <c r="F359" s="3" t="s">
        <v>204</v>
      </c>
      <c r="G359" t="str">
        <f t="shared" si="34"/>
        <v>50161.703</v>
      </c>
      <c r="H359" s="26">
        <f t="shared" si="35"/>
        <v>3267</v>
      </c>
      <c r="I359" s="86" t="s">
        <v>1326</v>
      </c>
      <c r="J359" s="87" t="s">
        <v>1327</v>
      </c>
      <c r="K359" s="86">
        <v>3267</v>
      </c>
      <c r="L359" s="86" t="s">
        <v>1328</v>
      </c>
      <c r="M359" s="87" t="s">
        <v>265</v>
      </c>
      <c r="N359" s="87"/>
      <c r="O359" s="88" t="s">
        <v>677</v>
      </c>
      <c r="P359" s="88" t="s">
        <v>133</v>
      </c>
    </row>
    <row r="360" spans="1:16" x14ac:dyDescent="0.2">
      <c r="A360" s="26" t="str">
        <f t="shared" si="30"/>
        <v> AOEB 6 </v>
      </c>
      <c r="B360" s="3" t="str">
        <f t="shared" si="31"/>
        <v>I</v>
      </c>
      <c r="C360" s="26">
        <f t="shared" si="32"/>
        <v>50200.826999999997</v>
      </c>
      <c r="D360" t="str">
        <f t="shared" si="33"/>
        <v>vis</v>
      </c>
      <c r="E360">
        <f>VLOOKUP(C360,'Active 1'!C$21:E$960,3,FALSE)</f>
        <v>3298.9732639570634</v>
      </c>
      <c r="F360" s="3" t="s">
        <v>204</v>
      </c>
      <c r="G360" t="str">
        <f t="shared" si="34"/>
        <v>50200.827</v>
      </c>
      <c r="H360" s="26">
        <f t="shared" si="35"/>
        <v>3299</v>
      </c>
      <c r="I360" s="86" t="s">
        <v>1329</v>
      </c>
      <c r="J360" s="87" t="s">
        <v>1330</v>
      </c>
      <c r="K360" s="86">
        <v>3299</v>
      </c>
      <c r="L360" s="86" t="s">
        <v>1324</v>
      </c>
      <c r="M360" s="87" t="s">
        <v>265</v>
      </c>
      <c r="N360" s="87"/>
      <c r="O360" s="88" t="s">
        <v>677</v>
      </c>
      <c r="P360" s="88" t="s">
        <v>133</v>
      </c>
    </row>
    <row r="361" spans="1:16" x14ac:dyDescent="0.2">
      <c r="A361" s="26" t="str">
        <f t="shared" si="30"/>
        <v> AOEB 6 </v>
      </c>
      <c r="B361" s="3" t="str">
        <f t="shared" si="31"/>
        <v>I</v>
      </c>
      <c r="C361" s="26">
        <f t="shared" si="32"/>
        <v>50249.718999999997</v>
      </c>
      <c r="D361" t="str">
        <f t="shared" si="33"/>
        <v>vis</v>
      </c>
      <c r="E361">
        <f>VLOOKUP(C361,'Active 1'!C$21:E$960,3,FALSE)</f>
        <v>3338.9726094639682</v>
      </c>
      <c r="F361" s="3" t="s">
        <v>204</v>
      </c>
      <c r="G361" t="str">
        <f t="shared" si="34"/>
        <v>50249.719</v>
      </c>
      <c r="H361" s="26">
        <f t="shared" si="35"/>
        <v>3339</v>
      </c>
      <c r="I361" s="86" t="s">
        <v>1331</v>
      </c>
      <c r="J361" s="87" t="s">
        <v>1332</v>
      </c>
      <c r="K361" s="86">
        <v>3339</v>
      </c>
      <c r="L361" s="86" t="s">
        <v>1324</v>
      </c>
      <c r="M361" s="87" t="s">
        <v>265</v>
      </c>
      <c r="N361" s="87"/>
      <c r="O361" s="88" t="s">
        <v>354</v>
      </c>
      <c r="P361" s="88" t="s">
        <v>133</v>
      </c>
    </row>
    <row r="362" spans="1:16" x14ac:dyDescent="0.2">
      <c r="A362" s="26" t="str">
        <f t="shared" si="30"/>
        <v> AOEB 6 </v>
      </c>
      <c r="B362" s="3" t="str">
        <f t="shared" si="31"/>
        <v>I</v>
      </c>
      <c r="C362" s="26">
        <f t="shared" si="32"/>
        <v>50376.837</v>
      </c>
      <c r="D362" t="str">
        <f t="shared" si="33"/>
        <v>vis</v>
      </c>
      <c r="E362">
        <f>VLOOKUP(C362,'Active 1'!C$21:E$960,3,FALSE)</f>
        <v>3442.9699260422799</v>
      </c>
      <c r="F362" s="3" t="s">
        <v>204</v>
      </c>
      <c r="G362" t="str">
        <f t="shared" si="34"/>
        <v>50376.837</v>
      </c>
      <c r="H362" s="26">
        <f t="shared" si="35"/>
        <v>3443</v>
      </c>
      <c r="I362" s="86" t="s">
        <v>1333</v>
      </c>
      <c r="J362" s="87" t="s">
        <v>1334</v>
      </c>
      <c r="K362" s="86">
        <v>3443</v>
      </c>
      <c r="L362" s="86" t="s">
        <v>1335</v>
      </c>
      <c r="M362" s="87" t="s">
        <v>265</v>
      </c>
      <c r="N362" s="87"/>
      <c r="O362" s="88" t="s">
        <v>354</v>
      </c>
      <c r="P362" s="88" t="s">
        <v>133</v>
      </c>
    </row>
    <row r="363" spans="1:16" x14ac:dyDescent="0.2">
      <c r="A363" s="26" t="str">
        <f t="shared" si="30"/>
        <v>VSB 47 </v>
      </c>
      <c r="B363" s="3" t="str">
        <f t="shared" si="31"/>
        <v>I</v>
      </c>
      <c r="C363" s="26">
        <f t="shared" si="32"/>
        <v>50532.078999999998</v>
      </c>
      <c r="D363" t="str">
        <f t="shared" si="33"/>
        <v>vis</v>
      </c>
      <c r="E363">
        <f>VLOOKUP(C363,'Active 1'!C$21:E$960,3,FALSE)</f>
        <v>3569.9759473787535</v>
      </c>
      <c r="F363" s="3" t="s">
        <v>204</v>
      </c>
      <c r="G363" t="str">
        <f t="shared" si="34"/>
        <v>50532.079</v>
      </c>
      <c r="H363" s="26">
        <f t="shared" si="35"/>
        <v>3570</v>
      </c>
      <c r="I363" s="86" t="s">
        <v>1336</v>
      </c>
      <c r="J363" s="87" t="s">
        <v>1337</v>
      </c>
      <c r="K363" s="86">
        <v>3570</v>
      </c>
      <c r="L363" s="86" t="s">
        <v>819</v>
      </c>
      <c r="M363" s="87" t="s">
        <v>265</v>
      </c>
      <c r="N363" s="87"/>
      <c r="O363" s="88" t="s">
        <v>1338</v>
      </c>
      <c r="P363" s="89" t="s">
        <v>135</v>
      </c>
    </row>
    <row r="364" spans="1:16" x14ac:dyDescent="0.2">
      <c r="A364" s="26" t="str">
        <f t="shared" si="30"/>
        <v> AOEB 6 </v>
      </c>
      <c r="B364" s="3" t="str">
        <f t="shared" si="31"/>
        <v>I</v>
      </c>
      <c r="C364" s="26">
        <f t="shared" si="32"/>
        <v>50540.625</v>
      </c>
      <c r="D364" t="str">
        <f t="shared" si="33"/>
        <v>vis</v>
      </c>
      <c r="E364">
        <f>VLOOKUP(C364,'Active 1'!C$21:E$960,3,FALSE)</f>
        <v>3576.9675698671381</v>
      </c>
      <c r="F364" s="3" t="s">
        <v>204</v>
      </c>
      <c r="G364" t="str">
        <f t="shared" si="34"/>
        <v>50540.625</v>
      </c>
      <c r="H364" s="26">
        <f t="shared" si="35"/>
        <v>3577</v>
      </c>
      <c r="I364" s="86" t="s">
        <v>1339</v>
      </c>
      <c r="J364" s="87" t="s">
        <v>1340</v>
      </c>
      <c r="K364" s="86">
        <v>3577</v>
      </c>
      <c r="L364" s="86" t="s">
        <v>1341</v>
      </c>
      <c r="M364" s="87" t="s">
        <v>265</v>
      </c>
      <c r="N364" s="87"/>
      <c r="O364" s="88" t="s">
        <v>436</v>
      </c>
      <c r="P364" s="88" t="s">
        <v>133</v>
      </c>
    </row>
    <row r="365" spans="1:16" x14ac:dyDescent="0.2">
      <c r="A365" s="26" t="str">
        <f t="shared" si="30"/>
        <v> AOEB 6 </v>
      </c>
      <c r="B365" s="3" t="str">
        <f t="shared" si="31"/>
        <v>I</v>
      </c>
      <c r="C365" s="26">
        <f t="shared" si="32"/>
        <v>50546.735999999997</v>
      </c>
      <c r="D365" t="str">
        <f t="shared" si="33"/>
        <v>vis</v>
      </c>
      <c r="E365">
        <f>VLOOKUP(C365,'Active 1'!C$21:E$960,3,FALSE)</f>
        <v>3581.9670789973143</v>
      </c>
      <c r="F365" s="3" t="s">
        <v>204</v>
      </c>
      <c r="G365" t="str">
        <f t="shared" si="34"/>
        <v>50546.736</v>
      </c>
      <c r="H365" s="26">
        <f t="shared" si="35"/>
        <v>3582</v>
      </c>
      <c r="I365" s="86" t="s">
        <v>1342</v>
      </c>
      <c r="J365" s="87" t="s">
        <v>1343</v>
      </c>
      <c r="K365" s="86">
        <v>3582</v>
      </c>
      <c r="L365" s="86" t="s">
        <v>1341</v>
      </c>
      <c r="M365" s="87" t="s">
        <v>265</v>
      </c>
      <c r="N365" s="87"/>
      <c r="O365" s="88" t="s">
        <v>436</v>
      </c>
      <c r="P365" s="88" t="s">
        <v>133</v>
      </c>
    </row>
    <row r="366" spans="1:16" x14ac:dyDescent="0.2">
      <c r="A366" s="26" t="str">
        <f t="shared" si="30"/>
        <v> AOEB 6 </v>
      </c>
      <c r="B366" s="3" t="str">
        <f t="shared" si="31"/>
        <v>I</v>
      </c>
      <c r="C366" s="26">
        <f t="shared" si="32"/>
        <v>50579.74</v>
      </c>
      <c r="D366" t="str">
        <f t="shared" si="33"/>
        <v>vis</v>
      </c>
      <c r="E366">
        <f>VLOOKUP(C366,'Active 1'!C$21:E$960,3,FALSE)</f>
        <v>3608.9681916355767</v>
      </c>
      <c r="F366" s="3" t="s">
        <v>204</v>
      </c>
      <c r="G366" t="str">
        <f t="shared" si="34"/>
        <v>50579.740</v>
      </c>
      <c r="H366" s="26">
        <f t="shared" si="35"/>
        <v>3609</v>
      </c>
      <c r="I366" s="86" t="s">
        <v>1344</v>
      </c>
      <c r="J366" s="87" t="s">
        <v>1345</v>
      </c>
      <c r="K366" s="86">
        <v>3609</v>
      </c>
      <c r="L366" s="86" t="s">
        <v>849</v>
      </c>
      <c r="M366" s="87" t="s">
        <v>265</v>
      </c>
      <c r="N366" s="87"/>
      <c r="O366" s="88" t="s">
        <v>436</v>
      </c>
      <c r="P366" s="88" t="s">
        <v>133</v>
      </c>
    </row>
    <row r="367" spans="1:16" x14ac:dyDescent="0.2">
      <c r="A367" s="26" t="str">
        <f t="shared" si="30"/>
        <v> BRNO 32 </v>
      </c>
      <c r="B367" s="3" t="str">
        <f t="shared" si="31"/>
        <v>I</v>
      </c>
      <c r="C367" s="26">
        <f t="shared" si="32"/>
        <v>50594.410300000003</v>
      </c>
      <c r="D367" t="str">
        <f t="shared" si="33"/>
        <v>vis</v>
      </c>
      <c r="E367">
        <f>VLOOKUP(C367,'Active 1'!C$21:E$960,3,FALSE)</f>
        <v>3620.9702042018484</v>
      </c>
      <c r="F367" s="3" t="s">
        <v>204</v>
      </c>
      <c r="G367" t="str">
        <f t="shared" si="34"/>
        <v>50594.4103</v>
      </c>
      <c r="H367" s="26">
        <f t="shared" si="35"/>
        <v>3621</v>
      </c>
      <c r="I367" s="86" t="s">
        <v>1346</v>
      </c>
      <c r="J367" s="87" t="s">
        <v>1347</v>
      </c>
      <c r="K367" s="86">
        <v>3621</v>
      </c>
      <c r="L367" s="86" t="s">
        <v>1348</v>
      </c>
      <c r="M367" s="87" t="s">
        <v>265</v>
      </c>
      <c r="N367" s="87"/>
      <c r="O367" s="88" t="s">
        <v>1349</v>
      </c>
      <c r="P367" s="88" t="s">
        <v>139</v>
      </c>
    </row>
    <row r="368" spans="1:16" x14ac:dyDescent="0.2">
      <c r="A368" s="26" t="str">
        <f t="shared" si="30"/>
        <v> BRNO 32 </v>
      </c>
      <c r="B368" s="3" t="str">
        <f t="shared" si="31"/>
        <v>I</v>
      </c>
      <c r="C368" s="26">
        <f t="shared" si="32"/>
        <v>50825.421999999999</v>
      </c>
      <c r="D368" t="str">
        <f t="shared" si="33"/>
        <v>vis</v>
      </c>
      <c r="E368">
        <f>VLOOKUP(C368,'Active 1'!C$21:E$960,3,FALSE)</f>
        <v>3809.9646573728637</v>
      </c>
      <c r="F368" s="3" t="s">
        <v>204</v>
      </c>
      <c r="G368" t="str">
        <f t="shared" si="34"/>
        <v>50825.4220</v>
      </c>
      <c r="H368" s="26">
        <f t="shared" si="35"/>
        <v>3810</v>
      </c>
      <c r="I368" s="86" t="s">
        <v>1350</v>
      </c>
      <c r="J368" s="87" t="s">
        <v>1351</v>
      </c>
      <c r="K368" s="86">
        <v>3810</v>
      </c>
      <c r="L368" s="86" t="s">
        <v>1352</v>
      </c>
      <c r="M368" s="87" t="s">
        <v>874</v>
      </c>
      <c r="N368" s="87" t="s">
        <v>875</v>
      </c>
      <c r="O368" s="88" t="s">
        <v>1353</v>
      </c>
      <c r="P368" s="88" t="s">
        <v>139</v>
      </c>
    </row>
    <row r="369" spans="1:16" x14ac:dyDescent="0.2">
      <c r="A369" s="26" t="str">
        <f t="shared" si="30"/>
        <v> AOEB 6 </v>
      </c>
      <c r="B369" s="3" t="str">
        <f t="shared" si="31"/>
        <v>I</v>
      </c>
      <c r="C369" s="26">
        <f t="shared" si="32"/>
        <v>50936.650999999998</v>
      </c>
      <c r="D369" t="str">
        <f t="shared" si="33"/>
        <v>vis</v>
      </c>
      <c r="E369">
        <f>VLOOKUP(C369,'Active 1'!C$21:E$960,3,FALSE)</f>
        <v>3900.9629229661614</v>
      </c>
      <c r="F369" s="3" t="s">
        <v>204</v>
      </c>
      <c r="G369" t="str">
        <f t="shared" si="34"/>
        <v>50936.651</v>
      </c>
      <c r="H369" s="26">
        <f t="shared" si="35"/>
        <v>3901</v>
      </c>
      <c r="I369" s="86" t="s">
        <v>1354</v>
      </c>
      <c r="J369" s="87" t="s">
        <v>1355</v>
      </c>
      <c r="K369" s="86">
        <v>3901</v>
      </c>
      <c r="L369" s="86" t="s">
        <v>1356</v>
      </c>
      <c r="M369" s="87" t="s">
        <v>265</v>
      </c>
      <c r="N369" s="87"/>
      <c r="O369" s="88" t="s">
        <v>1357</v>
      </c>
      <c r="P369" s="88" t="s">
        <v>133</v>
      </c>
    </row>
    <row r="370" spans="1:16" x14ac:dyDescent="0.2">
      <c r="A370" s="26" t="str">
        <f t="shared" si="30"/>
        <v> BRNO 32 </v>
      </c>
      <c r="B370" s="3" t="str">
        <f t="shared" si="31"/>
        <v>I</v>
      </c>
      <c r="C370" s="26">
        <f t="shared" si="32"/>
        <v>51199.447899999999</v>
      </c>
      <c r="D370" t="str">
        <f t="shared" si="33"/>
        <v>vis</v>
      </c>
      <c r="E370">
        <f>VLOOKUP(C370,'Active 1'!C$21:E$960,3,FALSE)</f>
        <v>4115.9613685450613</v>
      </c>
      <c r="F370" s="3" t="s">
        <v>204</v>
      </c>
      <c r="G370" t="str">
        <f t="shared" si="34"/>
        <v>51199.4479</v>
      </c>
      <c r="H370" s="26">
        <f t="shared" si="35"/>
        <v>4116</v>
      </c>
      <c r="I370" s="86" t="s">
        <v>1358</v>
      </c>
      <c r="J370" s="87" t="s">
        <v>1359</v>
      </c>
      <c r="K370" s="86">
        <v>4116</v>
      </c>
      <c r="L370" s="86" t="s">
        <v>1360</v>
      </c>
      <c r="M370" s="87" t="s">
        <v>874</v>
      </c>
      <c r="N370" s="87" t="s">
        <v>875</v>
      </c>
      <c r="O370" s="88" t="s">
        <v>1361</v>
      </c>
      <c r="P370" s="88" t="s">
        <v>139</v>
      </c>
    </row>
    <row r="371" spans="1:16" x14ac:dyDescent="0.2">
      <c r="A371" s="26" t="str">
        <f t="shared" si="30"/>
        <v> AOEB 6 </v>
      </c>
      <c r="B371" s="3" t="str">
        <f t="shared" si="31"/>
        <v>I</v>
      </c>
      <c r="C371" s="26">
        <f t="shared" si="32"/>
        <v>51261.790999999997</v>
      </c>
      <c r="D371" t="str">
        <f t="shared" si="33"/>
        <v>vis</v>
      </c>
      <c r="E371">
        <f>VLOOKUP(C371,'Active 1'!C$21:E$960,3,FALSE)</f>
        <v>4166.9652791413027</v>
      </c>
      <c r="F371" s="3" t="s">
        <v>204</v>
      </c>
      <c r="G371" t="str">
        <f t="shared" si="34"/>
        <v>51261.791</v>
      </c>
      <c r="H371" s="26">
        <f t="shared" si="35"/>
        <v>4167</v>
      </c>
      <c r="I371" s="86" t="s">
        <v>1362</v>
      </c>
      <c r="J371" s="87" t="s">
        <v>1363</v>
      </c>
      <c r="K371" s="86">
        <v>4167</v>
      </c>
      <c r="L371" s="86" t="s">
        <v>1328</v>
      </c>
      <c r="M371" s="87" t="s">
        <v>265</v>
      </c>
      <c r="N371" s="87"/>
      <c r="O371" s="88" t="s">
        <v>1357</v>
      </c>
      <c r="P371" s="88" t="s">
        <v>133</v>
      </c>
    </row>
    <row r="372" spans="1:16" x14ac:dyDescent="0.2">
      <c r="A372" s="26" t="str">
        <f t="shared" si="30"/>
        <v> BBS 120 </v>
      </c>
      <c r="B372" s="3" t="str">
        <f t="shared" si="31"/>
        <v>I</v>
      </c>
      <c r="C372" s="26">
        <f t="shared" si="32"/>
        <v>51270.34</v>
      </c>
      <c r="D372" t="str">
        <f t="shared" si="33"/>
        <v>vis</v>
      </c>
      <c r="E372">
        <f>VLOOKUP(C372,'Active 1'!C$21:E$960,3,FALSE)</f>
        <v>4173.9593559787918</v>
      </c>
      <c r="F372" s="3" t="s">
        <v>204</v>
      </c>
      <c r="G372" t="str">
        <f t="shared" si="34"/>
        <v>51270.340</v>
      </c>
      <c r="H372" s="26">
        <f t="shared" si="35"/>
        <v>4174</v>
      </c>
      <c r="I372" s="86" t="s">
        <v>1364</v>
      </c>
      <c r="J372" s="87" t="s">
        <v>1365</v>
      </c>
      <c r="K372" s="86">
        <v>4174</v>
      </c>
      <c r="L372" s="86" t="s">
        <v>1366</v>
      </c>
      <c r="M372" s="87" t="s">
        <v>265</v>
      </c>
      <c r="N372" s="87"/>
      <c r="O372" s="88" t="s">
        <v>276</v>
      </c>
      <c r="P372" s="88" t="s">
        <v>148</v>
      </c>
    </row>
    <row r="373" spans="1:16" x14ac:dyDescent="0.2">
      <c r="A373" s="26" t="str">
        <f t="shared" si="30"/>
        <v> BRNO 32 </v>
      </c>
      <c r="B373" s="3" t="str">
        <f t="shared" si="31"/>
        <v>I</v>
      </c>
      <c r="C373" s="26">
        <f t="shared" si="32"/>
        <v>51320.462699999996</v>
      </c>
      <c r="D373" t="str">
        <f t="shared" si="33"/>
        <v>vis</v>
      </c>
      <c r="E373">
        <f>VLOOKUP(C373,'Active 1'!C$21:E$960,3,FALSE)</f>
        <v>4214.9655573008677</v>
      </c>
      <c r="F373" s="3" t="s">
        <v>204</v>
      </c>
      <c r="G373" t="str">
        <f t="shared" si="34"/>
        <v>51320.4627</v>
      </c>
      <c r="H373" s="26">
        <f t="shared" si="35"/>
        <v>4215</v>
      </c>
      <c r="I373" s="86" t="s">
        <v>1367</v>
      </c>
      <c r="J373" s="87" t="s">
        <v>1368</v>
      </c>
      <c r="K373" s="86">
        <v>4215</v>
      </c>
      <c r="L373" s="86" t="s">
        <v>1369</v>
      </c>
      <c r="M373" s="87" t="s">
        <v>265</v>
      </c>
      <c r="N373" s="87"/>
      <c r="O373" s="88" t="s">
        <v>1370</v>
      </c>
      <c r="P373" s="88" t="s">
        <v>139</v>
      </c>
    </row>
    <row r="374" spans="1:16" x14ac:dyDescent="0.2">
      <c r="A374" s="26" t="str">
        <f t="shared" si="30"/>
        <v> BBS 122 </v>
      </c>
      <c r="B374" s="3" t="str">
        <f t="shared" si="31"/>
        <v>I</v>
      </c>
      <c r="C374" s="26">
        <f t="shared" si="32"/>
        <v>51551.476999999999</v>
      </c>
      <c r="D374" t="str">
        <f t="shared" si="33"/>
        <v>vis</v>
      </c>
      <c r="E374">
        <f>VLOOKUP(C374,'Active 1'!C$21:E$960,3,FALSE)</f>
        <v>4403.9621375744482</v>
      </c>
      <c r="F374" s="3" t="s">
        <v>204</v>
      </c>
      <c r="G374" t="str">
        <f t="shared" si="34"/>
        <v>51551.477</v>
      </c>
      <c r="H374" s="26">
        <f t="shared" si="35"/>
        <v>4404</v>
      </c>
      <c r="I374" s="86" t="s">
        <v>1371</v>
      </c>
      <c r="J374" s="87" t="s">
        <v>1372</v>
      </c>
      <c r="K374" s="86">
        <v>4404</v>
      </c>
      <c r="L374" s="86" t="s">
        <v>1373</v>
      </c>
      <c r="M374" s="87" t="s">
        <v>265</v>
      </c>
      <c r="N374" s="87"/>
      <c r="O374" s="88" t="s">
        <v>276</v>
      </c>
      <c r="P374" s="88" t="s">
        <v>150</v>
      </c>
    </row>
    <row r="375" spans="1:16" x14ac:dyDescent="0.2">
      <c r="A375" s="26" t="str">
        <f t="shared" si="30"/>
        <v> AOEB 6 </v>
      </c>
      <c r="B375" s="3" t="str">
        <f t="shared" si="31"/>
        <v>I</v>
      </c>
      <c r="C375" s="26">
        <f t="shared" si="32"/>
        <v>51601.59</v>
      </c>
      <c r="D375" t="str">
        <f t="shared" si="33"/>
        <v>vis</v>
      </c>
      <c r="E375">
        <f>VLOOKUP(C375,'Active 1'!C$21:E$960,3,FALSE)</f>
        <v>4444.9604031677436</v>
      </c>
      <c r="F375" s="3" t="s">
        <v>204</v>
      </c>
      <c r="G375" t="str">
        <f t="shared" si="34"/>
        <v>51601.590</v>
      </c>
      <c r="H375" s="26">
        <f t="shared" si="35"/>
        <v>4445</v>
      </c>
      <c r="I375" s="86" t="s">
        <v>1374</v>
      </c>
      <c r="J375" s="87" t="s">
        <v>1375</v>
      </c>
      <c r="K375" s="86">
        <v>4445</v>
      </c>
      <c r="L375" s="86" t="s">
        <v>1376</v>
      </c>
      <c r="M375" s="87" t="s">
        <v>265</v>
      </c>
      <c r="N375" s="87"/>
      <c r="O375" s="88" t="s">
        <v>1377</v>
      </c>
      <c r="P375" s="88" t="s">
        <v>133</v>
      </c>
    </row>
    <row r="376" spans="1:16" x14ac:dyDescent="0.2">
      <c r="A376" s="26" t="str">
        <f t="shared" si="30"/>
        <v> AOEB 6 </v>
      </c>
      <c r="B376" s="3" t="str">
        <f t="shared" si="31"/>
        <v>I</v>
      </c>
      <c r="C376" s="26">
        <f t="shared" si="32"/>
        <v>51629.697</v>
      </c>
      <c r="D376" t="str">
        <f t="shared" si="33"/>
        <v>vis</v>
      </c>
      <c r="E376">
        <f>VLOOKUP(C376,'Active 1'!C$21:E$960,3,FALSE)</f>
        <v>4467.9551999476407</v>
      </c>
      <c r="F376" s="3" t="s">
        <v>204</v>
      </c>
      <c r="G376" t="str">
        <f t="shared" si="34"/>
        <v>51629.697</v>
      </c>
      <c r="H376" s="26">
        <f t="shared" si="35"/>
        <v>4468</v>
      </c>
      <c r="I376" s="86" t="s">
        <v>1378</v>
      </c>
      <c r="J376" s="87" t="s">
        <v>1379</v>
      </c>
      <c r="K376" s="86">
        <v>4468</v>
      </c>
      <c r="L376" s="86" t="s">
        <v>869</v>
      </c>
      <c r="M376" s="87" t="s">
        <v>265</v>
      </c>
      <c r="N376" s="87"/>
      <c r="O376" s="88" t="s">
        <v>1357</v>
      </c>
      <c r="P376" s="88" t="s">
        <v>133</v>
      </c>
    </row>
    <row r="377" spans="1:16" x14ac:dyDescent="0.2">
      <c r="A377" s="26" t="str">
        <f t="shared" si="30"/>
        <v> AOEB 6 </v>
      </c>
      <c r="B377" s="3" t="str">
        <f t="shared" si="31"/>
        <v>I</v>
      </c>
      <c r="C377" s="26">
        <f t="shared" si="32"/>
        <v>51629.701000000001</v>
      </c>
      <c r="D377" t="str">
        <f t="shared" si="33"/>
        <v>vis</v>
      </c>
      <c r="E377">
        <f>VLOOKUP(C377,'Active 1'!C$21:E$960,3,FALSE)</f>
        <v>4467.9584724131173</v>
      </c>
      <c r="F377" s="3" t="s">
        <v>204</v>
      </c>
      <c r="G377" t="str">
        <f t="shared" si="34"/>
        <v>51629.701</v>
      </c>
      <c r="H377" s="26">
        <f t="shared" si="35"/>
        <v>4468</v>
      </c>
      <c r="I377" s="86" t="s">
        <v>1380</v>
      </c>
      <c r="J377" s="87" t="s">
        <v>1381</v>
      </c>
      <c r="K377" s="86">
        <v>4468</v>
      </c>
      <c r="L377" s="86" t="s">
        <v>859</v>
      </c>
      <c r="M377" s="87" t="s">
        <v>265</v>
      </c>
      <c r="N377" s="87"/>
      <c r="O377" s="88" t="s">
        <v>548</v>
      </c>
      <c r="P377" s="88" t="s">
        <v>133</v>
      </c>
    </row>
    <row r="378" spans="1:16" x14ac:dyDescent="0.2">
      <c r="A378" s="26" t="str">
        <f t="shared" si="30"/>
        <v> AOEB 6 </v>
      </c>
      <c r="B378" s="3" t="str">
        <f t="shared" si="31"/>
        <v>I</v>
      </c>
      <c r="C378" s="26">
        <f t="shared" si="32"/>
        <v>51629.705999999998</v>
      </c>
      <c r="D378" t="str">
        <f t="shared" si="33"/>
        <v>vis</v>
      </c>
      <c r="E378">
        <f>VLOOKUP(C378,'Active 1'!C$21:E$960,3,FALSE)</f>
        <v>4467.9625629949596</v>
      </c>
      <c r="F378" s="3" t="s">
        <v>204</v>
      </c>
      <c r="G378" t="str">
        <f t="shared" si="34"/>
        <v>51629.706</v>
      </c>
      <c r="H378" s="26">
        <f t="shared" si="35"/>
        <v>4468</v>
      </c>
      <c r="I378" s="86" t="s">
        <v>1382</v>
      </c>
      <c r="J378" s="87" t="s">
        <v>1383</v>
      </c>
      <c r="K378" s="86">
        <v>4468</v>
      </c>
      <c r="L378" s="86" t="s">
        <v>1373</v>
      </c>
      <c r="M378" s="87" t="s">
        <v>265</v>
      </c>
      <c r="N378" s="87"/>
      <c r="O378" s="88" t="s">
        <v>354</v>
      </c>
      <c r="P378" s="88" t="s">
        <v>133</v>
      </c>
    </row>
    <row r="379" spans="1:16" x14ac:dyDescent="0.2">
      <c r="A379" s="26" t="str">
        <f t="shared" si="30"/>
        <v>OEJV 0074 </v>
      </c>
      <c r="B379" s="3" t="str">
        <f t="shared" si="31"/>
        <v>I</v>
      </c>
      <c r="C379" s="26">
        <f t="shared" si="32"/>
        <v>51672.472999999998</v>
      </c>
      <c r="D379" t="str">
        <f t="shared" si="33"/>
        <v>vis</v>
      </c>
      <c r="E379" t="e">
        <f>VLOOKUP(C379,'Active 1'!C$21:E$960,3,FALSE)</f>
        <v>#N/A</v>
      </c>
      <c r="F379" s="3" t="s">
        <v>204</v>
      </c>
      <c r="G379" t="str">
        <f t="shared" si="34"/>
        <v>51672.473</v>
      </c>
      <c r="H379" s="26">
        <f t="shared" si="35"/>
        <v>4503</v>
      </c>
      <c r="I379" s="86" t="s">
        <v>1384</v>
      </c>
      <c r="J379" s="87" t="s">
        <v>1385</v>
      </c>
      <c r="K379" s="86">
        <v>4503</v>
      </c>
      <c r="L379" s="86" t="s">
        <v>1386</v>
      </c>
      <c r="M379" s="87" t="s">
        <v>265</v>
      </c>
      <c r="N379" s="87"/>
      <c r="O379" s="88" t="s">
        <v>1387</v>
      </c>
      <c r="P379" s="89" t="s">
        <v>253</v>
      </c>
    </row>
    <row r="380" spans="1:16" x14ac:dyDescent="0.2">
      <c r="A380" s="26" t="str">
        <f t="shared" si="30"/>
        <v> BRNO 32 </v>
      </c>
      <c r="B380" s="3" t="str">
        <f t="shared" si="31"/>
        <v>I</v>
      </c>
      <c r="C380" s="26">
        <f t="shared" si="32"/>
        <v>51672.475599999998</v>
      </c>
      <c r="D380" t="str">
        <f t="shared" si="33"/>
        <v>vis</v>
      </c>
      <c r="E380">
        <f>VLOOKUP(C380,'Active 1'!C$21:E$960,3,FALSE)</f>
        <v>4502.95307284508</v>
      </c>
      <c r="F380" s="3" t="s">
        <v>204</v>
      </c>
      <c r="G380" t="str">
        <f t="shared" si="34"/>
        <v>51672.4756</v>
      </c>
      <c r="H380" s="26">
        <f t="shared" si="35"/>
        <v>4503</v>
      </c>
      <c r="I380" s="86" t="s">
        <v>1388</v>
      </c>
      <c r="J380" s="87" t="s">
        <v>1389</v>
      </c>
      <c r="K380" s="86">
        <v>4503</v>
      </c>
      <c r="L380" s="86" t="s">
        <v>1390</v>
      </c>
      <c r="M380" s="87" t="s">
        <v>265</v>
      </c>
      <c r="N380" s="87"/>
      <c r="O380" s="88" t="s">
        <v>1391</v>
      </c>
      <c r="P380" s="88" t="s">
        <v>139</v>
      </c>
    </row>
    <row r="381" spans="1:16" x14ac:dyDescent="0.2">
      <c r="A381" s="26" t="str">
        <f t="shared" si="30"/>
        <v> BRNO 32 </v>
      </c>
      <c r="B381" s="3" t="str">
        <f t="shared" si="31"/>
        <v>I</v>
      </c>
      <c r="C381" s="26">
        <f t="shared" si="32"/>
        <v>51672.476300000002</v>
      </c>
      <c r="D381" t="str">
        <f t="shared" si="33"/>
        <v>vis</v>
      </c>
      <c r="E381">
        <f>VLOOKUP(C381,'Active 1'!C$21:E$960,3,FALSE)</f>
        <v>4502.9536455265415</v>
      </c>
      <c r="F381" s="3" t="s">
        <v>204</v>
      </c>
      <c r="G381" t="str">
        <f t="shared" si="34"/>
        <v>51672.4763</v>
      </c>
      <c r="H381" s="26">
        <f t="shared" si="35"/>
        <v>4503</v>
      </c>
      <c r="I381" s="86" t="s">
        <v>1392</v>
      </c>
      <c r="J381" s="87" t="s">
        <v>1393</v>
      </c>
      <c r="K381" s="86">
        <v>4503</v>
      </c>
      <c r="L381" s="86" t="s">
        <v>1394</v>
      </c>
      <c r="M381" s="87" t="s">
        <v>265</v>
      </c>
      <c r="N381" s="87"/>
      <c r="O381" s="88" t="s">
        <v>1315</v>
      </c>
      <c r="P381" s="88" t="s">
        <v>139</v>
      </c>
    </row>
    <row r="382" spans="1:16" x14ac:dyDescent="0.2">
      <c r="A382" s="26" t="str">
        <f t="shared" si="30"/>
        <v> BRNO 32 </v>
      </c>
      <c r="B382" s="3" t="str">
        <f t="shared" si="31"/>
        <v>I</v>
      </c>
      <c r="C382" s="26">
        <f t="shared" si="32"/>
        <v>51672.479800000001</v>
      </c>
      <c r="D382" t="str">
        <f t="shared" si="33"/>
        <v>vis</v>
      </c>
      <c r="E382">
        <f>VLOOKUP(C382,'Active 1'!C$21:E$960,3,FALSE)</f>
        <v>4502.9565089338321</v>
      </c>
      <c r="F382" s="3" t="s">
        <v>204</v>
      </c>
      <c r="G382" t="str">
        <f t="shared" si="34"/>
        <v>51672.4798</v>
      </c>
      <c r="H382" s="26">
        <f t="shared" si="35"/>
        <v>4503</v>
      </c>
      <c r="I382" s="86" t="s">
        <v>1395</v>
      </c>
      <c r="J382" s="87" t="s">
        <v>1396</v>
      </c>
      <c r="K382" s="86">
        <v>4503</v>
      </c>
      <c r="L382" s="86" t="s">
        <v>1397</v>
      </c>
      <c r="M382" s="87" t="s">
        <v>265</v>
      </c>
      <c r="N382" s="87"/>
      <c r="O382" s="88" t="s">
        <v>1398</v>
      </c>
      <c r="P382" s="88" t="s">
        <v>139</v>
      </c>
    </row>
    <row r="383" spans="1:16" x14ac:dyDescent="0.2">
      <c r="A383" s="26" t="str">
        <f t="shared" si="30"/>
        <v> BBS 124 </v>
      </c>
      <c r="B383" s="3" t="str">
        <f t="shared" si="31"/>
        <v>I</v>
      </c>
      <c r="C383" s="26">
        <f t="shared" si="32"/>
        <v>51892.502999999997</v>
      </c>
      <c r="D383" t="str">
        <f t="shared" si="33"/>
        <v>vis</v>
      </c>
      <c r="E383">
        <f>VLOOKUP(C383,'Active 1'!C$21:E$960,3,FALSE)</f>
        <v>4682.9610903854937</v>
      </c>
      <c r="F383" s="3" t="s">
        <v>204</v>
      </c>
      <c r="G383" t="str">
        <f t="shared" si="34"/>
        <v>51892.503</v>
      </c>
      <c r="H383" s="26">
        <f t="shared" si="35"/>
        <v>4683</v>
      </c>
      <c r="I383" s="86" t="s">
        <v>1399</v>
      </c>
      <c r="J383" s="87" t="s">
        <v>1400</v>
      </c>
      <c r="K383" s="86">
        <v>4683</v>
      </c>
      <c r="L383" s="86" t="s">
        <v>1376</v>
      </c>
      <c r="M383" s="87" t="s">
        <v>265</v>
      </c>
      <c r="N383" s="87"/>
      <c r="O383" s="88" t="s">
        <v>276</v>
      </c>
      <c r="P383" s="88" t="s">
        <v>152</v>
      </c>
    </row>
    <row r="384" spans="1:16" x14ac:dyDescent="0.2">
      <c r="A384" s="26" t="str">
        <f t="shared" si="30"/>
        <v> AOEB 8 </v>
      </c>
      <c r="B384" s="3" t="str">
        <f t="shared" si="31"/>
        <v>I</v>
      </c>
      <c r="C384" s="26">
        <f t="shared" si="32"/>
        <v>51937.717900000003</v>
      </c>
      <c r="D384" t="str">
        <f t="shared" si="33"/>
        <v>vis</v>
      </c>
      <c r="E384">
        <f>VLOOKUP(C384,'Active 1'!C$21:E$960,3,FALSE)</f>
        <v>4719.9521401924239</v>
      </c>
      <c r="F384" s="3" t="s">
        <v>204</v>
      </c>
      <c r="G384" t="str">
        <f t="shared" si="34"/>
        <v>51937.7179</v>
      </c>
      <c r="H384" s="26">
        <f t="shared" si="35"/>
        <v>4720</v>
      </c>
      <c r="I384" s="86" t="s">
        <v>1401</v>
      </c>
      <c r="J384" s="87" t="s">
        <v>1402</v>
      </c>
      <c r="K384" s="86">
        <v>4720</v>
      </c>
      <c r="L384" s="86" t="s">
        <v>1403</v>
      </c>
      <c r="M384" s="87" t="s">
        <v>922</v>
      </c>
      <c r="N384" s="87" t="s">
        <v>951</v>
      </c>
      <c r="O384" s="88" t="s">
        <v>367</v>
      </c>
      <c r="P384" s="88" t="s">
        <v>153</v>
      </c>
    </row>
    <row r="385" spans="1:16" x14ac:dyDescent="0.2">
      <c r="A385" s="26" t="str">
        <f t="shared" si="30"/>
        <v> AOEB 8 </v>
      </c>
      <c r="B385" s="3" t="str">
        <f t="shared" si="31"/>
        <v>I</v>
      </c>
      <c r="C385" s="26">
        <f t="shared" si="32"/>
        <v>51964.609799999998</v>
      </c>
      <c r="D385" t="str">
        <f t="shared" si="33"/>
        <v>vis</v>
      </c>
      <c r="E385">
        <f>VLOOKUP(C385,'Active 1'!C$21:E$960,3,FALSE)</f>
        <v>4741.9528437724966</v>
      </c>
      <c r="F385" s="3" t="s">
        <v>204</v>
      </c>
      <c r="G385" t="str">
        <f t="shared" si="34"/>
        <v>51964.6098</v>
      </c>
      <c r="H385" s="26">
        <f t="shared" si="35"/>
        <v>4742</v>
      </c>
      <c r="I385" s="86" t="s">
        <v>1404</v>
      </c>
      <c r="J385" s="87" t="s">
        <v>1405</v>
      </c>
      <c r="K385" s="86">
        <v>4742</v>
      </c>
      <c r="L385" s="86" t="s">
        <v>1406</v>
      </c>
      <c r="M385" s="87" t="s">
        <v>922</v>
      </c>
      <c r="N385" s="87" t="s">
        <v>951</v>
      </c>
      <c r="O385" s="88" t="s">
        <v>1407</v>
      </c>
      <c r="P385" s="88" t="s">
        <v>153</v>
      </c>
    </row>
    <row r="386" spans="1:16" x14ac:dyDescent="0.2">
      <c r="A386" s="26" t="str">
        <f t="shared" si="30"/>
        <v> AOEB 8 </v>
      </c>
      <c r="B386" s="3" t="str">
        <f t="shared" si="31"/>
        <v>I</v>
      </c>
      <c r="C386" s="26">
        <f t="shared" si="32"/>
        <v>51992.726000000002</v>
      </c>
      <c r="D386" t="str">
        <f t="shared" si="33"/>
        <v>vis</v>
      </c>
      <c r="E386">
        <f>VLOOKUP(C386,'Active 1'!C$21:E$960,3,FALSE)</f>
        <v>4764.9551672229882</v>
      </c>
      <c r="F386" s="3" t="s">
        <v>204</v>
      </c>
      <c r="G386" t="str">
        <f t="shared" si="34"/>
        <v>51992.726</v>
      </c>
      <c r="H386" s="26">
        <f t="shared" si="35"/>
        <v>4765</v>
      </c>
      <c r="I386" s="86" t="s">
        <v>1408</v>
      </c>
      <c r="J386" s="87" t="s">
        <v>1409</v>
      </c>
      <c r="K386" s="86">
        <v>4765</v>
      </c>
      <c r="L386" s="86" t="s">
        <v>869</v>
      </c>
      <c r="M386" s="87" t="s">
        <v>265</v>
      </c>
      <c r="N386" s="87"/>
      <c r="O386" s="88" t="s">
        <v>1377</v>
      </c>
      <c r="P386" s="88" t="s">
        <v>153</v>
      </c>
    </row>
    <row r="387" spans="1:16" x14ac:dyDescent="0.2">
      <c r="A387" s="26" t="str">
        <f t="shared" si="30"/>
        <v> AOEB 8 </v>
      </c>
      <c r="B387" s="3" t="str">
        <f t="shared" si="31"/>
        <v>I</v>
      </c>
      <c r="C387" s="26">
        <f t="shared" si="32"/>
        <v>52025.726000000002</v>
      </c>
      <c r="D387" t="str">
        <f t="shared" si="33"/>
        <v>vis</v>
      </c>
      <c r="E387">
        <f>VLOOKUP(C387,'Active 1'!C$21:E$960,3,FALSE)</f>
        <v>4791.953007395774</v>
      </c>
      <c r="F387" s="3" t="s">
        <v>204</v>
      </c>
      <c r="G387" t="str">
        <f t="shared" si="34"/>
        <v>52025.726</v>
      </c>
      <c r="H387" s="26">
        <f t="shared" si="35"/>
        <v>4792</v>
      </c>
      <c r="I387" s="86" t="s">
        <v>1410</v>
      </c>
      <c r="J387" s="87" t="s">
        <v>1411</v>
      </c>
      <c r="K387" s="86">
        <v>4792</v>
      </c>
      <c r="L387" s="86" t="s">
        <v>1412</v>
      </c>
      <c r="M387" s="87" t="s">
        <v>265</v>
      </c>
      <c r="N387" s="87"/>
      <c r="O387" s="88" t="s">
        <v>1413</v>
      </c>
      <c r="P387" s="88" t="s">
        <v>153</v>
      </c>
    </row>
    <row r="388" spans="1:16" x14ac:dyDescent="0.2">
      <c r="A388" s="26" t="str">
        <f t="shared" si="30"/>
        <v>OEJV 0074 </v>
      </c>
      <c r="B388" s="3" t="str">
        <f t="shared" si="31"/>
        <v>I</v>
      </c>
      <c r="C388" s="26">
        <f t="shared" si="32"/>
        <v>52040.39</v>
      </c>
      <c r="D388" t="str">
        <f t="shared" si="33"/>
        <v>vis</v>
      </c>
      <c r="E388" t="e">
        <f>VLOOKUP(C388,'Active 1'!C$21:E$960,3,FALSE)</f>
        <v>#N/A</v>
      </c>
      <c r="F388" s="3" t="s">
        <v>204</v>
      </c>
      <c r="G388" t="str">
        <f t="shared" si="34"/>
        <v>52040.390</v>
      </c>
      <c r="H388" s="26">
        <f t="shared" si="35"/>
        <v>4804</v>
      </c>
      <c r="I388" s="86" t="s">
        <v>1414</v>
      </c>
      <c r="J388" s="87" t="s">
        <v>1415</v>
      </c>
      <c r="K388" s="86">
        <v>4804</v>
      </c>
      <c r="L388" s="86" t="s">
        <v>1416</v>
      </c>
      <c r="M388" s="87" t="s">
        <v>265</v>
      </c>
      <c r="N388" s="87"/>
      <c r="O388" s="88" t="s">
        <v>1417</v>
      </c>
      <c r="P388" s="89" t="s">
        <v>253</v>
      </c>
    </row>
    <row r="389" spans="1:16" x14ac:dyDescent="0.2">
      <c r="A389" s="26" t="str">
        <f t="shared" si="30"/>
        <v> AOEB 8 </v>
      </c>
      <c r="B389" s="3" t="str">
        <f t="shared" si="31"/>
        <v>I</v>
      </c>
      <c r="C389" s="26">
        <f t="shared" si="32"/>
        <v>52041.616999999998</v>
      </c>
      <c r="D389" t="str">
        <f t="shared" si="33"/>
        <v>vis</v>
      </c>
      <c r="E389">
        <f>VLOOKUP(C389,'Active 1'!C$21:E$960,3,FALSE)</f>
        <v>4804.9536946135204</v>
      </c>
      <c r="F389" s="3" t="s">
        <v>204</v>
      </c>
      <c r="G389" t="str">
        <f t="shared" si="34"/>
        <v>52041.617</v>
      </c>
      <c r="H389" s="26">
        <f t="shared" si="35"/>
        <v>4805</v>
      </c>
      <c r="I389" s="86" t="s">
        <v>1418</v>
      </c>
      <c r="J389" s="87" t="s">
        <v>1419</v>
      </c>
      <c r="K389" s="86">
        <v>4805</v>
      </c>
      <c r="L389" s="86" t="s">
        <v>1412</v>
      </c>
      <c r="M389" s="87" t="s">
        <v>265</v>
      </c>
      <c r="N389" s="87"/>
      <c r="O389" s="88" t="s">
        <v>1377</v>
      </c>
      <c r="P389" s="88" t="s">
        <v>153</v>
      </c>
    </row>
    <row r="390" spans="1:16" x14ac:dyDescent="0.2">
      <c r="A390" s="26" t="str">
        <f t="shared" si="30"/>
        <v> AOEB 8 </v>
      </c>
      <c r="B390" s="3" t="str">
        <f t="shared" si="31"/>
        <v>I</v>
      </c>
      <c r="C390" s="26">
        <f t="shared" si="32"/>
        <v>52063.615100000003</v>
      </c>
      <c r="D390" t="str">
        <f t="shared" si="33"/>
        <v>vis</v>
      </c>
      <c r="E390">
        <f>VLOOKUP(C390,'Active 1'!C$21:E$960,3,FALSE)</f>
        <v>4822.9507003076142</v>
      </c>
      <c r="F390" s="3" t="s">
        <v>204</v>
      </c>
      <c r="G390" t="str">
        <f t="shared" si="34"/>
        <v>52063.6151</v>
      </c>
      <c r="H390" s="26">
        <f t="shared" si="35"/>
        <v>4823</v>
      </c>
      <c r="I390" s="86" t="s">
        <v>1420</v>
      </c>
      <c r="J390" s="87" t="s">
        <v>1421</v>
      </c>
      <c r="K390" s="86">
        <v>4823</v>
      </c>
      <c r="L390" s="86" t="s">
        <v>1422</v>
      </c>
      <c r="M390" s="87" t="s">
        <v>922</v>
      </c>
      <c r="N390" s="87" t="s">
        <v>951</v>
      </c>
      <c r="O390" s="88" t="s">
        <v>1423</v>
      </c>
      <c r="P390" s="88" t="s">
        <v>153</v>
      </c>
    </row>
    <row r="391" spans="1:16" x14ac:dyDescent="0.2">
      <c r="A391" s="26" t="str">
        <f t="shared" si="30"/>
        <v> BBS 126 </v>
      </c>
      <c r="B391" s="3" t="str">
        <f t="shared" si="31"/>
        <v>I</v>
      </c>
      <c r="C391" s="26">
        <f t="shared" si="32"/>
        <v>52200.512999999999</v>
      </c>
      <c r="D391" t="str">
        <f t="shared" si="33"/>
        <v>vis</v>
      </c>
      <c r="E391">
        <f>VLOOKUP(C391,'Active 1'!C$21:E$960,3,FALSE)</f>
        <v>4934.9491131618552</v>
      </c>
      <c r="F391" s="3" t="s">
        <v>204</v>
      </c>
      <c r="G391" t="str">
        <f t="shared" si="34"/>
        <v>52200.513</v>
      </c>
      <c r="H391" s="26">
        <f t="shared" si="35"/>
        <v>4935</v>
      </c>
      <c r="I391" s="86" t="s">
        <v>1424</v>
      </c>
      <c r="J391" s="87" t="s">
        <v>1425</v>
      </c>
      <c r="K391" s="86">
        <v>4935</v>
      </c>
      <c r="L391" s="86" t="s">
        <v>1426</v>
      </c>
      <c r="M391" s="87" t="s">
        <v>265</v>
      </c>
      <c r="N391" s="87"/>
      <c r="O391" s="88" t="s">
        <v>276</v>
      </c>
      <c r="P391" s="88" t="s">
        <v>154</v>
      </c>
    </row>
    <row r="392" spans="1:16" x14ac:dyDescent="0.2">
      <c r="A392" s="26" t="str">
        <f t="shared" si="30"/>
        <v> BBS 127 </v>
      </c>
      <c r="B392" s="3" t="str">
        <f t="shared" si="31"/>
        <v>I</v>
      </c>
      <c r="C392" s="26">
        <f t="shared" si="32"/>
        <v>52250.631000000001</v>
      </c>
      <c r="D392" t="str">
        <f t="shared" si="33"/>
        <v>vis</v>
      </c>
      <c r="E392">
        <f>VLOOKUP(C392,'Active 1'!C$21:E$960,3,FALSE)</f>
        <v>4975.9514693369993</v>
      </c>
      <c r="F392" s="3" t="s">
        <v>204</v>
      </c>
      <c r="G392" t="str">
        <f t="shared" si="34"/>
        <v>52250.631</v>
      </c>
      <c r="H392" s="26">
        <f t="shared" si="35"/>
        <v>4976</v>
      </c>
      <c r="I392" s="86" t="s">
        <v>1427</v>
      </c>
      <c r="J392" s="87" t="s">
        <v>1428</v>
      </c>
      <c r="K392" s="86">
        <v>4976</v>
      </c>
      <c r="L392" s="86" t="s">
        <v>1429</v>
      </c>
      <c r="M392" s="87" t="s">
        <v>265</v>
      </c>
      <c r="N392" s="87"/>
      <c r="O392" s="88" t="s">
        <v>276</v>
      </c>
      <c r="P392" s="88" t="s">
        <v>155</v>
      </c>
    </row>
    <row r="393" spans="1:16" x14ac:dyDescent="0.2">
      <c r="A393" s="26" t="str">
        <f t="shared" si="30"/>
        <v> AOEB 8 </v>
      </c>
      <c r="B393" s="3" t="str">
        <f t="shared" si="31"/>
        <v>I</v>
      </c>
      <c r="C393" s="26">
        <f t="shared" si="32"/>
        <v>52300.747000000003</v>
      </c>
      <c r="D393" t="str">
        <f t="shared" si="33"/>
        <v>vis</v>
      </c>
      <c r="E393">
        <f>VLOOKUP(C393,'Active 1'!C$21:E$960,3,FALSE)</f>
        <v>5016.9521892794055</v>
      </c>
      <c r="F393" s="3" t="s">
        <v>204</v>
      </c>
      <c r="G393" t="str">
        <f t="shared" si="34"/>
        <v>52300.747</v>
      </c>
      <c r="H393" s="26">
        <f t="shared" si="35"/>
        <v>5017</v>
      </c>
      <c r="I393" s="86" t="s">
        <v>1430</v>
      </c>
      <c r="J393" s="87" t="s">
        <v>1431</v>
      </c>
      <c r="K393" s="86">
        <v>5017</v>
      </c>
      <c r="L393" s="86" t="s">
        <v>1432</v>
      </c>
      <c r="M393" s="87" t="s">
        <v>265</v>
      </c>
      <c r="N393" s="87"/>
      <c r="O393" s="88" t="s">
        <v>1433</v>
      </c>
      <c r="P393" s="88" t="s">
        <v>153</v>
      </c>
    </row>
    <row r="394" spans="1:16" x14ac:dyDescent="0.2">
      <c r="A394" s="26" t="str">
        <f t="shared" si="30"/>
        <v> AOEB 8 </v>
      </c>
      <c r="B394" s="3" t="str">
        <f t="shared" si="31"/>
        <v>I</v>
      </c>
      <c r="C394" s="26">
        <f t="shared" si="32"/>
        <v>52305.632299999997</v>
      </c>
      <c r="D394" t="str">
        <f t="shared" si="33"/>
        <v>vis</v>
      </c>
      <c r="E394">
        <f>VLOOKUP(C394,'Active 1'!C$21:E$960,3,FALSE)</f>
        <v>5020.9489331762534</v>
      </c>
      <c r="F394" s="3" t="s">
        <v>204</v>
      </c>
      <c r="G394" t="str">
        <f t="shared" si="34"/>
        <v>52305.6323</v>
      </c>
      <c r="H394" s="26">
        <f t="shared" si="35"/>
        <v>5021</v>
      </c>
      <c r="I394" s="86" t="s">
        <v>1434</v>
      </c>
      <c r="J394" s="87" t="s">
        <v>1435</v>
      </c>
      <c r="K394" s="86">
        <v>5021</v>
      </c>
      <c r="L394" s="86" t="s">
        <v>1436</v>
      </c>
      <c r="M394" s="87" t="s">
        <v>922</v>
      </c>
      <c r="N394" s="87" t="s">
        <v>951</v>
      </c>
      <c r="O394" s="88" t="s">
        <v>1423</v>
      </c>
      <c r="P394" s="88" t="s">
        <v>153</v>
      </c>
    </row>
    <row r="395" spans="1:16" x14ac:dyDescent="0.2">
      <c r="A395" s="26" t="str">
        <f t="shared" ref="A395:A432" si="36">P395</f>
        <v> AOEB 8 </v>
      </c>
      <c r="B395" s="3" t="str">
        <f t="shared" ref="B395:B432" si="37">IF(H395=INT(H395),"I","II")</f>
        <v>I</v>
      </c>
      <c r="C395" s="26">
        <f t="shared" ref="C395:C432" si="38">1*G395</f>
        <v>52316.639999999999</v>
      </c>
      <c r="D395" t="str">
        <f t="shared" ref="D395:D432" si="39">VLOOKUP(F395,I$1:J$5,2,FALSE)</f>
        <v>vis</v>
      </c>
      <c r="E395">
        <f>VLOOKUP(C395,'Active 1'!C$21:E$960,3,FALSE)</f>
        <v>5029.9545127298907</v>
      </c>
      <c r="F395" s="3" t="s">
        <v>204</v>
      </c>
      <c r="G395" t="str">
        <f t="shared" ref="G395:G432" si="40">MID(I395,3,LEN(I395)-3)</f>
        <v>52316.640</v>
      </c>
      <c r="H395" s="26">
        <f t="shared" ref="H395:H432" si="41">1*K395</f>
        <v>5030</v>
      </c>
      <c r="I395" s="86" t="s">
        <v>1437</v>
      </c>
      <c r="J395" s="87" t="s">
        <v>1438</v>
      </c>
      <c r="K395" s="86">
        <v>5030</v>
      </c>
      <c r="L395" s="86" t="s">
        <v>1439</v>
      </c>
      <c r="M395" s="87" t="s">
        <v>265</v>
      </c>
      <c r="N395" s="87"/>
      <c r="O395" s="88" t="s">
        <v>354</v>
      </c>
      <c r="P395" s="88" t="s">
        <v>153</v>
      </c>
    </row>
    <row r="396" spans="1:16" x14ac:dyDescent="0.2">
      <c r="A396" s="26" t="str">
        <f t="shared" si="36"/>
        <v> AOEB 8 </v>
      </c>
      <c r="B396" s="3" t="str">
        <f t="shared" si="37"/>
        <v>I</v>
      </c>
      <c r="C396" s="26">
        <f t="shared" si="38"/>
        <v>52404.639000000003</v>
      </c>
      <c r="D396" t="str">
        <f t="shared" si="39"/>
        <v>vis</v>
      </c>
      <c r="E396">
        <f>VLOOKUP(C396,'Active 1'!C$21:E$960,3,FALSE)</f>
        <v>5101.9479350742877</v>
      </c>
      <c r="F396" s="3" t="s">
        <v>204</v>
      </c>
      <c r="G396" t="str">
        <f t="shared" si="40"/>
        <v>52404.6390</v>
      </c>
      <c r="H396" s="26">
        <f t="shared" si="41"/>
        <v>5102</v>
      </c>
      <c r="I396" s="86" t="s">
        <v>1440</v>
      </c>
      <c r="J396" s="87" t="s">
        <v>1441</v>
      </c>
      <c r="K396" s="86">
        <v>5102</v>
      </c>
      <c r="L396" s="86" t="s">
        <v>1442</v>
      </c>
      <c r="M396" s="87" t="s">
        <v>922</v>
      </c>
      <c r="N396" s="87" t="s">
        <v>951</v>
      </c>
      <c r="O396" s="88" t="s">
        <v>1423</v>
      </c>
      <c r="P396" s="88" t="s">
        <v>153</v>
      </c>
    </row>
    <row r="397" spans="1:16" x14ac:dyDescent="0.2">
      <c r="A397" s="26" t="str">
        <f t="shared" si="36"/>
        <v> AOEB 8 </v>
      </c>
      <c r="B397" s="3" t="str">
        <f t="shared" si="37"/>
        <v>I</v>
      </c>
      <c r="C397" s="26">
        <f t="shared" si="38"/>
        <v>52404.639000000003</v>
      </c>
      <c r="D397" t="str">
        <f t="shared" si="39"/>
        <v>vis</v>
      </c>
      <c r="E397">
        <f>VLOOKUP(C397,'Active 1'!C$21:E$960,3,FALSE)</f>
        <v>5101.9479350742877</v>
      </c>
      <c r="F397" s="3" t="s">
        <v>204</v>
      </c>
      <c r="G397" t="str">
        <f t="shared" si="40"/>
        <v>52404.639</v>
      </c>
      <c r="H397" s="26">
        <f t="shared" si="41"/>
        <v>5102</v>
      </c>
      <c r="I397" s="86" t="s">
        <v>1443</v>
      </c>
      <c r="J397" s="87" t="s">
        <v>1441</v>
      </c>
      <c r="K397" s="86">
        <v>5102</v>
      </c>
      <c r="L397" s="86" t="s">
        <v>1444</v>
      </c>
      <c r="M397" s="87" t="s">
        <v>265</v>
      </c>
      <c r="N397" s="87"/>
      <c r="O397" s="88" t="s">
        <v>1413</v>
      </c>
      <c r="P397" s="88" t="s">
        <v>153</v>
      </c>
    </row>
    <row r="398" spans="1:16" x14ac:dyDescent="0.2">
      <c r="A398" s="26" t="str">
        <f t="shared" si="36"/>
        <v> AOEB 8 </v>
      </c>
      <c r="B398" s="3" t="str">
        <f t="shared" si="37"/>
        <v>I</v>
      </c>
      <c r="C398" s="26">
        <f t="shared" si="38"/>
        <v>52448.640399999997</v>
      </c>
      <c r="D398" t="str">
        <f t="shared" si="39"/>
        <v>vis</v>
      </c>
      <c r="E398">
        <f>VLOOKUP(C398,'Active 1'!C$21:E$960,3,FALSE)</f>
        <v>5137.9462006675803</v>
      </c>
      <c r="F398" s="3" t="s">
        <v>204</v>
      </c>
      <c r="G398" t="str">
        <f t="shared" si="40"/>
        <v>52448.6404</v>
      </c>
      <c r="H398" s="26">
        <f t="shared" si="41"/>
        <v>5138</v>
      </c>
      <c r="I398" s="86" t="s">
        <v>1445</v>
      </c>
      <c r="J398" s="87" t="s">
        <v>1446</v>
      </c>
      <c r="K398" s="86">
        <v>5138</v>
      </c>
      <c r="L398" s="86" t="s">
        <v>1447</v>
      </c>
      <c r="M398" s="87" t="s">
        <v>922</v>
      </c>
      <c r="N398" s="87" t="s">
        <v>951</v>
      </c>
      <c r="O398" s="88" t="s">
        <v>367</v>
      </c>
      <c r="P398" s="88" t="s">
        <v>153</v>
      </c>
    </row>
    <row r="399" spans="1:16" x14ac:dyDescent="0.2">
      <c r="A399" s="26" t="str">
        <f t="shared" si="36"/>
        <v> AOEB 8 </v>
      </c>
      <c r="B399" s="3" t="str">
        <f t="shared" si="37"/>
        <v>I</v>
      </c>
      <c r="C399" s="26">
        <f t="shared" si="38"/>
        <v>52656.440999999999</v>
      </c>
      <c r="D399" t="str">
        <f t="shared" si="39"/>
        <v>vis</v>
      </c>
      <c r="E399">
        <f>VLOOKUP(C399,'Active 1'!C$21:E$960,3,FALSE)</f>
        <v>5307.9512729890694</v>
      </c>
      <c r="F399" s="3" t="s">
        <v>204</v>
      </c>
      <c r="G399" t="str">
        <f t="shared" si="40"/>
        <v>52656.441</v>
      </c>
      <c r="H399" s="26">
        <f t="shared" si="41"/>
        <v>5308</v>
      </c>
      <c r="I399" s="86" t="s">
        <v>1448</v>
      </c>
      <c r="J399" s="87" t="s">
        <v>1449</v>
      </c>
      <c r="K399" s="86">
        <v>5308</v>
      </c>
      <c r="L399" s="86" t="s">
        <v>1386</v>
      </c>
      <c r="M399" s="87" t="s">
        <v>265</v>
      </c>
      <c r="N399" s="87"/>
      <c r="O399" s="88" t="s">
        <v>1450</v>
      </c>
      <c r="P399" s="88" t="s">
        <v>153</v>
      </c>
    </row>
    <row r="400" spans="1:16" x14ac:dyDescent="0.2">
      <c r="A400" s="26" t="str">
        <f t="shared" si="36"/>
        <v>IBVS 5676 </v>
      </c>
      <c r="B400" s="3" t="str">
        <f t="shared" si="37"/>
        <v>I</v>
      </c>
      <c r="C400" s="26">
        <f t="shared" si="38"/>
        <v>52716.326500000003</v>
      </c>
      <c r="D400" t="str">
        <f t="shared" si="39"/>
        <v>vis</v>
      </c>
      <c r="E400" t="e">
        <f>VLOOKUP(C400,'Active 1'!C$21:E$960,3,FALSE)</f>
        <v>#N/A</v>
      </c>
      <c r="F400" s="3" t="s">
        <v>204</v>
      </c>
      <c r="G400" t="str">
        <f t="shared" si="40"/>
        <v>52716.3265</v>
      </c>
      <c r="H400" s="26">
        <f t="shared" si="41"/>
        <v>5357</v>
      </c>
      <c r="I400" s="86" t="s">
        <v>1451</v>
      </c>
      <c r="J400" s="87" t="s">
        <v>1452</v>
      </c>
      <c r="K400" s="86">
        <v>5357</v>
      </c>
      <c r="L400" s="86" t="s">
        <v>1453</v>
      </c>
      <c r="M400" s="87" t="s">
        <v>874</v>
      </c>
      <c r="N400" s="87" t="s">
        <v>875</v>
      </c>
      <c r="O400" s="88" t="s">
        <v>1454</v>
      </c>
      <c r="P400" s="89" t="s">
        <v>254</v>
      </c>
    </row>
    <row r="401" spans="1:16" x14ac:dyDescent="0.2">
      <c r="A401" s="26" t="str">
        <f t="shared" si="36"/>
        <v> AOEB 11 </v>
      </c>
      <c r="B401" s="3" t="str">
        <f t="shared" si="37"/>
        <v>I</v>
      </c>
      <c r="C401" s="26">
        <f t="shared" si="38"/>
        <v>52723.661999999997</v>
      </c>
      <c r="D401" t="str">
        <f t="shared" si="39"/>
        <v>vis</v>
      </c>
      <c r="E401">
        <f>VLOOKUP(C401,'Active 1'!C$21:E$960,3,FALSE)</f>
        <v>5362.945873421033</v>
      </c>
      <c r="F401" s="3" t="s">
        <v>204</v>
      </c>
      <c r="G401" t="str">
        <f t="shared" si="40"/>
        <v>52723.662</v>
      </c>
      <c r="H401" s="26">
        <f t="shared" si="41"/>
        <v>5363</v>
      </c>
      <c r="I401" s="86" t="s">
        <v>1455</v>
      </c>
      <c r="J401" s="87" t="s">
        <v>1456</v>
      </c>
      <c r="K401" s="86">
        <v>5363</v>
      </c>
      <c r="L401" s="86" t="s">
        <v>905</v>
      </c>
      <c r="M401" s="87" t="s">
        <v>265</v>
      </c>
      <c r="N401" s="87"/>
      <c r="O401" s="88" t="s">
        <v>1377</v>
      </c>
      <c r="P401" s="88" t="s">
        <v>160</v>
      </c>
    </row>
    <row r="402" spans="1:16" x14ac:dyDescent="0.2">
      <c r="A402" s="26" t="str">
        <f t="shared" si="36"/>
        <v>VSB 42 </v>
      </c>
      <c r="B402" s="3" t="str">
        <f t="shared" si="37"/>
        <v>I</v>
      </c>
      <c r="C402" s="26">
        <f t="shared" si="38"/>
        <v>52748.107199999999</v>
      </c>
      <c r="D402" t="str">
        <f t="shared" si="39"/>
        <v>vis</v>
      </c>
      <c r="E402">
        <f>VLOOKUP(C402,'Active 1'!C$21:E$960,3,FALSE)</f>
        <v>5382.9448916813917</v>
      </c>
      <c r="F402" s="3" t="s">
        <v>204</v>
      </c>
      <c r="G402" t="str">
        <f t="shared" si="40"/>
        <v>52748.1072</v>
      </c>
      <c r="H402" s="26">
        <f t="shared" si="41"/>
        <v>5383</v>
      </c>
      <c r="I402" s="86" t="s">
        <v>1457</v>
      </c>
      <c r="J402" s="87" t="s">
        <v>1458</v>
      </c>
      <c r="K402" s="86" t="s">
        <v>1459</v>
      </c>
      <c r="L402" s="86" t="s">
        <v>1460</v>
      </c>
      <c r="M402" s="87" t="s">
        <v>874</v>
      </c>
      <c r="N402" s="87" t="s">
        <v>875</v>
      </c>
      <c r="O402" s="88" t="s">
        <v>1461</v>
      </c>
      <c r="P402" s="89" t="s">
        <v>162</v>
      </c>
    </row>
    <row r="403" spans="1:16" x14ac:dyDescent="0.2">
      <c r="A403" s="26" t="str">
        <f t="shared" si="36"/>
        <v> AOEB 11 </v>
      </c>
      <c r="B403" s="3" t="str">
        <f t="shared" si="37"/>
        <v>I</v>
      </c>
      <c r="C403" s="26">
        <f t="shared" si="38"/>
        <v>52756.661999999997</v>
      </c>
      <c r="D403" t="str">
        <f t="shared" si="39"/>
        <v>vis</v>
      </c>
      <c r="E403">
        <f>VLOOKUP(C403,'Active 1'!C$21:E$960,3,FALSE)</f>
        <v>5389.9437135938188</v>
      </c>
      <c r="F403" s="3" t="s">
        <v>204</v>
      </c>
      <c r="G403" t="str">
        <f t="shared" si="40"/>
        <v>52756.662</v>
      </c>
      <c r="H403" s="26">
        <f t="shared" si="41"/>
        <v>5390</v>
      </c>
      <c r="I403" s="86" t="s">
        <v>1462</v>
      </c>
      <c r="J403" s="87" t="s">
        <v>1463</v>
      </c>
      <c r="K403" s="86" t="s">
        <v>1464</v>
      </c>
      <c r="L403" s="86" t="s">
        <v>1465</v>
      </c>
      <c r="M403" s="87" t="s">
        <v>265</v>
      </c>
      <c r="N403" s="87"/>
      <c r="O403" s="88" t="s">
        <v>548</v>
      </c>
      <c r="P403" s="88" t="s">
        <v>160</v>
      </c>
    </row>
    <row r="404" spans="1:16" x14ac:dyDescent="0.2">
      <c r="A404" s="26" t="str">
        <f t="shared" si="36"/>
        <v> AOEB 8 </v>
      </c>
      <c r="B404" s="3" t="str">
        <f t="shared" si="37"/>
        <v>I</v>
      </c>
      <c r="C404" s="26">
        <f t="shared" si="38"/>
        <v>52811.665800000002</v>
      </c>
      <c r="D404" t="str">
        <f t="shared" si="39"/>
        <v>vis</v>
      </c>
      <c r="E404">
        <f>VLOOKUP(C404,'Active 1'!C$21:E$960,3,FALSE)</f>
        <v>5434.9432227240022</v>
      </c>
      <c r="F404" s="3" t="s">
        <v>204</v>
      </c>
      <c r="G404" t="str">
        <f t="shared" si="40"/>
        <v>52811.6658</v>
      </c>
      <c r="H404" s="26">
        <f t="shared" si="41"/>
        <v>5435</v>
      </c>
      <c r="I404" s="86" t="s">
        <v>1466</v>
      </c>
      <c r="J404" s="87" t="s">
        <v>1467</v>
      </c>
      <c r="K404" s="86" t="s">
        <v>1468</v>
      </c>
      <c r="L404" s="86" t="s">
        <v>1469</v>
      </c>
      <c r="M404" s="87" t="s">
        <v>922</v>
      </c>
      <c r="N404" s="87" t="s">
        <v>951</v>
      </c>
      <c r="O404" s="88" t="s">
        <v>354</v>
      </c>
      <c r="P404" s="88" t="s">
        <v>153</v>
      </c>
    </row>
    <row r="405" spans="1:16" x14ac:dyDescent="0.2">
      <c r="A405" s="26" t="str">
        <f t="shared" si="36"/>
        <v> AOEB 11 </v>
      </c>
      <c r="B405" s="3" t="str">
        <f t="shared" si="37"/>
        <v>I</v>
      </c>
      <c r="C405" s="26">
        <f t="shared" si="38"/>
        <v>53002.349000000002</v>
      </c>
      <c r="D405" t="str">
        <f t="shared" si="39"/>
        <v>vis</v>
      </c>
      <c r="E405">
        <f>VLOOKUP(C405,'Active 1'!C$21:E$960,3,FALSE)</f>
        <v>5590.944269912954</v>
      </c>
      <c r="F405" s="3" t="s">
        <v>204</v>
      </c>
      <c r="G405" t="str">
        <f t="shared" si="40"/>
        <v>53002.349</v>
      </c>
      <c r="H405" s="26">
        <f t="shared" si="41"/>
        <v>5591</v>
      </c>
      <c r="I405" s="86" t="s">
        <v>1470</v>
      </c>
      <c r="J405" s="87" t="s">
        <v>1471</v>
      </c>
      <c r="K405" s="86" t="s">
        <v>1472</v>
      </c>
      <c r="L405" s="86" t="s">
        <v>1473</v>
      </c>
      <c r="M405" s="87" t="s">
        <v>265</v>
      </c>
      <c r="N405" s="87"/>
      <c r="O405" s="88" t="s">
        <v>1450</v>
      </c>
      <c r="P405" s="88" t="s">
        <v>160</v>
      </c>
    </row>
    <row r="406" spans="1:16" x14ac:dyDescent="0.2">
      <c r="A406" s="26" t="str">
        <f t="shared" si="36"/>
        <v> AOEB 11 </v>
      </c>
      <c r="B406" s="3" t="str">
        <f t="shared" si="37"/>
        <v>I</v>
      </c>
      <c r="C406" s="26">
        <f t="shared" si="38"/>
        <v>53080.578999999998</v>
      </c>
      <c r="D406" t="str">
        <f t="shared" si="39"/>
        <v>vis</v>
      </c>
      <c r="E406">
        <f>VLOOKUP(C406,'Active 1'!C$21:E$960,3,FALSE)</f>
        <v>5654.9455134498312</v>
      </c>
      <c r="F406" s="3" t="s">
        <v>204</v>
      </c>
      <c r="G406" t="str">
        <f t="shared" si="40"/>
        <v>53080.579</v>
      </c>
      <c r="H406" s="26">
        <f t="shared" si="41"/>
        <v>5655</v>
      </c>
      <c r="I406" s="86" t="s">
        <v>1474</v>
      </c>
      <c r="J406" s="87" t="s">
        <v>1475</v>
      </c>
      <c r="K406" s="86" t="s">
        <v>1476</v>
      </c>
      <c r="L406" s="86" t="s">
        <v>1477</v>
      </c>
      <c r="M406" s="87" t="s">
        <v>265</v>
      </c>
      <c r="N406" s="87"/>
      <c r="O406" s="88" t="s">
        <v>577</v>
      </c>
      <c r="P406" s="88" t="s">
        <v>160</v>
      </c>
    </row>
    <row r="407" spans="1:16" x14ac:dyDescent="0.2">
      <c r="A407" s="26" t="str">
        <f t="shared" si="36"/>
        <v>OEJV 0003 </v>
      </c>
      <c r="B407" s="3" t="str">
        <f t="shared" si="37"/>
        <v>I</v>
      </c>
      <c r="C407" s="26">
        <f t="shared" si="38"/>
        <v>53387.377</v>
      </c>
      <c r="D407" t="str">
        <f t="shared" si="39"/>
        <v>vis</v>
      </c>
      <c r="E407">
        <f>VLOOKUP(C407,'Active 1'!C$21:E$960,3,FALSE)</f>
        <v>5905.9419791871196</v>
      </c>
      <c r="F407" s="3" t="s">
        <v>204</v>
      </c>
      <c r="G407" t="str">
        <f t="shared" si="40"/>
        <v>53387.377</v>
      </c>
      <c r="H407" s="26">
        <f t="shared" si="41"/>
        <v>5906</v>
      </c>
      <c r="I407" s="86" t="s">
        <v>1478</v>
      </c>
      <c r="J407" s="87" t="s">
        <v>1479</v>
      </c>
      <c r="K407" s="86" t="s">
        <v>914</v>
      </c>
      <c r="L407" s="86" t="s">
        <v>886</v>
      </c>
      <c r="M407" s="87" t="s">
        <v>265</v>
      </c>
      <c r="N407" s="87"/>
      <c r="O407" s="88" t="s">
        <v>276</v>
      </c>
      <c r="P407" s="89" t="s">
        <v>166</v>
      </c>
    </row>
    <row r="408" spans="1:16" x14ac:dyDescent="0.2">
      <c r="A408" s="26" t="str">
        <f t="shared" si="36"/>
        <v> AOEB 11 </v>
      </c>
      <c r="B408" s="3" t="str">
        <f t="shared" si="37"/>
        <v>I</v>
      </c>
      <c r="C408" s="26">
        <f t="shared" si="38"/>
        <v>53394.705300000001</v>
      </c>
      <c r="D408" t="str">
        <f t="shared" si="39"/>
        <v>vis</v>
      </c>
      <c r="E408">
        <f>VLOOKUP(C408,'Active 1'!C$21:E$960,3,FALSE)</f>
        <v>5911.9373813731281</v>
      </c>
      <c r="F408" s="3" t="s">
        <v>204</v>
      </c>
      <c r="G408" t="str">
        <f t="shared" si="40"/>
        <v>53394.7053</v>
      </c>
      <c r="H408" s="26">
        <f t="shared" si="41"/>
        <v>5912</v>
      </c>
      <c r="I408" s="86" t="s">
        <v>1480</v>
      </c>
      <c r="J408" s="87" t="s">
        <v>1481</v>
      </c>
      <c r="K408" s="86" t="s">
        <v>1482</v>
      </c>
      <c r="L408" s="86" t="s">
        <v>1483</v>
      </c>
      <c r="M408" s="87" t="s">
        <v>922</v>
      </c>
      <c r="N408" s="87" t="s">
        <v>951</v>
      </c>
      <c r="O408" s="88" t="s">
        <v>1423</v>
      </c>
      <c r="P408" s="88" t="s">
        <v>160</v>
      </c>
    </row>
    <row r="409" spans="1:16" x14ac:dyDescent="0.2">
      <c r="A409" s="26" t="str">
        <f t="shared" si="36"/>
        <v>VSB 44 </v>
      </c>
      <c r="B409" s="3" t="str">
        <f t="shared" si="37"/>
        <v>I</v>
      </c>
      <c r="C409" s="26">
        <f t="shared" si="38"/>
        <v>53398.36</v>
      </c>
      <c r="D409" t="str">
        <f t="shared" si="39"/>
        <v>vis</v>
      </c>
      <c r="E409">
        <f>VLOOKUP(C409,'Active 1'!C$21:E$960,3,FALSE)</f>
        <v>5914.9273512664449</v>
      </c>
      <c r="F409" s="3" t="s">
        <v>204</v>
      </c>
      <c r="G409" t="str">
        <f t="shared" si="40"/>
        <v>53398.360</v>
      </c>
      <c r="H409" s="26">
        <f t="shared" si="41"/>
        <v>5915</v>
      </c>
      <c r="I409" s="86" t="s">
        <v>1484</v>
      </c>
      <c r="J409" s="87" t="s">
        <v>1485</v>
      </c>
      <c r="K409" s="86" t="s">
        <v>1486</v>
      </c>
      <c r="L409" s="86" t="s">
        <v>1487</v>
      </c>
      <c r="M409" s="87" t="s">
        <v>265</v>
      </c>
      <c r="N409" s="87"/>
      <c r="O409" s="88" t="s">
        <v>1488</v>
      </c>
      <c r="P409" s="89" t="s">
        <v>167</v>
      </c>
    </row>
    <row r="410" spans="1:16" x14ac:dyDescent="0.2">
      <c r="A410" s="26" t="str">
        <f t="shared" si="36"/>
        <v> AOEB 11 </v>
      </c>
      <c r="B410" s="3" t="str">
        <f t="shared" si="37"/>
        <v>I</v>
      </c>
      <c r="C410" s="26">
        <f t="shared" si="38"/>
        <v>53421.595000000001</v>
      </c>
      <c r="D410" t="str">
        <f t="shared" si="39"/>
        <v>vis</v>
      </c>
      <c r="E410">
        <f>VLOOKUP(C410,'Active 1'!C$21:E$960,3,FALSE)</f>
        <v>5933.9362850971929</v>
      </c>
      <c r="F410" s="3" t="s">
        <v>204</v>
      </c>
      <c r="G410" t="str">
        <f t="shared" si="40"/>
        <v>53421.595</v>
      </c>
      <c r="H410" s="26">
        <f t="shared" si="41"/>
        <v>5934</v>
      </c>
      <c r="I410" s="86" t="s">
        <v>1489</v>
      </c>
      <c r="J410" s="87" t="s">
        <v>1490</v>
      </c>
      <c r="K410" s="86" t="s">
        <v>1491</v>
      </c>
      <c r="L410" s="86" t="s">
        <v>1492</v>
      </c>
      <c r="M410" s="87" t="s">
        <v>265</v>
      </c>
      <c r="N410" s="87"/>
      <c r="O410" s="88" t="s">
        <v>577</v>
      </c>
      <c r="P410" s="88" t="s">
        <v>160</v>
      </c>
    </row>
    <row r="411" spans="1:16" x14ac:dyDescent="0.2">
      <c r="A411" s="26" t="str">
        <f t="shared" si="36"/>
        <v> AOEB 11 </v>
      </c>
      <c r="B411" s="3" t="str">
        <f t="shared" si="37"/>
        <v>I</v>
      </c>
      <c r="C411" s="26">
        <f t="shared" si="38"/>
        <v>53432.596100000002</v>
      </c>
      <c r="D411" t="str">
        <f t="shared" si="39"/>
        <v>vis</v>
      </c>
      <c r="E411">
        <f>VLOOKUP(C411,'Active 1'!C$21:E$960,3,FALSE)</f>
        <v>5942.9364650827956</v>
      </c>
      <c r="F411" s="3" t="s">
        <v>204</v>
      </c>
      <c r="G411" t="str">
        <f t="shared" si="40"/>
        <v>53432.5961</v>
      </c>
      <c r="H411" s="26">
        <f t="shared" si="41"/>
        <v>5943</v>
      </c>
      <c r="I411" s="86" t="s">
        <v>1493</v>
      </c>
      <c r="J411" s="87" t="s">
        <v>1494</v>
      </c>
      <c r="K411" s="86" t="s">
        <v>1495</v>
      </c>
      <c r="L411" s="86" t="s">
        <v>1496</v>
      </c>
      <c r="M411" s="87" t="s">
        <v>922</v>
      </c>
      <c r="N411" s="87" t="s">
        <v>951</v>
      </c>
      <c r="O411" s="88" t="s">
        <v>354</v>
      </c>
      <c r="P411" s="88" t="s">
        <v>160</v>
      </c>
    </row>
    <row r="412" spans="1:16" x14ac:dyDescent="0.2">
      <c r="A412" s="26" t="str">
        <f t="shared" si="36"/>
        <v>VSB 44 </v>
      </c>
      <c r="B412" s="3" t="str">
        <f t="shared" si="37"/>
        <v>I</v>
      </c>
      <c r="C412" s="26">
        <f t="shared" si="38"/>
        <v>53441.154799999997</v>
      </c>
      <c r="D412" t="str">
        <f t="shared" si="39"/>
        <v>vis</v>
      </c>
      <c r="E412">
        <f>VLOOKUP(C412,'Active 1'!C$21:E$960,3,FALSE)</f>
        <v>5949.9384776490579</v>
      </c>
      <c r="F412" s="3" t="s">
        <v>204</v>
      </c>
      <c r="G412" t="str">
        <f t="shared" si="40"/>
        <v>53441.1548</v>
      </c>
      <c r="H412" s="26">
        <f t="shared" si="41"/>
        <v>5950</v>
      </c>
      <c r="I412" s="86" t="s">
        <v>1497</v>
      </c>
      <c r="J412" s="87" t="s">
        <v>1498</v>
      </c>
      <c r="K412" s="86" t="s">
        <v>1499</v>
      </c>
      <c r="L412" s="86" t="s">
        <v>1500</v>
      </c>
      <c r="M412" s="87" t="s">
        <v>874</v>
      </c>
      <c r="N412" s="87" t="s">
        <v>875</v>
      </c>
      <c r="O412" s="88" t="s">
        <v>1461</v>
      </c>
      <c r="P412" s="89" t="s">
        <v>167</v>
      </c>
    </row>
    <row r="413" spans="1:16" x14ac:dyDescent="0.2">
      <c r="A413" s="26" t="str">
        <f t="shared" si="36"/>
        <v> AOEB 11 </v>
      </c>
      <c r="B413" s="3" t="str">
        <f t="shared" si="37"/>
        <v>I</v>
      </c>
      <c r="C413" s="26">
        <f t="shared" si="38"/>
        <v>53460.71</v>
      </c>
      <c r="D413" t="str">
        <f t="shared" si="39"/>
        <v>vis</v>
      </c>
      <c r="E413">
        <f>VLOOKUP(C413,'Active 1'!C$21:E$960,3,FALSE)</f>
        <v>5965.9369068656315</v>
      </c>
      <c r="F413" s="3" t="s">
        <v>204</v>
      </c>
      <c r="G413" t="str">
        <f t="shared" si="40"/>
        <v>53460.710</v>
      </c>
      <c r="H413" s="26">
        <f t="shared" si="41"/>
        <v>5966</v>
      </c>
      <c r="I413" s="86" t="s">
        <v>1501</v>
      </c>
      <c r="J413" s="87" t="s">
        <v>1502</v>
      </c>
      <c r="K413" s="86" t="s">
        <v>1503</v>
      </c>
      <c r="L413" s="86" t="s">
        <v>1504</v>
      </c>
      <c r="M413" s="87" t="s">
        <v>922</v>
      </c>
      <c r="N413" s="87" t="s">
        <v>951</v>
      </c>
      <c r="O413" s="88" t="s">
        <v>1325</v>
      </c>
      <c r="P413" s="88" t="s">
        <v>160</v>
      </c>
    </row>
    <row r="414" spans="1:16" x14ac:dyDescent="0.2">
      <c r="A414" s="26" t="str">
        <f t="shared" si="36"/>
        <v> AOEB 11 </v>
      </c>
      <c r="B414" s="3" t="str">
        <f t="shared" si="37"/>
        <v>I</v>
      </c>
      <c r="C414" s="26">
        <f t="shared" si="38"/>
        <v>53471.713000000003</v>
      </c>
      <c r="D414" t="str">
        <f t="shared" si="39"/>
        <v>vis</v>
      </c>
      <c r="E414">
        <f>VLOOKUP(C414,'Active 1'!C$21:E$960,3,FALSE)</f>
        <v>5974.938641272337</v>
      </c>
      <c r="F414" s="3" t="s">
        <v>204</v>
      </c>
      <c r="G414" t="str">
        <f t="shared" si="40"/>
        <v>53471.713</v>
      </c>
      <c r="H414" s="26">
        <f t="shared" si="41"/>
        <v>5975</v>
      </c>
      <c r="I414" s="86" t="s">
        <v>1505</v>
      </c>
      <c r="J414" s="87" t="s">
        <v>1506</v>
      </c>
      <c r="K414" s="86" t="s">
        <v>1507</v>
      </c>
      <c r="L414" s="86" t="s">
        <v>1508</v>
      </c>
      <c r="M414" s="87" t="s">
        <v>265</v>
      </c>
      <c r="N414" s="87"/>
      <c r="O414" s="88" t="s">
        <v>677</v>
      </c>
      <c r="P414" s="88" t="s">
        <v>160</v>
      </c>
    </row>
    <row r="415" spans="1:16" x14ac:dyDescent="0.2">
      <c r="A415" s="26" t="str">
        <f t="shared" si="36"/>
        <v>VSB 44 </v>
      </c>
      <c r="B415" s="3" t="str">
        <f t="shared" si="37"/>
        <v>I</v>
      </c>
      <c r="C415" s="26">
        <f t="shared" si="38"/>
        <v>53667.275000000001</v>
      </c>
      <c r="D415" t="str">
        <f t="shared" si="39"/>
        <v>vis</v>
      </c>
      <c r="E415">
        <f>VLOOKUP(C415,'Active 1'!C$21:E$960,3,FALSE)</f>
        <v>6134.9311146017426</v>
      </c>
      <c r="F415" s="3" t="s">
        <v>204</v>
      </c>
      <c r="G415" t="str">
        <f t="shared" si="40"/>
        <v>53667.275</v>
      </c>
      <c r="H415" s="26">
        <f t="shared" si="41"/>
        <v>6135</v>
      </c>
      <c r="I415" s="86" t="s">
        <v>1509</v>
      </c>
      <c r="J415" s="87" t="s">
        <v>1510</v>
      </c>
      <c r="K415" s="86" t="s">
        <v>1511</v>
      </c>
      <c r="L415" s="86" t="s">
        <v>1512</v>
      </c>
      <c r="M415" s="87" t="s">
        <v>265</v>
      </c>
      <c r="N415" s="87"/>
      <c r="O415" s="88" t="s">
        <v>1488</v>
      </c>
      <c r="P415" s="89" t="s">
        <v>167</v>
      </c>
    </row>
    <row r="416" spans="1:16" x14ac:dyDescent="0.2">
      <c r="A416" s="26" t="str">
        <f t="shared" si="36"/>
        <v>VSB 45 </v>
      </c>
      <c r="B416" s="3" t="str">
        <f t="shared" si="37"/>
        <v>I</v>
      </c>
      <c r="C416" s="26">
        <f t="shared" si="38"/>
        <v>53769.953000000001</v>
      </c>
      <c r="D416" t="str">
        <f t="shared" si="39"/>
        <v>vis</v>
      </c>
      <c r="E416">
        <f>VLOOKUP(C416,'Active 1'!C$21:E$960,3,FALSE)</f>
        <v>6218.9336671248129</v>
      </c>
      <c r="F416" s="3" t="s">
        <v>204</v>
      </c>
      <c r="G416" t="str">
        <f t="shared" si="40"/>
        <v>53769.953</v>
      </c>
      <c r="H416" s="26">
        <f t="shared" si="41"/>
        <v>6219</v>
      </c>
      <c r="I416" s="86" t="s">
        <v>1513</v>
      </c>
      <c r="J416" s="87" t="s">
        <v>1514</v>
      </c>
      <c r="K416" s="86" t="s">
        <v>1515</v>
      </c>
      <c r="L416" s="86" t="s">
        <v>1516</v>
      </c>
      <c r="M416" s="87" t="s">
        <v>265</v>
      </c>
      <c r="N416" s="87"/>
      <c r="O416" s="88" t="s">
        <v>1517</v>
      </c>
      <c r="P416" s="89" t="s">
        <v>168</v>
      </c>
    </row>
    <row r="417" spans="1:16" x14ac:dyDescent="0.2">
      <c r="A417" s="26" t="str">
        <f t="shared" si="36"/>
        <v> AOEB 12 </v>
      </c>
      <c r="B417" s="3" t="str">
        <f t="shared" si="37"/>
        <v>I</v>
      </c>
      <c r="C417" s="26">
        <f t="shared" si="38"/>
        <v>53779.730300000003</v>
      </c>
      <c r="D417" t="str">
        <f t="shared" si="39"/>
        <v>vis</v>
      </c>
      <c r="E417">
        <f>VLOOKUP(C417,'Active 1'!C$21:E$960,3,FALSE)</f>
        <v>6226.9326362981892</v>
      </c>
      <c r="F417" s="3" t="s">
        <v>204</v>
      </c>
      <c r="G417" t="str">
        <f t="shared" si="40"/>
        <v>53779.7303</v>
      </c>
      <c r="H417" s="26">
        <f t="shared" si="41"/>
        <v>6227</v>
      </c>
      <c r="I417" s="86" t="s">
        <v>1518</v>
      </c>
      <c r="J417" s="87" t="s">
        <v>1519</v>
      </c>
      <c r="K417" s="86" t="s">
        <v>1520</v>
      </c>
      <c r="L417" s="86" t="s">
        <v>1521</v>
      </c>
      <c r="M417" s="87" t="s">
        <v>922</v>
      </c>
      <c r="N417" s="87" t="s">
        <v>951</v>
      </c>
      <c r="O417" s="88" t="s">
        <v>1522</v>
      </c>
      <c r="P417" s="88" t="s">
        <v>169</v>
      </c>
    </row>
    <row r="418" spans="1:16" x14ac:dyDescent="0.2">
      <c r="A418" s="26" t="str">
        <f t="shared" si="36"/>
        <v>IBVS 5760 </v>
      </c>
      <c r="B418" s="3" t="str">
        <f t="shared" si="37"/>
        <v>I</v>
      </c>
      <c r="C418" s="26">
        <f t="shared" si="38"/>
        <v>53807.843500000003</v>
      </c>
      <c r="D418" t="str">
        <f t="shared" si="39"/>
        <v>vis</v>
      </c>
      <c r="E418">
        <f>VLOOKUP(C418,'Active 1'!C$21:E$960,3,FALSE)</f>
        <v>6249.9325053995699</v>
      </c>
      <c r="F418" s="3" t="s">
        <v>204</v>
      </c>
      <c r="G418" t="str">
        <f t="shared" si="40"/>
        <v>53807.8435</v>
      </c>
      <c r="H418" s="26">
        <f t="shared" si="41"/>
        <v>6250</v>
      </c>
      <c r="I418" s="86" t="s">
        <v>1523</v>
      </c>
      <c r="J418" s="87" t="s">
        <v>1524</v>
      </c>
      <c r="K418" s="86" t="s">
        <v>1525</v>
      </c>
      <c r="L418" s="86" t="s">
        <v>1526</v>
      </c>
      <c r="M418" s="87" t="s">
        <v>922</v>
      </c>
      <c r="N418" s="87" t="s">
        <v>925</v>
      </c>
      <c r="O418" s="88" t="s">
        <v>891</v>
      </c>
      <c r="P418" s="89" t="s">
        <v>255</v>
      </c>
    </row>
    <row r="419" spans="1:16" x14ac:dyDescent="0.2">
      <c r="A419" s="26" t="str">
        <f t="shared" si="36"/>
        <v> AOEB 12 </v>
      </c>
      <c r="B419" s="3" t="str">
        <f t="shared" si="37"/>
        <v>I</v>
      </c>
      <c r="C419" s="26">
        <f t="shared" si="38"/>
        <v>53812.7333</v>
      </c>
      <c r="D419" t="str">
        <f t="shared" si="39"/>
        <v>vis</v>
      </c>
      <c r="E419">
        <f>VLOOKUP(C419,'Active 1'!C$21:E$960,3,FALSE)</f>
        <v>6253.9329308200795</v>
      </c>
      <c r="F419" s="3" t="s">
        <v>204</v>
      </c>
      <c r="G419" t="str">
        <f t="shared" si="40"/>
        <v>53812.7333</v>
      </c>
      <c r="H419" s="26">
        <f t="shared" si="41"/>
        <v>6254</v>
      </c>
      <c r="I419" s="86" t="s">
        <v>1527</v>
      </c>
      <c r="J419" s="87" t="s">
        <v>1528</v>
      </c>
      <c r="K419" s="86" t="s">
        <v>1529</v>
      </c>
      <c r="L419" s="86" t="s">
        <v>1530</v>
      </c>
      <c r="M419" s="87" t="s">
        <v>922</v>
      </c>
      <c r="N419" s="87" t="s">
        <v>951</v>
      </c>
      <c r="O419" s="88" t="s">
        <v>1522</v>
      </c>
      <c r="P419" s="88" t="s">
        <v>169</v>
      </c>
    </row>
    <row r="420" spans="1:16" x14ac:dyDescent="0.2">
      <c r="A420" s="26" t="str">
        <f t="shared" si="36"/>
        <v> AOEB 12 </v>
      </c>
      <c r="B420" s="3" t="str">
        <f t="shared" si="37"/>
        <v>I</v>
      </c>
      <c r="C420" s="26">
        <f t="shared" si="38"/>
        <v>54125.641100000001</v>
      </c>
      <c r="D420" t="str">
        <f t="shared" si="39"/>
        <v>vis</v>
      </c>
      <c r="E420">
        <f>VLOOKUP(C420,'Active 1'!C$21:E$960,3,FALSE)</f>
        <v>6509.9279239479029</v>
      </c>
      <c r="F420" s="3" t="s">
        <v>204</v>
      </c>
      <c r="G420" t="str">
        <f t="shared" si="40"/>
        <v>54125.6411</v>
      </c>
      <c r="H420" s="26">
        <f t="shared" si="41"/>
        <v>6510</v>
      </c>
      <c r="I420" s="86" t="s">
        <v>1531</v>
      </c>
      <c r="J420" s="87" t="s">
        <v>1532</v>
      </c>
      <c r="K420" s="86" t="s">
        <v>1533</v>
      </c>
      <c r="L420" s="86" t="s">
        <v>1534</v>
      </c>
      <c r="M420" s="87" t="s">
        <v>922</v>
      </c>
      <c r="N420" s="87" t="s">
        <v>951</v>
      </c>
      <c r="O420" s="88" t="s">
        <v>1018</v>
      </c>
      <c r="P420" s="88" t="s">
        <v>169</v>
      </c>
    </row>
    <row r="421" spans="1:16" x14ac:dyDescent="0.2">
      <c r="A421" s="26" t="str">
        <f t="shared" si="36"/>
        <v>VSB 46 </v>
      </c>
      <c r="B421" s="3" t="str">
        <f t="shared" si="37"/>
        <v>I</v>
      </c>
      <c r="C421" s="26">
        <f t="shared" si="38"/>
        <v>54154.976000000002</v>
      </c>
      <c r="D421" t="str">
        <f t="shared" si="39"/>
        <v>vis</v>
      </c>
      <c r="E421">
        <f>VLOOKUP(C421,'Active 1'!C$21:E$960,3,FALSE)</f>
        <v>6533.9272858171362</v>
      </c>
      <c r="F421" s="3" t="s">
        <v>204</v>
      </c>
      <c r="G421" t="str">
        <f t="shared" si="40"/>
        <v>54154.976</v>
      </c>
      <c r="H421" s="26">
        <f t="shared" si="41"/>
        <v>6534</v>
      </c>
      <c r="I421" s="86" t="s">
        <v>1535</v>
      </c>
      <c r="J421" s="87" t="s">
        <v>1536</v>
      </c>
      <c r="K421" s="86" t="s">
        <v>1537</v>
      </c>
      <c r="L421" s="86" t="s">
        <v>1487</v>
      </c>
      <c r="M421" s="87" t="s">
        <v>265</v>
      </c>
      <c r="N421" s="87"/>
      <c r="O421" s="88" t="s">
        <v>1538</v>
      </c>
      <c r="P421" s="89" t="s">
        <v>175</v>
      </c>
    </row>
    <row r="422" spans="1:16" x14ac:dyDescent="0.2">
      <c r="A422" s="26" t="str">
        <f t="shared" si="36"/>
        <v> AOEB 12 </v>
      </c>
      <c r="B422" s="3" t="str">
        <f t="shared" si="37"/>
        <v>I</v>
      </c>
      <c r="C422" s="26">
        <f t="shared" si="38"/>
        <v>54158.642899999999</v>
      </c>
      <c r="D422" t="str">
        <f t="shared" si="39"/>
        <v>vis</v>
      </c>
      <c r="E422">
        <f>VLOOKUP(C422,'Active 1'!C$21:E$960,3,FALSE)</f>
        <v>6536.9272367301519</v>
      </c>
      <c r="F422" s="3" t="s">
        <v>204</v>
      </c>
      <c r="G422" t="str">
        <f t="shared" si="40"/>
        <v>54158.6429</v>
      </c>
      <c r="H422" s="26">
        <f t="shared" si="41"/>
        <v>6537</v>
      </c>
      <c r="I422" s="86" t="s">
        <v>1539</v>
      </c>
      <c r="J422" s="87" t="s">
        <v>1540</v>
      </c>
      <c r="K422" s="86" t="s">
        <v>1541</v>
      </c>
      <c r="L422" s="86" t="s">
        <v>1542</v>
      </c>
      <c r="M422" s="87" t="s">
        <v>922</v>
      </c>
      <c r="N422" s="87" t="s">
        <v>951</v>
      </c>
      <c r="O422" s="88" t="s">
        <v>968</v>
      </c>
      <c r="P422" s="88" t="s">
        <v>169</v>
      </c>
    </row>
    <row r="423" spans="1:16" x14ac:dyDescent="0.2">
      <c r="A423" s="26" t="str">
        <f t="shared" si="36"/>
        <v> AOEB 12 </v>
      </c>
      <c r="B423" s="3" t="str">
        <f t="shared" si="37"/>
        <v>I</v>
      </c>
      <c r="C423" s="26">
        <f t="shared" si="38"/>
        <v>54170.866199999997</v>
      </c>
      <c r="D423" t="str">
        <f t="shared" si="39"/>
        <v>vis</v>
      </c>
      <c r="E423">
        <f>VLOOKUP(C423,'Active 1'!C$21:E$960,3,FALSE)</f>
        <v>6546.9273185417869</v>
      </c>
      <c r="F423" s="3" t="s">
        <v>204</v>
      </c>
      <c r="G423" t="str">
        <f t="shared" si="40"/>
        <v>54170.8662</v>
      </c>
      <c r="H423" s="26">
        <f t="shared" si="41"/>
        <v>6547</v>
      </c>
      <c r="I423" s="86" t="s">
        <v>1543</v>
      </c>
      <c r="J423" s="87" t="s">
        <v>1544</v>
      </c>
      <c r="K423" s="86" t="s">
        <v>1545</v>
      </c>
      <c r="L423" s="86" t="s">
        <v>945</v>
      </c>
      <c r="M423" s="87" t="s">
        <v>922</v>
      </c>
      <c r="N423" s="87" t="s">
        <v>951</v>
      </c>
      <c r="O423" s="88" t="s">
        <v>354</v>
      </c>
      <c r="P423" s="88" t="s">
        <v>169</v>
      </c>
    </row>
    <row r="424" spans="1:16" x14ac:dyDescent="0.2">
      <c r="A424" s="26" t="str">
        <f t="shared" si="36"/>
        <v>VSB 48 </v>
      </c>
      <c r="B424" s="3" t="str">
        <f t="shared" si="37"/>
        <v>I</v>
      </c>
      <c r="C424" s="26">
        <f t="shared" si="38"/>
        <v>54524.114000000001</v>
      </c>
      <c r="D424" t="str">
        <f t="shared" si="39"/>
        <v>vis</v>
      </c>
      <c r="E424">
        <f>VLOOKUP(C424,'Active 1'!C$21:E$960,3,FALSE)</f>
        <v>6835.925125989922</v>
      </c>
      <c r="F424" s="3" t="s">
        <v>204</v>
      </c>
      <c r="G424" t="str">
        <f t="shared" si="40"/>
        <v>54524.114</v>
      </c>
      <c r="H424" s="26">
        <f t="shared" si="41"/>
        <v>6836</v>
      </c>
      <c r="I424" s="86" t="s">
        <v>1546</v>
      </c>
      <c r="J424" s="87" t="s">
        <v>1547</v>
      </c>
      <c r="K424" s="86">
        <v>6836</v>
      </c>
      <c r="L424" s="86" t="s">
        <v>1548</v>
      </c>
      <c r="M424" s="87" t="s">
        <v>265</v>
      </c>
      <c r="N424" s="87"/>
      <c r="O424" s="88" t="s">
        <v>1549</v>
      </c>
      <c r="P424" s="89" t="s">
        <v>180</v>
      </c>
    </row>
    <row r="425" spans="1:16" x14ac:dyDescent="0.2">
      <c r="A425" s="26" t="str">
        <f t="shared" si="36"/>
        <v>OEJV 0107 </v>
      </c>
      <c r="B425" s="3" t="str">
        <f t="shared" si="37"/>
        <v>I</v>
      </c>
      <c r="C425" s="26">
        <f t="shared" si="38"/>
        <v>54954.362999999998</v>
      </c>
      <c r="D425" t="str">
        <f t="shared" si="39"/>
        <v>vis</v>
      </c>
      <c r="E425" t="e">
        <f>VLOOKUP(C425,'Active 1'!C$21:E$960,3,FALSE)</f>
        <v>#N/A</v>
      </c>
      <c r="F425" s="3" t="s">
        <v>204</v>
      </c>
      <c r="G425" t="str">
        <f t="shared" si="40"/>
        <v>54954.3630</v>
      </c>
      <c r="H425" s="26">
        <f t="shared" si="41"/>
        <v>7188</v>
      </c>
      <c r="I425" s="86" t="s">
        <v>1550</v>
      </c>
      <c r="J425" s="87" t="s">
        <v>998</v>
      </c>
      <c r="K425" s="86">
        <v>7188</v>
      </c>
      <c r="L425" s="86" t="s">
        <v>1551</v>
      </c>
      <c r="M425" s="87" t="s">
        <v>922</v>
      </c>
      <c r="N425" s="87" t="s">
        <v>258</v>
      </c>
      <c r="O425" s="88" t="s">
        <v>1552</v>
      </c>
      <c r="P425" s="89" t="s">
        <v>1553</v>
      </c>
    </row>
    <row r="426" spans="1:16" x14ac:dyDescent="0.2">
      <c r="A426" s="26" t="str">
        <f t="shared" si="36"/>
        <v>VSB 50 </v>
      </c>
      <c r="B426" s="3" t="str">
        <f t="shared" si="37"/>
        <v>I</v>
      </c>
      <c r="C426" s="26">
        <f t="shared" si="38"/>
        <v>55195.157599999999</v>
      </c>
      <c r="D426" t="str">
        <f t="shared" si="39"/>
        <v>vis</v>
      </c>
      <c r="E426">
        <f>VLOOKUP(C426,'Active 1'!C$21:E$960,3,FALSE)</f>
        <v>7384.9168793769213</v>
      </c>
      <c r="F426" s="3" t="s">
        <v>204</v>
      </c>
      <c r="G426" t="str">
        <f t="shared" si="40"/>
        <v>55195.1576</v>
      </c>
      <c r="H426" s="26">
        <f t="shared" si="41"/>
        <v>7385</v>
      </c>
      <c r="I426" s="86" t="s">
        <v>1554</v>
      </c>
      <c r="J426" s="87" t="s">
        <v>1555</v>
      </c>
      <c r="K426" s="86">
        <v>7385</v>
      </c>
      <c r="L426" s="86" t="s">
        <v>1556</v>
      </c>
      <c r="M426" s="87" t="s">
        <v>922</v>
      </c>
      <c r="N426" s="87" t="s">
        <v>200</v>
      </c>
      <c r="O426" s="88" t="s">
        <v>1557</v>
      </c>
      <c r="P426" s="89" t="s">
        <v>187</v>
      </c>
    </row>
    <row r="427" spans="1:16" x14ac:dyDescent="0.2">
      <c r="A427" s="26" t="str">
        <f t="shared" si="36"/>
        <v>VSB 51 </v>
      </c>
      <c r="B427" s="3" t="str">
        <f t="shared" si="37"/>
        <v>II</v>
      </c>
      <c r="C427" s="26">
        <f t="shared" si="38"/>
        <v>55247.106399999997</v>
      </c>
      <c r="D427" t="str">
        <f t="shared" si="39"/>
        <v>vis</v>
      </c>
      <c r="E427">
        <f>VLOOKUP(C427,'Active 1'!C$21:E$960,3,FALSE)</f>
        <v>7427.4170430001941</v>
      </c>
      <c r="F427" s="3" t="s">
        <v>204</v>
      </c>
      <c r="G427" t="str">
        <f t="shared" si="40"/>
        <v>55247.1064</v>
      </c>
      <c r="H427" s="26">
        <f t="shared" si="41"/>
        <v>7427.5</v>
      </c>
      <c r="I427" s="86" t="s">
        <v>1558</v>
      </c>
      <c r="J427" s="87" t="s">
        <v>1559</v>
      </c>
      <c r="K427" s="86">
        <v>7427.5</v>
      </c>
      <c r="L427" s="86" t="s">
        <v>1560</v>
      </c>
      <c r="M427" s="87" t="s">
        <v>922</v>
      </c>
      <c r="N427" s="87" t="s">
        <v>200</v>
      </c>
      <c r="O427" s="88" t="s">
        <v>1557</v>
      </c>
      <c r="P427" s="89" t="s">
        <v>189</v>
      </c>
    </row>
    <row r="428" spans="1:16" x14ac:dyDescent="0.2">
      <c r="A428" s="26" t="str">
        <f t="shared" si="36"/>
        <v>VSB 51 </v>
      </c>
      <c r="B428" s="3" t="str">
        <f t="shared" si="37"/>
        <v>I</v>
      </c>
      <c r="C428" s="26">
        <f t="shared" si="38"/>
        <v>55248.932999999997</v>
      </c>
      <c r="D428" t="str">
        <f t="shared" si="39"/>
        <v>vis</v>
      </c>
      <c r="E428">
        <f>VLOOKUP(C428,'Active 1'!C$21:E$960,3,FALSE)</f>
        <v>7428.9114143595762</v>
      </c>
      <c r="F428" s="3" t="s">
        <v>204</v>
      </c>
      <c r="G428" t="str">
        <f t="shared" si="40"/>
        <v>55248.933</v>
      </c>
      <c r="H428" s="26">
        <f t="shared" si="41"/>
        <v>7429</v>
      </c>
      <c r="I428" s="86" t="s">
        <v>1561</v>
      </c>
      <c r="J428" s="87" t="s">
        <v>1562</v>
      </c>
      <c r="K428" s="86">
        <v>7429</v>
      </c>
      <c r="L428" s="86" t="s">
        <v>1563</v>
      </c>
      <c r="M428" s="87" t="s">
        <v>265</v>
      </c>
      <c r="N428" s="87"/>
      <c r="O428" s="88" t="s">
        <v>1538</v>
      </c>
      <c r="P428" s="89" t="s">
        <v>189</v>
      </c>
    </row>
    <row r="429" spans="1:16" x14ac:dyDescent="0.2">
      <c r="A429" s="26" t="str">
        <f t="shared" si="36"/>
        <v>VSB 51 </v>
      </c>
      <c r="B429" s="3" t="str">
        <f t="shared" si="37"/>
        <v>I</v>
      </c>
      <c r="C429" s="26">
        <f t="shared" si="38"/>
        <v>55542.2961</v>
      </c>
      <c r="D429" t="str">
        <f t="shared" si="39"/>
        <v>vis</v>
      </c>
      <c r="E429">
        <f>VLOOKUP(C429,'Active 1'!C$21:E$960,3,FALSE)</f>
        <v>7668.916568492702</v>
      </c>
      <c r="F429" s="3" t="s">
        <v>204</v>
      </c>
      <c r="G429" t="str">
        <f t="shared" si="40"/>
        <v>55542.2961</v>
      </c>
      <c r="H429" s="26">
        <f t="shared" si="41"/>
        <v>7669</v>
      </c>
      <c r="I429" s="86" t="s">
        <v>1564</v>
      </c>
      <c r="J429" s="87" t="s">
        <v>1565</v>
      </c>
      <c r="K429" s="86">
        <v>7669</v>
      </c>
      <c r="L429" s="86" t="s">
        <v>1566</v>
      </c>
      <c r="M429" s="87" t="s">
        <v>922</v>
      </c>
      <c r="N429" s="87" t="s">
        <v>1567</v>
      </c>
      <c r="O429" s="88" t="s">
        <v>1538</v>
      </c>
      <c r="P429" s="89" t="s">
        <v>189</v>
      </c>
    </row>
    <row r="430" spans="1:16" x14ac:dyDescent="0.2">
      <c r="A430" s="26" t="str">
        <f t="shared" si="36"/>
        <v>IBVS 5992 </v>
      </c>
      <c r="B430" s="3" t="str">
        <f t="shared" si="37"/>
        <v>I</v>
      </c>
      <c r="C430" s="26">
        <f t="shared" si="38"/>
        <v>55572.850100000003</v>
      </c>
      <c r="D430" t="str">
        <f t="shared" si="39"/>
        <v>vis</v>
      </c>
      <c r="E430">
        <f>VLOOKUP(C430,'Active 1'!C$21:E$960,3,FALSE)</f>
        <v>7693.91329602723</v>
      </c>
      <c r="F430" s="3" t="s">
        <v>204</v>
      </c>
      <c r="G430" t="str">
        <f t="shared" si="40"/>
        <v>55572.8501</v>
      </c>
      <c r="H430" s="26">
        <f t="shared" si="41"/>
        <v>7694</v>
      </c>
      <c r="I430" s="86" t="s">
        <v>1568</v>
      </c>
      <c r="J430" s="87" t="s">
        <v>1569</v>
      </c>
      <c r="K430" s="86">
        <v>7694</v>
      </c>
      <c r="L430" s="86" t="s">
        <v>1570</v>
      </c>
      <c r="M430" s="87" t="s">
        <v>922</v>
      </c>
      <c r="N430" s="87" t="s">
        <v>204</v>
      </c>
      <c r="O430" s="88" t="s">
        <v>271</v>
      </c>
      <c r="P430" s="89" t="s">
        <v>256</v>
      </c>
    </row>
    <row r="431" spans="1:16" x14ac:dyDescent="0.2">
      <c r="A431" s="26" t="str">
        <f t="shared" si="36"/>
        <v>VSB 56 </v>
      </c>
      <c r="B431" s="3" t="str">
        <f t="shared" si="37"/>
        <v>I</v>
      </c>
      <c r="C431" s="26">
        <f t="shared" si="38"/>
        <v>56322.1227</v>
      </c>
      <c r="D431" t="str">
        <f t="shared" si="39"/>
        <v>vis</v>
      </c>
      <c r="E431">
        <f>VLOOKUP(C431,'Active 1'!C$21:E$960,3,FALSE)</f>
        <v>8306.9054748347407</v>
      </c>
      <c r="F431" s="3" t="s">
        <v>204</v>
      </c>
      <c r="G431" t="str">
        <f t="shared" si="40"/>
        <v>56322.1227</v>
      </c>
      <c r="H431" s="26">
        <f t="shared" si="41"/>
        <v>8307</v>
      </c>
      <c r="I431" s="86" t="s">
        <v>1571</v>
      </c>
      <c r="J431" s="87" t="s">
        <v>1572</v>
      </c>
      <c r="K431" s="86">
        <v>8307</v>
      </c>
      <c r="L431" s="86" t="s">
        <v>1573</v>
      </c>
      <c r="M431" s="87" t="s">
        <v>922</v>
      </c>
      <c r="N431" s="87" t="s">
        <v>200</v>
      </c>
      <c r="O431" s="88" t="s">
        <v>1557</v>
      </c>
      <c r="P431" s="89" t="s">
        <v>197</v>
      </c>
    </row>
    <row r="432" spans="1:16" x14ac:dyDescent="0.2">
      <c r="A432" s="26" t="str">
        <f t="shared" si="36"/>
        <v>VSB 59 </v>
      </c>
      <c r="B432" s="3" t="str">
        <f t="shared" si="37"/>
        <v>I</v>
      </c>
      <c r="C432" s="26">
        <f t="shared" si="38"/>
        <v>56668.0334</v>
      </c>
      <c r="D432" t="str">
        <f t="shared" si="39"/>
        <v>vis</v>
      </c>
      <c r="E432">
        <f>VLOOKUP(C432,'Active 1'!C$21:E$960,3,FALSE)</f>
        <v>8589.9006806728194</v>
      </c>
      <c r="F432" s="3" t="s">
        <v>204</v>
      </c>
      <c r="G432" t="str">
        <f t="shared" si="40"/>
        <v>56668.0334</v>
      </c>
      <c r="H432" s="26">
        <f t="shared" si="41"/>
        <v>8590</v>
      </c>
      <c r="I432" s="86" t="s">
        <v>1574</v>
      </c>
      <c r="J432" s="87" t="s">
        <v>1575</v>
      </c>
      <c r="K432" s="86">
        <v>8590</v>
      </c>
      <c r="L432" s="86" t="s">
        <v>1576</v>
      </c>
      <c r="M432" s="87" t="s">
        <v>922</v>
      </c>
      <c r="N432" s="87" t="s">
        <v>200</v>
      </c>
      <c r="O432" s="88" t="s">
        <v>1557</v>
      </c>
      <c r="P432" s="89" t="s">
        <v>198</v>
      </c>
    </row>
  </sheetData>
  <sheetProtection selectLockedCells="1" selectUnlockedCells="1"/>
  <hyperlinks>
    <hyperlink ref="P11" r:id="rId1"/>
    <hyperlink ref="P20" r:id="rId2"/>
    <hyperlink ref="P69" r:id="rId3"/>
    <hyperlink ref="P213" r:id="rId4"/>
    <hyperlink ref="P219" r:id="rId5"/>
    <hyperlink ref="P220" r:id="rId6"/>
    <hyperlink ref="P222" r:id="rId7"/>
    <hyperlink ref="P224" r:id="rId8"/>
    <hyperlink ref="P226" r:id="rId9"/>
    <hyperlink ref="P227" r:id="rId10"/>
    <hyperlink ref="P228" r:id="rId11"/>
    <hyperlink ref="P229" r:id="rId12"/>
    <hyperlink ref="P230" r:id="rId13"/>
    <hyperlink ref="P231" r:id="rId14"/>
    <hyperlink ref="P232" r:id="rId15"/>
    <hyperlink ref="P233" r:id="rId16"/>
    <hyperlink ref="P234" r:id="rId17"/>
    <hyperlink ref="P235" r:id="rId18"/>
    <hyperlink ref="P236" r:id="rId19"/>
    <hyperlink ref="P237" r:id="rId20"/>
    <hyperlink ref="P238" r:id="rId21"/>
    <hyperlink ref="P239" r:id="rId22"/>
    <hyperlink ref="P240" r:id="rId23"/>
    <hyperlink ref="P241" r:id="rId24"/>
    <hyperlink ref="P242" r:id="rId25"/>
    <hyperlink ref="P243" r:id="rId26"/>
    <hyperlink ref="P244" r:id="rId27"/>
    <hyperlink ref="P245" r:id="rId28"/>
    <hyperlink ref="P247" r:id="rId29"/>
    <hyperlink ref="P248" r:id="rId30"/>
    <hyperlink ref="P249" r:id="rId31"/>
    <hyperlink ref="P254" r:id="rId32"/>
    <hyperlink ref="P256" r:id="rId33"/>
    <hyperlink ref="P258" r:id="rId34"/>
    <hyperlink ref="P259" r:id="rId35"/>
    <hyperlink ref="P260" r:id="rId36"/>
    <hyperlink ref="P261" r:id="rId37"/>
    <hyperlink ref="P262" r:id="rId38"/>
    <hyperlink ref="P341" r:id="rId39"/>
    <hyperlink ref="P350" r:id="rId40"/>
    <hyperlink ref="P351" r:id="rId41"/>
    <hyperlink ref="P353" r:id="rId42"/>
    <hyperlink ref="P356" r:id="rId43"/>
    <hyperlink ref="P363" r:id="rId44"/>
    <hyperlink ref="P379" r:id="rId45"/>
    <hyperlink ref="P388" r:id="rId46"/>
    <hyperlink ref="P400" r:id="rId47"/>
    <hyperlink ref="P402" r:id="rId48"/>
    <hyperlink ref="P407" r:id="rId49"/>
    <hyperlink ref="P409" r:id="rId50"/>
    <hyperlink ref="P412" r:id="rId51"/>
    <hyperlink ref="P415" r:id="rId52"/>
    <hyperlink ref="P416" r:id="rId53"/>
    <hyperlink ref="P418" r:id="rId54"/>
    <hyperlink ref="P421" r:id="rId55"/>
    <hyperlink ref="P424" r:id="rId56"/>
    <hyperlink ref="P425" r:id="rId57"/>
    <hyperlink ref="P426" r:id="rId58"/>
    <hyperlink ref="P427" r:id="rId59"/>
    <hyperlink ref="P428" r:id="rId60"/>
    <hyperlink ref="P429" r:id="rId61"/>
    <hyperlink ref="P430" r:id="rId62"/>
    <hyperlink ref="P431" r:id="rId63"/>
    <hyperlink ref="P432" r:id="rId6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5"/>
  <sheetViews>
    <sheetView workbookViewId="0">
      <pane ySplit="20" topLeftCell="A234" activePane="bottomLeft" state="frozen"/>
      <selection pane="bottomLeft" activeCell="A261" sqref="A261"/>
    </sheetView>
  </sheetViews>
  <sheetFormatPr defaultColWidth="10.28515625" defaultRowHeight="12.75" x14ac:dyDescent="0.2"/>
  <cols>
    <col min="1" max="1" width="16" style="1" customWidth="1"/>
    <col min="2" max="2" width="4.28515625" style="1" customWidth="1"/>
    <col min="3" max="3" width="11.85546875" style="1" customWidth="1"/>
    <col min="4" max="4" width="10.140625" style="1" customWidth="1"/>
    <col min="5" max="5" width="10.42578125" style="1" customWidth="1"/>
    <col min="6" max="6" width="11.140625" style="1" customWidth="1"/>
    <col min="7" max="7" width="11.425781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1577</v>
      </c>
      <c r="C1" s="4" t="s">
        <v>12</v>
      </c>
    </row>
    <row r="2" spans="1:8" x14ac:dyDescent="0.2">
      <c r="A2" s="1" t="s">
        <v>4</v>
      </c>
      <c r="B2" s="1" t="s">
        <v>5</v>
      </c>
      <c r="C2" s="4" t="s">
        <v>1578</v>
      </c>
    </row>
    <row r="4" spans="1:8" x14ac:dyDescent="0.2">
      <c r="A4" s="5" t="s">
        <v>7</v>
      </c>
      <c r="C4" s="6">
        <v>46168.425999999999</v>
      </c>
      <c r="D4" s="7">
        <v>1.2223200000000001</v>
      </c>
    </row>
    <row r="6" spans="1:8" x14ac:dyDescent="0.2">
      <c r="A6" s="5" t="s">
        <v>10</v>
      </c>
      <c r="D6" s="1" t="s">
        <v>1</v>
      </c>
      <c r="E6" s="1">
        <v>1.2223092</v>
      </c>
    </row>
    <row r="7" spans="1:8" x14ac:dyDescent="0.2">
      <c r="A7" s="1" t="s">
        <v>11</v>
      </c>
      <c r="C7" s="1">
        <f>+C4</f>
        <v>46168.425999999999</v>
      </c>
    </row>
    <row r="8" spans="1:8" x14ac:dyDescent="0.2">
      <c r="A8" s="1" t="s">
        <v>13</v>
      </c>
      <c r="C8" s="1">
        <v>1.22231</v>
      </c>
      <c r="E8" s="90" t="s">
        <v>1579</v>
      </c>
    </row>
    <row r="10" spans="1:8" x14ac:dyDescent="0.2">
      <c r="C10" s="14" t="s">
        <v>15</v>
      </c>
      <c r="D10" s="91"/>
      <c r="E10" s="92" t="s">
        <v>1580</v>
      </c>
      <c r="F10" s="93"/>
    </row>
    <row r="11" spans="1:8" x14ac:dyDescent="0.2">
      <c r="A11" s="1" t="s">
        <v>17</v>
      </c>
      <c r="C11" s="1">
        <f>INTERCEPT(G236:G927,F236:F927)</f>
        <v>2.6034848478025341E-2</v>
      </c>
      <c r="D11" s="94" t="s">
        <v>1581</v>
      </c>
      <c r="E11" s="95">
        <v>-0.33410653050259448</v>
      </c>
      <c r="F11" s="96" t="s">
        <v>1582</v>
      </c>
    </row>
    <row r="12" spans="1:8" x14ac:dyDescent="0.2">
      <c r="A12" s="1" t="s">
        <v>18</v>
      </c>
      <c r="C12" s="1">
        <f>SLOPE(G236:G927,F236:F927)</f>
        <v>-7.2424704102497338E-6</v>
      </c>
      <c r="D12" s="94" t="s">
        <v>1583</v>
      </c>
      <c r="E12" s="97">
        <v>1.0944672870815726E-2</v>
      </c>
      <c r="F12" s="96" t="s">
        <v>1584</v>
      </c>
      <c r="G12" s="3" t="s">
        <v>1585</v>
      </c>
    </row>
    <row r="13" spans="1:8" x14ac:dyDescent="0.2">
      <c r="A13" s="1" t="s">
        <v>19</v>
      </c>
      <c r="D13" s="98" t="s">
        <v>1586</v>
      </c>
      <c r="E13" s="99">
        <v>8.0877174348540748E-4</v>
      </c>
      <c r="F13" s="100" t="s">
        <v>1587</v>
      </c>
      <c r="G13" s="1">
        <f>2*PI()/E13</f>
        <v>7768.7992413065213</v>
      </c>
      <c r="H13" s="1" t="s">
        <v>1588</v>
      </c>
    </row>
    <row r="14" spans="1:8" x14ac:dyDescent="0.2">
      <c r="A14" s="1" t="s">
        <v>20</v>
      </c>
      <c r="E14" s="1">
        <f>SUM(R23:R873)</f>
        <v>8.7017025972365124E-3</v>
      </c>
    </row>
    <row r="15" spans="1:8" x14ac:dyDescent="0.2">
      <c r="A15" s="5" t="s">
        <v>21</v>
      </c>
      <c r="C15" s="101">
        <v>53807.843500000003</v>
      </c>
    </row>
    <row r="16" spans="1:8" x14ac:dyDescent="0.2">
      <c r="A16" s="5" t="s">
        <v>23</v>
      </c>
      <c r="C16" s="1">
        <f>+C8+E16</f>
        <v>1.2223155420722458</v>
      </c>
      <c r="E16" s="1">
        <f>E12*E13*COS(E13*MAX(F21:F953)-E11)</f>
        <v>5.5420722457431586E-6</v>
      </c>
    </row>
    <row r="18" spans="1:32" x14ac:dyDescent="0.2">
      <c r="A18" s="5" t="s">
        <v>27</v>
      </c>
      <c r="C18" s="6">
        <f>+C15</f>
        <v>53807.843500000003</v>
      </c>
      <c r="D18" s="102">
        <f>+C16</f>
        <v>1.2223155420722458</v>
      </c>
    </row>
    <row r="19" spans="1:32" x14ac:dyDescent="0.2">
      <c r="C19" s="1">
        <f>COUNT(C21:C1508)</f>
        <v>216</v>
      </c>
    </row>
    <row r="20" spans="1:32" x14ac:dyDescent="0.2">
      <c r="A20" s="14" t="s">
        <v>30</v>
      </c>
      <c r="B20" s="14" t="s">
        <v>31</v>
      </c>
      <c r="C20" s="14" t="s">
        <v>32</v>
      </c>
      <c r="D20" s="14" t="s">
        <v>33</v>
      </c>
      <c r="E20" s="14" t="s">
        <v>34</v>
      </c>
      <c r="F20" s="14" t="s">
        <v>35</v>
      </c>
      <c r="G20" s="14" t="s">
        <v>36</v>
      </c>
      <c r="H20" s="22" t="s">
        <v>115</v>
      </c>
      <c r="I20" s="22" t="s">
        <v>247</v>
      </c>
      <c r="J20" s="22" t="s">
        <v>248</v>
      </c>
      <c r="K20" s="22" t="s">
        <v>249</v>
      </c>
      <c r="L20" s="22" t="s">
        <v>41</v>
      </c>
      <c r="M20" s="22" t="s">
        <v>42</v>
      </c>
      <c r="N20" s="22" t="s">
        <v>43</v>
      </c>
      <c r="O20" s="22" t="s">
        <v>15</v>
      </c>
      <c r="P20" s="22" t="s">
        <v>1589</v>
      </c>
      <c r="Q20" s="14" t="s">
        <v>45</v>
      </c>
    </row>
    <row r="21" spans="1:32" x14ac:dyDescent="0.2">
      <c r="A21" s="28" t="s">
        <v>49</v>
      </c>
      <c r="B21" s="27"/>
      <c r="C21" s="103">
        <v>26385.344000000001</v>
      </c>
      <c r="E21" s="1">
        <f t="shared" ref="E21:E84" si="0">+(C21-C$7)/C$8</f>
        <v>-16184.995623041617</v>
      </c>
      <c r="F21" s="1">
        <f>ROUND(2*E21,0)/2-0.5</f>
        <v>-16185.5</v>
      </c>
      <c r="G21" s="1">
        <f t="shared" ref="G21:G52" si="1">+C21-(C$7+F21*C$8)</f>
        <v>0.61650500000177999</v>
      </c>
      <c r="N21" s="1">
        <f>G21</f>
        <v>0.61650500000177999</v>
      </c>
      <c r="R21" s="30" t="s">
        <v>250</v>
      </c>
    </row>
    <row r="22" spans="1:32" x14ac:dyDescent="0.2">
      <c r="A22" s="31" t="s">
        <v>52</v>
      </c>
      <c r="B22" s="32"/>
      <c r="C22" s="104">
        <v>39521.608999999997</v>
      </c>
      <c r="D22" s="105"/>
      <c r="E22" s="1">
        <f t="shared" si="0"/>
        <v>-5437.9142770655581</v>
      </c>
      <c r="F22" s="1">
        <f t="shared" ref="F22:F85" si="2">ROUND(2*E22,0)/2</f>
        <v>-5438</v>
      </c>
      <c r="G22" s="1">
        <f t="shared" si="1"/>
        <v>0.10477999999420717</v>
      </c>
      <c r="L22" s="1">
        <f>G22</f>
        <v>0.10477999999420717</v>
      </c>
      <c r="Q22" s="35">
        <f t="shared" ref="Q22:Q53" si="3">C22-15018.5</f>
        <v>24503.108999999997</v>
      </c>
    </row>
    <row r="23" spans="1:32" x14ac:dyDescent="0.2">
      <c r="A23" s="27" t="s">
        <v>54</v>
      </c>
      <c r="C23" s="1">
        <v>40725.485999999997</v>
      </c>
      <c r="D23" s="3"/>
      <c r="E23" s="1">
        <f t="shared" si="0"/>
        <v>-4452.9947394687124</v>
      </c>
      <c r="F23" s="1">
        <f t="shared" si="2"/>
        <v>-4453</v>
      </c>
      <c r="G23" s="1">
        <f t="shared" si="1"/>
        <v>6.4300000012735836E-3</v>
      </c>
      <c r="J23" s="1">
        <f t="shared" ref="J23:J28" si="4">G23</f>
        <v>6.4300000012735836E-3</v>
      </c>
      <c r="P23" s="1">
        <f t="shared" ref="P23:P86" si="5">+E$12*SIN(E$13*F23-E$11)</f>
        <v>1.3727919183754182E-3</v>
      </c>
      <c r="Q23" s="35">
        <f t="shared" si="3"/>
        <v>25706.985999999997</v>
      </c>
      <c r="R23" s="1">
        <f t="shared" ref="R23:R86" si="6">(P23-G23)^2</f>
        <v>2.5575353593730537E-5</v>
      </c>
      <c r="AB23" s="1">
        <v>9</v>
      </c>
      <c r="AD23" s="1" t="s">
        <v>1590</v>
      </c>
      <c r="AF23" s="1" t="s">
        <v>923</v>
      </c>
    </row>
    <row r="24" spans="1:32" x14ac:dyDescent="0.2">
      <c r="A24" s="27" t="s">
        <v>55</v>
      </c>
      <c r="C24" s="1">
        <v>40988.273000000001</v>
      </c>
      <c r="D24" s="3"/>
      <c r="E24" s="1">
        <f t="shared" si="0"/>
        <v>-4238.0026343562586</v>
      </c>
      <c r="F24" s="1">
        <f t="shared" si="2"/>
        <v>-4238</v>
      </c>
      <c r="G24" s="1">
        <f t="shared" si="1"/>
        <v>-3.2199999986914918E-3</v>
      </c>
      <c r="J24" s="1">
        <f t="shared" si="4"/>
        <v>-3.2199999986914918E-3</v>
      </c>
      <c r="P24" s="1">
        <f t="shared" si="5"/>
        <v>-5.2650401191857129E-4</v>
      </c>
      <c r="Q24" s="35">
        <f t="shared" si="3"/>
        <v>25969.773000000001</v>
      </c>
      <c r="R24" s="1">
        <f t="shared" si="6"/>
        <v>7.2549206307618285E-6</v>
      </c>
      <c r="AB24" s="1">
        <v>8</v>
      </c>
      <c r="AD24" s="1" t="s">
        <v>1591</v>
      </c>
      <c r="AF24" s="1" t="s">
        <v>923</v>
      </c>
    </row>
    <row r="25" spans="1:32" x14ac:dyDescent="0.2">
      <c r="A25" s="27" t="s">
        <v>56</v>
      </c>
      <c r="C25" s="1">
        <v>41027.392999999996</v>
      </c>
      <c r="D25" s="3"/>
      <c r="E25" s="1">
        <f t="shared" si="0"/>
        <v>-4205.9976601680446</v>
      </c>
      <c r="F25" s="1">
        <f t="shared" si="2"/>
        <v>-4206</v>
      </c>
      <c r="G25" s="1">
        <f t="shared" si="1"/>
        <v>2.8599999932339415E-3</v>
      </c>
      <c r="J25" s="1">
        <f t="shared" si="4"/>
        <v>2.8599999932339415E-3</v>
      </c>
      <c r="P25" s="1">
        <f t="shared" si="5"/>
        <v>-8.0922391559034267E-4</v>
      </c>
      <c r="Q25" s="35">
        <f t="shared" si="3"/>
        <v>26008.892999999996</v>
      </c>
      <c r="R25" s="1">
        <f t="shared" si="6"/>
        <v>1.3463204093087758E-5</v>
      </c>
      <c r="AB25" s="1">
        <v>9</v>
      </c>
      <c r="AD25" s="1" t="s">
        <v>1590</v>
      </c>
      <c r="AF25" s="1" t="s">
        <v>923</v>
      </c>
    </row>
    <row r="26" spans="1:32" x14ac:dyDescent="0.2">
      <c r="A26" s="27" t="s">
        <v>56</v>
      </c>
      <c r="C26" s="1">
        <v>41028.608999999997</v>
      </c>
      <c r="D26" s="3"/>
      <c r="E26" s="1">
        <f t="shared" si="0"/>
        <v>-4205.002822524566</v>
      </c>
      <c r="F26" s="1">
        <f t="shared" si="2"/>
        <v>-4205</v>
      </c>
      <c r="G26" s="1">
        <f t="shared" si="1"/>
        <v>-3.4500000037951395E-3</v>
      </c>
      <c r="J26" s="1">
        <f t="shared" si="4"/>
        <v>-3.4500000037951395E-3</v>
      </c>
      <c r="P26" s="1">
        <f t="shared" si="5"/>
        <v>-8.180511636904042E-4</v>
      </c>
      <c r="Q26" s="35">
        <f t="shared" si="3"/>
        <v>26010.108999999997</v>
      </c>
      <c r="R26" s="1">
        <f t="shared" si="6"/>
        <v>6.927154696928661E-6</v>
      </c>
      <c r="AB26" s="1">
        <v>7</v>
      </c>
      <c r="AD26" s="1" t="s">
        <v>1590</v>
      </c>
      <c r="AF26" s="1" t="s">
        <v>923</v>
      </c>
    </row>
    <row r="27" spans="1:32" x14ac:dyDescent="0.2">
      <c r="A27" s="27" t="s">
        <v>58</v>
      </c>
      <c r="C27" s="1">
        <v>41215.610999999997</v>
      </c>
      <c r="D27" s="3"/>
      <c r="E27" s="1">
        <f t="shared" si="0"/>
        <v>-4052.0121736711653</v>
      </c>
      <c r="F27" s="1">
        <f t="shared" si="2"/>
        <v>-4052</v>
      </c>
      <c r="G27" s="1">
        <f t="shared" si="1"/>
        <v>-1.4880000002449378E-2</v>
      </c>
      <c r="J27" s="1">
        <f t="shared" si="4"/>
        <v>-1.4880000002449378E-2</v>
      </c>
      <c r="P27" s="1">
        <f t="shared" si="5"/>
        <v>-2.1588803486868803E-3</v>
      </c>
      <c r="Q27" s="35">
        <f t="shared" si="3"/>
        <v>26197.110999999997</v>
      </c>
      <c r="R27" s="1">
        <f t="shared" si="6"/>
        <v>1.618268852453425E-4</v>
      </c>
      <c r="AB27" s="1">
        <v>9</v>
      </c>
      <c r="AD27" s="1" t="s">
        <v>1590</v>
      </c>
      <c r="AF27" s="1" t="s">
        <v>923</v>
      </c>
    </row>
    <row r="28" spans="1:32" x14ac:dyDescent="0.2">
      <c r="A28" s="27" t="s">
        <v>59</v>
      </c>
      <c r="C28" s="1">
        <v>41302.406000000003</v>
      </c>
      <c r="D28" s="3"/>
      <c r="E28" s="1">
        <f t="shared" si="0"/>
        <v>-3981.0031824987086</v>
      </c>
      <c r="F28" s="1">
        <f t="shared" si="2"/>
        <v>-3981</v>
      </c>
      <c r="G28" s="1">
        <f t="shared" si="1"/>
        <v>-3.8899999926798046E-3</v>
      </c>
      <c r="J28" s="1">
        <f t="shared" si="4"/>
        <v>-3.8899999926798046E-3</v>
      </c>
      <c r="P28" s="1">
        <f t="shared" si="5"/>
        <v>-2.7711091665555379E-3</v>
      </c>
      <c r="Q28" s="35">
        <f t="shared" si="3"/>
        <v>26283.906000000003</v>
      </c>
      <c r="R28" s="1">
        <f t="shared" si="6"/>
        <v>1.2519166807850439E-6</v>
      </c>
      <c r="AB28" s="1">
        <v>8</v>
      </c>
      <c r="AD28" s="1" t="s">
        <v>1590</v>
      </c>
      <c r="AF28" s="1" t="s">
        <v>923</v>
      </c>
    </row>
    <row r="29" spans="1:32" x14ac:dyDescent="0.2">
      <c r="A29" s="28" t="s">
        <v>60</v>
      </c>
      <c r="B29" s="32"/>
      <c r="C29" s="104">
        <v>41351.298999999999</v>
      </c>
      <c r="D29" s="105"/>
      <c r="E29" s="1">
        <f t="shared" si="0"/>
        <v>-3941.0026916248744</v>
      </c>
      <c r="F29" s="1">
        <f t="shared" si="2"/>
        <v>-3941</v>
      </c>
      <c r="G29" s="1">
        <f t="shared" si="1"/>
        <v>-3.2900000005611219E-3</v>
      </c>
      <c r="L29" s="1">
        <f>G29</f>
        <v>-3.2900000005611219E-3</v>
      </c>
      <c r="P29" s="1">
        <f t="shared" si="5"/>
        <v>-3.1121321061541971E-3</v>
      </c>
      <c r="Q29" s="35">
        <f t="shared" si="3"/>
        <v>26332.798999999999</v>
      </c>
      <c r="R29" s="1">
        <f t="shared" si="6"/>
        <v>3.1636987860752942E-8</v>
      </c>
    </row>
    <row r="30" spans="1:32" x14ac:dyDescent="0.2">
      <c r="A30" s="27" t="s">
        <v>61</v>
      </c>
      <c r="C30" s="1">
        <v>41379.411</v>
      </c>
      <c r="D30" s="3"/>
      <c r="E30" s="1">
        <f t="shared" si="0"/>
        <v>-3918.0036161039338</v>
      </c>
      <c r="F30" s="1">
        <f t="shared" si="2"/>
        <v>-3918</v>
      </c>
      <c r="G30" s="1">
        <f t="shared" si="1"/>
        <v>-4.4199999974807724E-3</v>
      </c>
      <c r="J30" s="1">
        <f>G30</f>
        <v>-4.4199999974807724E-3</v>
      </c>
      <c r="P30" s="1">
        <f t="shared" si="5"/>
        <v>-3.3067683300289415E-3</v>
      </c>
      <c r="Q30" s="35">
        <f t="shared" si="3"/>
        <v>26360.911</v>
      </c>
      <c r="R30" s="1">
        <f t="shared" si="6"/>
        <v>1.2392847454175838E-6</v>
      </c>
      <c r="AB30" s="1">
        <v>10</v>
      </c>
      <c r="AD30" s="1" t="s">
        <v>1592</v>
      </c>
      <c r="AF30" s="1" t="s">
        <v>923</v>
      </c>
    </row>
    <row r="31" spans="1:32" x14ac:dyDescent="0.2">
      <c r="A31" s="27" t="s">
        <v>61</v>
      </c>
      <c r="C31" s="1">
        <v>41390.406999999999</v>
      </c>
      <c r="D31" s="3"/>
      <c r="E31" s="1">
        <f t="shared" si="0"/>
        <v>-3909.0075349134017</v>
      </c>
      <c r="F31" s="1">
        <f t="shared" si="2"/>
        <v>-3909</v>
      </c>
      <c r="G31" s="1">
        <f t="shared" si="1"/>
        <v>-9.2099999965284951E-3</v>
      </c>
      <c r="J31" s="1">
        <f>G31</f>
        <v>-9.2099999965284951E-3</v>
      </c>
      <c r="P31" s="1">
        <f t="shared" si="5"/>
        <v>-3.3826225750835221E-3</v>
      </c>
      <c r="Q31" s="35">
        <f t="shared" si="3"/>
        <v>26371.906999999999</v>
      </c>
      <c r="R31" s="1">
        <f t="shared" si="6"/>
        <v>3.3958327611966658E-5</v>
      </c>
      <c r="AB31" s="1">
        <v>11</v>
      </c>
      <c r="AD31" s="1" t="s">
        <v>1592</v>
      </c>
      <c r="AF31" s="1" t="s">
        <v>923</v>
      </c>
    </row>
    <row r="32" spans="1:32" x14ac:dyDescent="0.2">
      <c r="A32" s="28" t="s">
        <v>62</v>
      </c>
      <c r="B32" s="32"/>
      <c r="C32" s="104">
        <v>41395.292999999998</v>
      </c>
      <c r="D32" s="104">
        <v>5.0000000000000001E-3</v>
      </c>
      <c r="E32" s="1">
        <f t="shared" si="0"/>
        <v>-3905.0101856321239</v>
      </c>
      <c r="F32" s="1">
        <f t="shared" si="2"/>
        <v>-3905</v>
      </c>
      <c r="G32" s="1">
        <f t="shared" si="1"/>
        <v>-1.2450000001990702E-2</v>
      </c>
      <c r="L32" s="1">
        <f>G32</f>
        <v>-1.2450000001990702E-2</v>
      </c>
      <c r="P32" s="1">
        <f t="shared" si="5"/>
        <v>-3.416278283752384E-3</v>
      </c>
      <c r="Q32" s="35">
        <f t="shared" si="3"/>
        <v>26376.792999999998</v>
      </c>
      <c r="R32" s="1">
        <f t="shared" si="6"/>
        <v>8.1608128082570654E-5</v>
      </c>
    </row>
    <row r="33" spans="1:32" x14ac:dyDescent="0.2">
      <c r="A33" s="27" t="s">
        <v>63</v>
      </c>
      <c r="C33" s="1">
        <v>41401.423000000003</v>
      </c>
      <c r="D33" s="3"/>
      <c r="E33" s="1">
        <f t="shared" si="0"/>
        <v>-3899.995091261625</v>
      </c>
      <c r="F33" s="1">
        <f t="shared" si="2"/>
        <v>-3900</v>
      </c>
      <c r="G33" s="1">
        <f t="shared" si="1"/>
        <v>6.0000000012223609E-3</v>
      </c>
      <c r="J33" s="1">
        <f t="shared" ref="J33:J47" si="7">G33</f>
        <v>6.0000000012223609E-3</v>
      </c>
      <c r="P33" s="1">
        <f t="shared" si="5"/>
        <v>-3.4582975992671059E-3</v>
      </c>
      <c r="Q33" s="35">
        <f t="shared" si="3"/>
        <v>26382.923000000003</v>
      </c>
      <c r="R33" s="1">
        <f t="shared" si="6"/>
        <v>8.9459393499424802E-5</v>
      </c>
      <c r="AB33" s="1">
        <v>9</v>
      </c>
      <c r="AD33" s="1" t="s">
        <v>1592</v>
      </c>
      <c r="AF33" s="1" t="s">
        <v>923</v>
      </c>
    </row>
    <row r="34" spans="1:32" x14ac:dyDescent="0.2">
      <c r="A34" s="27" t="s">
        <v>63</v>
      </c>
      <c r="C34" s="1">
        <v>41434.406999999999</v>
      </c>
      <c r="D34" s="3"/>
      <c r="E34" s="1">
        <f t="shared" si="0"/>
        <v>-3873.0101201822781</v>
      </c>
      <c r="F34" s="1">
        <f t="shared" si="2"/>
        <v>-3873</v>
      </c>
      <c r="G34" s="1">
        <f t="shared" si="1"/>
        <v>-1.2370000004011672E-2</v>
      </c>
      <c r="J34" s="1">
        <f t="shared" si="7"/>
        <v>-1.2370000004011672E-2</v>
      </c>
      <c r="P34" s="1">
        <f t="shared" si="5"/>
        <v>-3.6842073005849342E-3</v>
      </c>
      <c r="Q34" s="35">
        <f t="shared" si="3"/>
        <v>26415.906999999999</v>
      </c>
      <c r="R34" s="1">
        <f t="shared" si="6"/>
        <v>7.5442994886901161E-5</v>
      </c>
      <c r="AB34" s="1">
        <v>13</v>
      </c>
      <c r="AD34" s="1" t="s">
        <v>1592</v>
      </c>
      <c r="AF34" s="1" t="s">
        <v>923</v>
      </c>
    </row>
    <row r="35" spans="1:32" x14ac:dyDescent="0.2">
      <c r="A35" s="27" t="s">
        <v>63</v>
      </c>
      <c r="C35" s="1">
        <v>41434.409</v>
      </c>
      <c r="D35" s="3"/>
      <c r="E35" s="1">
        <f t="shared" si="0"/>
        <v>-3873.0084839361534</v>
      </c>
      <c r="F35" s="1">
        <f t="shared" si="2"/>
        <v>-3873</v>
      </c>
      <c r="G35" s="1">
        <f t="shared" si="1"/>
        <v>-1.0370000003604218E-2</v>
      </c>
      <c r="J35" s="1">
        <f t="shared" si="7"/>
        <v>-1.0370000003604218E-2</v>
      </c>
      <c r="P35" s="1">
        <f t="shared" si="5"/>
        <v>-3.6842073005849342E-3</v>
      </c>
      <c r="Q35" s="35">
        <f t="shared" si="3"/>
        <v>26415.909</v>
      </c>
      <c r="R35" s="1">
        <f t="shared" si="6"/>
        <v>4.4699824067745913E-5</v>
      </c>
      <c r="AB35" s="1">
        <v>10</v>
      </c>
      <c r="AD35" s="1" t="s">
        <v>1590</v>
      </c>
      <c r="AF35" s="1" t="s">
        <v>923</v>
      </c>
    </row>
    <row r="36" spans="1:32" x14ac:dyDescent="0.2">
      <c r="A36" s="27" t="s">
        <v>65</v>
      </c>
      <c r="C36" s="1">
        <v>41753.438000000002</v>
      </c>
      <c r="D36" s="3"/>
      <c r="E36" s="1">
        <f t="shared" si="0"/>
        <v>-3612.0035015667036</v>
      </c>
      <c r="F36" s="1">
        <f t="shared" si="2"/>
        <v>-3612</v>
      </c>
      <c r="G36" s="1">
        <f t="shared" si="1"/>
        <v>-4.2800000010174699E-3</v>
      </c>
      <c r="J36" s="1">
        <f t="shared" si="7"/>
        <v>-4.2800000010174699E-3</v>
      </c>
      <c r="P36" s="1">
        <f t="shared" si="5"/>
        <v>-5.7617854715105521E-3</v>
      </c>
      <c r="Q36" s="35">
        <f t="shared" si="3"/>
        <v>26734.938000000002</v>
      </c>
      <c r="R36" s="1">
        <f t="shared" si="6"/>
        <v>2.1956881805644051E-6</v>
      </c>
      <c r="AB36" s="1">
        <v>15</v>
      </c>
      <c r="AD36" s="1" t="s">
        <v>1592</v>
      </c>
      <c r="AF36" s="1" t="s">
        <v>923</v>
      </c>
    </row>
    <row r="37" spans="1:32" x14ac:dyDescent="0.2">
      <c r="A37" s="27" t="s">
        <v>65</v>
      </c>
      <c r="C37" s="1">
        <v>41764.430999999997</v>
      </c>
      <c r="D37" s="3"/>
      <c r="E37" s="1">
        <f t="shared" si="0"/>
        <v>-3603.0098747453612</v>
      </c>
      <c r="F37" s="1">
        <f t="shared" si="2"/>
        <v>-3603</v>
      </c>
      <c r="G37" s="1">
        <f t="shared" si="1"/>
        <v>-1.2070000004314352E-2</v>
      </c>
      <c r="J37" s="1">
        <f t="shared" si="7"/>
        <v>-1.2070000004314352E-2</v>
      </c>
      <c r="P37" s="1">
        <f t="shared" si="5"/>
        <v>-5.8293646507988385E-3</v>
      </c>
      <c r="Q37" s="35">
        <f t="shared" si="3"/>
        <v>26745.930999999997</v>
      </c>
      <c r="R37" s="1">
        <f t="shared" si="6"/>
        <v>3.8945529615547694E-5</v>
      </c>
      <c r="AB37" s="1">
        <v>13</v>
      </c>
      <c r="AD37" s="1" t="s">
        <v>1592</v>
      </c>
      <c r="AF37" s="1" t="s">
        <v>923</v>
      </c>
    </row>
    <row r="38" spans="1:32" x14ac:dyDescent="0.2">
      <c r="A38" s="27" t="s">
        <v>66</v>
      </c>
      <c r="C38" s="1">
        <v>41819.447999999997</v>
      </c>
      <c r="D38" s="3"/>
      <c r="E38" s="1">
        <f t="shared" si="0"/>
        <v>-3557.9991982394013</v>
      </c>
      <c r="F38" s="1">
        <f t="shared" si="2"/>
        <v>-3558</v>
      </c>
      <c r="G38" s="1">
        <f t="shared" si="1"/>
        <v>9.799999970709905E-4</v>
      </c>
      <c r="J38" s="1">
        <f t="shared" si="7"/>
        <v>9.799999970709905E-4</v>
      </c>
      <c r="P38" s="1">
        <f t="shared" si="5"/>
        <v>-6.1625566708779075E-3</v>
      </c>
      <c r="Q38" s="35">
        <f t="shared" si="3"/>
        <v>26800.947999999997</v>
      </c>
      <c r="R38" s="1">
        <f t="shared" si="6"/>
        <v>5.1016115754861263E-5</v>
      </c>
      <c r="AB38" s="1">
        <v>12</v>
      </c>
      <c r="AD38" s="1" t="s">
        <v>1591</v>
      </c>
      <c r="AF38" s="1" t="s">
        <v>923</v>
      </c>
    </row>
    <row r="39" spans="1:32" x14ac:dyDescent="0.2">
      <c r="A39" s="27" t="s">
        <v>66</v>
      </c>
      <c r="C39" s="1">
        <v>41830.447999999997</v>
      </c>
      <c r="D39" s="3"/>
      <c r="E39" s="1">
        <f t="shared" si="0"/>
        <v>-3548.9998445566202</v>
      </c>
      <c r="F39" s="1">
        <f t="shared" si="2"/>
        <v>-3549</v>
      </c>
      <c r="G39" s="1">
        <f t="shared" si="1"/>
        <v>1.8999999883817509E-4</v>
      </c>
      <c r="J39" s="1">
        <f t="shared" si="7"/>
        <v>1.8999999883817509E-4</v>
      </c>
      <c r="P39" s="1">
        <f t="shared" si="5"/>
        <v>-6.228229584527051E-3</v>
      </c>
      <c r="Q39" s="35">
        <f t="shared" si="3"/>
        <v>26811.947999999997</v>
      </c>
      <c r="R39" s="1">
        <f t="shared" si="6"/>
        <v>4.1193670984784563E-5</v>
      </c>
      <c r="AB39" s="1">
        <v>7</v>
      </c>
      <c r="AD39" s="1" t="s">
        <v>1591</v>
      </c>
      <c r="AF39" s="1" t="s">
        <v>923</v>
      </c>
    </row>
    <row r="40" spans="1:32" x14ac:dyDescent="0.2">
      <c r="A40" s="27" t="s">
        <v>68</v>
      </c>
      <c r="C40" s="1">
        <v>42105.462</v>
      </c>
      <c r="D40" s="3"/>
      <c r="E40" s="1">
        <f t="shared" si="0"/>
        <v>-3324.0045487642251</v>
      </c>
      <c r="F40" s="1">
        <f t="shared" si="2"/>
        <v>-3324</v>
      </c>
      <c r="G40" s="1">
        <f t="shared" si="1"/>
        <v>-5.5599999977857806E-3</v>
      </c>
      <c r="J40" s="1">
        <f t="shared" si="7"/>
        <v>-5.5599999977857806E-3</v>
      </c>
      <c r="P40" s="1">
        <f t="shared" si="5"/>
        <v>-7.7540805228406675E-3</v>
      </c>
      <c r="Q40" s="35">
        <f t="shared" si="3"/>
        <v>27086.962</v>
      </c>
      <c r="R40" s="1">
        <f t="shared" si="6"/>
        <v>4.8139893504251281E-6</v>
      </c>
      <c r="AB40" s="1">
        <v>6</v>
      </c>
      <c r="AD40" s="1" t="s">
        <v>1591</v>
      </c>
      <c r="AF40" s="1" t="s">
        <v>923</v>
      </c>
    </row>
    <row r="41" spans="1:32" x14ac:dyDescent="0.2">
      <c r="A41" s="27" t="s">
        <v>68</v>
      </c>
      <c r="C41" s="1">
        <v>42132.358999999997</v>
      </c>
      <c r="D41" s="3"/>
      <c r="E41" s="1">
        <f t="shared" si="0"/>
        <v>-3301.9994927637035</v>
      </c>
      <c r="F41" s="1">
        <f t="shared" si="2"/>
        <v>-3302</v>
      </c>
      <c r="G41" s="1">
        <f t="shared" si="1"/>
        <v>6.1999999888939783E-4</v>
      </c>
      <c r="J41" s="1">
        <f t="shared" si="7"/>
        <v>6.1999999888939783E-4</v>
      </c>
      <c r="P41" s="1">
        <f t="shared" si="5"/>
        <v>-7.8902787479164672E-3</v>
      </c>
      <c r="Q41" s="35">
        <f t="shared" si="3"/>
        <v>27113.858999999997</v>
      </c>
      <c r="R41" s="1">
        <f t="shared" si="6"/>
        <v>7.2424844348335603E-5</v>
      </c>
      <c r="AB41" s="1">
        <v>8</v>
      </c>
      <c r="AD41" s="1" t="s">
        <v>1592</v>
      </c>
      <c r="AF41" s="1" t="s">
        <v>923</v>
      </c>
    </row>
    <row r="42" spans="1:32" x14ac:dyDescent="0.2">
      <c r="A42" s="27" t="s">
        <v>68</v>
      </c>
      <c r="C42" s="1">
        <v>42132.362000000001</v>
      </c>
      <c r="D42" s="3"/>
      <c r="E42" s="1">
        <f t="shared" si="0"/>
        <v>-3301.9970383945142</v>
      </c>
      <c r="F42" s="1">
        <f t="shared" si="2"/>
        <v>-3302</v>
      </c>
      <c r="G42" s="1">
        <f t="shared" si="1"/>
        <v>3.6200000031385571E-3</v>
      </c>
      <c r="J42" s="1">
        <f t="shared" si="7"/>
        <v>3.6200000031385571E-3</v>
      </c>
      <c r="P42" s="1">
        <f t="shared" si="5"/>
        <v>-7.8902787479164672E-3</v>
      </c>
      <c r="Q42" s="35">
        <f t="shared" si="3"/>
        <v>27113.862000000001</v>
      </c>
      <c r="R42" s="1">
        <f t="shared" si="6"/>
        <v>1.3248651692698881E-4</v>
      </c>
      <c r="AB42" s="1">
        <v>10</v>
      </c>
      <c r="AD42" s="1" t="s">
        <v>1590</v>
      </c>
      <c r="AF42" s="1" t="s">
        <v>923</v>
      </c>
    </row>
    <row r="43" spans="1:32" x14ac:dyDescent="0.2">
      <c r="A43" s="27" t="s">
        <v>69</v>
      </c>
      <c r="C43" s="1">
        <v>42149.447</v>
      </c>
      <c r="D43" s="3"/>
      <c r="E43" s="1">
        <f t="shared" si="0"/>
        <v>-3288.0194058790316</v>
      </c>
      <c r="F43" s="1">
        <f t="shared" si="2"/>
        <v>-3288</v>
      </c>
      <c r="G43" s="1">
        <f t="shared" si="1"/>
        <v>-2.3719999997410923E-2</v>
      </c>
      <c r="J43" s="1">
        <f t="shared" si="7"/>
        <v>-2.3719999997410923E-2</v>
      </c>
      <c r="P43" s="1">
        <f t="shared" si="5"/>
        <v>-7.9756524652278889E-3</v>
      </c>
      <c r="Q43" s="35">
        <f t="shared" si="3"/>
        <v>27130.947</v>
      </c>
      <c r="R43" s="1">
        <f t="shared" si="6"/>
        <v>2.4788447921415797E-4</v>
      </c>
      <c r="AB43" s="1">
        <v>8</v>
      </c>
      <c r="AD43" s="1" t="s">
        <v>1591</v>
      </c>
      <c r="AF43" s="1" t="s">
        <v>923</v>
      </c>
    </row>
    <row r="44" spans="1:32" x14ac:dyDescent="0.2">
      <c r="A44" s="27" t="s">
        <v>70</v>
      </c>
      <c r="C44" s="1">
        <v>42402.489000000001</v>
      </c>
      <c r="D44" s="3"/>
      <c r="E44" s="1">
        <f t="shared" si="0"/>
        <v>-3080.9999100064615</v>
      </c>
      <c r="F44" s="1">
        <f t="shared" si="2"/>
        <v>-3081</v>
      </c>
      <c r="G44" s="1">
        <f t="shared" si="1"/>
        <v>1.1000000085914508E-4</v>
      </c>
      <c r="J44" s="1">
        <f t="shared" si="7"/>
        <v>1.1000000085914508E-4</v>
      </c>
      <c r="P44" s="1">
        <f t="shared" si="5"/>
        <v>-9.1130679623814097E-3</v>
      </c>
      <c r="Q44" s="35">
        <f t="shared" si="3"/>
        <v>27383.989000000001</v>
      </c>
      <c r="R44" s="1">
        <f t="shared" si="6"/>
        <v>8.5064982654554268E-5</v>
      </c>
      <c r="AB44" s="1">
        <v>7</v>
      </c>
      <c r="AD44" s="1" t="s">
        <v>1591</v>
      </c>
      <c r="AF44" s="1" t="s">
        <v>923</v>
      </c>
    </row>
    <row r="45" spans="1:32" x14ac:dyDescent="0.2">
      <c r="A45" s="27" t="s">
        <v>73</v>
      </c>
      <c r="C45" s="1">
        <v>42561.383999999998</v>
      </c>
      <c r="D45" s="3"/>
      <c r="E45" s="1">
        <f t="shared" si="0"/>
        <v>-2951.0042460586933</v>
      </c>
      <c r="F45" s="1">
        <f t="shared" si="2"/>
        <v>-2951</v>
      </c>
      <c r="G45" s="1">
        <f t="shared" si="1"/>
        <v>-5.190000003494788E-3</v>
      </c>
      <c r="J45" s="1">
        <f t="shared" si="7"/>
        <v>-5.190000003494788E-3</v>
      </c>
      <c r="P45" s="1">
        <f t="shared" si="5"/>
        <v>-9.6988447632332855E-3</v>
      </c>
      <c r="Q45" s="35">
        <f t="shared" si="3"/>
        <v>27542.883999999998</v>
      </c>
      <c r="R45" s="1">
        <f t="shared" si="6"/>
        <v>2.032968106742131E-5</v>
      </c>
      <c r="AB45" s="1">
        <v>7</v>
      </c>
      <c r="AD45" s="1" t="s">
        <v>1592</v>
      </c>
      <c r="AF45" s="1" t="s">
        <v>923</v>
      </c>
    </row>
    <row r="46" spans="1:32" x14ac:dyDescent="0.2">
      <c r="A46" s="27" t="s">
        <v>74</v>
      </c>
      <c r="C46" s="1">
        <v>42572.374000000003</v>
      </c>
      <c r="D46" s="3"/>
      <c r="E46" s="1">
        <f t="shared" si="0"/>
        <v>-2942.0130736065285</v>
      </c>
      <c r="F46" s="1">
        <f t="shared" si="2"/>
        <v>-2942</v>
      </c>
      <c r="G46" s="1">
        <f t="shared" si="1"/>
        <v>-1.5979999996488914E-2</v>
      </c>
      <c r="J46" s="1">
        <f t="shared" si="7"/>
        <v>-1.5979999996488914E-2</v>
      </c>
      <c r="P46" s="1">
        <f t="shared" si="5"/>
        <v>-9.7355013554370172E-3</v>
      </c>
      <c r="Q46" s="35">
        <f t="shared" si="3"/>
        <v>27553.874000000003</v>
      </c>
      <c r="R46" s="1">
        <f t="shared" si="6"/>
        <v>3.8993763278098987E-5</v>
      </c>
      <c r="AB46" s="1">
        <v>11</v>
      </c>
      <c r="AD46" s="1" t="s">
        <v>1591</v>
      </c>
      <c r="AF46" s="1" t="s">
        <v>923</v>
      </c>
    </row>
    <row r="47" spans="1:32" x14ac:dyDescent="0.2">
      <c r="A47" s="27" t="s">
        <v>74</v>
      </c>
      <c r="C47" s="1">
        <v>42572.379000000001</v>
      </c>
      <c r="D47" s="3"/>
      <c r="E47" s="1">
        <f t="shared" si="0"/>
        <v>-2942.0089829912204</v>
      </c>
      <c r="F47" s="1">
        <f t="shared" si="2"/>
        <v>-2942</v>
      </c>
      <c r="G47" s="1">
        <f t="shared" si="1"/>
        <v>-1.0979999999108259E-2</v>
      </c>
      <c r="J47" s="1">
        <f t="shared" si="7"/>
        <v>-1.0979999999108259E-2</v>
      </c>
      <c r="P47" s="1">
        <f t="shared" si="5"/>
        <v>-9.7355013554370172E-3</v>
      </c>
      <c r="Q47" s="35">
        <f t="shared" si="3"/>
        <v>27553.879000000001</v>
      </c>
      <c r="R47" s="1">
        <f t="shared" si="6"/>
        <v>1.5487768740995595E-6</v>
      </c>
      <c r="AB47" s="1">
        <v>10</v>
      </c>
      <c r="AD47" s="1" t="s">
        <v>1592</v>
      </c>
      <c r="AF47" s="1" t="s">
        <v>923</v>
      </c>
    </row>
    <row r="48" spans="1:32" x14ac:dyDescent="0.2">
      <c r="A48" s="27" t="s">
        <v>75</v>
      </c>
      <c r="C48" s="1">
        <v>42815.614999999998</v>
      </c>
      <c r="D48" s="3"/>
      <c r="E48" s="1">
        <f t="shared" si="0"/>
        <v>-2743.012001865322</v>
      </c>
      <c r="F48" s="1">
        <f t="shared" si="2"/>
        <v>-2743</v>
      </c>
      <c r="G48" s="1">
        <f t="shared" si="1"/>
        <v>-1.4670000004116446E-2</v>
      </c>
      <c r="I48" s="1">
        <f>G48</f>
        <v>-1.4670000004116446E-2</v>
      </c>
      <c r="P48" s="1">
        <f t="shared" si="5"/>
        <v>-1.0411033985926766E-2</v>
      </c>
      <c r="Q48" s="35">
        <f t="shared" si="3"/>
        <v>27797.114999999998</v>
      </c>
      <c r="R48" s="1">
        <f t="shared" si="6"/>
        <v>1.8138791544094458E-5</v>
      </c>
      <c r="AB48" s="1">
        <v>16</v>
      </c>
      <c r="AD48" s="1" t="s">
        <v>1593</v>
      </c>
      <c r="AF48" s="1" t="s">
        <v>1594</v>
      </c>
    </row>
    <row r="49" spans="1:32" x14ac:dyDescent="0.2">
      <c r="A49" s="27" t="s">
        <v>76</v>
      </c>
      <c r="C49" s="1">
        <v>42830.281000000003</v>
      </c>
      <c r="D49" s="3"/>
      <c r="E49" s="1">
        <f t="shared" si="0"/>
        <v>-2731.0134090369847</v>
      </c>
      <c r="F49" s="1">
        <f t="shared" si="2"/>
        <v>-2731</v>
      </c>
      <c r="G49" s="1">
        <f t="shared" si="1"/>
        <v>-1.6389999997045379E-2</v>
      </c>
      <c r="J49" s="1">
        <f>G49</f>
        <v>-1.6389999997045379E-2</v>
      </c>
      <c r="P49" s="1">
        <f t="shared" si="5"/>
        <v>-1.0443306478534998E-2</v>
      </c>
      <c r="Q49" s="35">
        <f t="shared" si="3"/>
        <v>27811.781000000003</v>
      </c>
      <c r="R49" s="1">
        <f t="shared" si="6"/>
        <v>3.5363163803093383E-5</v>
      </c>
      <c r="AB49" s="1">
        <v>10</v>
      </c>
      <c r="AD49" s="1" t="s">
        <v>1595</v>
      </c>
      <c r="AF49" s="1" t="s">
        <v>923</v>
      </c>
    </row>
    <row r="50" spans="1:32" x14ac:dyDescent="0.2">
      <c r="A50" s="27" t="s">
        <v>75</v>
      </c>
      <c r="C50" s="1">
        <v>42832.728999999999</v>
      </c>
      <c r="E50" s="1">
        <f t="shared" si="0"/>
        <v>-2729.0106437810377</v>
      </c>
      <c r="F50" s="1">
        <f t="shared" si="2"/>
        <v>-2729</v>
      </c>
      <c r="G50" s="1">
        <f t="shared" si="1"/>
        <v>-1.3010000002395827E-2</v>
      </c>
      <c r="I50" s="1">
        <f>G50</f>
        <v>-1.3010000002395827E-2</v>
      </c>
      <c r="P50" s="1">
        <f t="shared" si="5"/>
        <v>-1.0448589673542747E-2</v>
      </c>
      <c r="Q50" s="35">
        <f t="shared" si="3"/>
        <v>27814.228999999999</v>
      </c>
      <c r="R50" s="1">
        <f t="shared" si="6"/>
        <v>6.560822872755245E-6</v>
      </c>
      <c r="AA50" s="1" t="s">
        <v>72</v>
      </c>
      <c r="AB50" s="1">
        <v>15</v>
      </c>
      <c r="AD50" s="1" t="s">
        <v>1593</v>
      </c>
      <c r="AF50" s="1" t="s">
        <v>1594</v>
      </c>
    </row>
    <row r="51" spans="1:32" x14ac:dyDescent="0.2">
      <c r="A51" s="27" t="s">
        <v>75</v>
      </c>
      <c r="C51" s="1">
        <v>42832.735000000001</v>
      </c>
      <c r="E51" s="1">
        <f t="shared" si="0"/>
        <v>-2729.0057350426641</v>
      </c>
      <c r="F51" s="1">
        <f t="shared" si="2"/>
        <v>-2729</v>
      </c>
      <c r="G51" s="1">
        <f t="shared" si="1"/>
        <v>-7.0100000011734664E-3</v>
      </c>
      <c r="I51" s="1">
        <f>G51</f>
        <v>-7.0100000011734664E-3</v>
      </c>
      <c r="P51" s="1">
        <f t="shared" si="5"/>
        <v>-1.0448589673542747E-2</v>
      </c>
      <c r="Q51" s="35">
        <f t="shared" si="3"/>
        <v>27814.235000000001</v>
      </c>
      <c r="R51" s="1">
        <f t="shared" si="6"/>
        <v>1.1823898934924677E-5</v>
      </c>
      <c r="AA51" s="1" t="s">
        <v>72</v>
      </c>
      <c r="AB51" s="1">
        <v>12</v>
      </c>
      <c r="AD51" s="1" t="s">
        <v>1596</v>
      </c>
      <c r="AF51" s="1" t="s">
        <v>1594</v>
      </c>
    </row>
    <row r="52" spans="1:32" x14ac:dyDescent="0.2">
      <c r="A52" s="27" t="s">
        <v>78</v>
      </c>
      <c r="C52" s="1">
        <v>42858.398999999998</v>
      </c>
      <c r="E52" s="1">
        <f t="shared" si="0"/>
        <v>-2708.0094247776765</v>
      </c>
      <c r="F52" s="1">
        <f t="shared" si="2"/>
        <v>-2708</v>
      </c>
      <c r="G52" s="1">
        <f t="shared" si="1"/>
        <v>-1.1520000000018626E-2</v>
      </c>
      <c r="J52" s="1">
        <f>G52</f>
        <v>-1.1520000000018626E-2</v>
      </c>
      <c r="P52" s="1">
        <f t="shared" si="5"/>
        <v>-1.0502410078792159E-2</v>
      </c>
      <c r="Q52" s="35">
        <f t="shared" si="3"/>
        <v>27839.898999999998</v>
      </c>
      <c r="R52" s="1">
        <f t="shared" si="6"/>
        <v>1.0354892477816887E-6</v>
      </c>
      <c r="AB52" s="1">
        <v>10</v>
      </c>
      <c r="AD52" s="1" t="s">
        <v>1592</v>
      </c>
      <c r="AF52" s="1" t="s">
        <v>923</v>
      </c>
    </row>
    <row r="53" spans="1:32" x14ac:dyDescent="0.2">
      <c r="A53" s="27" t="s">
        <v>75</v>
      </c>
      <c r="C53" s="1">
        <v>42859.612999999998</v>
      </c>
      <c r="E53" s="1">
        <f t="shared" si="0"/>
        <v>-2707.0162233803226</v>
      </c>
      <c r="F53" s="1">
        <f t="shared" si="2"/>
        <v>-2707</v>
      </c>
      <c r="G53" s="1">
        <f t="shared" ref="G53:G84" si="8">+C53-(C$7+F53*C$8)</f>
        <v>-1.9830000004731119E-2</v>
      </c>
      <c r="I53" s="1">
        <f>G53</f>
        <v>-1.9830000004731119E-2</v>
      </c>
      <c r="P53" s="1">
        <f t="shared" si="5"/>
        <v>-1.0504897509201097E-2</v>
      </c>
      <c r="Q53" s="35">
        <f t="shared" si="3"/>
        <v>27841.112999999998</v>
      </c>
      <c r="R53" s="1">
        <f t="shared" si="6"/>
        <v>8.695753655214023E-5</v>
      </c>
      <c r="AA53" s="1" t="s">
        <v>72</v>
      </c>
      <c r="AB53" s="1">
        <v>11</v>
      </c>
      <c r="AD53" s="1" t="s">
        <v>1597</v>
      </c>
      <c r="AF53" s="1" t="s">
        <v>1594</v>
      </c>
    </row>
    <row r="54" spans="1:32" x14ac:dyDescent="0.2">
      <c r="A54" s="27" t="s">
        <v>79</v>
      </c>
      <c r="C54" s="1">
        <v>42869.383999999998</v>
      </c>
      <c r="E54" s="1">
        <f t="shared" si="0"/>
        <v>-2699.0223429408261</v>
      </c>
      <c r="F54" s="1">
        <f t="shared" si="2"/>
        <v>-2699</v>
      </c>
      <c r="G54" s="1">
        <f t="shared" si="8"/>
        <v>-2.7309999997669365E-2</v>
      </c>
      <c r="J54" s="1">
        <f>G54</f>
        <v>-2.7309999997669365E-2</v>
      </c>
      <c r="P54" s="1">
        <f t="shared" si="5"/>
        <v>-1.0524549447195653E-2</v>
      </c>
      <c r="Q54" s="35">
        <f t="shared" ref="Q54:Q85" si="9">C54-15018.5</f>
        <v>27850.883999999998</v>
      </c>
      <c r="R54" s="1">
        <f t="shared" si="6"/>
        <v>2.8175135018239822E-4</v>
      </c>
      <c r="AB54" s="1">
        <v>8</v>
      </c>
      <c r="AD54" s="1" t="s">
        <v>1595</v>
      </c>
      <c r="AF54" s="1" t="s">
        <v>923</v>
      </c>
    </row>
    <row r="55" spans="1:32" x14ac:dyDescent="0.2">
      <c r="A55" s="27" t="s">
        <v>79</v>
      </c>
      <c r="C55" s="1">
        <v>42869.411</v>
      </c>
      <c r="E55" s="1">
        <f t="shared" si="0"/>
        <v>-2699.0002536181487</v>
      </c>
      <c r="F55" s="1">
        <f t="shared" si="2"/>
        <v>-2699</v>
      </c>
      <c r="G55" s="1">
        <f t="shared" si="8"/>
        <v>-3.0999999580672011E-4</v>
      </c>
      <c r="J55" s="1">
        <f>G55</f>
        <v>-3.0999999580672011E-4</v>
      </c>
      <c r="P55" s="1">
        <f t="shared" si="5"/>
        <v>-1.0524549447195653E-2</v>
      </c>
      <c r="Q55" s="35">
        <f t="shared" si="9"/>
        <v>27850.911</v>
      </c>
      <c r="R55" s="1">
        <f t="shared" si="6"/>
        <v>1.0433702049486995E-4</v>
      </c>
      <c r="AB55" s="1">
        <v>10</v>
      </c>
      <c r="AD55" s="1" t="s">
        <v>1592</v>
      </c>
      <c r="AF55" s="1" t="s">
        <v>923</v>
      </c>
    </row>
    <row r="56" spans="1:32" x14ac:dyDescent="0.2">
      <c r="A56" s="27" t="s">
        <v>79</v>
      </c>
      <c r="C56" s="1">
        <v>42870.624000000003</v>
      </c>
      <c r="E56" s="1">
        <f t="shared" si="0"/>
        <v>-2698.0078703438539</v>
      </c>
      <c r="F56" s="1">
        <f t="shared" si="2"/>
        <v>-2698</v>
      </c>
      <c r="G56" s="1">
        <f t="shared" si="8"/>
        <v>-9.6199999970849603E-3</v>
      </c>
      <c r="J56" s="1">
        <f>G56</f>
        <v>-9.6199999970849603E-3</v>
      </c>
      <c r="P56" s="1">
        <f t="shared" si="5"/>
        <v>-1.0526974977183041E-2</v>
      </c>
      <c r="Q56" s="35">
        <f t="shared" si="9"/>
        <v>27852.124000000003</v>
      </c>
      <c r="R56" s="1">
        <f t="shared" si="6"/>
        <v>8.2260361452391344E-7</v>
      </c>
      <c r="AB56" s="1">
        <v>6</v>
      </c>
      <c r="AD56" s="1" t="s">
        <v>1591</v>
      </c>
      <c r="AF56" s="1" t="s">
        <v>923</v>
      </c>
    </row>
    <row r="57" spans="1:32" x14ac:dyDescent="0.2">
      <c r="A57" s="27" t="s">
        <v>79</v>
      </c>
      <c r="C57" s="1">
        <v>42880.402999999998</v>
      </c>
      <c r="E57" s="1">
        <f t="shared" si="0"/>
        <v>-2690.0074449198655</v>
      </c>
      <c r="F57" s="1">
        <f t="shared" si="2"/>
        <v>-2690</v>
      </c>
      <c r="G57" s="1">
        <f t="shared" si="8"/>
        <v>-9.1000000029453076E-3</v>
      </c>
      <c r="J57" s="1">
        <f>G57</f>
        <v>-9.1000000029453076E-3</v>
      </c>
      <c r="P57" s="1">
        <f t="shared" si="5"/>
        <v>-1.0546131195327624E-2</v>
      </c>
      <c r="Q57" s="35">
        <f t="shared" si="9"/>
        <v>27861.902999999998</v>
      </c>
      <c r="R57" s="1">
        <f t="shared" si="6"/>
        <v>2.0912954255811006E-6</v>
      </c>
      <c r="AB57" s="1">
        <v>8</v>
      </c>
      <c r="AD57" s="1" t="s">
        <v>1592</v>
      </c>
      <c r="AF57" s="1" t="s">
        <v>923</v>
      </c>
    </row>
    <row r="58" spans="1:32" x14ac:dyDescent="0.2">
      <c r="A58" s="27" t="s">
        <v>75</v>
      </c>
      <c r="C58" s="1">
        <v>42881.625999999997</v>
      </c>
      <c r="E58" s="1">
        <f t="shared" si="0"/>
        <v>-2689.0068804149546</v>
      </c>
      <c r="F58" s="1">
        <f t="shared" si="2"/>
        <v>-2689</v>
      </c>
      <c r="G58" s="1">
        <f t="shared" si="8"/>
        <v>-8.4100000021862797E-3</v>
      </c>
      <c r="I58" s="1">
        <f>G58</f>
        <v>-8.4100000021862797E-3</v>
      </c>
      <c r="P58" s="1">
        <f t="shared" si="5"/>
        <v>-1.0548494696382048E-2</v>
      </c>
      <c r="Q58" s="35">
        <f t="shared" si="9"/>
        <v>27863.125999999997</v>
      </c>
      <c r="R58" s="1">
        <f t="shared" si="6"/>
        <v>4.5731595571034518E-6</v>
      </c>
      <c r="AA58" s="1" t="s">
        <v>72</v>
      </c>
      <c r="AB58" s="1">
        <v>11</v>
      </c>
      <c r="AD58" s="1" t="s">
        <v>1593</v>
      </c>
      <c r="AF58" s="1" t="s">
        <v>1594</v>
      </c>
    </row>
    <row r="59" spans="1:32" x14ac:dyDescent="0.2">
      <c r="A59" s="27" t="s">
        <v>75</v>
      </c>
      <c r="C59" s="1">
        <v>42881.627</v>
      </c>
      <c r="E59" s="1">
        <f t="shared" si="0"/>
        <v>-2689.0060622918891</v>
      </c>
      <c r="F59" s="1">
        <f t="shared" si="2"/>
        <v>-2689</v>
      </c>
      <c r="G59" s="1">
        <f t="shared" si="8"/>
        <v>-7.4099999983445741E-3</v>
      </c>
      <c r="I59" s="1">
        <f>G59</f>
        <v>-7.4099999983445741E-3</v>
      </c>
      <c r="P59" s="1">
        <f t="shared" si="5"/>
        <v>-1.0548494696382048E-2</v>
      </c>
      <c r="Q59" s="35">
        <f t="shared" si="9"/>
        <v>27863.127</v>
      </c>
      <c r="R59" s="1">
        <f t="shared" si="6"/>
        <v>9.8501489696093335E-6</v>
      </c>
      <c r="AA59" s="1" t="s">
        <v>72</v>
      </c>
      <c r="AB59" s="1">
        <v>10</v>
      </c>
      <c r="AD59" s="1" t="s">
        <v>1596</v>
      </c>
      <c r="AF59" s="1" t="s">
        <v>1594</v>
      </c>
    </row>
    <row r="60" spans="1:32" x14ac:dyDescent="0.2">
      <c r="A60" s="27" t="s">
        <v>79</v>
      </c>
      <c r="C60" s="1">
        <v>42908.506999999998</v>
      </c>
      <c r="E60" s="1">
        <f t="shared" si="0"/>
        <v>-2667.0149143834228</v>
      </c>
      <c r="F60" s="1">
        <f t="shared" si="2"/>
        <v>-2667</v>
      </c>
      <c r="G60" s="1">
        <f t="shared" si="8"/>
        <v>-1.8230000001494773E-2</v>
      </c>
      <c r="J60" s="1">
        <f>G60</f>
        <v>-1.8230000001494773E-2</v>
      </c>
      <c r="P60" s="1">
        <f t="shared" si="5"/>
        <v>-1.0598743356501329E-2</v>
      </c>
      <c r="Q60" s="35">
        <f t="shared" si="9"/>
        <v>27890.006999999998</v>
      </c>
      <c r="R60" s="1">
        <f t="shared" si="6"/>
        <v>5.8236077981756587E-5</v>
      </c>
      <c r="AB60" s="1">
        <v>6</v>
      </c>
      <c r="AD60" s="1" t="s">
        <v>1591</v>
      </c>
      <c r="AF60" s="1" t="s">
        <v>923</v>
      </c>
    </row>
    <row r="61" spans="1:32" x14ac:dyDescent="0.2">
      <c r="A61" s="27" t="s">
        <v>75</v>
      </c>
      <c r="C61" s="1">
        <v>42909.74</v>
      </c>
      <c r="E61" s="1">
        <f t="shared" si="0"/>
        <v>-2666.0061686478894</v>
      </c>
      <c r="F61" s="1">
        <f t="shared" si="2"/>
        <v>-2666</v>
      </c>
      <c r="G61" s="1">
        <f t="shared" si="8"/>
        <v>-7.5399999986984767E-3</v>
      </c>
      <c r="I61" s="1">
        <f>G61</f>
        <v>-7.5399999986984767E-3</v>
      </c>
      <c r="P61" s="1">
        <f t="shared" si="5"/>
        <v>-1.0600947778008131E-2</v>
      </c>
      <c r="Q61" s="35">
        <f t="shared" si="9"/>
        <v>27891.239999999998</v>
      </c>
      <c r="R61" s="1">
        <f t="shared" si="6"/>
        <v>9.3694013076607062E-6</v>
      </c>
      <c r="AA61" s="1" t="s">
        <v>72</v>
      </c>
      <c r="AB61" s="1">
        <v>12</v>
      </c>
      <c r="AD61" s="1" t="s">
        <v>1593</v>
      </c>
      <c r="AF61" s="1" t="s">
        <v>1594</v>
      </c>
    </row>
    <row r="62" spans="1:32" x14ac:dyDescent="0.2">
      <c r="A62" s="27" t="s">
        <v>79</v>
      </c>
      <c r="C62" s="1">
        <v>42913.392999999996</v>
      </c>
      <c r="E62" s="1">
        <f t="shared" si="0"/>
        <v>-2663.017565102145</v>
      </c>
      <c r="F62" s="1">
        <f t="shared" si="2"/>
        <v>-2663</v>
      </c>
      <c r="G62" s="1">
        <f t="shared" si="8"/>
        <v>-2.1469999999681022E-2</v>
      </c>
      <c r="J62" s="1">
        <f>G62</f>
        <v>-2.1469999999681022E-2</v>
      </c>
      <c r="P62" s="1">
        <f t="shared" si="5"/>
        <v>-1.0607519431559792E-2</v>
      </c>
      <c r="Q62" s="35">
        <f t="shared" si="9"/>
        <v>27894.892999999996</v>
      </c>
      <c r="R62" s="1">
        <f t="shared" si="6"/>
        <v>1.1799348409281131E-4</v>
      </c>
      <c r="AB62" s="1">
        <v>8</v>
      </c>
      <c r="AD62" s="1" t="s">
        <v>1592</v>
      </c>
      <c r="AF62" s="1" t="s">
        <v>923</v>
      </c>
    </row>
    <row r="63" spans="1:32" x14ac:dyDescent="0.2">
      <c r="A63" s="27" t="s">
        <v>79</v>
      </c>
      <c r="C63" s="1">
        <v>42913.394</v>
      </c>
      <c r="E63" s="1">
        <f t="shared" si="0"/>
        <v>-2663.0167469790799</v>
      </c>
      <c r="F63" s="1">
        <f t="shared" si="2"/>
        <v>-2663</v>
      </c>
      <c r="G63" s="1">
        <f t="shared" si="8"/>
        <v>-2.0469999995839316E-2</v>
      </c>
      <c r="J63" s="1">
        <f>G63</f>
        <v>-2.0469999995839316E-2</v>
      </c>
      <c r="P63" s="1">
        <f t="shared" si="5"/>
        <v>-1.0607519431559792E-2</v>
      </c>
      <c r="Q63" s="35">
        <f t="shared" si="9"/>
        <v>27894.894</v>
      </c>
      <c r="R63" s="1">
        <f t="shared" si="6"/>
        <v>9.7268522880791363E-5</v>
      </c>
      <c r="AB63" s="1">
        <v>11</v>
      </c>
      <c r="AD63" s="1" t="s">
        <v>1595</v>
      </c>
      <c r="AF63" s="1" t="s">
        <v>923</v>
      </c>
    </row>
    <row r="64" spans="1:32" x14ac:dyDescent="0.2">
      <c r="A64" s="27" t="s">
        <v>75</v>
      </c>
      <c r="C64" s="1">
        <v>42931.737000000001</v>
      </c>
      <c r="E64" s="1">
        <f t="shared" si="0"/>
        <v>-2648.0099156515112</v>
      </c>
      <c r="F64" s="1">
        <f t="shared" si="2"/>
        <v>-2648</v>
      </c>
      <c r="G64" s="1">
        <f t="shared" si="8"/>
        <v>-1.2119999999413267E-2</v>
      </c>
      <c r="I64" s="1">
        <f>G64</f>
        <v>-1.2119999999413267E-2</v>
      </c>
      <c r="P64" s="1">
        <f t="shared" si="5"/>
        <v>-1.063944024100825E-2</v>
      </c>
      <c r="Q64" s="35">
        <f t="shared" si="9"/>
        <v>27913.237000000001</v>
      </c>
      <c r="R64" s="1">
        <f t="shared" si="6"/>
        <v>2.1920571982083224E-6</v>
      </c>
      <c r="AA64" s="1" t="s">
        <v>72</v>
      </c>
      <c r="AB64" s="1">
        <v>11</v>
      </c>
      <c r="AD64" s="1" t="s">
        <v>1593</v>
      </c>
      <c r="AF64" s="1" t="s">
        <v>1594</v>
      </c>
    </row>
    <row r="65" spans="1:32" x14ac:dyDescent="0.2">
      <c r="A65" s="27" t="s">
        <v>75</v>
      </c>
      <c r="C65" s="1">
        <v>42931.739000000001</v>
      </c>
      <c r="E65" s="1">
        <f t="shared" si="0"/>
        <v>-2648.0082794053865</v>
      </c>
      <c r="F65" s="1">
        <f t="shared" si="2"/>
        <v>-2648</v>
      </c>
      <c r="G65" s="1">
        <f t="shared" si="8"/>
        <v>-1.0119999999005813E-2</v>
      </c>
      <c r="I65" s="1">
        <f>G65</f>
        <v>-1.0119999999005813E-2</v>
      </c>
      <c r="P65" s="1">
        <f t="shared" si="5"/>
        <v>-1.063944024100825E-2</v>
      </c>
      <c r="Q65" s="35">
        <f t="shared" si="9"/>
        <v>27913.239000000001</v>
      </c>
      <c r="R65" s="1">
        <f t="shared" si="6"/>
        <v>2.6981816501154996E-7</v>
      </c>
      <c r="AA65" s="1" t="s">
        <v>72</v>
      </c>
      <c r="AB65" s="1">
        <v>10</v>
      </c>
      <c r="AD65" s="1" t="s">
        <v>1598</v>
      </c>
      <c r="AF65" s="1" t="s">
        <v>1594</v>
      </c>
    </row>
    <row r="66" spans="1:32" x14ac:dyDescent="0.2">
      <c r="A66" s="27" t="s">
        <v>79</v>
      </c>
      <c r="C66" s="1">
        <v>42935.39</v>
      </c>
      <c r="E66" s="1">
        <f t="shared" si="0"/>
        <v>-2645.0213121057668</v>
      </c>
      <c r="F66" s="1">
        <f t="shared" si="2"/>
        <v>-2645</v>
      </c>
      <c r="G66" s="1">
        <f t="shared" si="8"/>
        <v>-2.6050000000395812E-2</v>
      </c>
      <c r="J66" s="1">
        <f>G66</f>
        <v>-2.6050000000395812E-2</v>
      </c>
      <c r="P66" s="1">
        <f t="shared" si="5"/>
        <v>-1.0645636648150615E-2</v>
      </c>
      <c r="Q66" s="35">
        <f t="shared" si="9"/>
        <v>27916.89</v>
      </c>
      <c r="R66" s="1">
        <f t="shared" si="6"/>
        <v>2.3729441028799488E-4</v>
      </c>
      <c r="AB66" s="1">
        <v>11</v>
      </c>
      <c r="AD66" s="1" t="s">
        <v>1595</v>
      </c>
      <c r="AF66" s="1" t="s">
        <v>923</v>
      </c>
    </row>
    <row r="67" spans="1:32" x14ac:dyDescent="0.2">
      <c r="A67" s="27" t="s">
        <v>75</v>
      </c>
      <c r="C67" s="1">
        <v>43069.855000000003</v>
      </c>
      <c r="E67" s="1">
        <f t="shared" si="0"/>
        <v>-2535.0123945643873</v>
      </c>
      <c r="F67" s="1">
        <f t="shared" si="2"/>
        <v>-2535</v>
      </c>
      <c r="G67" s="1">
        <f t="shared" si="8"/>
        <v>-1.5149999999266583E-2</v>
      </c>
      <c r="I67" s="1">
        <f>G67</f>
        <v>-1.5149999999266583E-2</v>
      </c>
      <c r="P67" s="1">
        <f t="shared" si="5"/>
        <v>-1.0829290417188026E-2</v>
      </c>
      <c r="Q67" s="35">
        <f t="shared" si="9"/>
        <v>28051.355000000003</v>
      </c>
      <c r="R67" s="1">
        <f t="shared" si="6"/>
        <v>1.8668531292665466E-5</v>
      </c>
      <c r="AA67" s="1" t="s">
        <v>72</v>
      </c>
      <c r="AB67" s="1">
        <v>8</v>
      </c>
      <c r="AD67" s="1" t="s">
        <v>1598</v>
      </c>
      <c r="AF67" s="1" t="s">
        <v>1594</v>
      </c>
    </row>
    <row r="68" spans="1:32" x14ac:dyDescent="0.2">
      <c r="A68" s="27" t="s">
        <v>75</v>
      </c>
      <c r="C68" s="1">
        <v>43069.858999999997</v>
      </c>
      <c r="E68" s="1">
        <f t="shared" si="0"/>
        <v>-2535.0091220721442</v>
      </c>
      <c r="F68" s="1">
        <f t="shared" si="2"/>
        <v>-2535</v>
      </c>
      <c r="G68" s="1">
        <f t="shared" si="8"/>
        <v>-1.1150000005727634E-2</v>
      </c>
      <c r="I68" s="1">
        <f>G68</f>
        <v>-1.1150000005727634E-2</v>
      </c>
      <c r="P68" s="1">
        <f t="shared" si="5"/>
        <v>-1.0829290417188026E-2</v>
      </c>
      <c r="Q68" s="35">
        <f t="shared" si="9"/>
        <v>28051.358999999997</v>
      </c>
      <c r="R68" s="1">
        <f t="shared" si="6"/>
        <v>1.0285464018124485E-7</v>
      </c>
      <c r="AA68" s="1" t="s">
        <v>72</v>
      </c>
      <c r="AB68" s="1">
        <v>12</v>
      </c>
      <c r="AD68" s="1" t="s">
        <v>1593</v>
      </c>
      <c r="AF68" s="1" t="s">
        <v>1594</v>
      </c>
    </row>
    <row r="69" spans="1:32" x14ac:dyDescent="0.2">
      <c r="A69" s="27" t="s">
        <v>81</v>
      </c>
      <c r="C69" s="1">
        <v>43101.637999999999</v>
      </c>
      <c r="E69" s="1">
        <f t="shared" si="0"/>
        <v>-2509.0099892825883</v>
      </c>
      <c r="F69" s="1">
        <f t="shared" si="2"/>
        <v>-2509</v>
      </c>
      <c r="G69" s="1">
        <f t="shared" si="8"/>
        <v>-1.2210000000777654E-2</v>
      </c>
      <c r="J69" s="1">
        <f>G69</f>
        <v>-1.2210000000777654E-2</v>
      </c>
      <c r="P69" s="1">
        <f t="shared" si="5"/>
        <v>-1.0860224005867924E-2</v>
      </c>
      <c r="Q69" s="35">
        <f t="shared" si="9"/>
        <v>28083.137999999999</v>
      </c>
      <c r="R69" s="1">
        <f t="shared" si="6"/>
        <v>1.821895236434552E-6</v>
      </c>
      <c r="AB69" s="1">
        <v>7</v>
      </c>
      <c r="AD69" s="1" t="s">
        <v>1591</v>
      </c>
      <c r="AF69" s="1" t="s">
        <v>923</v>
      </c>
    </row>
    <row r="70" spans="1:32" x14ac:dyDescent="0.2">
      <c r="A70" s="27" t="s">
        <v>82</v>
      </c>
      <c r="C70" s="1">
        <v>43182.31</v>
      </c>
      <c r="E70" s="1">
        <f t="shared" si="0"/>
        <v>-2443.0103656191977</v>
      </c>
      <c r="F70" s="1">
        <f t="shared" si="2"/>
        <v>-2443</v>
      </c>
      <c r="G70" s="1">
        <f t="shared" si="8"/>
        <v>-1.2670000003708992E-2</v>
      </c>
      <c r="J70" s="1">
        <f>G70</f>
        <v>-1.2670000003708992E-2</v>
      </c>
      <c r="P70" s="1">
        <f t="shared" si="5"/>
        <v>-1.0917155437313414E-2</v>
      </c>
      <c r="Q70" s="35">
        <f t="shared" si="9"/>
        <v>28163.809999999998</v>
      </c>
      <c r="R70" s="1">
        <f t="shared" si="6"/>
        <v>3.0724640739425014E-6</v>
      </c>
      <c r="AB70" s="1">
        <v>7</v>
      </c>
      <c r="AD70" s="1" t="s">
        <v>1591</v>
      </c>
      <c r="AF70" s="1" t="s">
        <v>923</v>
      </c>
    </row>
    <row r="71" spans="1:32" x14ac:dyDescent="0.2">
      <c r="A71" s="27" t="s">
        <v>82</v>
      </c>
      <c r="C71" s="1">
        <v>43193.298000000003</v>
      </c>
      <c r="E71" s="1">
        <f t="shared" si="0"/>
        <v>-2434.020829413158</v>
      </c>
      <c r="F71" s="1">
        <f t="shared" si="2"/>
        <v>-2434</v>
      </c>
      <c r="G71" s="1">
        <f t="shared" si="8"/>
        <v>-2.5459999997110572E-2</v>
      </c>
      <c r="J71" s="1">
        <f>G71</f>
        <v>-2.5459999997110572E-2</v>
      </c>
      <c r="P71" s="1">
        <f t="shared" si="5"/>
        <v>-1.0922511849138138E-2</v>
      </c>
      <c r="Q71" s="35">
        <f t="shared" si="9"/>
        <v>28174.798000000003</v>
      </c>
      <c r="R71" s="1">
        <f t="shared" si="6"/>
        <v>2.1133856165243898E-4</v>
      </c>
      <c r="AB71" s="1">
        <v>6</v>
      </c>
      <c r="AD71" s="1" t="s">
        <v>1591</v>
      </c>
      <c r="AF71" s="1" t="s">
        <v>923</v>
      </c>
    </row>
    <row r="72" spans="1:32" x14ac:dyDescent="0.2">
      <c r="A72" s="27" t="s">
        <v>83</v>
      </c>
      <c r="C72" s="1">
        <v>43204.303</v>
      </c>
      <c r="E72" s="1">
        <f t="shared" si="0"/>
        <v>-2425.0173851150685</v>
      </c>
      <c r="F72" s="1">
        <f t="shared" si="2"/>
        <v>-2425</v>
      </c>
      <c r="G72" s="1">
        <f t="shared" si="8"/>
        <v>-2.1249999997962732E-2</v>
      </c>
      <c r="J72" s="1">
        <f>G72</f>
        <v>-2.1249999997962732E-2</v>
      </c>
      <c r="P72" s="1">
        <f t="shared" si="5"/>
        <v>-1.0927289555522446E-2</v>
      </c>
      <c r="Q72" s="35">
        <f t="shared" si="9"/>
        <v>28185.803</v>
      </c>
      <c r="R72" s="1">
        <f t="shared" si="6"/>
        <v>1.0655835087846573E-4</v>
      </c>
      <c r="AB72" s="1">
        <v>7</v>
      </c>
      <c r="AD72" s="1" t="s">
        <v>1591</v>
      </c>
      <c r="AF72" s="1" t="s">
        <v>923</v>
      </c>
    </row>
    <row r="73" spans="1:32" x14ac:dyDescent="0.2">
      <c r="A73" s="27" t="s">
        <v>75</v>
      </c>
      <c r="C73" s="1">
        <v>43211.646999999997</v>
      </c>
      <c r="E73" s="1">
        <f t="shared" si="0"/>
        <v>-2419.0090893472216</v>
      </c>
      <c r="F73" s="1">
        <f t="shared" si="2"/>
        <v>-2419</v>
      </c>
      <c r="G73" s="1">
        <f t="shared" si="8"/>
        <v>-1.1109999999462161E-2</v>
      </c>
      <c r="I73" s="1">
        <f>G73</f>
        <v>-1.1109999999462161E-2</v>
      </c>
      <c r="P73" s="1">
        <f t="shared" si="5"/>
        <v>-1.0930153063821724E-2</v>
      </c>
      <c r="Q73" s="35">
        <f t="shared" si="9"/>
        <v>28193.146999999997</v>
      </c>
      <c r="R73" s="1">
        <f t="shared" si="6"/>
        <v>3.2344920259255679E-8</v>
      </c>
      <c r="AA73" s="1" t="s">
        <v>72</v>
      </c>
      <c r="AB73" s="1">
        <v>16</v>
      </c>
      <c r="AD73" s="1" t="s">
        <v>1599</v>
      </c>
      <c r="AF73" s="1" t="s">
        <v>1594</v>
      </c>
    </row>
    <row r="74" spans="1:32" x14ac:dyDescent="0.2">
      <c r="A74" s="27" t="s">
        <v>75</v>
      </c>
      <c r="C74" s="1">
        <v>43228.760999999999</v>
      </c>
      <c r="E74" s="1">
        <f t="shared" si="0"/>
        <v>-2405.0077312629373</v>
      </c>
      <c r="F74" s="1">
        <f t="shared" si="2"/>
        <v>-2405</v>
      </c>
      <c r="G74" s="1">
        <f t="shared" si="8"/>
        <v>-9.4499999977415428E-3</v>
      </c>
      <c r="I74" s="1">
        <f>G74</f>
        <v>-9.4499999977415428E-3</v>
      </c>
      <c r="P74" s="1">
        <f t="shared" si="5"/>
        <v>-1.093583354416334E-2</v>
      </c>
      <c r="Q74" s="35">
        <f t="shared" si="9"/>
        <v>28210.260999999999</v>
      </c>
      <c r="R74" s="1">
        <f t="shared" si="6"/>
        <v>2.2077013276723755E-6</v>
      </c>
      <c r="AA74" s="1" t="s">
        <v>72</v>
      </c>
      <c r="AB74" s="1">
        <v>12</v>
      </c>
      <c r="AD74" s="1" t="s">
        <v>1600</v>
      </c>
      <c r="AF74" s="1" t="s">
        <v>1594</v>
      </c>
    </row>
    <row r="75" spans="1:32" x14ac:dyDescent="0.2">
      <c r="A75" s="27" t="s">
        <v>75</v>
      </c>
      <c r="C75" s="1">
        <v>43244.646999999997</v>
      </c>
      <c r="E75" s="1">
        <f t="shared" si="0"/>
        <v>-2392.0110282988785</v>
      </c>
      <c r="F75" s="1">
        <f t="shared" si="2"/>
        <v>-2392</v>
      </c>
      <c r="G75" s="1">
        <f t="shared" si="8"/>
        <v>-1.3480000001436565E-2</v>
      </c>
      <c r="I75" s="1">
        <f>G75</f>
        <v>-1.3480000001436565E-2</v>
      </c>
      <c r="P75" s="1">
        <f t="shared" si="5"/>
        <v>-1.0939852905433065E-2</v>
      </c>
      <c r="Q75" s="35">
        <f t="shared" si="9"/>
        <v>28226.146999999997</v>
      </c>
      <c r="R75" s="1">
        <f t="shared" si="6"/>
        <v>6.4523472693350137E-6</v>
      </c>
      <c r="AA75" s="1" t="s">
        <v>72</v>
      </c>
      <c r="AB75" s="1">
        <v>10</v>
      </c>
      <c r="AD75" s="1" t="s">
        <v>1593</v>
      </c>
      <c r="AF75" s="1" t="s">
        <v>1594</v>
      </c>
    </row>
    <row r="76" spans="1:32" x14ac:dyDescent="0.2">
      <c r="A76" s="27" t="s">
        <v>83</v>
      </c>
      <c r="C76" s="1">
        <v>43254.413</v>
      </c>
      <c r="E76" s="1">
        <f t="shared" si="0"/>
        <v>-2384.0212384746906</v>
      </c>
      <c r="F76" s="1">
        <f t="shared" si="2"/>
        <v>-2384</v>
      </c>
      <c r="G76" s="1">
        <f t="shared" si="8"/>
        <v>-2.5959999999031425E-2</v>
      </c>
      <c r="J76" s="1">
        <f>G76</f>
        <v>-2.5959999999031425E-2</v>
      </c>
      <c r="P76" s="1">
        <f t="shared" si="5"/>
        <v>-1.0941725292367109E-2</v>
      </c>
      <c r="Q76" s="35">
        <f t="shared" si="9"/>
        <v>28235.913</v>
      </c>
      <c r="R76" s="1">
        <f t="shared" si="6"/>
        <v>2.2554857516483314E-4</v>
      </c>
      <c r="AB76" s="1">
        <v>12</v>
      </c>
      <c r="AD76" s="1" t="s">
        <v>1595</v>
      </c>
      <c r="AF76" s="1" t="s">
        <v>923</v>
      </c>
    </row>
    <row r="77" spans="1:32" x14ac:dyDescent="0.2">
      <c r="A77" s="27" t="s">
        <v>83</v>
      </c>
      <c r="C77" s="1">
        <v>43254.427000000003</v>
      </c>
      <c r="E77" s="1">
        <f t="shared" si="0"/>
        <v>-2384.0097847518191</v>
      </c>
      <c r="F77" s="1">
        <f t="shared" si="2"/>
        <v>-2384</v>
      </c>
      <c r="G77" s="1">
        <f t="shared" si="8"/>
        <v>-1.1959999996179249E-2</v>
      </c>
      <c r="J77" s="1">
        <f>G77</f>
        <v>-1.1959999996179249E-2</v>
      </c>
      <c r="P77" s="1">
        <f t="shared" si="5"/>
        <v>-1.0941725292367109E-2</v>
      </c>
      <c r="Q77" s="35">
        <f t="shared" si="9"/>
        <v>28235.927000000003</v>
      </c>
      <c r="R77" s="1">
        <f t="shared" si="6"/>
        <v>1.0368833724237016E-6</v>
      </c>
      <c r="AB77" s="1">
        <v>6</v>
      </c>
      <c r="AD77" s="1" t="s">
        <v>1590</v>
      </c>
      <c r="AF77" s="1" t="s">
        <v>923</v>
      </c>
    </row>
    <row r="78" spans="1:32" x14ac:dyDescent="0.2">
      <c r="A78" s="27" t="s">
        <v>85</v>
      </c>
      <c r="C78" s="1">
        <v>43420.663</v>
      </c>
      <c r="E78" s="1">
        <f t="shared" si="0"/>
        <v>-2248.0082794053874</v>
      </c>
      <c r="F78" s="1">
        <f t="shared" si="2"/>
        <v>-2248</v>
      </c>
      <c r="G78" s="1">
        <f t="shared" si="8"/>
        <v>-1.0119999999005813E-2</v>
      </c>
      <c r="J78" s="1">
        <f>G78</f>
        <v>-1.0119999999005813E-2</v>
      </c>
      <c r="P78" s="1">
        <f t="shared" si="5"/>
        <v>-1.090348405498919E-2</v>
      </c>
      <c r="Q78" s="35">
        <f t="shared" si="9"/>
        <v>28402.163</v>
      </c>
      <c r="R78" s="1">
        <f t="shared" si="6"/>
        <v>6.1384726598016322E-7</v>
      </c>
      <c r="AB78" s="1">
        <v>10</v>
      </c>
      <c r="AD78" s="1" t="s">
        <v>1591</v>
      </c>
      <c r="AF78" s="1" t="s">
        <v>923</v>
      </c>
    </row>
    <row r="79" spans="1:32" x14ac:dyDescent="0.2">
      <c r="A79" s="27" t="s">
        <v>75</v>
      </c>
      <c r="C79" s="1">
        <v>43503.781000000003</v>
      </c>
      <c r="E79" s="1">
        <f t="shared" si="0"/>
        <v>-2180.0075267321686</v>
      </c>
      <c r="F79" s="1">
        <f t="shared" si="2"/>
        <v>-2180</v>
      </c>
      <c r="G79" s="1">
        <f t="shared" si="8"/>
        <v>-9.2000000004190952E-3</v>
      </c>
      <c r="I79" s="1">
        <f>G79</f>
        <v>-9.2000000004190952E-3</v>
      </c>
      <c r="P79" s="1">
        <f t="shared" si="5"/>
        <v>-1.0834853764870157E-2</v>
      </c>
      <c r="Q79" s="35">
        <f t="shared" si="9"/>
        <v>28485.281000000003</v>
      </c>
      <c r="R79" s="1">
        <f t="shared" si="6"/>
        <v>2.6727468311398079E-6</v>
      </c>
      <c r="AA79" s="1" t="s">
        <v>72</v>
      </c>
      <c r="AB79" s="1">
        <v>14</v>
      </c>
      <c r="AD79" s="1" t="s">
        <v>1593</v>
      </c>
      <c r="AF79" s="1" t="s">
        <v>1594</v>
      </c>
    </row>
    <row r="80" spans="1:32" x14ac:dyDescent="0.2">
      <c r="A80" s="27" t="s">
        <v>86</v>
      </c>
      <c r="C80" s="1">
        <v>43534.345999999998</v>
      </c>
      <c r="E80" s="1">
        <f t="shared" si="0"/>
        <v>-2155.0015953399725</v>
      </c>
      <c r="F80" s="1">
        <f t="shared" si="2"/>
        <v>-2155</v>
      </c>
      <c r="G80" s="1">
        <f t="shared" si="8"/>
        <v>-1.9499999980325811E-3</v>
      </c>
      <c r="J80" s="1">
        <f>G80</f>
        <v>-1.9499999980325811E-3</v>
      </c>
      <c r="P80" s="1">
        <f t="shared" si="5"/>
        <v>-1.0801371128125655E-2</v>
      </c>
      <c r="Q80" s="35">
        <f t="shared" si="9"/>
        <v>28515.845999999998</v>
      </c>
      <c r="R80" s="1">
        <f t="shared" si="6"/>
        <v>7.8346770882645138E-5</v>
      </c>
      <c r="AB80" s="1">
        <v>5</v>
      </c>
      <c r="AD80" s="1" t="s">
        <v>1591</v>
      </c>
      <c r="AF80" s="1" t="s">
        <v>923</v>
      </c>
    </row>
    <row r="81" spans="1:32" x14ac:dyDescent="0.2">
      <c r="A81" s="27" t="s">
        <v>87</v>
      </c>
      <c r="C81" s="1">
        <v>43573.45</v>
      </c>
      <c r="E81" s="1">
        <f t="shared" si="0"/>
        <v>-2123.0097111207488</v>
      </c>
      <c r="F81" s="1">
        <f t="shared" si="2"/>
        <v>-2123</v>
      </c>
      <c r="G81" s="1">
        <f t="shared" si="8"/>
        <v>-1.1870000002090819E-2</v>
      </c>
      <c r="N81" s="5">
        <f>G81</f>
        <v>-1.1870000002090819E-2</v>
      </c>
      <c r="P81" s="1">
        <f t="shared" si="5"/>
        <v>-1.0752072081613932E-2</v>
      </c>
      <c r="Q81" s="35">
        <f t="shared" si="9"/>
        <v>28554.949999999997</v>
      </c>
      <c r="R81" s="1">
        <f t="shared" si="6"/>
        <v>1.2497628353817767E-6</v>
      </c>
      <c r="S81" s="1" t="s">
        <v>252</v>
      </c>
    </row>
    <row r="82" spans="1:32" x14ac:dyDescent="0.2">
      <c r="A82" s="27" t="s">
        <v>88</v>
      </c>
      <c r="C82" s="1">
        <v>43622.341999999997</v>
      </c>
      <c r="E82" s="1">
        <f t="shared" si="0"/>
        <v>-2083.0100383699737</v>
      </c>
      <c r="F82" s="1">
        <f t="shared" si="2"/>
        <v>-2083</v>
      </c>
      <c r="G82" s="1">
        <f t="shared" si="8"/>
        <v>-1.2269999999261927E-2</v>
      </c>
      <c r="J82" s="1">
        <f>G82</f>
        <v>-1.2269999999261927E-2</v>
      </c>
      <c r="P82" s="1">
        <f t="shared" si="5"/>
        <v>-1.0680325566430554E-2</v>
      </c>
      <c r="Q82" s="35">
        <f t="shared" si="9"/>
        <v>28603.841999999997</v>
      </c>
      <c r="R82" s="1">
        <f t="shared" si="6"/>
        <v>2.5270648023977454E-6</v>
      </c>
      <c r="AB82" s="1">
        <v>11</v>
      </c>
      <c r="AD82" s="1" t="s">
        <v>1591</v>
      </c>
      <c r="AF82" s="1" t="s">
        <v>923</v>
      </c>
    </row>
    <row r="83" spans="1:32" x14ac:dyDescent="0.2">
      <c r="A83" s="27" t="s">
        <v>75</v>
      </c>
      <c r="C83" s="1">
        <v>43629.673999999999</v>
      </c>
      <c r="E83" s="1">
        <f t="shared" si="0"/>
        <v>-2077.0115600788672</v>
      </c>
      <c r="F83" s="1">
        <f t="shared" si="2"/>
        <v>-2077</v>
      </c>
      <c r="G83" s="1">
        <f t="shared" si="8"/>
        <v>-1.4130000003206078E-2</v>
      </c>
      <c r="I83" s="1">
        <f>G83</f>
        <v>-1.4130000003206078E-2</v>
      </c>
      <c r="P83" s="1">
        <f t="shared" si="5"/>
        <v>-1.0668597598948424E-2</v>
      </c>
      <c r="Q83" s="35">
        <f t="shared" si="9"/>
        <v>28611.173999999999</v>
      </c>
      <c r="R83" s="1">
        <f t="shared" si="6"/>
        <v>1.1981306604200668E-5</v>
      </c>
      <c r="AA83" s="1" t="s">
        <v>72</v>
      </c>
      <c r="AB83" s="1">
        <v>13</v>
      </c>
      <c r="AD83" s="1" t="s">
        <v>1599</v>
      </c>
      <c r="AF83" s="1" t="s">
        <v>1594</v>
      </c>
    </row>
    <row r="84" spans="1:32" x14ac:dyDescent="0.2">
      <c r="A84" s="27" t="s">
        <v>75</v>
      </c>
      <c r="C84" s="1">
        <v>43662.678999999996</v>
      </c>
      <c r="E84" s="1">
        <f t="shared" si="0"/>
        <v>-2050.0094084152161</v>
      </c>
      <c r="F84" s="1">
        <f t="shared" si="2"/>
        <v>-2050</v>
      </c>
      <c r="G84" s="1">
        <f t="shared" si="8"/>
        <v>-1.1500000000523869E-2</v>
      </c>
      <c r="I84" s="1">
        <f>G84</f>
        <v>-1.1500000000523869E-2</v>
      </c>
      <c r="P84" s="1">
        <f t="shared" si="5"/>
        <v>-1.0612716975652412E-2</v>
      </c>
      <c r="Q84" s="35">
        <f t="shared" si="9"/>
        <v>28644.178999999996</v>
      </c>
      <c r="R84" s="1">
        <f t="shared" si="6"/>
        <v>7.872711662250416E-7</v>
      </c>
      <c r="AA84" s="1" t="s">
        <v>72</v>
      </c>
      <c r="AB84" s="1">
        <v>10</v>
      </c>
      <c r="AD84" s="1" t="s">
        <v>1601</v>
      </c>
      <c r="AF84" s="1" t="s">
        <v>1594</v>
      </c>
    </row>
    <row r="85" spans="1:32" x14ac:dyDescent="0.2">
      <c r="A85" s="27" t="s">
        <v>89</v>
      </c>
      <c r="C85" s="1">
        <v>43827.701000000001</v>
      </c>
      <c r="E85" s="1">
        <f t="shared" ref="E85:E148" si="10">+(C85-C$7)/C$8</f>
        <v>-1915.0011044661326</v>
      </c>
      <c r="F85" s="1">
        <f t="shared" si="2"/>
        <v>-1915</v>
      </c>
      <c r="G85" s="1">
        <f t="shared" ref="G85:G116" si="11">+C85-(C$7+F85*C$8)</f>
        <v>-1.3499999986379407E-3</v>
      </c>
      <c r="J85" s="1">
        <f>G85</f>
        <v>-1.3499999986379407E-3</v>
      </c>
      <c r="P85" s="1">
        <f t="shared" si="5"/>
        <v>-1.0258024233895753E-2</v>
      </c>
      <c r="Q85" s="35">
        <f t="shared" si="9"/>
        <v>28809.201000000001</v>
      </c>
      <c r="R85" s="1">
        <f t="shared" si="6"/>
        <v>7.935289577594052E-5</v>
      </c>
      <c r="AB85" s="1">
        <v>6</v>
      </c>
      <c r="AD85" s="1" t="s">
        <v>1591</v>
      </c>
      <c r="AF85" s="1" t="s">
        <v>923</v>
      </c>
    </row>
    <row r="86" spans="1:32" x14ac:dyDescent="0.2">
      <c r="A86" s="27" t="s">
        <v>91</v>
      </c>
      <c r="C86" s="1">
        <v>43941.368000000002</v>
      </c>
      <c r="E86" s="1">
        <f t="shared" si="10"/>
        <v>-1822.0075103697075</v>
      </c>
      <c r="F86" s="1">
        <f t="shared" ref="F86:F149" si="12">ROUND(2*E86,0)/2</f>
        <v>-1822</v>
      </c>
      <c r="G86" s="1">
        <f t="shared" si="11"/>
        <v>-9.17999999364838E-3</v>
      </c>
      <c r="J86" s="1">
        <f>G86</f>
        <v>-9.17999999364838E-3</v>
      </c>
      <c r="P86" s="1">
        <f t="shared" si="5"/>
        <v>-9.9422982074778531E-3</v>
      </c>
      <c r="Q86" s="35">
        <f t="shared" ref="Q86:Q122" si="13">C86-15018.5</f>
        <v>28922.868000000002</v>
      </c>
      <c r="R86" s="1">
        <f t="shared" si="6"/>
        <v>5.8109856680760496E-7</v>
      </c>
      <c r="AB86" s="1">
        <v>11</v>
      </c>
      <c r="AD86" s="1" t="s">
        <v>1592</v>
      </c>
      <c r="AF86" s="1" t="s">
        <v>923</v>
      </c>
    </row>
    <row r="87" spans="1:32" x14ac:dyDescent="0.2">
      <c r="A87" s="27" t="s">
        <v>75</v>
      </c>
      <c r="C87" s="1">
        <v>43948.7</v>
      </c>
      <c r="E87" s="1">
        <f t="shared" si="10"/>
        <v>-1816.0090320786071</v>
      </c>
      <c r="F87" s="1">
        <f t="shared" si="12"/>
        <v>-1816</v>
      </c>
      <c r="G87" s="1">
        <f t="shared" si="11"/>
        <v>-1.1040000004868489E-2</v>
      </c>
      <c r="I87" s="1">
        <f>G87</f>
        <v>-1.1040000004868489E-2</v>
      </c>
      <c r="P87" s="1">
        <f t="shared" ref="P87:P150" si="14">+E$12*SIN(E$13*F87-E$11)</f>
        <v>-9.9199772967818092E-3</v>
      </c>
      <c r="Q87" s="35">
        <f t="shared" si="13"/>
        <v>28930.199999999997</v>
      </c>
      <c r="R87" s="1">
        <f t="shared" ref="R87:R150" si="15">(P87-G87)^2</f>
        <v>1.2544508666298195E-6</v>
      </c>
      <c r="AA87" s="1" t="s">
        <v>72</v>
      </c>
      <c r="AB87" s="1">
        <v>15</v>
      </c>
      <c r="AD87" s="1" t="s">
        <v>1593</v>
      </c>
      <c r="AF87" s="1" t="s">
        <v>1594</v>
      </c>
    </row>
    <row r="88" spans="1:32" x14ac:dyDescent="0.2">
      <c r="A88" s="27" t="s">
        <v>92</v>
      </c>
      <c r="C88" s="1">
        <v>44007.368000000002</v>
      </c>
      <c r="E88" s="1">
        <f t="shared" si="10"/>
        <v>-1768.0113882730218</v>
      </c>
      <c r="F88" s="1">
        <f t="shared" si="12"/>
        <v>-1768</v>
      </c>
      <c r="G88" s="1">
        <f t="shared" si="11"/>
        <v>-1.3919999997597188E-2</v>
      </c>
      <c r="J88" s="1">
        <f t="shared" ref="J88:J96" si="16">G88</f>
        <v>-1.3919999997597188E-2</v>
      </c>
      <c r="P88" s="1">
        <f t="shared" si="14"/>
        <v>-9.7330458806047099E-3</v>
      </c>
      <c r="Q88" s="35">
        <f t="shared" si="13"/>
        <v>28988.868000000002</v>
      </c>
      <c r="R88" s="1">
        <f t="shared" si="15"/>
        <v>1.7530584777800259E-5</v>
      </c>
      <c r="AA88" s="1" t="s">
        <v>72</v>
      </c>
      <c r="AB88" s="1">
        <v>7</v>
      </c>
      <c r="AD88" s="1" t="s">
        <v>1591</v>
      </c>
      <c r="AF88" s="1" t="s">
        <v>923</v>
      </c>
    </row>
    <row r="89" spans="1:32" x14ac:dyDescent="0.2">
      <c r="A89" s="27" t="s">
        <v>92</v>
      </c>
      <c r="C89" s="1">
        <v>44007.373</v>
      </c>
      <c r="E89" s="1">
        <f t="shared" si="10"/>
        <v>-1768.0072976577135</v>
      </c>
      <c r="F89" s="1">
        <f t="shared" si="12"/>
        <v>-1768</v>
      </c>
      <c r="G89" s="1">
        <f t="shared" si="11"/>
        <v>-8.9200000002165325E-3</v>
      </c>
      <c r="J89" s="1">
        <f t="shared" si="16"/>
        <v>-8.9200000002165325E-3</v>
      </c>
      <c r="P89" s="1">
        <f t="shared" si="14"/>
        <v>-9.7330458806047099E-3</v>
      </c>
      <c r="Q89" s="35">
        <f t="shared" si="13"/>
        <v>28988.873</v>
      </c>
      <c r="R89" s="1">
        <f t="shared" si="15"/>
        <v>6.6104360361618639E-7</v>
      </c>
      <c r="AA89" s="1" t="s">
        <v>72</v>
      </c>
      <c r="AB89" s="1">
        <v>8</v>
      </c>
      <c r="AD89" s="1" t="s">
        <v>1592</v>
      </c>
      <c r="AF89" s="1" t="s">
        <v>923</v>
      </c>
    </row>
    <row r="90" spans="1:32" x14ac:dyDescent="0.2">
      <c r="A90" s="27" t="s">
        <v>93</v>
      </c>
      <c r="C90" s="1">
        <v>44029.366000000002</v>
      </c>
      <c r="E90" s="1">
        <f t="shared" si="10"/>
        <v>-1750.0143171535842</v>
      </c>
      <c r="F90" s="1">
        <f t="shared" si="12"/>
        <v>-1750</v>
      </c>
      <c r="G90" s="1">
        <f t="shared" si="11"/>
        <v>-1.7499999994470272E-2</v>
      </c>
      <c r="J90" s="1">
        <f t="shared" si="16"/>
        <v>-1.7499999994470272E-2</v>
      </c>
      <c r="P90" s="1">
        <f t="shared" si="14"/>
        <v>-9.6591495348270183E-3</v>
      </c>
      <c r="Q90" s="35">
        <f t="shared" si="13"/>
        <v>29010.866000000002</v>
      </c>
      <c r="R90" s="1">
        <f t="shared" si="15"/>
        <v>6.1478935930487825E-5</v>
      </c>
      <c r="AA90" s="1" t="s">
        <v>72</v>
      </c>
      <c r="AB90" s="1">
        <v>6</v>
      </c>
      <c r="AD90" s="1" t="s">
        <v>1602</v>
      </c>
      <c r="AF90" s="1" t="s">
        <v>923</v>
      </c>
    </row>
    <row r="91" spans="1:32" x14ac:dyDescent="0.2">
      <c r="A91" s="27" t="s">
        <v>93</v>
      </c>
      <c r="C91" s="1">
        <v>44029.385000000002</v>
      </c>
      <c r="E91" s="1">
        <f t="shared" si="10"/>
        <v>-1749.9987728154049</v>
      </c>
      <c r="F91" s="1">
        <f t="shared" si="12"/>
        <v>-1750</v>
      </c>
      <c r="G91" s="1">
        <f t="shared" si="11"/>
        <v>1.5000000057625584E-3</v>
      </c>
      <c r="J91" s="1">
        <f t="shared" si="16"/>
        <v>1.5000000057625584E-3</v>
      </c>
      <c r="P91" s="1">
        <f t="shared" si="14"/>
        <v>-9.6591495348270183E-3</v>
      </c>
      <c r="Q91" s="35">
        <f t="shared" si="13"/>
        <v>29010.885000000002</v>
      </c>
      <c r="R91" s="1">
        <f t="shared" si="15"/>
        <v>1.2452661846924055E-4</v>
      </c>
      <c r="AA91" s="1" t="s">
        <v>72</v>
      </c>
      <c r="AB91" s="1">
        <v>7</v>
      </c>
      <c r="AD91" s="1" t="s">
        <v>1603</v>
      </c>
      <c r="AF91" s="1" t="s">
        <v>923</v>
      </c>
    </row>
    <row r="92" spans="1:32" x14ac:dyDescent="0.2">
      <c r="A92" s="27" t="s">
        <v>94</v>
      </c>
      <c r="C92" s="1">
        <v>44337.383000000002</v>
      </c>
      <c r="E92" s="1">
        <f t="shared" si="10"/>
        <v>-1498.0185059436624</v>
      </c>
      <c r="F92" s="1">
        <f t="shared" si="12"/>
        <v>-1498</v>
      </c>
      <c r="G92" s="1">
        <f t="shared" si="11"/>
        <v>-2.261999999609543E-2</v>
      </c>
      <c r="J92" s="1">
        <f t="shared" si="16"/>
        <v>-2.261999999609543E-2</v>
      </c>
      <c r="P92" s="1">
        <f t="shared" si="14"/>
        <v>-8.4175601656279551E-3</v>
      </c>
      <c r="Q92" s="35">
        <f t="shared" si="13"/>
        <v>29318.883000000002</v>
      </c>
      <c r="R92" s="1">
        <f t="shared" si="15"/>
        <v>2.01709297138049E-4</v>
      </c>
      <c r="AA92" s="1" t="s">
        <v>72</v>
      </c>
      <c r="AB92" s="1">
        <v>6</v>
      </c>
      <c r="AD92" s="1" t="s">
        <v>1595</v>
      </c>
      <c r="AF92" s="1" t="s">
        <v>923</v>
      </c>
    </row>
    <row r="93" spans="1:32" x14ac:dyDescent="0.2">
      <c r="A93" s="27" t="s">
        <v>94</v>
      </c>
      <c r="C93" s="1">
        <v>44337.392999999996</v>
      </c>
      <c r="E93" s="1">
        <f t="shared" si="10"/>
        <v>-1498.0103247130457</v>
      </c>
      <c r="F93" s="1">
        <f t="shared" si="12"/>
        <v>-1498</v>
      </c>
      <c r="G93" s="1">
        <f t="shared" si="11"/>
        <v>-1.262000000133412E-2</v>
      </c>
      <c r="J93" s="1">
        <f t="shared" si="16"/>
        <v>-1.262000000133412E-2</v>
      </c>
      <c r="P93" s="1">
        <f t="shared" si="14"/>
        <v>-8.4175601656279551E-3</v>
      </c>
      <c r="Q93" s="35">
        <f t="shared" si="13"/>
        <v>29318.892999999996</v>
      </c>
      <c r="R93" s="1">
        <f t="shared" si="15"/>
        <v>1.7660500572730057E-5</v>
      </c>
      <c r="AA93" s="1" t="s">
        <v>72</v>
      </c>
      <c r="AB93" s="1">
        <v>9</v>
      </c>
      <c r="AD93" s="1" t="s">
        <v>1592</v>
      </c>
      <c r="AF93" s="1" t="s">
        <v>923</v>
      </c>
    </row>
    <row r="94" spans="1:32" x14ac:dyDescent="0.2">
      <c r="A94" s="27" t="s">
        <v>94</v>
      </c>
      <c r="C94" s="1">
        <v>44359.400999999998</v>
      </c>
      <c r="E94" s="1">
        <f t="shared" si="10"/>
        <v>-1480.0050723629861</v>
      </c>
      <c r="F94" s="1">
        <f t="shared" si="12"/>
        <v>-1480</v>
      </c>
      <c r="G94" s="1">
        <f t="shared" si="11"/>
        <v>-6.2000000034458935E-3</v>
      </c>
      <c r="J94" s="1">
        <f t="shared" si="16"/>
        <v>-6.2000000034458935E-3</v>
      </c>
      <c r="P94" s="1">
        <f t="shared" si="14"/>
        <v>-8.3148388108220967E-3</v>
      </c>
      <c r="Q94" s="35">
        <f t="shared" si="13"/>
        <v>29340.900999999998</v>
      </c>
      <c r="R94" s="1">
        <f t="shared" si="15"/>
        <v>4.4725431811844014E-6</v>
      </c>
      <c r="AA94" s="1" t="s">
        <v>72</v>
      </c>
      <c r="AB94" s="1">
        <v>6</v>
      </c>
      <c r="AD94" s="1" t="s">
        <v>1591</v>
      </c>
      <c r="AF94" s="1" t="s">
        <v>923</v>
      </c>
    </row>
    <row r="95" spans="1:32" x14ac:dyDescent="0.2">
      <c r="A95" s="27" t="s">
        <v>95</v>
      </c>
      <c r="C95" s="1">
        <v>44370.396999999997</v>
      </c>
      <c r="E95" s="1">
        <f t="shared" si="10"/>
        <v>-1471.008991172454</v>
      </c>
      <c r="F95" s="1">
        <f t="shared" si="12"/>
        <v>-1471</v>
      </c>
      <c r="G95" s="1">
        <f t="shared" si="11"/>
        <v>-1.0990000002493616E-2</v>
      </c>
      <c r="J95" s="1">
        <f t="shared" si="16"/>
        <v>-1.0990000002493616E-2</v>
      </c>
      <c r="P95" s="1">
        <f t="shared" si="14"/>
        <v>-8.2628159515632637E-3</v>
      </c>
      <c r="Q95" s="35">
        <f t="shared" si="13"/>
        <v>29351.896999999997</v>
      </c>
      <c r="R95" s="1">
        <f t="shared" si="15"/>
        <v>7.4375328476488871E-6</v>
      </c>
      <c r="AA95" s="1" t="s">
        <v>72</v>
      </c>
      <c r="AB95" s="1">
        <v>10</v>
      </c>
      <c r="AD95" s="1" t="s">
        <v>1592</v>
      </c>
      <c r="AF95" s="1" t="s">
        <v>923</v>
      </c>
    </row>
    <row r="96" spans="1:32" x14ac:dyDescent="0.2">
      <c r="A96" s="27" t="s">
        <v>95</v>
      </c>
      <c r="C96" s="1">
        <v>44403.396999999997</v>
      </c>
      <c r="E96" s="1">
        <f t="shared" si="10"/>
        <v>-1444.0109301241112</v>
      </c>
      <c r="F96" s="1">
        <f t="shared" si="12"/>
        <v>-1444</v>
      </c>
      <c r="G96" s="1">
        <f t="shared" si="11"/>
        <v>-1.336000000446802E-2</v>
      </c>
      <c r="J96" s="1">
        <f t="shared" si="16"/>
        <v>-1.336000000446802E-2</v>
      </c>
      <c r="P96" s="1">
        <f t="shared" si="14"/>
        <v>-8.1041317913206588E-3</v>
      </c>
      <c r="Q96" s="35">
        <f t="shared" si="13"/>
        <v>29384.896999999997</v>
      </c>
      <c r="R96" s="1">
        <f t="shared" si="15"/>
        <v>2.7624150673972836E-5</v>
      </c>
      <c r="AA96" s="1" t="s">
        <v>72</v>
      </c>
      <c r="AB96" s="1">
        <v>8</v>
      </c>
      <c r="AD96" s="1" t="s">
        <v>1592</v>
      </c>
      <c r="AF96" s="1" t="s">
        <v>923</v>
      </c>
    </row>
    <row r="97" spans="1:32" x14ac:dyDescent="0.2">
      <c r="A97" s="27" t="s">
        <v>75</v>
      </c>
      <c r="C97" s="1">
        <v>44410.737000000001</v>
      </c>
      <c r="E97" s="1">
        <f t="shared" si="10"/>
        <v>-1438.0059068485068</v>
      </c>
      <c r="F97" s="1">
        <f t="shared" si="12"/>
        <v>-1438</v>
      </c>
      <c r="G97" s="1">
        <f t="shared" si="11"/>
        <v>-7.219999999506399E-3</v>
      </c>
      <c r="I97" s="1">
        <f>G97</f>
        <v>-7.219999999506399E-3</v>
      </c>
      <c r="P97" s="1">
        <f t="shared" si="14"/>
        <v>-8.0683411653754145E-3</v>
      </c>
      <c r="Q97" s="35">
        <f t="shared" si="13"/>
        <v>29392.237000000001</v>
      </c>
      <c r="R97" s="1">
        <f t="shared" si="15"/>
        <v>7.1968273370800033E-7</v>
      </c>
      <c r="AA97" s="1" t="s">
        <v>72</v>
      </c>
      <c r="AB97" s="1">
        <v>12</v>
      </c>
      <c r="AD97" s="1" t="s">
        <v>1604</v>
      </c>
      <c r="AF97" s="1" t="s">
        <v>1594</v>
      </c>
    </row>
    <row r="98" spans="1:32" x14ac:dyDescent="0.2">
      <c r="A98" s="27" t="s">
        <v>75</v>
      </c>
      <c r="C98" s="1">
        <v>44608.754999999997</v>
      </c>
      <c r="E98" s="1">
        <f t="shared" si="10"/>
        <v>-1276.0028143433353</v>
      </c>
      <c r="F98" s="1">
        <f t="shared" si="12"/>
        <v>-1276</v>
      </c>
      <c r="G98" s="1">
        <f t="shared" si="11"/>
        <v>-3.4400000004097819E-3</v>
      </c>
      <c r="I98" s="1">
        <f>G98</f>
        <v>-3.4400000004097819E-3</v>
      </c>
      <c r="P98" s="1">
        <f t="shared" si="14"/>
        <v>-7.0330417157290458E-3</v>
      </c>
      <c r="Q98" s="35">
        <f t="shared" si="13"/>
        <v>29590.254999999997</v>
      </c>
      <c r="R98" s="1">
        <f t="shared" si="15"/>
        <v>1.2909948768024399E-5</v>
      </c>
      <c r="AA98" s="1" t="s">
        <v>72</v>
      </c>
      <c r="AB98" s="1">
        <v>14</v>
      </c>
      <c r="AD98" s="1" t="s">
        <v>1593</v>
      </c>
      <c r="AF98" s="1" t="s">
        <v>1594</v>
      </c>
    </row>
    <row r="99" spans="1:32" x14ac:dyDescent="0.2">
      <c r="A99" s="27" t="s">
        <v>75</v>
      </c>
      <c r="C99" s="1">
        <v>44635.644999999997</v>
      </c>
      <c r="E99" s="1">
        <f t="shared" si="10"/>
        <v>-1254.0034852042465</v>
      </c>
      <c r="F99" s="1">
        <f t="shared" si="12"/>
        <v>-1254</v>
      </c>
      <c r="G99" s="1">
        <f t="shared" si="11"/>
        <v>-4.2600000015227124E-3</v>
      </c>
      <c r="I99" s="1">
        <f>G99</f>
        <v>-4.2600000015227124E-3</v>
      </c>
      <c r="P99" s="1">
        <f t="shared" si="14"/>
        <v>-6.8827273843336265E-3</v>
      </c>
      <c r="Q99" s="35">
        <f t="shared" si="13"/>
        <v>29617.144999999997</v>
      </c>
      <c r="R99" s="1">
        <f t="shared" si="15"/>
        <v>6.878698924546187E-6</v>
      </c>
      <c r="AA99" s="1" t="s">
        <v>72</v>
      </c>
      <c r="AB99" s="1">
        <v>11</v>
      </c>
      <c r="AD99" s="1" t="s">
        <v>1593</v>
      </c>
      <c r="AF99" s="1" t="s">
        <v>1594</v>
      </c>
    </row>
    <row r="100" spans="1:32" x14ac:dyDescent="0.2">
      <c r="A100" s="27" t="s">
        <v>75</v>
      </c>
      <c r="C100" s="1">
        <v>44679.648000000001</v>
      </c>
      <c r="E100" s="1">
        <f t="shared" si="10"/>
        <v>-1218.0036161039332</v>
      </c>
      <c r="F100" s="1">
        <f t="shared" si="12"/>
        <v>-1218</v>
      </c>
      <c r="G100" s="1">
        <f t="shared" si="11"/>
        <v>-4.4199999974807724E-3</v>
      </c>
      <c r="I100" s="1">
        <f>G100</f>
        <v>-4.4199999974807724E-3</v>
      </c>
      <c r="P100" s="1">
        <f t="shared" si="14"/>
        <v>-6.6320804992302199E-3</v>
      </c>
      <c r="Q100" s="35">
        <f t="shared" si="13"/>
        <v>29661.148000000001</v>
      </c>
      <c r="R100" s="1">
        <f t="shared" si="15"/>
        <v>4.8933001462200877E-6</v>
      </c>
      <c r="AA100" s="1" t="s">
        <v>72</v>
      </c>
      <c r="AB100" s="1">
        <v>21</v>
      </c>
      <c r="AD100" s="1" t="s">
        <v>1605</v>
      </c>
      <c r="AF100" s="1" t="s">
        <v>1594</v>
      </c>
    </row>
    <row r="101" spans="1:32" x14ac:dyDescent="0.2">
      <c r="A101" s="27" t="s">
        <v>96</v>
      </c>
      <c r="C101" s="1">
        <v>44679.652999999998</v>
      </c>
      <c r="E101" s="1">
        <f t="shared" si="10"/>
        <v>-1217.9995254886248</v>
      </c>
      <c r="F101" s="1">
        <f t="shared" si="12"/>
        <v>-1218</v>
      </c>
      <c r="G101" s="1">
        <f t="shared" si="11"/>
        <v>5.7999999989988282E-4</v>
      </c>
      <c r="J101" s="1">
        <f t="shared" ref="J101:J113" si="17">G101</f>
        <v>5.7999999989988282E-4</v>
      </c>
      <c r="P101" s="1">
        <f t="shared" si="14"/>
        <v>-6.6320804992302199E-3</v>
      </c>
      <c r="Q101" s="35">
        <f t="shared" si="13"/>
        <v>29661.152999999998</v>
      </c>
      <c r="R101" s="1">
        <f t="shared" si="15"/>
        <v>5.2014105125932712E-5</v>
      </c>
      <c r="AA101" s="1" t="s">
        <v>72</v>
      </c>
      <c r="AB101" s="1">
        <v>6</v>
      </c>
      <c r="AD101" s="1" t="s">
        <v>1591</v>
      </c>
      <c r="AF101" s="1" t="s">
        <v>923</v>
      </c>
    </row>
    <row r="102" spans="1:32" x14ac:dyDescent="0.2">
      <c r="A102" s="27" t="s">
        <v>96</v>
      </c>
      <c r="C102" s="1">
        <v>44683.307000000001</v>
      </c>
      <c r="E102" s="1">
        <f t="shared" si="10"/>
        <v>-1215.0101038198156</v>
      </c>
      <c r="F102" s="1">
        <f t="shared" si="12"/>
        <v>-1215</v>
      </c>
      <c r="G102" s="1">
        <f t="shared" si="11"/>
        <v>-1.2349999997240957E-2</v>
      </c>
      <c r="J102" s="1">
        <f t="shared" si="17"/>
        <v>-1.2349999997240957E-2</v>
      </c>
      <c r="P102" s="1">
        <f t="shared" si="14"/>
        <v>-6.6109365314619938E-3</v>
      </c>
      <c r="Q102" s="35">
        <f t="shared" si="13"/>
        <v>29664.807000000001</v>
      </c>
      <c r="R102" s="1">
        <f t="shared" si="15"/>
        <v>3.2936849464238843E-5</v>
      </c>
      <c r="AA102" s="1" t="s">
        <v>72</v>
      </c>
      <c r="AB102" s="1">
        <v>7</v>
      </c>
      <c r="AD102" s="1" t="s">
        <v>1595</v>
      </c>
      <c r="AF102" s="1" t="s">
        <v>923</v>
      </c>
    </row>
    <row r="103" spans="1:32" x14ac:dyDescent="0.2">
      <c r="A103" s="27" t="s">
        <v>96</v>
      </c>
      <c r="C103" s="1">
        <v>44683.319000000003</v>
      </c>
      <c r="E103" s="1">
        <f t="shared" si="10"/>
        <v>-1215.0002863430686</v>
      </c>
      <c r="F103" s="1">
        <f t="shared" si="12"/>
        <v>-1215</v>
      </c>
      <c r="G103" s="1">
        <f t="shared" si="11"/>
        <v>-3.4999999479623511E-4</v>
      </c>
      <c r="J103" s="1">
        <f t="shared" si="17"/>
        <v>-3.4999999479623511E-4</v>
      </c>
      <c r="P103" s="1">
        <f t="shared" si="14"/>
        <v>-6.6109365314619938E-3</v>
      </c>
      <c r="Q103" s="35">
        <f t="shared" si="13"/>
        <v>29664.819000000003</v>
      </c>
      <c r="R103" s="1">
        <f t="shared" si="15"/>
        <v>3.9199326316156227E-5</v>
      </c>
      <c r="AA103" s="1" t="s">
        <v>72</v>
      </c>
      <c r="AB103" s="1">
        <v>6</v>
      </c>
      <c r="AD103" s="1" t="s">
        <v>1591</v>
      </c>
      <c r="AF103" s="1" t="s">
        <v>923</v>
      </c>
    </row>
    <row r="104" spans="1:32" x14ac:dyDescent="0.2">
      <c r="A104" s="27" t="s">
        <v>97</v>
      </c>
      <c r="C104" s="1">
        <v>44705.313000000002</v>
      </c>
      <c r="E104" s="1">
        <f t="shared" si="10"/>
        <v>-1197.0064877158802</v>
      </c>
      <c r="F104" s="1">
        <f t="shared" si="12"/>
        <v>-1197</v>
      </c>
      <c r="G104" s="1">
        <f t="shared" si="11"/>
        <v>-7.9299999997601844E-3</v>
      </c>
      <c r="J104" s="1">
        <f t="shared" si="17"/>
        <v>-7.9299999997601844E-3</v>
      </c>
      <c r="P104" s="1">
        <f t="shared" si="14"/>
        <v>-6.4832598068335833E-3</v>
      </c>
      <c r="Q104" s="35">
        <f t="shared" si="13"/>
        <v>29686.813000000002</v>
      </c>
      <c r="R104" s="1">
        <f t="shared" si="15"/>
        <v>2.093057185829299E-6</v>
      </c>
      <c r="AA104" s="1" t="s">
        <v>72</v>
      </c>
      <c r="AB104" s="1">
        <v>6</v>
      </c>
      <c r="AD104" s="1" t="s">
        <v>1591</v>
      </c>
      <c r="AF104" s="1" t="s">
        <v>923</v>
      </c>
    </row>
    <row r="105" spans="1:32" x14ac:dyDescent="0.2">
      <c r="A105" s="27" t="s">
        <v>97</v>
      </c>
      <c r="C105" s="1">
        <v>44711.42</v>
      </c>
      <c r="E105" s="1">
        <f t="shared" si="10"/>
        <v>-1192.0102101758157</v>
      </c>
      <c r="F105" s="1">
        <f t="shared" si="12"/>
        <v>-1192</v>
      </c>
      <c r="G105" s="1">
        <f t="shared" si="11"/>
        <v>-1.2480000004870817E-2</v>
      </c>
      <c r="J105" s="1">
        <f t="shared" si="17"/>
        <v>-1.2480000004870817E-2</v>
      </c>
      <c r="P105" s="1">
        <f t="shared" si="14"/>
        <v>-6.4475490464869969E-3</v>
      </c>
      <c r="Q105" s="35">
        <f t="shared" si="13"/>
        <v>29692.92</v>
      </c>
      <c r="R105" s="1">
        <f t="shared" si="15"/>
        <v>3.639046456530587E-5</v>
      </c>
      <c r="AA105" s="1" t="s">
        <v>72</v>
      </c>
      <c r="AB105" s="1">
        <v>7</v>
      </c>
      <c r="AD105" s="1" t="s">
        <v>1591</v>
      </c>
      <c r="AF105" s="1" t="s">
        <v>923</v>
      </c>
    </row>
    <row r="106" spans="1:32" x14ac:dyDescent="0.2">
      <c r="A106" s="27" t="s">
        <v>97</v>
      </c>
      <c r="C106" s="1">
        <v>44733.428999999996</v>
      </c>
      <c r="E106" s="1">
        <f t="shared" si="10"/>
        <v>-1174.0041397026966</v>
      </c>
      <c r="F106" s="1">
        <f t="shared" si="12"/>
        <v>-1174</v>
      </c>
      <c r="G106" s="1">
        <f t="shared" si="11"/>
        <v>-5.0600000031408854E-3</v>
      </c>
      <c r="J106" s="1">
        <f t="shared" si="17"/>
        <v>-5.0600000031408854E-3</v>
      </c>
      <c r="P106" s="1">
        <f t="shared" si="14"/>
        <v>-6.318121512869139E-3</v>
      </c>
      <c r="Q106" s="35">
        <f t="shared" si="13"/>
        <v>29714.928999999996</v>
      </c>
      <c r="R106" s="1">
        <f t="shared" si="15"/>
        <v>1.5828697332409001E-6</v>
      </c>
      <c r="AA106" s="1" t="s">
        <v>72</v>
      </c>
      <c r="AB106" s="1">
        <v>6</v>
      </c>
      <c r="AD106" s="1" t="s">
        <v>1591</v>
      </c>
      <c r="AF106" s="1" t="s">
        <v>923</v>
      </c>
    </row>
    <row r="107" spans="1:32" x14ac:dyDescent="0.2">
      <c r="A107" s="27" t="s">
        <v>97</v>
      </c>
      <c r="C107" s="1">
        <v>44744.417999999998</v>
      </c>
      <c r="E107" s="1">
        <f t="shared" si="10"/>
        <v>-1165.0137853735973</v>
      </c>
      <c r="F107" s="1">
        <f t="shared" si="12"/>
        <v>-1165</v>
      </c>
      <c r="G107" s="1">
        <f t="shared" si="11"/>
        <v>-1.6849999999976717E-2</v>
      </c>
      <c r="J107" s="1">
        <f t="shared" si="17"/>
        <v>-1.6849999999976717E-2</v>
      </c>
      <c r="P107" s="1">
        <f t="shared" si="14"/>
        <v>-6.2529038994132502E-3</v>
      </c>
      <c r="Q107" s="35">
        <f t="shared" si="13"/>
        <v>29725.917999999998</v>
      </c>
      <c r="R107" s="1">
        <f t="shared" si="15"/>
        <v>1.1229844576457745E-4</v>
      </c>
      <c r="AA107" s="1" t="s">
        <v>72</v>
      </c>
      <c r="AB107" s="1">
        <v>8</v>
      </c>
      <c r="AD107" s="1" t="s">
        <v>1595</v>
      </c>
      <c r="AF107" s="1" t="s">
        <v>923</v>
      </c>
    </row>
    <row r="108" spans="1:32" x14ac:dyDescent="0.2">
      <c r="A108" s="27" t="s">
        <v>97</v>
      </c>
      <c r="C108" s="1">
        <v>44755.43</v>
      </c>
      <c r="E108" s="1">
        <f t="shared" si="10"/>
        <v>-1156.0046142140693</v>
      </c>
      <c r="F108" s="1">
        <f t="shared" si="12"/>
        <v>-1156</v>
      </c>
      <c r="G108" s="1">
        <f t="shared" si="11"/>
        <v>-5.6399999957648106E-3</v>
      </c>
      <c r="J108" s="1">
        <f t="shared" si="17"/>
        <v>-5.6399999957648106E-3</v>
      </c>
      <c r="P108" s="1">
        <f t="shared" si="14"/>
        <v>-6.1873549894978109E-3</v>
      </c>
      <c r="Q108" s="35">
        <f t="shared" si="13"/>
        <v>29736.93</v>
      </c>
      <c r="R108" s="1">
        <f t="shared" si="15"/>
        <v>2.9959748916445278E-7</v>
      </c>
      <c r="AA108" s="1" t="s">
        <v>72</v>
      </c>
      <c r="AB108" s="1">
        <v>10</v>
      </c>
      <c r="AD108" s="1" t="s">
        <v>1592</v>
      </c>
      <c r="AF108" s="1" t="s">
        <v>923</v>
      </c>
    </row>
    <row r="109" spans="1:32" x14ac:dyDescent="0.2">
      <c r="A109" s="27" t="s">
        <v>98</v>
      </c>
      <c r="C109" s="1">
        <v>44986.44</v>
      </c>
      <c r="E109" s="1">
        <f t="shared" si="10"/>
        <v>-967.01000564504682</v>
      </c>
      <c r="F109" s="1">
        <f t="shared" si="12"/>
        <v>-967</v>
      </c>
      <c r="G109" s="1">
        <f t="shared" si="11"/>
        <v>-1.2230000000272412E-2</v>
      </c>
      <c r="J109" s="1">
        <f t="shared" si="17"/>
        <v>-1.2230000000272412E-2</v>
      </c>
      <c r="P109" s="1">
        <f t="shared" si="14"/>
        <v>-4.7405965121549024E-3</v>
      </c>
      <c r="Q109" s="35">
        <f t="shared" si="13"/>
        <v>29967.940000000002</v>
      </c>
      <c r="R109" s="1">
        <f t="shared" si="15"/>
        <v>5.609116460782672E-5</v>
      </c>
      <c r="AA109" s="1" t="s">
        <v>72</v>
      </c>
      <c r="AB109" s="1">
        <v>8</v>
      </c>
      <c r="AD109" s="1" t="s">
        <v>1606</v>
      </c>
      <c r="AF109" s="1" t="s">
        <v>923</v>
      </c>
    </row>
    <row r="110" spans="1:32" x14ac:dyDescent="0.2">
      <c r="A110" s="27" t="s">
        <v>98</v>
      </c>
      <c r="C110" s="1">
        <v>44986.445</v>
      </c>
      <c r="E110" s="1">
        <f t="shared" si="10"/>
        <v>-967.00591502973862</v>
      </c>
      <c r="F110" s="1">
        <f t="shared" si="12"/>
        <v>-967</v>
      </c>
      <c r="G110" s="1">
        <f t="shared" si="11"/>
        <v>-7.2300000028917566E-3</v>
      </c>
      <c r="J110" s="1">
        <f t="shared" si="17"/>
        <v>-7.2300000028917566E-3</v>
      </c>
      <c r="P110" s="1">
        <f t="shared" si="14"/>
        <v>-4.7405965121549024E-3</v>
      </c>
      <c r="Q110" s="35">
        <f t="shared" si="13"/>
        <v>29967.945</v>
      </c>
      <c r="R110" s="1">
        <f t="shared" si="15"/>
        <v>6.1971297396928347E-6</v>
      </c>
      <c r="AA110" s="1" t="s">
        <v>72</v>
      </c>
      <c r="AB110" s="1">
        <v>6</v>
      </c>
      <c r="AD110" s="1" t="s">
        <v>1607</v>
      </c>
      <c r="AF110" s="1" t="s">
        <v>923</v>
      </c>
    </row>
    <row r="111" spans="1:32" x14ac:dyDescent="0.2">
      <c r="A111" s="27" t="s">
        <v>99</v>
      </c>
      <c r="C111" s="1">
        <v>45002.33</v>
      </c>
      <c r="E111" s="1">
        <f t="shared" si="10"/>
        <v>-954.01003018873917</v>
      </c>
      <c r="F111" s="1">
        <f t="shared" si="12"/>
        <v>-954</v>
      </c>
      <c r="G111" s="1">
        <f t="shared" si="11"/>
        <v>-1.2259999995876569E-2</v>
      </c>
      <c r="J111" s="1">
        <f t="shared" si="17"/>
        <v>-1.2259999995876569E-2</v>
      </c>
      <c r="P111" s="1">
        <f t="shared" si="14"/>
        <v>-4.636618461694178E-3</v>
      </c>
      <c r="Q111" s="35">
        <f t="shared" si="13"/>
        <v>29983.83</v>
      </c>
      <c r="R111" s="1">
        <f t="shared" si="15"/>
        <v>5.8115946015713067E-5</v>
      </c>
      <c r="AA111" s="1" t="s">
        <v>72</v>
      </c>
      <c r="AB111" s="1">
        <v>6</v>
      </c>
      <c r="AD111" s="1" t="s">
        <v>1591</v>
      </c>
      <c r="AF111" s="1" t="s">
        <v>923</v>
      </c>
    </row>
    <row r="112" spans="1:32" x14ac:dyDescent="0.2">
      <c r="A112" s="27" t="s">
        <v>99</v>
      </c>
      <c r="C112" s="1">
        <v>45013.341999999997</v>
      </c>
      <c r="E112" s="1">
        <f t="shared" si="10"/>
        <v>-945.00085902921728</v>
      </c>
      <c r="F112" s="1">
        <f t="shared" si="12"/>
        <v>-945</v>
      </c>
      <c r="G112" s="1">
        <f t="shared" si="11"/>
        <v>-1.0499999989406206E-3</v>
      </c>
      <c r="J112" s="1">
        <f t="shared" si="17"/>
        <v>-1.0499999989406206E-3</v>
      </c>
      <c r="P112" s="1">
        <f t="shared" si="14"/>
        <v>-4.5643327136131876E-3</v>
      </c>
      <c r="Q112" s="35">
        <f t="shared" si="13"/>
        <v>29994.841999999997</v>
      </c>
      <c r="R112" s="1">
        <f t="shared" si="15"/>
        <v>1.2350534429417855E-5</v>
      </c>
      <c r="AA112" s="1" t="s">
        <v>72</v>
      </c>
      <c r="AB112" s="1">
        <v>17</v>
      </c>
      <c r="AD112" s="1" t="s">
        <v>1608</v>
      </c>
      <c r="AF112" s="1" t="s">
        <v>923</v>
      </c>
    </row>
    <row r="113" spans="1:32" x14ac:dyDescent="0.2">
      <c r="A113" s="27" t="s">
        <v>99</v>
      </c>
      <c r="C113" s="1">
        <v>45013.343000000001</v>
      </c>
      <c r="E113" s="1">
        <f t="shared" si="10"/>
        <v>-945.00004090615209</v>
      </c>
      <c r="F113" s="1">
        <f t="shared" si="12"/>
        <v>-945</v>
      </c>
      <c r="G113" s="1">
        <f t="shared" si="11"/>
        <v>-4.9999995098914951E-5</v>
      </c>
      <c r="J113" s="1">
        <f t="shared" si="17"/>
        <v>-4.9999995098914951E-5</v>
      </c>
      <c r="P113" s="1">
        <f t="shared" si="14"/>
        <v>-4.5643327136131876E-3</v>
      </c>
      <c r="Q113" s="35">
        <f t="shared" si="13"/>
        <v>29994.843000000001</v>
      </c>
      <c r="R113" s="1">
        <f t="shared" si="15"/>
        <v>2.0379199893448462E-5</v>
      </c>
      <c r="AA113" s="1" t="s">
        <v>72</v>
      </c>
      <c r="AB113" s="1">
        <v>6</v>
      </c>
      <c r="AD113" s="1" t="s">
        <v>1591</v>
      </c>
      <c r="AF113" s="1" t="s">
        <v>923</v>
      </c>
    </row>
    <row r="114" spans="1:32" x14ac:dyDescent="0.2">
      <c r="A114" s="27" t="s">
        <v>75</v>
      </c>
      <c r="C114" s="1">
        <v>45086.680999999997</v>
      </c>
      <c r="E114" s="1">
        <f t="shared" si="10"/>
        <v>-885.00053177999246</v>
      </c>
      <c r="F114" s="1">
        <f t="shared" si="12"/>
        <v>-885</v>
      </c>
      <c r="G114" s="1">
        <f t="shared" si="11"/>
        <v>-6.5000000176951289E-4</v>
      </c>
      <c r="I114" s="1">
        <f>G114</f>
        <v>-6.5000000176951289E-4</v>
      </c>
      <c r="P114" s="1">
        <f t="shared" si="14"/>
        <v>-4.076433791388669E-3</v>
      </c>
      <c r="Q114" s="35">
        <f t="shared" si="13"/>
        <v>30068.180999999997</v>
      </c>
      <c r="R114" s="1">
        <f t="shared" si="15"/>
        <v>1.1740448514643891E-5</v>
      </c>
      <c r="AA114" s="1" t="s">
        <v>72</v>
      </c>
      <c r="AB114" s="1">
        <v>11</v>
      </c>
      <c r="AD114" s="1" t="s">
        <v>1609</v>
      </c>
      <c r="AF114" s="1" t="s">
        <v>1594</v>
      </c>
    </row>
    <row r="115" spans="1:32" x14ac:dyDescent="0.2">
      <c r="A115" s="27" t="s">
        <v>75</v>
      </c>
      <c r="C115" s="1">
        <v>45097.680999999997</v>
      </c>
      <c r="E115" s="1">
        <f t="shared" si="10"/>
        <v>-876.00117809721155</v>
      </c>
      <c r="F115" s="1">
        <f t="shared" si="12"/>
        <v>-876</v>
      </c>
      <c r="G115" s="1">
        <f t="shared" si="11"/>
        <v>-1.4400000000023283E-3</v>
      </c>
      <c r="I115" s="1">
        <f>G115</f>
        <v>-1.4400000000023283E-3</v>
      </c>
      <c r="P115" s="1">
        <f t="shared" si="14"/>
        <v>-4.0023928039576093E-3</v>
      </c>
      <c r="Q115" s="35">
        <f t="shared" si="13"/>
        <v>30079.180999999997</v>
      </c>
      <c r="R115" s="1">
        <f t="shared" si="15"/>
        <v>6.5658568817618069E-6</v>
      </c>
      <c r="AA115" s="1" t="s">
        <v>72</v>
      </c>
      <c r="AB115" s="1">
        <v>15</v>
      </c>
      <c r="AD115" s="1" t="s">
        <v>1605</v>
      </c>
      <c r="AF115" s="1" t="s">
        <v>1594</v>
      </c>
    </row>
    <row r="116" spans="1:32" x14ac:dyDescent="0.2">
      <c r="A116" s="27" t="s">
        <v>100</v>
      </c>
      <c r="C116" s="1">
        <v>45101.341999999997</v>
      </c>
      <c r="E116" s="1">
        <f t="shared" si="10"/>
        <v>-873.00602956696957</v>
      </c>
      <c r="F116" s="1">
        <f t="shared" si="12"/>
        <v>-873</v>
      </c>
      <c r="G116" s="1">
        <f t="shared" si="11"/>
        <v>-7.3699999993550591E-3</v>
      </c>
      <c r="J116" s="1">
        <f t="shared" ref="J116:J122" si="18">G116</f>
        <v>-7.3699999993550591E-3</v>
      </c>
      <c r="P116" s="1">
        <f t="shared" si="14"/>
        <v>-3.9776651567551939E-3</v>
      </c>
      <c r="Q116" s="35">
        <f t="shared" si="13"/>
        <v>30082.841999999997</v>
      </c>
      <c r="R116" s="1">
        <f t="shared" si="15"/>
        <v>1.1507935684317052E-5</v>
      </c>
      <c r="AA116" s="1" t="s">
        <v>72</v>
      </c>
      <c r="AB116" s="1">
        <v>11</v>
      </c>
      <c r="AD116" s="1" t="s">
        <v>1610</v>
      </c>
      <c r="AF116" s="1" t="s">
        <v>923</v>
      </c>
    </row>
    <row r="117" spans="1:32" x14ac:dyDescent="0.2">
      <c r="A117" s="27" t="s">
        <v>101</v>
      </c>
      <c r="C117" s="1">
        <v>45112.349000000002</v>
      </c>
      <c r="E117" s="1">
        <f t="shared" si="10"/>
        <v>-864.00094902274998</v>
      </c>
      <c r="F117" s="1">
        <f t="shared" si="12"/>
        <v>-864</v>
      </c>
      <c r="G117" s="1">
        <f t="shared" ref="G117:G122" si="19">+C117-(C$7+F117*C$8)</f>
        <v>-1.1599999997997656E-3</v>
      </c>
      <c r="J117" s="1">
        <f t="shared" si="18"/>
        <v>-1.1599999997997656E-3</v>
      </c>
      <c r="P117" s="1">
        <f t="shared" si="14"/>
        <v>-3.9033422989699297E-3</v>
      </c>
      <c r="Q117" s="35">
        <f t="shared" si="13"/>
        <v>30093.849000000002</v>
      </c>
      <c r="R117" s="1">
        <f t="shared" si="15"/>
        <v>7.5259269704162418E-6</v>
      </c>
      <c r="AA117" s="1" t="s">
        <v>72</v>
      </c>
      <c r="AB117" s="1">
        <v>9</v>
      </c>
      <c r="AD117" s="1" t="s">
        <v>1607</v>
      </c>
      <c r="AF117" s="1" t="s">
        <v>923</v>
      </c>
    </row>
    <row r="118" spans="1:32" x14ac:dyDescent="0.2">
      <c r="A118" s="27" t="s">
        <v>102</v>
      </c>
      <c r="C118" s="1">
        <v>45262.69</v>
      </c>
      <c r="E118" s="1">
        <f t="shared" si="10"/>
        <v>-741.00350974793389</v>
      </c>
      <c r="F118" s="1">
        <f t="shared" si="12"/>
        <v>-741</v>
      </c>
      <c r="G118" s="1">
        <f t="shared" si="19"/>
        <v>-4.2899999971268699E-3</v>
      </c>
      <c r="J118" s="1">
        <f t="shared" si="18"/>
        <v>-4.2899999971268699E-3</v>
      </c>
      <c r="P118" s="1">
        <f t="shared" si="14"/>
        <v>-2.8685532948032532E-3</v>
      </c>
      <c r="Q118" s="35">
        <f t="shared" si="13"/>
        <v>30244.190000000002</v>
      </c>
      <c r="R118" s="1">
        <f t="shared" si="15"/>
        <v>2.0205107275466844E-6</v>
      </c>
      <c r="AA118" s="1" t="s">
        <v>72</v>
      </c>
      <c r="AB118" s="1">
        <v>4</v>
      </c>
      <c r="AD118" s="1" t="s">
        <v>1591</v>
      </c>
      <c r="AF118" s="1" t="s">
        <v>923</v>
      </c>
    </row>
    <row r="119" spans="1:32" x14ac:dyDescent="0.2">
      <c r="A119" s="27" t="s">
        <v>103</v>
      </c>
      <c r="C119" s="1">
        <v>45294.466</v>
      </c>
      <c r="E119" s="1">
        <f t="shared" si="10"/>
        <v>-715.00683132756762</v>
      </c>
      <c r="F119" s="1">
        <f t="shared" si="12"/>
        <v>-715</v>
      </c>
      <c r="G119" s="1">
        <f t="shared" si="19"/>
        <v>-8.3499999964260496E-3</v>
      </c>
      <c r="J119" s="1">
        <f t="shared" si="18"/>
        <v>-8.3499999964260496E-3</v>
      </c>
      <c r="P119" s="1">
        <f t="shared" si="14"/>
        <v>-2.6458356362326933E-3</v>
      </c>
      <c r="Q119" s="35">
        <f t="shared" si="13"/>
        <v>30275.966</v>
      </c>
      <c r="R119" s="1">
        <f t="shared" si="15"/>
        <v>3.2537491048100081E-5</v>
      </c>
      <c r="AA119" s="1" t="s">
        <v>72</v>
      </c>
      <c r="AB119" s="1">
        <v>8</v>
      </c>
      <c r="AD119" s="1" t="s">
        <v>1608</v>
      </c>
      <c r="AF119" s="1" t="s">
        <v>923</v>
      </c>
    </row>
    <row r="120" spans="1:32" x14ac:dyDescent="0.2">
      <c r="A120" s="27" t="s">
        <v>103</v>
      </c>
      <c r="C120" s="1">
        <v>45349.468999999997</v>
      </c>
      <c r="E120" s="1">
        <f t="shared" si="10"/>
        <v>-670.00760854447901</v>
      </c>
      <c r="F120" s="1">
        <f t="shared" si="12"/>
        <v>-670</v>
      </c>
      <c r="G120" s="1">
        <f t="shared" si="19"/>
        <v>-9.3000000051688403E-3</v>
      </c>
      <c r="J120" s="1">
        <f t="shared" si="18"/>
        <v>-9.3000000051688403E-3</v>
      </c>
      <c r="P120" s="1">
        <f t="shared" si="14"/>
        <v>-2.2576550856746422E-3</v>
      </c>
      <c r="Q120" s="35">
        <f t="shared" si="13"/>
        <v>30330.968999999997</v>
      </c>
      <c r="R120" s="1">
        <f t="shared" si="15"/>
        <v>4.9594621965125751E-5</v>
      </c>
      <c r="AA120" s="1" t="s">
        <v>72</v>
      </c>
      <c r="AB120" s="1">
        <v>6</v>
      </c>
      <c r="AD120" s="1" t="s">
        <v>1607</v>
      </c>
      <c r="AF120" s="1" t="s">
        <v>923</v>
      </c>
    </row>
    <row r="121" spans="1:32" x14ac:dyDescent="0.2">
      <c r="A121" s="27" t="s">
        <v>104</v>
      </c>
      <c r="C121" s="1">
        <v>45370.260999999999</v>
      </c>
      <c r="E121" s="1">
        <f t="shared" si="10"/>
        <v>-652.99719383789784</v>
      </c>
      <c r="F121" s="1">
        <f t="shared" si="12"/>
        <v>-653</v>
      </c>
      <c r="G121" s="1">
        <f t="shared" si="19"/>
        <v>3.4299999970244244E-3</v>
      </c>
      <c r="J121" s="1">
        <f t="shared" si="18"/>
        <v>3.4299999970244244E-3</v>
      </c>
      <c r="P121" s="1">
        <f t="shared" si="14"/>
        <v>-2.1102030491773919E-3</v>
      </c>
      <c r="Q121" s="35">
        <f t="shared" si="13"/>
        <v>30351.760999999999</v>
      </c>
      <c r="R121" s="1">
        <f t="shared" si="15"/>
        <v>3.0693849793143886E-5</v>
      </c>
      <c r="AA121" s="1" t="s">
        <v>72</v>
      </c>
      <c r="AB121" s="1">
        <v>11</v>
      </c>
      <c r="AD121" s="1" t="s">
        <v>1607</v>
      </c>
      <c r="AF121" s="1" t="s">
        <v>923</v>
      </c>
    </row>
    <row r="122" spans="1:32" x14ac:dyDescent="0.2">
      <c r="A122" s="27" t="s">
        <v>105</v>
      </c>
      <c r="C122" s="1">
        <v>45370.262000000002</v>
      </c>
      <c r="E122" s="1">
        <f t="shared" si="10"/>
        <v>-652.99637571483254</v>
      </c>
      <c r="F122" s="1">
        <f t="shared" si="12"/>
        <v>-653</v>
      </c>
      <c r="G122" s="1">
        <f t="shared" si="19"/>
        <v>4.43000000086613E-3</v>
      </c>
      <c r="J122" s="1">
        <f t="shared" si="18"/>
        <v>4.43000000086613E-3</v>
      </c>
      <c r="P122" s="1">
        <f t="shared" si="14"/>
        <v>-2.1102030491773919E-3</v>
      </c>
      <c r="Q122" s="35">
        <f t="shared" si="13"/>
        <v>30351.762000000002</v>
      </c>
      <c r="R122" s="1">
        <f t="shared" si="15"/>
        <v>4.277425593579859E-5</v>
      </c>
      <c r="AA122" s="1" t="s">
        <v>72</v>
      </c>
      <c r="AB122" s="1">
        <v>6</v>
      </c>
      <c r="AD122" s="1" t="s">
        <v>1591</v>
      </c>
      <c r="AF122" s="1" t="s">
        <v>923</v>
      </c>
    </row>
    <row r="123" spans="1:32" x14ac:dyDescent="0.2">
      <c r="A123" s="27" t="s">
        <v>105</v>
      </c>
      <c r="C123" s="1">
        <v>45380.296000000002</v>
      </c>
      <c r="E123" s="1">
        <f t="shared" si="10"/>
        <v>-644.78732891001255</v>
      </c>
      <c r="F123" s="1">
        <f t="shared" si="12"/>
        <v>-645</v>
      </c>
      <c r="J123" s="13">
        <v>0.26640000000043074</v>
      </c>
      <c r="P123" s="1">
        <f t="shared" si="14"/>
        <v>-2.0406741219099233E-3</v>
      </c>
      <c r="Q123" s="35" t="e">
        <f>A123-15018.5</f>
        <v>#VALUE!</v>
      </c>
      <c r="R123" s="1">
        <f t="shared" si="15"/>
        <v>4.1643508718328363E-6</v>
      </c>
      <c r="AA123" s="1" t="s">
        <v>72</v>
      </c>
      <c r="AB123" s="1">
        <v>10</v>
      </c>
      <c r="AD123" s="1" t="s">
        <v>1610</v>
      </c>
      <c r="AF123" s="1" t="s">
        <v>923</v>
      </c>
    </row>
    <row r="124" spans="1:32" x14ac:dyDescent="0.2">
      <c r="A124" s="27" t="s">
        <v>75</v>
      </c>
      <c r="C124" s="1">
        <v>45399.593999999997</v>
      </c>
      <c r="E124" s="1">
        <f t="shared" si="10"/>
        <v>-628.99919005817026</v>
      </c>
      <c r="F124" s="1">
        <f t="shared" si="12"/>
        <v>-629</v>
      </c>
      <c r="G124" s="1">
        <f t="shared" ref="G124:G155" si="20">+C124-(C$7+F124*C$8)</f>
        <v>9.9000000045634806E-4</v>
      </c>
      <c r="I124" s="1">
        <f>G124</f>
        <v>9.9000000045634806E-4</v>
      </c>
      <c r="P124" s="1">
        <f t="shared" si="14"/>
        <v>-1.9013628953889862E-3</v>
      </c>
      <c r="Q124" s="35">
        <f t="shared" ref="Q124:Q155" si="21">C124-15018.5</f>
        <v>30381.093999999997</v>
      </c>
      <c r="R124" s="1">
        <f t="shared" si="15"/>
        <v>8.3599793954711167E-6</v>
      </c>
      <c r="AA124" s="1" t="s">
        <v>72</v>
      </c>
      <c r="AB124" s="1">
        <v>24</v>
      </c>
      <c r="AD124" s="1" t="s">
        <v>1611</v>
      </c>
      <c r="AF124" s="1" t="s">
        <v>1594</v>
      </c>
    </row>
    <row r="125" spans="1:32" x14ac:dyDescent="0.2">
      <c r="A125" s="27" t="s">
        <v>105</v>
      </c>
      <c r="C125" s="1">
        <v>45403.264000000003</v>
      </c>
      <c r="E125" s="1">
        <f t="shared" si="10"/>
        <v>-625.99667842036524</v>
      </c>
      <c r="F125" s="1">
        <f t="shared" si="12"/>
        <v>-626</v>
      </c>
      <c r="G125" s="1">
        <f t="shared" si="20"/>
        <v>4.0600000065751374E-3</v>
      </c>
      <c r="J125" s="1">
        <f>G125</f>
        <v>4.0600000065751374E-3</v>
      </c>
      <c r="P125" s="1">
        <f t="shared" si="14"/>
        <v>-1.8752058910886608E-3</v>
      </c>
      <c r="Q125" s="35">
        <f t="shared" si="21"/>
        <v>30384.764000000003</v>
      </c>
      <c r="R125" s="1">
        <f t="shared" si="15"/>
        <v>3.5226669047663135E-5</v>
      </c>
      <c r="AA125" s="1" t="s">
        <v>72</v>
      </c>
      <c r="AB125" s="1">
        <v>5</v>
      </c>
      <c r="AD125" s="1" t="s">
        <v>1603</v>
      </c>
      <c r="AF125" s="1" t="s">
        <v>923</v>
      </c>
    </row>
    <row r="126" spans="1:32" x14ac:dyDescent="0.2">
      <c r="A126" s="27" t="s">
        <v>105</v>
      </c>
      <c r="C126" s="1">
        <v>45404.476999999999</v>
      </c>
      <c r="E126" s="1">
        <f t="shared" si="10"/>
        <v>-625.00429514607629</v>
      </c>
      <c r="F126" s="1">
        <f t="shared" si="12"/>
        <v>-625</v>
      </c>
      <c r="G126" s="1">
        <f t="shared" si="20"/>
        <v>-5.2500000019790605E-3</v>
      </c>
      <c r="J126" s="1">
        <f>G126</f>
        <v>-5.2500000019790605E-3</v>
      </c>
      <c r="P126" s="1">
        <f t="shared" si="14"/>
        <v>-1.8664844288619259E-3</v>
      </c>
      <c r="Q126" s="35">
        <f t="shared" si="21"/>
        <v>30385.976999999999</v>
      </c>
      <c r="R126" s="1">
        <f t="shared" si="15"/>
        <v>1.1448177633526172E-5</v>
      </c>
      <c r="AA126" s="1" t="s">
        <v>72</v>
      </c>
      <c r="AB126" s="1">
        <v>12</v>
      </c>
      <c r="AD126" s="1" t="s">
        <v>1592</v>
      </c>
      <c r="AF126" s="1" t="s">
        <v>923</v>
      </c>
    </row>
    <row r="127" spans="1:32" x14ac:dyDescent="0.2">
      <c r="A127" s="27" t="s">
        <v>75</v>
      </c>
      <c r="C127" s="1">
        <v>45405.703000000001</v>
      </c>
      <c r="E127" s="1">
        <f t="shared" si="10"/>
        <v>-624.00127627197526</v>
      </c>
      <c r="F127" s="1">
        <f t="shared" si="12"/>
        <v>-624</v>
      </c>
      <c r="G127" s="1">
        <f t="shared" si="20"/>
        <v>-1.5599999969708733E-3</v>
      </c>
      <c r="I127" s="1">
        <f>G127</f>
        <v>-1.5599999969708733E-3</v>
      </c>
      <c r="P127" s="1">
        <f t="shared" si="14"/>
        <v>-1.8577617457458942E-3</v>
      </c>
      <c r="Q127" s="35">
        <f t="shared" si="21"/>
        <v>30387.203000000001</v>
      </c>
      <c r="R127" s="1">
        <f t="shared" si="15"/>
        <v>8.866205903355863E-8</v>
      </c>
      <c r="AA127" s="1" t="s">
        <v>72</v>
      </c>
      <c r="AB127" s="1">
        <v>14</v>
      </c>
      <c r="AD127" s="1" t="s">
        <v>1593</v>
      </c>
      <c r="AF127" s="1" t="s">
        <v>1594</v>
      </c>
    </row>
    <row r="128" spans="1:32" x14ac:dyDescent="0.2">
      <c r="A128" s="27" t="s">
        <v>105</v>
      </c>
      <c r="C128" s="1">
        <v>45409.366999999998</v>
      </c>
      <c r="E128" s="1">
        <f t="shared" si="10"/>
        <v>-621.00367337254966</v>
      </c>
      <c r="F128" s="1">
        <f t="shared" si="12"/>
        <v>-621</v>
      </c>
      <c r="G128" s="1">
        <f t="shared" si="20"/>
        <v>-4.4899999993504025E-3</v>
      </c>
      <c r="J128" s="1">
        <f>G128</f>
        <v>-4.4899999993504025E-3</v>
      </c>
      <c r="P128" s="1">
        <f t="shared" si="14"/>
        <v>-1.8315864281220713E-3</v>
      </c>
      <c r="Q128" s="35">
        <f t="shared" si="21"/>
        <v>30390.866999999998</v>
      </c>
      <c r="R128" s="1">
        <f t="shared" si="15"/>
        <v>7.0671627156909699E-6</v>
      </c>
      <c r="AA128" s="1" t="s">
        <v>72</v>
      </c>
      <c r="AB128" s="1">
        <v>6</v>
      </c>
      <c r="AD128" s="1" t="s">
        <v>1602</v>
      </c>
      <c r="AF128" s="1" t="s">
        <v>923</v>
      </c>
    </row>
    <row r="129" spans="1:32" x14ac:dyDescent="0.2">
      <c r="A129" s="27" t="s">
        <v>105</v>
      </c>
      <c r="C129" s="1">
        <v>45409.368999999999</v>
      </c>
      <c r="E129" s="1">
        <f t="shared" si="10"/>
        <v>-621.00203712642508</v>
      </c>
      <c r="F129" s="1">
        <f t="shared" si="12"/>
        <v>-621</v>
      </c>
      <c r="G129" s="1">
        <f t="shared" si="20"/>
        <v>-2.4899999989429489E-3</v>
      </c>
      <c r="J129" s="1">
        <f>G129</f>
        <v>-2.4899999989429489E-3</v>
      </c>
      <c r="P129" s="1">
        <f t="shared" si="14"/>
        <v>-1.8315864281220713E-3</v>
      </c>
      <c r="Q129" s="35">
        <f t="shared" si="21"/>
        <v>30390.868999999999</v>
      </c>
      <c r="R129" s="1">
        <f t="shared" si="15"/>
        <v>4.3350843024109881E-7</v>
      </c>
      <c r="AA129" s="1" t="s">
        <v>72</v>
      </c>
      <c r="AB129" s="1">
        <v>8</v>
      </c>
      <c r="AD129" s="1" t="s">
        <v>1603</v>
      </c>
      <c r="AF129" s="1" t="s">
        <v>923</v>
      </c>
    </row>
    <row r="130" spans="1:32" x14ac:dyDescent="0.2">
      <c r="A130" s="27" t="s">
        <v>105</v>
      </c>
      <c r="C130" s="1">
        <v>45409.372000000003</v>
      </c>
      <c r="E130" s="1">
        <f t="shared" si="10"/>
        <v>-620.99958275723543</v>
      </c>
      <c r="F130" s="1">
        <f t="shared" si="12"/>
        <v>-621</v>
      </c>
      <c r="G130" s="1">
        <f t="shared" si="20"/>
        <v>5.1000000530621037E-4</v>
      </c>
      <c r="J130" s="1">
        <f>G130</f>
        <v>5.1000000530621037E-4</v>
      </c>
      <c r="P130" s="1">
        <f t="shared" si="14"/>
        <v>-1.8315864281220713E-3</v>
      </c>
      <c r="Q130" s="35">
        <f t="shared" si="21"/>
        <v>30390.872000000003</v>
      </c>
      <c r="R130" s="1">
        <f t="shared" si="15"/>
        <v>5.4830270252153801E-6</v>
      </c>
      <c r="AA130" s="1" t="s">
        <v>72</v>
      </c>
      <c r="AB130" s="1">
        <v>13</v>
      </c>
      <c r="AD130" s="1" t="s">
        <v>1612</v>
      </c>
      <c r="AF130" s="1" t="s">
        <v>923</v>
      </c>
    </row>
    <row r="131" spans="1:32" x14ac:dyDescent="0.2">
      <c r="A131" s="27" t="s">
        <v>75</v>
      </c>
      <c r="C131" s="1">
        <v>45416.697999999997</v>
      </c>
      <c r="E131" s="1">
        <f t="shared" si="10"/>
        <v>-615.00601320450846</v>
      </c>
      <c r="F131" s="1">
        <f t="shared" si="12"/>
        <v>-615</v>
      </c>
      <c r="G131" s="1">
        <f t="shared" si="20"/>
        <v>-7.3499999998603016E-3</v>
      </c>
      <c r="I131" s="1">
        <f>G131</f>
        <v>-7.3499999998603016E-3</v>
      </c>
      <c r="P131" s="1">
        <f t="shared" si="14"/>
        <v>-1.7792035993692736E-3</v>
      </c>
      <c r="Q131" s="35">
        <f t="shared" si="21"/>
        <v>30398.197999999997</v>
      </c>
      <c r="R131" s="1">
        <f t="shared" si="15"/>
        <v>3.1033772535723793E-5</v>
      </c>
      <c r="AA131" s="1" t="s">
        <v>72</v>
      </c>
      <c r="AB131" s="1">
        <v>15</v>
      </c>
      <c r="AD131" s="1" t="s">
        <v>1593</v>
      </c>
      <c r="AF131" s="1" t="s">
        <v>1594</v>
      </c>
    </row>
    <row r="132" spans="1:32" x14ac:dyDescent="0.2">
      <c r="A132" s="27" t="s">
        <v>106</v>
      </c>
      <c r="C132" s="1">
        <v>45436.267</v>
      </c>
      <c r="E132" s="1">
        <f t="shared" si="10"/>
        <v>-598.99616300283856</v>
      </c>
      <c r="F132" s="1">
        <f t="shared" si="12"/>
        <v>-599</v>
      </c>
      <c r="G132" s="1">
        <f t="shared" si="20"/>
        <v>4.6900000015739352E-3</v>
      </c>
      <c r="J132" s="1">
        <f>G132</f>
        <v>4.6900000015739352E-3</v>
      </c>
      <c r="P132" s="1">
        <f t="shared" si="14"/>
        <v>-1.6393145813781683E-3</v>
      </c>
      <c r="Q132" s="35">
        <f t="shared" si="21"/>
        <v>30417.767</v>
      </c>
      <c r="R132" s="1">
        <f t="shared" si="15"/>
        <v>4.0060223089970155E-5</v>
      </c>
      <c r="AA132" s="1" t="s">
        <v>72</v>
      </c>
      <c r="AB132" s="1">
        <v>4</v>
      </c>
      <c r="AD132" s="1" t="s">
        <v>1603</v>
      </c>
      <c r="AF132" s="1" t="s">
        <v>923</v>
      </c>
    </row>
    <row r="133" spans="1:32" x14ac:dyDescent="0.2">
      <c r="A133" s="27" t="s">
        <v>107</v>
      </c>
      <c r="C133" s="1">
        <v>45646.499000000003</v>
      </c>
      <c r="E133" s="1">
        <f t="shared" si="10"/>
        <v>-427.00051541752589</v>
      </c>
      <c r="F133" s="1">
        <f t="shared" si="12"/>
        <v>-427</v>
      </c>
      <c r="G133" s="1">
        <f t="shared" si="20"/>
        <v>-6.2999999499879777E-4</v>
      </c>
      <c r="J133" s="1">
        <f>G133</f>
        <v>-6.2999999499879777E-4</v>
      </c>
      <c r="P133" s="1">
        <f t="shared" si="14"/>
        <v>-1.2300463220061845E-4</v>
      </c>
      <c r="Q133" s="35">
        <f t="shared" si="21"/>
        <v>30627.999000000003</v>
      </c>
      <c r="R133" s="1">
        <f t="shared" si="15"/>
        <v>2.5704429789885744E-7</v>
      </c>
      <c r="AA133" s="1" t="s">
        <v>72</v>
      </c>
      <c r="AB133" s="1">
        <v>10</v>
      </c>
      <c r="AD133" s="1" t="s">
        <v>1608</v>
      </c>
      <c r="AF133" s="1" t="s">
        <v>923</v>
      </c>
    </row>
    <row r="134" spans="1:32" x14ac:dyDescent="0.2">
      <c r="A134" s="27" t="s">
        <v>108</v>
      </c>
      <c r="C134" s="1">
        <v>45711.281999999999</v>
      </c>
      <c r="E134" s="1">
        <f t="shared" si="10"/>
        <v>-374.0000490873839</v>
      </c>
      <c r="F134" s="1">
        <f t="shared" si="12"/>
        <v>-374</v>
      </c>
      <c r="G134" s="1">
        <f t="shared" si="20"/>
        <v>-5.999999848427251E-5</v>
      </c>
      <c r="J134" s="1">
        <f>G134</f>
        <v>-5.999999848427251E-5</v>
      </c>
      <c r="P134" s="1">
        <f t="shared" si="14"/>
        <v>3.4607741497030321E-4</v>
      </c>
      <c r="Q134" s="35">
        <f t="shared" si="21"/>
        <v>30692.781999999999</v>
      </c>
      <c r="R134" s="1">
        <f t="shared" si="15"/>
        <v>1.6489886571795843E-7</v>
      </c>
      <c r="AA134" s="1" t="s">
        <v>72</v>
      </c>
      <c r="AB134" s="1">
        <v>6</v>
      </c>
      <c r="AD134" s="1" t="s">
        <v>1591</v>
      </c>
      <c r="AF134" s="1" t="s">
        <v>923</v>
      </c>
    </row>
    <row r="135" spans="1:32" x14ac:dyDescent="0.2">
      <c r="A135" s="27" t="s">
        <v>75</v>
      </c>
      <c r="C135" s="1">
        <v>45762.618000000002</v>
      </c>
      <c r="E135" s="1">
        <f t="shared" si="10"/>
        <v>-332.0008835729048</v>
      </c>
      <c r="F135" s="1">
        <f t="shared" si="12"/>
        <v>-332</v>
      </c>
      <c r="G135" s="1">
        <f t="shared" si="20"/>
        <v>-1.079999994544778E-3</v>
      </c>
      <c r="I135" s="1">
        <f>G135</f>
        <v>-1.079999994544778E-3</v>
      </c>
      <c r="P135" s="1">
        <f t="shared" si="14"/>
        <v>7.173935804334773E-4</v>
      </c>
      <c r="Q135" s="35">
        <f t="shared" si="21"/>
        <v>30744.118000000002</v>
      </c>
      <c r="R135" s="1">
        <f t="shared" si="15"/>
        <v>3.2306236633731129E-6</v>
      </c>
      <c r="AA135" s="1" t="s">
        <v>72</v>
      </c>
      <c r="AB135" s="1">
        <v>14</v>
      </c>
      <c r="AD135" s="1" t="s">
        <v>1609</v>
      </c>
      <c r="AF135" s="1" t="s">
        <v>1594</v>
      </c>
    </row>
    <row r="136" spans="1:32" x14ac:dyDescent="0.2">
      <c r="A136" s="27" t="s">
        <v>75</v>
      </c>
      <c r="C136" s="1">
        <v>45762.625</v>
      </c>
      <c r="E136" s="1">
        <f t="shared" si="10"/>
        <v>-331.99515671147213</v>
      </c>
      <c r="F136" s="1">
        <f t="shared" si="12"/>
        <v>-332</v>
      </c>
      <c r="G136" s="1">
        <f t="shared" si="20"/>
        <v>5.9200000032433309E-3</v>
      </c>
      <c r="I136" s="1">
        <f>G136</f>
        <v>5.9200000032433309E-3</v>
      </c>
      <c r="P136" s="1">
        <f t="shared" si="14"/>
        <v>7.173935804334773E-4</v>
      </c>
      <c r="Q136" s="35">
        <f t="shared" si="21"/>
        <v>30744.125</v>
      </c>
      <c r="R136" s="1">
        <f t="shared" si="15"/>
        <v>2.7067113590662338E-5</v>
      </c>
      <c r="AA136" s="1" t="s">
        <v>72</v>
      </c>
      <c r="AB136" s="1">
        <v>15</v>
      </c>
      <c r="AD136" s="1" t="s">
        <v>1593</v>
      </c>
      <c r="AF136" s="1" t="s">
        <v>1594</v>
      </c>
    </row>
    <row r="137" spans="1:32" x14ac:dyDescent="0.2">
      <c r="A137" s="27" t="s">
        <v>109</v>
      </c>
      <c r="C137" s="1">
        <v>45766.279000000002</v>
      </c>
      <c r="E137" s="1">
        <f t="shared" si="10"/>
        <v>-329.00573504266282</v>
      </c>
      <c r="F137" s="1">
        <f t="shared" si="12"/>
        <v>-329</v>
      </c>
      <c r="G137" s="1">
        <f t="shared" si="20"/>
        <v>-7.0099999938975088E-3</v>
      </c>
      <c r="J137" s="1">
        <f t="shared" ref="J137:J143" si="22">G137</f>
        <v>-7.0099999938975088E-3</v>
      </c>
      <c r="P137" s="1">
        <f t="shared" si="14"/>
        <v>7.4388956130383443E-4</v>
      </c>
      <c r="Q137" s="35">
        <f t="shared" si="21"/>
        <v>30747.779000000002</v>
      </c>
      <c r="R137" s="1">
        <f t="shared" si="15"/>
        <v>6.0122803234260482E-5</v>
      </c>
      <c r="AA137" s="1" t="s">
        <v>72</v>
      </c>
      <c r="AB137" s="1">
        <v>9</v>
      </c>
      <c r="AD137" s="1" t="s">
        <v>1595</v>
      </c>
      <c r="AF137" s="1" t="s">
        <v>923</v>
      </c>
    </row>
    <row r="138" spans="1:32" x14ac:dyDescent="0.2">
      <c r="A138" s="27" t="s">
        <v>109</v>
      </c>
      <c r="C138" s="1">
        <v>45783.400999999998</v>
      </c>
      <c r="E138" s="1">
        <f t="shared" si="10"/>
        <v>-314.99783197388672</v>
      </c>
      <c r="F138" s="1">
        <f t="shared" si="12"/>
        <v>-315</v>
      </c>
      <c r="G138" s="1">
        <f t="shared" si="20"/>
        <v>2.6499999949010089E-3</v>
      </c>
      <c r="J138" s="1">
        <f t="shared" si="22"/>
        <v>2.6499999949010089E-3</v>
      </c>
      <c r="P138" s="1">
        <f t="shared" si="14"/>
        <v>8.6747704818350695E-4</v>
      </c>
      <c r="Q138" s="35">
        <f t="shared" si="21"/>
        <v>30764.900999999998</v>
      </c>
      <c r="R138" s="1">
        <f t="shared" si="15"/>
        <v>3.1773880555744466E-6</v>
      </c>
      <c r="AA138" s="1" t="s">
        <v>72</v>
      </c>
      <c r="AB138" s="1">
        <v>9</v>
      </c>
      <c r="AD138" s="1" t="s">
        <v>1608</v>
      </c>
      <c r="AF138" s="1" t="s">
        <v>923</v>
      </c>
    </row>
    <row r="139" spans="1:32" x14ac:dyDescent="0.2">
      <c r="A139" s="27" t="s">
        <v>109</v>
      </c>
      <c r="C139" s="1">
        <v>45783.402999999998</v>
      </c>
      <c r="E139" s="1">
        <f t="shared" si="10"/>
        <v>-314.9961957277622</v>
      </c>
      <c r="F139" s="1">
        <f t="shared" si="12"/>
        <v>-315</v>
      </c>
      <c r="G139" s="1">
        <f t="shared" si="20"/>
        <v>4.6499999953084625E-3</v>
      </c>
      <c r="J139" s="1">
        <f t="shared" si="22"/>
        <v>4.6499999953084625E-3</v>
      </c>
      <c r="P139" s="1">
        <f t="shared" si="14"/>
        <v>8.6747704818350695E-4</v>
      </c>
      <c r="Q139" s="35">
        <f t="shared" si="21"/>
        <v>30764.902999999998</v>
      </c>
      <c r="R139" s="1">
        <f t="shared" si="15"/>
        <v>1.4307479845526861E-5</v>
      </c>
      <c r="AA139" s="1" t="s">
        <v>72</v>
      </c>
      <c r="AB139" s="1">
        <v>6</v>
      </c>
      <c r="AD139" s="1" t="s">
        <v>1591</v>
      </c>
      <c r="AF139" s="1" t="s">
        <v>923</v>
      </c>
    </row>
    <row r="140" spans="1:32" x14ac:dyDescent="0.2">
      <c r="A140" s="27" t="s">
        <v>109</v>
      </c>
      <c r="C140" s="1">
        <v>45805.402999999998</v>
      </c>
      <c r="E140" s="1">
        <f t="shared" si="10"/>
        <v>-296.99748836220027</v>
      </c>
      <c r="F140" s="1">
        <f t="shared" si="12"/>
        <v>-297</v>
      </c>
      <c r="G140" s="1">
        <f t="shared" si="20"/>
        <v>3.0699999988428317E-3</v>
      </c>
      <c r="J140" s="1">
        <f t="shared" si="22"/>
        <v>3.0699999988428317E-3</v>
      </c>
      <c r="P140" s="1">
        <f t="shared" si="14"/>
        <v>1.0262096126974884E-3</v>
      </c>
      <c r="Q140" s="35">
        <f t="shared" si="21"/>
        <v>30786.902999999998</v>
      </c>
      <c r="R140" s="1">
        <f t="shared" si="15"/>
        <v>4.1770791425001316E-6</v>
      </c>
      <c r="AA140" s="1" t="s">
        <v>72</v>
      </c>
      <c r="AB140" s="1">
        <v>10</v>
      </c>
      <c r="AD140" s="1" t="s">
        <v>1595</v>
      </c>
      <c r="AF140" s="1" t="s">
        <v>923</v>
      </c>
    </row>
    <row r="141" spans="1:32" x14ac:dyDescent="0.2">
      <c r="A141" s="27" t="s">
        <v>109</v>
      </c>
      <c r="C141" s="1">
        <v>45805.406999999999</v>
      </c>
      <c r="E141" s="1">
        <f t="shared" si="10"/>
        <v>-296.99421586995135</v>
      </c>
      <c r="F141" s="1">
        <f t="shared" si="12"/>
        <v>-297</v>
      </c>
      <c r="G141" s="1">
        <f t="shared" si="20"/>
        <v>7.069999999657739E-3</v>
      </c>
      <c r="J141" s="1">
        <f t="shared" si="22"/>
        <v>7.069999999657739E-3</v>
      </c>
      <c r="P141" s="1">
        <f t="shared" si="14"/>
        <v>1.0262096126974884E-3</v>
      </c>
      <c r="Q141" s="35">
        <f t="shared" si="21"/>
        <v>30786.906999999999</v>
      </c>
      <c r="R141" s="1">
        <f t="shared" si="15"/>
        <v>3.6527402241513133E-5</v>
      </c>
      <c r="AA141" s="1" t="s">
        <v>72</v>
      </c>
      <c r="AB141" s="1">
        <v>9</v>
      </c>
      <c r="AD141" s="1" t="s">
        <v>1608</v>
      </c>
      <c r="AF141" s="1" t="s">
        <v>923</v>
      </c>
    </row>
    <row r="142" spans="1:32" x14ac:dyDescent="0.2">
      <c r="A142" s="27" t="s">
        <v>109</v>
      </c>
      <c r="C142" s="1">
        <v>45816.398999999998</v>
      </c>
      <c r="E142" s="1">
        <f t="shared" si="10"/>
        <v>-288.00140717166829</v>
      </c>
      <c r="F142" s="1">
        <f t="shared" si="12"/>
        <v>-288</v>
      </c>
      <c r="G142" s="1">
        <f t="shared" si="20"/>
        <v>-1.720000000204891E-3</v>
      </c>
      <c r="J142" s="1">
        <f t="shared" si="22"/>
        <v>-1.720000000204891E-3</v>
      </c>
      <c r="P142" s="1">
        <f t="shared" si="14"/>
        <v>1.1054964396012392E-3</v>
      </c>
      <c r="Q142" s="35">
        <f t="shared" si="21"/>
        <v>30797.898999999998</v>
      </c>
      <c r="R142" s="1">
        <f t="shared" si="15"/>
        <v>7.9834301313571165E-6</v>
      </c>
      <c r="AA142" s="1" t="s">
        <v>72</v>
      </c>
      <c r="AB142" s="1">
        <v>10</v>
      </c>
      <c r="AD142" s="1" t="s">
        <v>1595</v>
      </c>
      <c r="AF142" s="1" t="s">
        <v>923</v>
      </c>
    </row>
    <row r="143" spans="1:32" x14ac:dyDescent="0.2">
      <c r="A143" s="27" t="s">
        <v>110</v>
      </c>
      <c r="C143" s="1">
        <v>45816.402000000002</v>
      </c>
      <c r="E143" s="1">
        <f t="shared" si="10"/>
        <v>-287.99895280247858</v>
      </c>
      <c r="F143" s="1">
        <f t="shared" si="12"/>
        <v>-288</v>
      </c>
      <c r="G143" s="1">
        <f t="shared" si="20"/>
        <v>1.2800000040442683E-3</v>
      </c>
      <c r="J143" s="1">
        <f t="shared" si="22"/>
        <v>1.2800000040442683E-3</v>
      </c>
      <c r="P143" s="1">
        <f t="shared" si="14"/>
        <v>1.1054964396012392E-3</v>
      </c>
      <c r="Q143" s="35">
        <f t="shared" si="21"/>
        <v>30797.902000000002</v>
      </c>
      <c r="R143" s="1">
        <f t="shared" si="15"/>
        <v>3.0451494003322412E-8</v>
      </c>
      <c r="AA143" s="1" t="s">
        <v>72</v>
      </c>
      <c r="AB143" s="1">
        <v>12</v>
      </c>
      <c r="AD143" s="1" t="s">
        <v>1592</v>
      </c>
      <c r="AF143" s="1" t="s">
        <v>923</v>
      </c>
    </row>
    <row r="144" spans="1:32" x14ac:dyDescent="0.2">
      <c r="A144" s="27" t="s">
        <v>75</v>
      </c>
      <c r="C144" s="1">
        <v>45817.618000000002</v>
      </c>
      <c r="E144" s="1">
        <f t="shared" si="10"/>
        <v>-287.00411515899998</v>
      </c>
      <c r="F144" s="1">
        <f t="shared" si="12"/>
        <v>-287</v>
      </c>
      <c r="G144" s="1">
        <f t="shared" si="20"/>
        <v>-5.0300000002607703E-3</v>
      </c>
      <c r="I144" s="1">
        <f>G144</f>
        <v>-5.0300000002607703E-3</v>
      </c>
      <c r="P144" s="1">
        <f t="shared" si="14"/>
        <v>1.1143025482637586E-3</v>
      </c>
      <c r="Q144" s="35">
        <f t="shared" si="21"/>
        <v>30799.118000000002</v>
      </c>
      <c r="R144" s="1">
        <f t="shared" si="15"/>
        <v>3.7752453807805015E-5</v>
      </c>
      <c r="AA144" s="1" t="s">
        <v>72</v>
      </c>
      <c r="AB144" s="1">
        <v>8</v>
      </c>
      <c r="AD144" s="1" t="s">
        <v>1599</v>
      </c>
      <c r="AF144" s="1" t="s">
        <v>1594</v>
      </c>
    </row>
    <row r="145" spans="1:32" x14ac:dyDescent="0.2">
      <c r="A145" s="27" t="s">
        <v>110</v>
      </c>
      <c r="C145" s="1">
        <v>45817.637000000002</v>
      </c>
      <c r="E145" s="1">
        <f t="shared" si="10"/>
        <v>-286.98857082082043</v>
      </c>
      <c r="F145" s="1">
        <f t="shared" si="12"/>
        <v>-287</v>
      </c>
      <c r="G145" s="1">
        <f t="shared" si="20"/>
        <v>1.396999999997206E-2</v>
      </c>
      <c r="J145" s="1">
        <f>G145</f>
        <v>1.396999999997206E-2</v>
      </c>
      <c r="P145" s="1">
        <f t="shared" si="14"/>
        <v>1.1143025482637586E-3</v>
      </c>
      <c r="Q145" s="35">
        <f t="shared" si="21"/>
        <v>30799.137000000002</v>
      </c>
      <c r="R145" s="1">
        <f t="shared" si="15"/>
        <v>1.6526895696985933E-4</v>
      </c>
      <c r="AA145" s="1" t="s">
        <v>72</v>
      </c>
      <c r="AB145" s="1">
        <v>14</v>
      </c>
      <c r="AD145" s="1" t="s">
        <v>1613</v>
      </c>
      <c r="AF145" s="1" t="s">
        <v>923</v>
      </c>
    </row>
    <row r="146" spans="1:32" x14ac:dyDescent="0.2">
      <c r="A146" s="27" t="s">
        <v>75</v>
      </c>
      <c r="C146" s="1">
        <v>45839.627999999997</v>
      </c>
      <c r="E146" s="1">
        <f t="shared" si="10"/>
        <v>-268.99722656282165</v>
      </c>
      <c r="F146" s="1">
        <f t="shared" si="12"/>
        <v>-269</v>
      </c>
      <c r="G146" s="1">
        <f t="shared" si="20"/>
        <v>3.3899999980349094E-3</v>
      </c>
      <c r="I146" s="1">
        <f>G146</f>
        <v>3.3899999980349094E-3</v>
      </c>
      <c r="P146" s="1">
        <f t="shared" si="14"/>
        <v>1.2726822867496572E-3</v>
      </c>
      <c r="Q146" s="35">
        <f t="shared" si="21"/>
        <v>30821.127999999997</v>
      </c>
      <c r="R146" s="1">
        <f t="shared" si="15"/>
        <v>4.4830342905222185E-6</v>
      </c>
      <c r="AA146" s="1" t="s">
        <v>72</v>
      </c>
      <c r="AB146" s="1">
        <v>10</v>
      </c>
      <c r="AD146" s="1" t="s">
        <v>1609</v>
      </c>
      <c r="AF146" s="1" t="s">
        <v>1594</v>
      </c>
    </row>
    <row r="147" spans="1:32" x14ac:dyDescent="0.2">
      <c r="A147" s="27" t="s">
        <v>111</v>
      </c>
      <c r="C147" s="1">
        <v>45871.396000000001</v>
      </c>
      <c r="E147" s="1">
        <f t="shared" si="10"/>
        <v>-243.00709312694721</v>
      </c>
      <c r="F147" s="1">
        <f t="shared" si="12"/>
        <v>-243</v>
      </c>
      <c r="G147" s="1">
        <f t="shared" si="20"/>
        <v>-8.6699999956181273E-3</v>
      </c>
      <c r="J147" s="1">
        <f>G147</f>
        <v>-8.6699999956181273E-3</v>
      </c>
      <c r="P147" s="1">
        <f t="shared" si="14"/>
        <v>1.50096808589371E-3</v>
      </c>
      <c r="Q147" s="35">
        <f t="shared" si="21"/>
        <v>30852.896000000001</v>
      </c>
      <c r="R147" s="1">
        <f t="shared" si="15"/>
        <v>1.034485917151326E-4</v>
      </c>
      <c r="AA147" s="1" t="s">
        <v>72</v>
      </c>
      <c r="AB147" s="1">
        <v>9</v>
      </c>
      <c r="AD147" s="1" t="s">
        <v>1608</v>
      </c>
      <c r="AF147" s="1" t="s">
        <v>923</v>
      </c>
    </row>
    <row r="148" spans="1:32" x14ac:dyDescent="0.2">
      <c r="A148" s="27" t="s">
        <v>112</v>
      </c>
      <c r="C148" s="1">
        <v>46047.415999999997</v>
      </c>
      <c r="E148" s="1">
        <f t="shared" si="10"/>
        <v>-99.001071741212982</v>
      </c>
      <c r="F148" s="1">
        <f t="shared" si="12"/>
        <v>-99</v>
      </c>
      <c r="G148" s="1">
        <f t="shared" si="20"/>
        <v>-1.3099999996484257E-3</v>
      </c>
      <c r="J148" s="1">
        <f>G148</f>
        <v>-1.3099999996484257E-3</v>
      </c>
      <c r="P148" s="1">
        <f t="shared" si="14"/>
        <v>2.7505552502462179E-3</v>
      </c>
      <c r="Q148" s="35">
        <f t="shared" si="21"/>
        <v>31028.915999999997</v>
      </c>
      <c r="R148" s="1">
        <f t="shared" si="15"/>
        <v>1.6488108937446952E-5</v>
      </c>
      <c r="AA148" s="1" t="s">
        <v>72</v>
      </c>
      <c r="AB148" s="1">
        <v>7</v>
      </c>
      <c r="AD148" s="1" t="s">
        <v>1608</v>
      </c>
      <c r="AF148" s="1" t="s">
        <v>923</v>
      </c>
    </row>
    <row r="149" spans="1:32" x14ac:dyDescent="0.2">
      <c r="A149" s="27" t="s">
        <v>113</v>
      </c>
      <c r="C149" s="1">
        <v>46059.635999999999</v>
      </c>
      <c r="E149" s="1">
        <f t="shared" ref="E149:E212" si="23">+(C149-C$7)/C$8</f>
        <v>-89.003607922704447</v>
      </c>
      <c r="F149" s="1">
        <f t="shared" si="12"/>
        <v>-89</v>
      </c>
      <c r="G149" s="1">
        <f t="shared" si="20"/>
        <v>-4.4100000013713725E-3</v>
      </c>
      <c r="N149" s="1">
        <f>G149</f>
        <v>-4.4100000013713725E-3</v>
      </c>
      <c r="P149" s="1">
        <f t="shared" si="14"/>
        <v>2.8361408552526105E-3</v>
      </c>
      <c r="Q149" s="35">
        <f t="shared" si="21"/>
        <v>31041.135999999999</v>
      </c>
      <c r="R149" s="1">
        <f t="shared" si="15"/>
        <v>5.2506557314035357E-5</v>
      </c>
      <c r="AA149" s="1" t="s">
        <v>72</v>
      </c>
      <c r="AF149" s="1" t="s">
        <v>1614</v>
      </c>
    </row>
    <row r="150" spans="1:32" x14ac:dyDescent="0.2">
      <c r="A150" s="27" t="s">
        <v>114</v>
      </c>
      <c r="C150" s="1">
        <v>46118.322</v>
      </c>
      <c r="E150" s="1">
        <f t="shared" si="23"/>
        <v>-40.991237902004698</v>
      </c>
      <c r="F150" s="1">
        <f t="shared" ref="F150:F213" si="24">ROUND(2*E150,0)/2</f>
        <v>-41</v>
      </c>
      <c r="G150" s="1">
        <f t="shared" si="20"/>
        <v>1.0710000002291054E-2</v>
      </c>
      <c r="J150" s="1">
        <f>G150</f>
        <v>1.0710000002291054E-2</v>
      </c>
      <c r="P150" s="1">
        <f t="shared" si="14"/>
        <v>3.2442710623361015E-3</v>
      </c>
      <c r="Q150" s="35">
        <f t="shared" si="21"/>
        <v>31099.822</v>
      </c>
      <c r="R150" s="1">
        <f t="shared" si="15"/>
        <v>5.5737108604880892E-5</v>
      </c>
      <c r="AA150" s="1" t="s">
        <v>72</v>
      </c>
      <c r="AB150" s="1">
        <v>10</v>
      </c>
      <c r="AD150" s="1" t="s">
        <v>1615</v>
      </c>
      <c r="AF150" s="1" t="s">
        <v>923</v>
      </c>
    </row>
    <row r="151" spans="1:32" x14ac:dyDescent="0.2">
      <c r="A151" s="27" t="s">
        <v>75</v>
      </c>
      <c r="C151" s="1">
        <v>46120.754999999997</v>
      </c>
      <c r="E151" s="1">
        <f t="shared" si="23"/>
        <v>-39.0007444919882</v>
      </c>
      <c r="F151" s="1">
        <f t="shared" si="24"/>
        <v>-39</v>
      </c>
      <c r="G151" s="1">
        <f t="shared" si="20"/>
        <v>-9.1000000247731805E-4</v>
      </c>
      <c r="I151" s="1">
        <f>G151</f>
        <v>-9.1000000247731805E-4</v>
      </c>
      <c r="P151" s="1">
        <f t="shared" ref="P151:P214" si="25">+E$12*SIN(E$13*F151-E$11)</f>
        <v>3.2611746338313359E-3</v>
      </c>
      <c r="Q151" s="35">
        <f t="shared" si="21"/>
        <v>31102.254999999997</v>
      </c>
      <c r="R151" s="1">
        <f t="shared" ref="R151:R214" si="26">(P151-G151)^2</f>
        <v>1.7398697846584631E-5</v>
      </c>
      <c r="AA151" s="1" t="s">
        <v>72</v>
      </c>
      <c r="AB151" s="1">
        <v>14</v>
      </c>
      <c r="AD151" s="1" t="s">
        <v>1616</v>
      </c>
      <c r="AF151" s="1" t="s">
        <v>1594</v>
      </c>
    </row>
    <row r="152" spans="1:32" x14ac:dyDescent="0.2">
      <c r="A152" s="27" t="s">
        <v>75</v>
      </c>
      <c r="C152" s="1">
        <v>46125.648000000001</v>
      </c>
      <c r="E152" s="1">
        <f t="shared" si="23"/>
        <v>-34.997668349271812</v>
      </c>
      <c r="F152" s="1">
        <f t="shared" si="24"/>
        <v>-35</v>
      </c>
      <c r="G152" s="1">
        <f t="shared" si="20"/>
        <v>2.8500000044004992E-3</v>
      </c>
      <c r="I152" s="1">
        <f>G152</f>
        <v>2.8500000044004992E-3</v>
      </c>
      <c r="P152" s="1">
        <f t="shared" si="25"/>
        <v>3.294956134551324E-3</v>
      </c>
      <c r="Q152" s="35">
        <f t="shared" si="21"/>
        <v>31107.148000000001</v>
      </c>
      <c r="R152" s="1">
        <f t="shared" si="26"/>
        <v>1.9798595775879778E-7</v>
      </c>
      <c r="AA152" s="1" t="s">
        <v>72</v>
      </c>
      <c r="AB152" s="1">
        <v>12</v>
      </c>
      <c r="AD152" s="1" t="s">
        <v>1600</v>
      </c>
      <c r="AF152" s="1" t="s">
        <v>1594</v>
      </c>
    </row>
    <row r="153" spans="1:32" x14ac:dyDescent="0.2">
      <c r="A153" s="27" t="s">
        <v>115</v>
      </c>
      <c r="C153" s="1">
        <v>46168.425999999999</v>
      </c>
      <c r="D153" s="3" t="s">
        <v>116</v>
      </c>
      <c r="E153" s="1">
        <f t="shared" si="23"/>
        <v>0</v>
      </c>
      <c r="F153" s="1">
        <f t="shared" si="24"/>
        <v>0</v>
      </c>
      <c r="G153" s="1">
        <f t="shared" si="20"/>
        <v>0</v>
      </c>
      <c r="H153" s="1">
        <f>+G153</f>
        <v>0</v>
      </c>
      <c r="P153" s="1">
        <f t="shared" si="25"/>
        <v>3.5890344445603435E-3</v>
      </c>
      <c r="Q153" s="35">
        <f t="shared" si="21"/>
        <v>31149.925999999999</v>
      </c>
      <c r="R153" s="1">
        <f t="shared" si="26"/>
        <v>1.2881168244240573E-5</v>
      </c>
    </row>
    <row r="154" spans="1:32" x14ac:dyDescent="0.2">
      <c r="A154" s="27" t="s">
        <v>112</v>
      </c>
      <c r="C154" s="1">
        <v>46168.430999999997</v>
      </c>
      <c r="E154" s="1">
        <f t="shared" si="23"/>
        <v>4.0906153082120372E-3</v>
      </c>
      <c r="F154" s="1">
        <f t="shared" si="24"/>
        <v>0</v>
      </c>
      <c r="G154" s="1">
        <f t="shared" si="20"/>
        <v>4.9999999973806553E-3</v>
      </c>
      <c r="J154" s="1">
        <f>G154</f>
        <v>4.9999999973806553E-3</v>
      </c>
      <c r="P154" s="1">
        <f t="shared" si="25"/>
        <v>3.5890344445603435E-3</v>
      </c>
      <c r="Q154" s="35">
        <f t="shared" si="21"/>
        <v>31149.930999999997</v>
      </c>
      <c r="R154" s="1">
        <f t="shared" si="26"/>
        <v>1.9908237912455282E-6</v>
      </c>
      <c r="AA154" s="1" t="s">
        <v>72</v>
      </c>
      <c r="AB154" s="1">
        <v>9</v>
      </c>
      <c r="AD154" s="1" t="s">
        <v>1592</v>
      </c>
      <c r="AF154" s="1" t="s">
        <v>923</v>
      </c>
    </row>
    <row r="155" spans="1:32" x14ac:dyDescent="0.2">
      <c r="A155" s="27" t="s">
        <v>114</v>
      </c>
      <c r="C155" s="1">
        <v>46201.411999999997</v>
      </c>
      <c r="E155" s="1">
        <f t="shared" si="23"/>
        <v>26.986607325471564</v>
      </c>
      <c r="F155" s="1">
        <f t="shared" si="24"/>
        <v>27</v>
      </c>
      <c r="G155" s="1">
        <f t="shared" si="20"/>
        <v>-1.6370000004826579E-2</v>
      </c>
      <c r="J155" s="1">
        <f>G155</f>
        <v>-1.6370000004826579E-2</v>
      </c>
      <c r="P155" s="1">
        <f t="shared" si="25"/>
        <v>3.8139422052335327E-3</v>
      </c>
      <c r="Q155" s="35">
        <f t="shared" si="21"/>
        <v>31182.911999999997</v>
      </c>
      <c r="R155" s="1">
        <f t="shared" si="26"/>
        <v>4.0739152313904625E-4</v>
      </c>
      <c r="AA155" s="1" t="s">
        <v>72</v>
      </c>
      <c r="AB155" s="1">
        <v>9</v>
      </c>
      <c r="AD155" s="1" t="s">
        <v>1595</v>
      </c>
      <c r="AF155" s="1" t="s">
        <v>923</v>
      </c>
    </row>
    <row r="156" spans="1:32" x14ac:dyDescent="0.2">
      <c r="A156" s="27" t="s">
        <v>75</v>
      </c>
      <c r="C156" s="1">
        <v>46494.788</v>
      </c>
      <c r="E156" s="1">
        <f t="shared" si="23"/>
        <v>267.00427878361546</v>
      </c>
      <c r="F156" s="1">
        <f t="shared" si="24"/>
        <v>267</v>
      </c>
      <c r="G156" s="1">
        <f t="shared" ref="G156:G187" si="27">+C156-(C$7+F156*C$8)</f>
        <v>5.230000002484303E-3</v>
      </c>
      <c r="I156" s="1">
        <f>G156</f>
        <v>5.230000002484303E-3</v>
      </c>
      <c r="P156" s="1">
        <f t="shared" si="25"/>
        <v>5.721094064399304E-3</v>
      </c>
      <c r="Q156" s="35">
        <f t="shared" ref="Q156:Q187" si="28">C156-15018.5</f>
        <v>31476.288</v>
      </c>
      <c r="R156" s="1">
        <f t="shared" si="26"/>
        <v>2.4117337764817481E-7</v>
      </c>
      <c r="AA156" s="1" t="s">
        <v>72</v>
      </c>
      <c r="AB156" s="1">
        <v>20</v>
      </c>
      <c r="AD156" s="1" t="s">
        <v>1616</v>
      </c>
      <c r="AF156" s="1" t="s">
        <v>1594</v>
      </c>
    </row>
    <row r="157" spans="1:32" x14ac:dyDescent="0.2">
      <c r="A157" s="27" t="s">
        <v>117</v>
      </c>
      <c r="C157" s="1">
        <v>46553.451999999997</v>
      </c>
      <c r="E157" s="1">
        <f t="shared" si="23"/>
        <v>314.99865009694594</v>
      </c>
      <c r="F157" s="1">
        <f t="shared" si="24"/>
        <v>315</v>
      </c>
      <c r="G157" s="1">
        <f t="shared" si="27"/>
        <v>-1.6499999983352609E-3</v>
      </c>
      <c r="N157" s="1">
        <f>G157</f>
        <v>-1.6499999983352609E-3</v>
      </c>
      <c r="P157" s="1">
        <f t="shared" si="25"/>
        <v>6.0789054956931496E-3</v>
      </c>
      <c r="Q157" s="35">
        <f t="shared" si="28"/>
        <v>31534.951999999997</v>
      </c>
      <c r="R157" s="1">
        <f t="shared" si="26"/>
        <v>5.9735980135622549E-5</v>
      </c>
      <c r="AA157" s="1" t="s">
        <v>72</v>
      </c>
      <c r="AF157" s="1" t="s">
        <v>1614</v>
      </c>
    </row>
    <row r="158" spans="1:32" x14ac:dyDescent="0.2">
      <c r="A158" s="27" t="s">
        <v>117</v>
      </c>
      <c r="C158" s="1">
        <v>46553.457999999999</v>
      </c>
      <c r="E158" s="1">
        <f t="shared" si="23"/>
        <v>315.00355883531938</v>
      </c>
      <c r="F158" s="1">
        <f t="shared" si="24"/>
        <v>315</v>
      </c>
      <c r="G158" s="1">
        <f t="shared" si="27"/>
        <v>4.3500000028871E-3</v>
      </c>
      <c r="N158" s="1">
        <f>G158</f>
        <v>4.3500000028871E-3</v>
      </c>
      <c r="P158" s="1">
        <f t="shared" si="25"/>
        <v>6.0789054956931496E-3</v>
      </c>
      <c r="Q158" s="35">
        <f t="shared" si="28"/>
        <v>31534.957999999999</v>
      </c>
      <c r="R158" s="1">
        <f t="shared" si="26"/>
        <v>2.9891142030549295E-6</v>
      </c>
      <c r="AA158" s="1" t="s">
        <v>72</v>
      </c>
      <c r="AF158" s="1" t="s">
        <v>1614</v>
      </c>
    </row>
    <row r="159" spans="1:32" x14ac:dyDescent="0.2">
      <c r="A159" s="27" t="s">
        <v>117</v>
      </c>
      <c r="C159" s="1">
        <v>46553.459000000003</v>
      </c>
      <c r="E159" s="1">
        <f t="shared" si="23"/>
        <v>315.00437695838463</v>
      </c>
      <c r="F159" s="1">
        <f t="shared" si="24"/>
        <v>315</v>
      </c>
      <c r="G159" s="1">
        <f t="shared" si="27"/>
        <v>5.3500000067288056E-3</v>
      </c>
      <c r="N159" s="1">
        <f>G159</f>
        <v>5.3500000067288056E-3</v>
      </c>
      <c r="P159" s="1">
        <f t="shared" si="25"/>
        <v>6.0789054956931496E-3</v>
      </c>
      <c r="Q159" s="35">
        <f t="shared" si="28"/>
        <v>31534.959000000003</v>
      </c>
      <c r="R159" s="1">
        <f t="shared" si="26"/>
        <v>5.3130321184234949E-7</v>
      </c>
      <c r="AA159" s="1" t="s">
        <v>72</v>
      </c>
      <c r="AF159" s="1" t="s">
        <v>1614</v>
      </c>
    </row>
    <row r="160" spans="1:32" x14ac:dyDescent="0.2">
      <c r="A160" s="27" t="s">
        <v>117</v>
      </c>
      <c r="C160" s="1">
        <v>46553.46</v>
      </c>
      <c r="E160" s="1">
        <f t="shared" si="23"/>
        <v>315.00519508144384</v>
      </c>
      <c r="F160" s="1">
        <f t="shared" si="24"/>
        <v>315</v>
      </c>
      <c r="G160" s="1">
        <f t="shared" si="27"/>
        <v>6.3500000032945536E-3</v>
      </c>
      <c r="N160" s="1">
        <f>G160</f>
        <v>6.3500000032945536E-3</v>
      </c>
      <c r="P160" s="1">
        <f t="shared" si="25"/>
        <v>6.0789054956931496E-3</v>
      </c>
      <c r="Q160" s="35">
        <f t="shared" si="28"/>
        <v>31534.959999999999</v>
      </c>
      <c r="R160" s="1">
        <f t="shared" si="26"/>
        <v>7.349223205164769E-8</v>
      </c>
      <c r="AA160" s="1" t="s">
        <v>72</v>
      </c>
      <c r="AF160" s="1" t="s">
        <v>1614</v>
      </c>
    </row>
    <row r="161" spans="1:32" x14ac:dyDescent="0.2">
      <c r="A161" s="27" t="s">
        <v>75</v>
      </c>
      <c r="C161" s="1">
        <v>46560.79</v>
      </c>
      <c r="E161" s="1">
        <f t="shared" si="23"/>
        <v>321.00203712642571</v>
      </c>
      <c r="F161" s="1">
        <f t="shared" si="24"/>
        <v>321</v>
      </c>
      <c r="G161" s="1">
        <f t="shared" si="27"/>
        <v>2.4899999989429489E-3</v>
      </c>
      <c r="I161" s="1">
        <f>G161</f>
        <v>2.4899999989429489E-3</v>
      </c>
      <c r="P161" s="1">
        <f t="shared" si="25"/>
        <v>6.1229987578897945E-3</v>
      </c>
      <c r="Q161" s="35">
        <f t="shared" si="28"/>
        <v>31542.29</v>
      </c>
      <c r="R161" s="1">
        <f t="shared" si="26"/>
        <v>1.319867998250932E-5</v>
      </c>
      <c r="AA161" s="1" t="s">
        <v>72</v>
      </c>
      <c r="AB161" s="1">
        <v>16</v>
      </c>
      <c r="AD161" s="1" t="s">
        <v>1593</v>
      </c>
      <c r="AF161" s="1" t="s">
        <v>1594</v>
      </c>
    </row>
    <row r="162" spans="1:32" x14ac:dyDescent="0.2">
      <c r="A162" s="27" t="s">
        <v>118</v>
      </c>
      <c r="C162" s="1">
        <v>46807.701000000001</v>
      </c>
      <c r="E162" s="1">
        <f t="shared" si="23"/>
        <v>523.00562050543761</v>
      </c>
      <c r="F162" s="1">
        <f t="shared" si="24"/>
        <v>523</v>
      </c>
      <c r="G162" s="1">
        <f t="shared" si="27"/>
        <v>6.8700000047101639E-3</v>
      </c>
      <c r="J162" s="1">
        <f>G162</f>
        <v>6.8700000047101639E-3</v>
      </c>
      <c r="P162" s="1">
        <f t="shared" si="25"/>
        <v>7.5169356893588371E-3</v>
      </c>
      <c r="Q162" s="35">
        <f t="shared" si="28"/>
        <v>31789.201000000001</v>
      </c>
      <c r="R162" s="1">
        <f t="shared" si="26"/>
        <v>4.1852578007184758E-7</v>
      </c>
      <c r="AA162" s="1" t="s">
        <v>72</v>
      </c>
      <c r="AB162" s="1">
        <v>7</v>
      </c>
      <c r="AD162" s="1" t="s">
        <v>1591</v>
      </c>
      <c r="AF162" s="1" t="s">
        <v>923</v>
      </c>
    </row>
    <row r="163" spans="1:32" x14ac:dyDescent="0.2">
      <c r="A163" s="27" t="s">
        <v>75</v>
      </c>
      <c r="C163" s="1">
        <v>46868.805999999997</v>
      </c>
      <c r="E163" s="1">
        <f t="shared" si="23"/>
        <v>572.99703021328253</v>
      </c>
      <c r="F163" s="1">
        <f t="shared" si="24"/>
        <v>573</v>
      </c>
      <c r="G163" s="1">
        <f t="shared" si="27"/>
        <v>-3.629999999247957E-3</v>
      </c>
      <c r="I163" s="1">
        <f>G163</f>
        <v>-3.629999999247957E-3</v>
      </c>
      <c r="P163" s="1">
        <f t="shared" si="25"/>
        <v>7.8323904479197601E-3</v>
      </c>
      <c r="Q163" s="35">
        <f t="shared" si="28"/>
        <v>31850.305999999997</v>
      </c>
      <c r="R163" s="1">
        <f t="shared" si="26"/>
        <v>1.3138639476332174E-4</v>
      </c>
      <c r="AA163" s="1" t="s">
        <v>72</v>
      </c>
      <c r="AB163" s="1">
        <v>10</v>
      </c>
      <c r="AD163" s="1" t="s">
        <v>1617</v>
      </c>
      <c r="AF163" s="1" t="s">
        <v>1594</v>
      </c>
    </row>
    <row r="164" spans="1:32" x14ac:dyDescent="0.2">
      <c r="A164" s="27" t="s">
        <v>75</v>
      </c>
      <c r="C164" s="1">
        <v>46879.817999999999</v>
      </c>
      <c r="E164" s="1">
        <f t="shared" si="23"/>
        <v>582.00620137281032</v>
      </c>
      <c r="F164" s="1">
        <f t="shared" si="24"/>
        <v>582</v>
      </c>
      <c r="G164" s="1">
        <f t="shared" si="27"/>
        <v>7.5799999976879917E-3</v>
      </c>
      <c r="I164" s="1">
        <f>G164</f>
        <v>7.5799999976879917E-3</v>
      </c>
      <c r="P164" s="1">
        <f t="shared" si="25"/>
        <v>7.887826910420349E-3</v>
      </c>
      <c r="Q164" s="35">
        <f t="shared" si="28"/>
        <v>31861.317999999999</v>
      </c>
      <c r="R164" s="1">
        <f t="shared" si="26"/>
        <v>9.4757408202334337E-8</v>
      </c>
      <c r="AA164" s="1" t="s">
        <v>72</v>
      </c>
      <c r="AB164" s="1">
        <v>13</v>
      </c>
      <c r="AD164" s="1" t="s">
        <v>1616</v>
      </c>
      <c r="AF164" s="1" t="s">
        <v>1594</v>
      </c>
    </row>
    <row r="165" spans="1:32" x14ac:dyDescent="0.2">
      <c r="A165" s="27" t="s">
        <v>75</v>
      </c>
      <c r="C165" s="1">
        <v>46895.705999999998</v>
      </c>
      <c r="E165" s="1">
        <f t="shared" si="23"/>
        <v>595.00454058299351</v>
      </c>
      <c r="F165" s="1">
        <f t="shared" si="24"/>
        <v>595</v>
      </c>
      <c r="G165" s="1">
        <f t="shared" si="27"/>
        <v>5.5500000016763806E-3</v>
      </c>
      <c r="I165" s="1">
        <f>G165</f>
        <v>5.5500000016763806E-3</v>
      </c>
      <c r="P165" s="1">
        <f t="shared" si="25"/>
        <v>7.9671632293548244E-3</v>
      </c>
      <c r="Q165" s="35">
        <f t="shared" si="28"/>
        <v>31877.205999999998</v>
      </c>
      <c r="R165" s="1">
        <f t="shared" si="26"/>
        <v>5.8426780692408724E-6</v>
      </c>
      <c r="AA165" s="1" t="s">
        <v>72</v>
      </c>
      <c r="AB165" s="1">
        <v>12</v>
      </c>
      <c r="AD165" s="1" t="s">
        <v>1617</v>
      </c>
      <c r="AF165" s="1" t="s">
        <v>1594</v>
      </c>
    </row>
    <row r="166" spans="1:32" x14ac:dyDescent="0.2">
      <c r="A166" s="27" t="s">
        <v>119</v>
      </c>
      <c r="C166" s="1">
        <v>46910.374000000003</v>
      </c>
      <c r="E166" s="1">
        <f t="shared" si="23"/>
        <v>607.00476965745509</v>
      </c>
      <c r="F166" s="1">
        <f t="shared" si="24"/>
        <v>607</v>
      </c>
      <c r="G166" s="1">
        <f t="shared" si="27"/>
        <v>5.8300000018789433E-3</v>
      </c>
      <c r="N166" s="1">
        <f>G166</f>
        <v>5.8300000018789433E-3</v>
      </c>
      <c r="P166" s="1">
        <f t="shared" si="25"/>
        <v>8.0396152474620335E-3</v>
      </c>
      <c r="Q166" s="35">
        <f t="shared" si="28"/>
        <v>31891.874000000003</v>
      </c>
      <c r="R166" s="1">
        <f t="shared" si="26"/>
        <v>4.8823995335132197E-6</v>
      </c>
      <c r="AA166" s="1" t="s">
        <v>72</v>
      </c>
      <c r="AF166" s="1" t="s">
        <v>1614</v>
      </c>
    </row>
    <row r="167" spans="1:32" x14ac:dyDescent="0.2">
      <c r="A167" s="27" t="s">
        <v>119</v>
      </c>
      <c r="C167" s="1">
        <v>46910.383999999998</v>
      </c>
      <c r="E167" s="1">
        <f t="shared" si="23"/>
        <v>607.01295088807149</v>
      </c>
      <c r="F167" s="1">
        <f t="shared" si="24"/>
        <v>607</v>
      </c>
      <c r="G167" s="1">
        <f t="shared" si="27"/>
        <v>1.5829999996640254E-2</v>
      </c>
      <c r="N167" s="1">
        <f>G167</f>
        <v>1.5829999996640254E-2</v>
      </c>
      <c r="P167" s="1">
        <f t="shared" si="25"/>
        <v>8.0396152474620335E-3</v>
      </c>
      <c r="Q167" s="35">
        <f t="shared" si="28"/>
        <v>31891.883999999998</v>
      </c>
      <c r="R167" s="1">
        <f t="shared" si="26"/>
        <v>6.0690094540228602E-5</v>
      </c>
      <c r="AA167" s="1" t="s">
        <v>72</v>
      </c>
      <c r="AF167" s="1" t="s">
        <v>1614</v>
      </c>
    </row>
    <row r="168" spans="1:32" x14ac:dyDescent="0.2">
      <c r="A168" s="27" t="s">
        <v>75</v>
      </c>
      <c r="C168" s="1">
        <v>46911.595000000001</v>
      </c>
      <c r="E168" s="1">
        <f t="shared" si="23"/>
        <v>608.00369791624189</v>
      </c>
      <c r="F168" s="1">
        <f t="shared" si="24"/>
        <v>608</v>
      </c>
      <c r="G168" s="1">
        <f t="shared" si="27"/>
        <v>4.5200000022305176E-3</v>
      </c>
      <c r="I168" s="1">
        <f>G168</f>
        <v>4.5200000022305176E-3</v>
      </c>
      <c r="P168" s="1">
        <f t="shared" si="25"/>
        <v>8.0456188272764809E-3</v>
      </c>
      <c r="Q168" s="35">
        <f t="shared" si="28"/>
        <v>31893.095000000001</v>
      </c>
      <c r="R168" s="1">
        <f t="shared" si="26"/>
        <v>1.2429988099518479E-5</v>
      </c>
      <c r="AA168" s="1" t="s">
        <v>72</v>
      </c>
      <c r="AB168" s="1">
        <v>6</v>
      </c>
      <c r="AD168" s="1" t="s">
        <v>1599</v>
      </c>
      <c r="AF168" s="1" t="s">
        <v>1594</v>
      </c>
    </row>
    <row r="169" spans="1:32" x14ac:dyDescent="0.2">
      <c r="A169" s="27" t="s">
        <v>119</v>
      </c>
      <c r="C169" s="1">
        <v>46916.485999999997</v>
      </c>
      <c r="E169" s="1">
        <f t="shared" si="23"/>
        <v>612.00513781282791</v>
      </c>
      <c r="F169" s="1">
        <f t="shared" si="24"/>
        <v>612</v>
      </c>
      <c r="G169" s="1">
        <f t="shared" si="27"/>
        <v>6.2799999941489659E-3</v>
      </c>
      <c r="N169" s="1">
        <f>G169</f>
        <v>6.2799999941489659E-3</v>
      </c>
      <c r="P169" s="1">
        <f t="shared" si="25"/>
        <v>8.0695804799819307E-3</v>
      </c>
      <c r="Q169" s="35">
        <f t="shared" si="28"/>
        <v>31897.985999999997</v>
      </c>
      <c r="R169" s="1">
        <f t="shared" si="26"/>
        <v>3.2025983152741502E-6</v>
      </c>
      <c r="AA169" s="1" t="s">
        <v>72</v>
      </c>
      <c r="AF169" s="1" t="s">
        <v>1614</v>
      </c>
    </row>
    <row r="170" spans="1:32" x14ac:dyDescent="0.2">
      <c r="A170" s="27" t="s">
        <v>120</v>
      </c>
      <c r="C170" s="1">
        <v>47169.506999999998</v>
      </c>
      <c r="E170" s="1">
        <f t="shared" si="23"/>
        <v>819.00745310109403</v>
      </c>
      <c r="F170" s="1">
        <f t="shared" si="24"/>
        <v>819</v>
      </c>
      <c r="G170" s="1">
        <f t="shared" si="27"/>
        <v>9.1099999990547076E-3</v>
      </c>
      <c r="J170" s="1">
        <f>G170</f>
        <v>9.1099999990547076E-3</v>
      </c>
      <c r="P170" s="1">
        <f t="shared" si="25"/>
        <v>9.1888153222161335E-3</v>
      </c>
      <c r="Q170" s="35">
        <f t="shared" si="28"/>
        <v>32151.006999999998</v>
      </c>
      <c r="R170" s="1">
        <f t="shared" si="26"/>
        <v>6.2118551650399946E-9</v>
      </c>
      <c r="AA170" s="1" t="s">
        <v>72</v>
      </c>
      <c r="AB170" s="1">
        <v>5</v>
      </c>
      <c r="AD170" s="1" t="s">
        <v>1591</v>
      </c>
      <c r="AF170" s="1" t="s">
        <v>923</v>
      </c>
    </row>
    <row r="171" spans="1:32" x14ac:dyDescent="0.2">
      <c r="A171" s="27" t="s">
        <v>75</v>
      </c>
      <c r="C171" s="1">
        <v>47170.726999999999</v>
      </c>
      <c r="E171" s="1">
        <f t="shared" si="23"/>
        <v>820.00556323682167</v>
      </c>
      <c r="F171" s="1">
        <f t="shared" si="24"/>
        <v>820</v>
      </c>
      <c r="G171" s="1">
        <f t="shared" si="27"/>
        <v>6.8000000028405339E-3</v>
      </c>
      <c r="I171" s="1">
        <f>G171</f>
        <v>6.8000000028405339E-3</v>
      </c>
      <c r="P171" s="1">
        <f t="shared" si="25"/>
        <v>9.1936210434276789E-3</v>
      </c>
      <c r="Q171" s="35">
        <f t="shared" si="28"/>
        <v>32152.226999999999</v>
      </c>
      <c r="R171" s="1">
        <f t="shared" si="26"/>
        <v>5.7294216859414868E-6</v>
      </c>
      <c r="AA171" s="1" t="s">
        <v>72</v>
      </c>
      <c r="AB171" s="1">
        <v>16</v>
      </c>
      <c r="AD171" s="1" t="s">
        <v>1593</v>
      </c>
      <c r="AF171" s="1" t="s">
        <v>1594</v>
      </c>
    </row>
    <row r="172" spans="1:32" x14ac:dyDescent="0.2">
      <c r="A172" s="27" t="s">
        <v>75</v>
      </c>
      <c r="C172" s="1">
        <v>47197.616999999998</v>
      </c>
      <c r="E172" s="1">
        <f t="shared" si="23"/>
        <v>842.00489237591023</v>
      </c>
      <c r="F172" s="1">
        <f t="shared" si="24"/>
        <v>842</v>
      </c>
      <c r="G172" s="1">
        <f t="shared" si="27"/>
        <v>5.9800000017276034E-3</v>
      </c>
      <c r="I172" s="1">
        <f>G172</f>
        <v>5.9800000017276034E-3</v>
      </c>
      <c r="P172" s="1">
        <f t="shared" si="25"/>
        <v>9.2978199301349818E-3</v>
      </c>
      <c r="Q172" s="35">
        <f t="shared" si="28"/>
        <v>32179.116999999998</v>
      </c>
      <c r="R172" s="1">
        <f t="shared" si="26"/>
        <v>1.1007929077337142E-5</v>
      </c>
      <c r="AA172" s="1" t="s">
        <v>72</v>
      </c>
      <c r="AB172" s="1">
        <v>13</v>
      </c>
      <c r="AD172" s="1" t="s">
        <v>1600</v>
      </c>
      <c r="AF172" s="1" t="s">
        <v>1594</v>
      </c>
    </row>
    <row r="173" spans="1:32" x14ac:dyDescent="0.2">
      <c r="A173" s="27" t="s">
        <v>75</v>
      </c>
      <c r="C173" s="1">
        <v>47197.624000000003</v>
      </c>
      <c r="E173" s="1">
        <f t="shared" si="23"/>
        <v>842.01061923734892</v>
      </c>
      <c r="F173" s="1">
        <f t="shared" si="24"/>
        <v>842</v>
      </c>
      <c r="G173" s="1">
        <f t="shared" si="27"/>
        <v>1.298000000679167E-2</v>
      </c>
      <c r="I173" s="1">
        <f>G173</f>
        <v>1.298000000679167E-2</v>
      </c>
      <c r="P173" s="1">
        <f t="shared" si="25"/>
        <v>9.2978199301349818E-3</v>
      </c>
      <c r="Q173" s="35">
        <f t="shared" si="28"/>
        <v>32179.124000000003</v>
      </c>
      <c r="R173" s="1">
        <f t="shared" si="26"/>
        <v>1.3558450116927454E-5</v>
      </c>
      <c r="AA173" s="1" t="s">
        <v>72</v>
      </c>
      <c r="AB173" s="1">
        <v>13</v>
      </c>
      <c r="AD173" s="1" t="s">
        <v>1593</v>
      </c>
      <c r="AF173" s="1" t="s">
        <v>1594</v>
      </c>
    </row>
    <row r="174" spans="1:32" x14ac:dyDescent="0.2">
      <c r="A174" s="27" t="s">
        <v>75</v>
      </c>
      <c r="C174" s="1">
        <v>47203.724000000002</v>
      </c>
      <c r="E174" s="1">
        <f t="shared" si="23"/>
        <v>847.00116991598077</v>
      </c>
      <c r="F174" s="1">
        <f t="shared" si="24"/>
        <v>847</v>
      </c>
      <c r="G174" s="1">
        <f t="shared" si="27"/>
        <v>1.4300000038929284E-3</v>
      </c>
      <c r="I174" s="1">
        <f>G174</f>
        <v>1.4300000038929284E-3</v>
      </c>
      <c r="P174" s="1">
        <f t="shared" si="25"/>
        <v>9.3210921501586056E-3</v>
      </c>
      <c r="Q174" s="35">
        <f t="shared" si="28"/>
        <v>32185.224000000002</v>
      </c>
      <c r="R174" s="1">
        <f t="shared" si="26"/>
        <v>6.2269335260855857E-5</v>
      </c>
      <c r="AA174" s="1" t="s">
        <v>72</v>
      </c>
      <c r="AB174" s="1">
        <v>12</v>
      </c>
      <c r="AD174" s="1" t="s">
        <v>1616</v>
      </c>
      <c r="AF174" s="1" t="s">
        <v>1594</v>
      </c>
    </row>
    <row r="175" spans="1:32" x14ac:dyDescent="0.2">
      <c r="A175" s="27" t="s">
        <v>121</v>
      </c>
      <c r="C175" s="1">
        <v>47235.498</v>
      </c>
      <c r="E175" s="1">
        <f t="shared" si="23"/>
        <v>872.99621209022268</v>
      </c>
      <c r="F175" s="1">
        <f t="shared" si="24"/>
        <v>873</v>
      </c>
      <c r="G175" s="1">
        <f t="shared" si="27"/>
        <v>-4.6300000030896626E-3</v>
      </c>
      <c r="J175" s="1">
        <f>G175</f>
        <v>-4.6300000030896626E-3</v>
      </c>
      <c r="P175" s="1">
        <f t="shared" si="25"/>
        <v>9.4396421050441243E-3</v>
      </c>
      <c r="Q175" s="35">
        <f t="shared" si="28"/>
        <v>32216.998</v>
      </c>
      <c r="R175" s="1">
        <f t="shared" si="26"/>
        <v>1.9795482905097134E-4</v>
      </c>
      <c r="AA175" s="1" t="s">
        <v>72</v>
      </c>
      <c r="AB175" s="1">
        <v>11</v>
      </c>
      <c r="AD175" s="1" t="s">
        <v>1592</v>
      </c>
      <c r="AF175" s="1" t="s">
        <v>923</v>
      </c>
    </row>
    <row r="176" spans="1:32" x14ac:dyDescent="0.2">
      <c r="A176" s="27" t="s">
        <v>121</v>
      </c>
      <c r="C176" s="1">
        <v>47262.411</v>
      </c>
      <c r="E176" s="1">
        <f t="shared" si="23"/>
        <v>895.01435805973983</v>
      </c>
      <c r="F176" s="1">
        <f t="shared" si="24"/>
        <v>895</v>
      </c>
      <c r="G176" s="1">
        <f t="shared" si="27"/>
        <v>1.7549999996845145E-2</v>
      </c>
      <c r="J176" s="1">
        <f>G176</f>
        <v>1.7549999996845145E-2</v>
      </c>
      <c r="P176" s="1">
        <f t="shared" si="25"/>
        <v>9.5366955940264023E-3</v>
      </c>
      <c r="Q176" s="35">
        <f t="shared" si="28"/>
        <v>32243.911</v>
      </c>
      <c r="R176" s="1">
        <f t="shared" si="26"/>
        <v>6.4213047452234243E-5</v>
      </c>
      <c r="AA176" s="1" t="s">
        <v>72</v>
      </c>
      <c r="AB176" s="1">
        <v>5</v>
      </c>
      <c r="AD176" s="1" t="s">
        <v>1607</v>
      </c>
      <c r="AF176" s="1" t="s">
        <v>923</v>
      </c>
    </row>
    <row r="177" spans="1:32" x14ac:dyDescent="0.2">
      <c r="A177" s="27" t="s">
        <v>121</v>
      </c>
      <c r="C177" s="1">
        <v>47273.402000000002</v>
      </c>
      <c r="E177" s="1">
        <f t="shared" si="23"/>
        <v>904.00634863496362</v>
      </c>
      <c r="F177" s="1">
        <f t="shared" si="24"/>
        <v>904</v>
      </c>
      <c r="G177" s="1">
        <f t="shared" si="27"/>
        <v>7.7600000004167669E-3</v>
      </c>
      <c r="J177" s="1">
        <f>G177</f>
        <v>7.7600000004167669E-3</v>
      </c>
      <c r="P177" s="1">
        <f t="shared" si="25"/>
        <v>9.5755308187670078E-3</v>
      </c>
      <c r="Q177" s="35">
        <f t="shared" si="28"/>
        <v>32254.902000000002</v>
      </c>
      <c r="R177" s="1">
        <f t="shared" si="26"/>
        <v>3.2961521523794957E-6</v>
      </c>
      <c r="AA177" s="1" t="s">
        <v>72</v>
      </c>
      <c r="AB177" s="1">
        <v>8</v>
      </c>
      <c r="AD177" s="1" t="s">
        <v>1592</v>
      </c>
      <c r="AF177" s="1" t="s">
        <v>923</v>
      </c>
    </row>
    <row r="178" spans="1:32" x14ac:dyDescent="0.2">
      <c r="A178" s="27" t="s">
        <v>119</v>
      </c>
      <c r="C178" s="1">
        <v>47295.411</v>
      </c>
      <c r="E178" s="1">
        <f t="shared" si="23"/>
        <v>922.01241910808267</v>
      </c>
      <c r="F178" s="1">
        <f t="shared" si="24"/>
        <v>922</v>
      </c>
      <c r="G178" s="1">
        <f t="shared" si="27"/>
        <v>1.5180000002146699E-2</v>
      </c>
      <c r="N178" s="1">
        <f>G178</f>
        <v>1.5180000002146699E-2</v>
      </c>
      <c r="P178" s="1">
        <f t="shared" si="25"/>
        <v>9.6516772217536718E-3</v>
      </c>
      <c r="Q178" s="35">
        <f t="shared" si="28"/>
        <v>32276.911</v>
      </c>
      <c r="R178" s="1">
        <f t="shared" si="26"/>
        <v>3.0562352764212484E-5</v>
      </c>
      <c r="AA178" s="1" t="s">
        <v>72</v>
      </c>
      <c r="AF178" s="1" t="s">
        <v>1614</v>
      </c>
    </row>
    <row r="179" spans="1:32" x14ac:dyDescent="0.2">
      <c r="A179" s="27" t="s">
        <v>121</v>
      </c>
      <c r="C179" s="1">
        <v>47306.394999999997</v>
      </c>
      <c r="E179" s="1">
        <f t="shared" si="23"/>
        <v>930.99868282186787</v>
      </c>
      <c r="F179" s="1">
        <f t="shared" si="24"/>
        <v>931</v>
      </c>
      <c r="G179" s="1">
        <f t="shared" si="27"/>
        <v>-1.6099999993457459E-3</v>
      </c>
      <c r="J179" s="1">
        <f>G179</f>
        <v>-1.6099999993457459E-3</v>
      </c>
      <c r="P179" s="1">
        <f t="shared" si="25"/>
        <v>9.6889843655488389E-3</v>
      </c>
      <c r="Q179" s="35">
        <f t="shared" si="28"/>
        <v>32287.894999999997</v>
      </c>
      <c r="R179" s="1">
        <f t="shared" si="26"/>
        <v>1.2766704767813228E-4</v>
      </c>
      <c r="AA179" s="1" t="s">
        <v>72</v>
      </c>
      <c r="AB179" s="1">
        <v>6</v>
      </c>
      <c r="AD179" s="1" t="s">
        <v>1591</v>
      </c>
      <c r="AF179" s="1" t="s">
        <v>923</v>
      </c>
    </row>
    <row r="180" spans="1:32" x14ac:dyDescent="0.2">
      <c r="A180" s="27" t="s">
        <v>122</v>
      </c>
      <c r="C180" s="1">
        <v>47516.65</v>
      </c>
      <c r="E180" s="1">
        <f t="shared" si="23"/>
        <v>1103.013147237609</v>
      </c>
      <c r="F180" s="1">
        <f t="shared" si="24"/>
        <v>1103</v>
      </c>
      <c r="G180" s="1">
        <f t="shared" si="27"/>
        <v>1.6070000005129259E-2</v>
      </c>
      <c r="J180" s="1">
        <f>G180</f>
        <v>1.6070000005129259E-2</v>
      </c>
      <c r="P180" s="1">
        <f t="shared" si="25"/>
        <v>1.0301188886134056E-2</v>
      </c>
      <c r="Q180" s="35">
        <f t="shared" si="28"/>
        <v>32498.15</v>
      </c>
      <c r="R180" s="1">
        <f t="shared" si="26"/>
        <v>3.3279181726642683E-5</v>
      </c>
      <c r="AA180" s="1" t="s">
        <v>72</v>
      </c>
      <c r="AB180" s="1">
        <v>5</v>
      </c>
      <c r="AD180" s="1" t="s">
        <v>1591</v>
      </c>
      <c r="AF180" s="1" t="s">
        <v>923</v>
      </c>
    </row>
    <row r="181" spans="1:32" x14ac:dyDescent="0.2">
      <c r="A181" s="27" t="s">
        <v>123</v>
      </c>
      <c r="C181" s="1">
        <v>47592.423000000003</v>
      </c>
      <c r="E181" s="1">
        <f t="shared" si="23"/>
        <v>1165.0047860199156</v>
      </c>
      <c r="F181" s="1">
        <f t="shared" si="24"/>
        <v>1165</v>
      </c>
      <c r="G181" s="1">
        <f t="shared" si="27"/>
        <v>5.8500000013737008E-3</v>
      </c>
      <c r="J181" s="1">
        <f>G181</f>
        <v>5.8500000013737008E-3</v>
      </c>
      <c r="P181" s="1">
        <f t="shared" si="25"/>
        <v>1.0473569195175073E-2</v>
      </c>
      <c r="Q181" s="35">
        <f t="shared" si="28"/>
        <v>32573.923000000003</v>
      </c>
      <c r="R181" s="1">
        <f t="shared" si="26"/>
        <v>2.1377392089869065E-5</v>
      </c>
      <c r="AA181" s="1" t="s">
        <v>72</v>
      </c>
      <c r="AB181" s="1">
        <v>10</v>
      </c>
      <c r="AD181" s="1" t="s">
        <v>1592</v>
      </c>
      <c r="AF181" s="1" t="s">
        <v>923</v>
      </c>
    </row>
    <row r="182" spans="1:32" x14ac:dyDescent="0.2">
      <c r="A182" s="27" t="s">
        <v>123</v>
      </c>
      <c r="C182" s="1">
        <v>47597.31</v>
      </c>
      <c r="E182" s="1">
        <f t="shared" si="23"/>
        <v>1169.0029534242526</v>
      </c>
      <c r="F182" s="1">
        <f t="shared" si="24"/>
        <v>1169</v>
      </c>
      <c r="G182" s="1">
        <f t="shared" si="27"/>
        <v>3.6099999997531995E-3</v>
      </c>
      <c r="J182" s="1">
        <f>G182</f>
        <v>3.6099999997531995E-3</v>
      </c>
      <c r="P182" s="1">
        <f t="shared" si="25"/>
        <v>1.0483790654707408E-2</v>
      </c>
      <c r="Q182" s="35">
        <f t="shared" si="28"/>
        <v>32578.809999999998</v>
      </c>
      <c r="R182" s="1">
        <f t="shared" si="26"/>
        <v>4.7248997968135802E-5</v>
      </c>
      <c r="AA182" s="1" t="s">
        <v>72</v>
      </c>
      <c r="AB182" s="1">
        <v>7</v>
      </c>
      <c r="AD182" s="1" t="s">
        <v>1592</v>
      </c>
      <c r="AF182" s="1" t="s">
        <v>923</v>
      </c>
    </row>
    <row r="183" spans="1:32" x14ac:dyDescent="0.2">
      <c r="A183" s="27" t="s">
        <v>123</v>
      </c>
      <c r="C183" s="1">
        <v>47597.315999999999</v>
      </c>
      <c r="E183" s="1">
        <f t="shared" si="23"/>
        <v>1169.007862162626</v>
      </c>
      <c r="F183" s="1">
        <f t="shared" si="24"/>
        <v>1169</v>
      </c>
      <c r="G183" s="1">
        <f t="shared" si="27"/>
        <v>9.6100000009755604E-3</v>
      </c>
      <c r="J183" s="1">
        <f>G183</f>
        <v>9.6100000009755604E-3</v>
      </c>
      <c r="P183" s="1">
        <f t="shared" si="25"/>
        <v>1.0483790654707408E-2</v>
      </c>
      <c r="Q183" s="35">
        <f t="shared" si="28"/>
        <v>32578.815999999999</v>
      </c>
      <c r="R183" s="1">
        <f t="shared" si="26"/>
        <v>7.6351010654912934E-7</v>
      </c>
      <c r="AA183" s="1" t="s">
        <v>72</v>
      </c>
      <c r="AB183" s="1">
        <v>4</v>
      </c>
      <c r="AD183" s="1" t="s">
        <v>1591</v>
      </c>
      <c r="AF183" s="1" t="s">
        <v>923</v>
      </c>
    </row>
    <row r="184" spans="1:32" x14ac:dyDescent="0.2">
      <c r="A184" s="27" t="s">
        <v>75</v>
      </c>
      <c r="C184" s="1">
        <v>47621.749000000003</v>
      </c>
      <c r="E184" s="1">
        <f t="shared" si="23"/>
        <v>1188.9970629382103</v>
      </c>
      <c r="F184" s="1">
        <f t="shared" si="24"/>
        <v>1189</v>
      </c>
      <c r="G184" s="1">
        <f t="shared" si="27"/>
        <v>-3.5899999929824844E-3</v>
      </c>
      <c r="I184" s="1">
        <f>G184</f>
        <v>-3.5899999929824844E-3</v>
      </c>
      <c r="P184" s="1">
        <f t="shared" si="25"/>
        <v>1.0533250037594257E-2</v>
      </c>
      <c r="Q184" s="35">
        <f t="shared" si="28"/>
        <v>32603.249000000003</v>
      </c>
      <c r="R184" s="1">
        <f t="shared" si="26"/>
        <v>1.9946619142618591E-4</v>
      </c>
      <c r="AA184" s="1" t="s">
        <v>72</v>
      </c>
      <c r="AB184" s="1">
        <v>16</v>
      </c>
      <c r="AD184" s="1" t="s">
        <v>1617</v>
      </c>
      <c r="AF184" s="1" t="s">
        <v>1594</v>
      </c>
    </row>
    <row r="185" spans="1:32" x14ac:dyDescent="0.2">
      <c r="A185" s="27" t="s">
        <v>124</v>
      </c>
      <c r="C185" s="1">
        <v>47922.446000000004</v>
      </c>
      <c r="E185" s="1">
        <f t="shared" si="23"/>
        <v>1435.0042133337729</v>
      </c>
      <c r="F185" s="1">
        <f t="shared" si="24"/>
        <v>1435</v>
      </c>
      <c r="G185" s="1">
        <f t="shared" si="27"/>
        <v>5.150000004505273E-3</v>
      </c>
      <c r="J185" s="1">
        <f>G185</f>
        <v>5.150000004505273E-3</v>
      </c>
      <c r="P185" s="1">
        <f t="shared" si="25"/>
        <v>1.0912994761930899E-2</v>
      </c>
      <c r="Q185" s="35">
        <f t="shared" si="28"/>
        <v>32903.946000000004</v>
      </c>
      <c r="R185" s="1">
        <f t="shared" si="26"/>
        <v>3.3212108574115254E-5</v>
      </c>
      <c r="AA185" s="1" t="s">
        <v>72</v>
      </c>
      <c r="AB185" s="1">
        <v>7</v>
      </c>
      <c r="AD185" s="1" t="s">
        <v>1592</v>
      </c>
      <c r="AF185" s="1" t="s">
        <v>923</v>
      </c>
    </row>
    <row r="186" spans="1:32" x14ac:dyDescent="0.2">
      <c r="A186" s="27" t="s">
        <v>124</v>
      </c>
      <c r="C186" s="1">
        <v>47944.451000000001</v>
      </c>
      <c r="E186" s="1">
        <f t="shared" si="23"/>
        <v>1453.007011314643</v>
      </c>
      <c r="F186" s="1">
        <f t="shared" si="24"/>
        <v>1453</v>
      </c>
      <c r="G186" s="1">
        <f t="shared" si="27"/>
        <v>8.5699999981443398E-3</v>
      </c>
      <c r="J186" s="1">
        <f>G186</f>
        <v>8.5699999981443398E-3</v>
      </c>
      <c r="P186" s="1">
        <f t="shared" si="25"/>
        <v>1.0923951736042282E-2</v>
      </c>
      <c r="Q186" s="35">
        <f t="shared" si="28"/>
        <v>32925.951000000001</v>
      </c>
      <c r="R186" s="1">
        <f t="shared" si="26"/>
        <v>5.5410887843527428E-6</v>
      </c>
      <c r="AA186" s="1" t="s">
        <v>72</v>
      </c>
      <c r="AB186" s="1">
        <v>7</v>
      </c>
      <c r="AD186" s="1" t="s">
        <v>1592</v>
      </c>
      <c r="AF186" s="1" t="s">
        <v>923</v>
      </c>
    </row>
    <row r="187" spans="1:32" x14ac:dyDescent="0.2">
      <c r="A187" s="27" t="s">
        <v>125</v>
      </c>
      <c r="C187" s="1">
        <v>47944.453000000001</v>
      </c>
      <c r="E187" s="1">
        <f t="shared" si="23"/>
        <v>1453.0086475607677</v>
      </c>
      <c r="F187" s="1">
        <f t="shared" si="24"/>
        <v>1453</v>
      </c>
      <c r="G187" s="1">
        <f t="shared" si="27"/>
        <v>1.0569999998551793E-2</v>
      </c>
      <c r="N187" s="1">
        <f>G187</f>
        <v>1.0569999998551793E-2</v>
      </c>
      <c r="P187" s="1">
        <f t="shared" si="25"/>
        <v>1.0923951736042282E-2</v>
      </c>
      <c r="Q187" s="35">
        <f t="shared" si="28"/>
        <v>32925.953000000001</v>
      </c>
      <c r="R187" s="1">
        <f t="shared" si="26"/>
        <v>1.2528183247253585E-7</v>
      </c>
      <c r="AA187" s="1" t="s">
        <v>72</v>
      </c>
      <c r="AF187" s="1" t="s">
        <v>1614</v>
      </c>
    </row>
    <row r="188" spans="1:32" x14ac:dyDescent="0.2">
      <c r="A188" s="27" t="s">
        <v>125</v>
      </c>
      <c r="C188" s="1">
        <v>47944.468000000001</v>
      </c>
      <c r="E188" s="1">
        <f t="shared" si="23"/>
        <v>1453.0209194066981</v>
      </c>
      <c r="F188" s="1">
        <f t="shared" si="24"/>
        <v>1453</v>
      </c>
      <c r="G188" s="1">
        <f t="shared" ref="G188:G219" si="29">+C188-(C$7+F188*C$8)</f>
        <v>2.5569999997969717E-2</v>
      </c>
      <c r="N188" s="1">
        <f>G188</f>
        <v>2.5569999997969717E-2</v>
      </c>
      <c r="P188" s="1">
        <f t="shared" si="25"/>
        <v>1.0923951736042282E-2</v>
      </c>
      <c r="Q188" s="35">
        <f t="shared" ref="Q188:Q219" si="30">C188-15018.5</f>
        <v>32925.968000000001</v>
      </c>
      <c r="R188" s="1">
        <f t="shared" si="26"/>
        <v>2.1450672969070762E-4</v>
      </c>
      <c r="AA188" s="1" t="s">
        <v>72</v>
      </c>
      <c r="AF188" s="1" t="s">
        <v>1614</v>
      </c>
    </row>
    <row r="189" spans="1:32" x14ac:dyDescent="0.2">
      <c r="A189" s="27" t="s">
        <v>124</v>
      </c>
      <c r="C189" s="1">
        <v>47955.445</v>
      </c>
      <c r="E189" s="1">
        <f t="shared" si="23"/>
        <v>1462.0014562590507</v>
      </c>
      <c r="F189" s="1">
        <f t="shared" si="24"/>
        <v>1462</v>
      </c>
      <c r="G189" s="1">
        <f t="shared" si="29"/>
        <v>1.7799999986891635E-3</v>
      </c>
      <c r="J189" s="1">
        <f>G189</f>
        <v>1.7799999986891635E-3</v>
      </c>
      <c r="P189" s="1">
        <f t="shared" si="25"/>
        <v>1.0928562187973561E-2</v>
      </c>
      <c r="Q189" s="35">
        <f t="shared" si="30"/>
        <v>32936.945</v>
      </c>
      <c r="R189" s="1">
        <f t="shared" si="26"/>
        <v>8.3696190131204136E-5</v>
      </c>
      <c r="AA189" s="1" t="s">
        <v>72</v>
      </c>
      <c r="AB189" s="1">
        <v>7</v>
      </c>
      <c r="AD189" s="1" t="s">
        <v>1592</v>
      </c>
      <c r="AF189" s="1" t="s">
        <v>923</v>
      </c>
    </row>
    <row r="190" spans="1:32" x14ac:dyDescent="0.2">
      <c r="A190" s="27" t="s">
        <v>126</v>
      </c>
      <c r="C190" s="1">
        <v>48010.455999999998</v>
      </c>
      <c r="E190" s="1">
        <f t="shared" si="23"/>
        <v>1507.0072240266372</v>
      </c>
      <c r="F190" s="1">
        <f t="shared" si="24"/>
        <v>1507</v>
      </c>
      <c r="G190" s="1">
        <f t="shared" si="29"/>
        <v>8.8299999988521449E-3</v>
      </c>
      <c r="J190" s="1">
        <f>G190</f>
        <v>8.8299999988521449E-3</v>
      </c>
      <c r="P190" s="1">
        <f t="shared" si="25"/>
        <v>1.0942925246040505E-2</v>
      </c>
      <c r="Q190" s="35">
        <f t="shared" si="30"/>
        <v>32991.955999999998</v>
      </c>
      <c r="R190" s="1">
        <f t="shared" si="26"/>
        <v>4.4644531002059915E-6</v>
      </c>
      <c r="AA190" s="1" t="s">
        <v>72</v>
      </c>
      <c r="AB190" s="1">
        <v>6</v>
      </c>
      <c r="AD190" s="1" t="s">
        <v>1591</v>
      </c>
      <c r="AF190" s="1" t="s">
        <v>923</v>
      </c>
    </row>
    <row r="191" spans="1:32" x14ac:dyDescent="0.2">
      <c r="A191" s="27" t="s">
        <v>75</v>
      </c>
      <c r="C191" s="1">
        <v>48033.667999999998</v>
      </c>
      <c r="E191" s="1">
        <f t="shared" si="23"/>
        <v>1525.9974965434287</v>
      </c>
      <c r="F191" s="1">
        <f t="shared" si="24"/>
        <v>1526</v>
      </c>
      <c r="G191" s="1">
        <f t="shared" si="29"/>
        <v>-3.0600000027334318E-3</v>
      </c>
      <c r="I191" s="1">
        <f>G191</f>
        <v>-3.0600000027334318E-3</v>
      </c>
      <c r="P191" s="1">
        <f t="shared" si="25"/>
        <v>1.0944638556024844E-2</v>
      </c>
      <c r="Q191" s="35">
        <f t="shared" si="30"/>
        <v>33015.167999999998</v>
      </c>
      <c r="R191" s="1">
        <f t="shared" si="26"/>
        <v>1.9612990116145906E-4</v>
      </c>
      <c r="AA191" s="1" t="s">
        <v>72</v>
      </c>
      <c r="AB191" s="1">
        <v>17</v>
      </c>
      <c r="AD191" s="1" t="s">
        <v>1618</v>
      </c>
      <c r="AF191" s="1" t="s">
        <v>1594</v>
      </c>
    </row>
    <row r="192" spans="1:32" x14ac:dyDescent="0.2">
      <c r="A192" s="27" t="s">
        <v>75</v>
      </c>
      <c r="C192" s="1">
        <v>48297.694000000003</v>
      </c>
      <c r="E192" s="1">
        <f t="shared" si="23"/>
        <v>1742.0032561297901</v>
      </c>
      <c r="F192" s="1">
        <f t="shared" si="24"/>
        <v>1742</v>
      </c>
      <c r="G192" s="1">
        <f t="shared" si="29"/>
        <v>3.9800000013201497E-3</v>
      </c>
      <c r="I192" s="1">
        <f>G192</f>
        <v>3.9800000013201497E-3</v>
      </c>
      <c r="P192" s="1">
        <f t="shared" si="25"/>
        <v>1.078282080316653E-2</v>
      </c>
      <c r="Q192" s="35">
        <f t="shared" si="30"/>
        <v>33279.194000000003</v>
      </c>
      <c r="R192" s="1">
        <f t="shared" si="26"/>
        <v>4.6278370862033832E-5</v>
      </c>
      <c r="AA192" s="1" t="s">
        <v>72</v>
      </c>
      <c r="AB192" s="1">
        <v>18</v>
      </c>
      <c r="AD192" s="1" t="s">
        <v>1593</v>
      </c>
      <c r="AF192" s="1" t="s">
        <v>1594</v>
      </c>
    </row>
    <row r="193" spans="1:32" x14ac:dyDescent="0.2">
      <c r="A193" s="27" t="s">
        <v>127</v>
      </c>
      <c r="C193" s="1">
        <v>48340.482000000004</v>
      </c>
      <c r="E193" s="1">
        <f t="shared" si="23"/>
        <v>1777.0091057096843</v>
      </c>
      <c r="F193" s="1">
        <f t="shared" si="24"/>
        <v>1777</v>
      </c>
      <c r="G193" s="1">
        <f t="shared" si="29"/>
        <v>1.1130000006232876E-2</v>
      </c>
      <c r="J193" s="1">
        <f t="shared" ref="J193:J206" si="31">G193</f>
        <v>1.1130000006232876E-2</v>
      </c>
      <c r="P193" s="1">
        <f t="shared" si="25"/>
        <v>1.0725424808933294E-2</v>
      </c>
      <c r="Q193" s="35">
        <f t="shared" si="30"/>
        <v>33321.982000000004</v>
      </c>
      <c r="R193" s="1">
        <f t="shared" si="26"/>
        <v>1.6368109026999567E-7</v>
      </c>
      <c r="AA193" s="1" t="s">
        <v>72</v>
      </c>
      <c r="AB193" s="1">
        <v>9</v>
      </c>
      <c r="AD193" s="1" t="s">
        <v>1607</v>
      </c>
      <c r="AF193" s="1" t="s">
        <v>923</v>
      </c>
    </row>
    <row r="194" spans="1:32" x14ac:dyDescent="0.2">
      <c r="A194" s="27" t="s">
        <v>127</v>
      </c>
      <c r="C194" s="1">
        <v>48356.362999999998</v>
      </c>
      <c r="E194" s="1">
        <f t="shared" si="23"/>
        <v>1790.0017180584289</v>
      </c>
      <c r="F194" s="1">
        <f t="shared" si="24"/>
        <v>1790</v>
      </c>
      <c r="G194" s="1">
        <f t="shared" si="29"/>
        <v>2.0999999978812411E-3</v>
      </c>
      <c r="J194" s="1">
        <f t="shared" si="31"/>
        <v>2.0999999978812411E-3</v>
      </c>
      <c r="P194" s="1">
        <f t="shared" si="25"/>
        <v>1.0701914895216467E-2</v>
      </c>
      <c r="Q194" s="35">
        <f t="shared" si="30"/>
        <v>33337.862999999998</v>
      </c>
      <c r="R194" s="1">
        <f t="shared" si="26"/>
        <v>7.3992939900997682E-5</v>
      </c>
      <c r="AA194" s="1" t="s">
        <v>72</v>
      </c>
      <c r="AB194" s="1">
        <v>12</v>
      </c>
      <c r="AD194" s="1" t="s">
        <v>1592</v>
      </c>
      <c r="AF194" s="1" t="s">
        <v>923</v>
      </c>
    </row>
    <row r="195" spans="1:32" x14ac:dyDescent="0.2">
      <c r="A195" s="27" t="s">
        <v>127</v>
      </c>
      <c r="C195" s="1">
        <v>48362.489000000001</v>
      </c>
      <c r="D195" s="1">
        <v>5.0000000000000001E-3</v>
      </c>
      <c r="E195" s="1">
        <f t="shared" si="23"/>
        <v>1795.0135399366789</v>
      </c>
      <c r="F195" s="1">
        <f t="shared" si="24"/>
        <v>1795</v>
      </c>
      <c r="G195" s="1">
        <f t="shared" si="29"/>
        <v>1.6550000000279397E-2</v>
      </c>
      <c r="J195" s="1">
        <f t="shared" si="31"/>
        <v>1.6550000000279397E-2</v>
      </c>
      <c r="P195" s="1">
        <f t="shared" si="25"/>
        <v>1.06925574662355E-2</v>
      </c>
      <c r="Q195" s="35">
        <f t="shared" si="30"/>
        <v>33343.989000000001</v>
      </c>
      <c r="R195" s="1">
        <f t="shared" si="26"/>
        <v>3.4309633039626584E-5</v>
      </c>
      <c r="AA195" s="1" t="s">
        <v>72</v>
      </c>
      <c r="AB195" s="1">
        <v>6</v>
      </c>
      <c r="AD195" s="1" t="s">
        <v>1591</v>
      </c>
      <c r="AF195" s="1" t="s">
        <v>923</v>
      </c>
    </row>
    <row r="196" spans="1:32" x14ac:dyDescent="0.2">
      <c r="A196" s="27" t="s">
        <v>128</v>
      </c>
      <c r="C196" s="1">
        <v>48587.381000000001</v>
      </c>
      <c r="E196" s="1">
        <f t="shared" si="23"/>
        <v>1979.0028716119493</v>
      </c>
      <c r="F196" s="1">
        <f t="shared" si="24"/>
        <v>1979</v>
      </c>
      <c r="G196" s="1">
        <f t="shared" si="29"/>
        <v>3.510000002279412E-3</v>
      </c>
      <c r="J196" s="1">
        <f t="shared" si="31"/>
        <v>3.510000002279412E-3</v>
      </c>
      <c r="P196" s="1">
        <f t="shared" si="25"/>
        <v>1.0228089031575379E-2</v>
      </c>
      <c r="Q196" s="35">
        <f t="shared" si="30"/>
        <v>33568.881000000001</v>
      </c>
      <c r="R196" s="1">
        <f t="shared" si="26"/>
        <v>4.5132720205546826E-5</v>
      </c>
      <c r="AA196" s="1" t="s">
        <v>72</v>
      </c>
      <c r="AB196" s="1">
        <v>6</v>
      </c>
      <c r="AD196" s="1" t="s">
        <v>1608</v>
      </c>
      <c r="AF196" s="1" t="s">
        <v>923</v>
      </c>
    </row>
    <row r="197" spans="1:32" x14ac:dyDescent="0.2">
      <c r="A197" s="27" t="s">
        <v>129</v>
      </c>
      <c r="C197" s="1">
        <v>48598.394999999997</v>
      </c>
      <c r="D197" s="1">
        <v>6.0000000000000001E-3</v>
      </c>
      <c r="E197" s="1">
        <f t="shared" si="23"/>
        <v>1988.0136790175957</v>
      </c>
      <c r="F197" s="1">
        <f t="shared" si="24"/>
        <v>1988</v>
      </c>
      <c r="G197" s="1">
        <f t="shared" si="29"/>
        <v>1.6719999999622814E-2</v>
      </c>
      <c r="J197" s="1">
        <f t="shared" si="31"/>
        <v>1.6719999999622814E-2</v>
      </c>
      <c r="P197" s="1">
        <f t="shared" si="25"/>
        <v>1.019946586583189E-2</v>
      </c>
      <c r="Q197" s="35">
        <f t="shared" si="30"/>
        <v>33579.894999999997</v>
      </c>
      <c r="R197" s="1">
        <f t="shared" si="26"/>
        <v>4.2517365389932557E-5</v>
      </c>
      <c r="AA197" s="1" t="s">
        <v>72</v>
      </c>
      <c r="AB197" s="1">
        <v>5</v>
      </c>
      <c r="AD197" s="1" t="s">
        <v>1591</v>
      </c>
      <c r="AF197" s="1" t="s">
        <v>923</v>
      </c>
    </row>
    <row r="198" spans="1:32" x14ac:dyDescent="0.2">
      <c r="A198" s="27" t="s">
        <v>128</v>
      </c>
      <c r="C198" s="1">
        <v>48653.385000000002</v>
      </c>
      <c r="D198" s="1">
        <v>5.0000000000000001E-3</v>
      </c>
      <c r="E198" s="1">
        <f t="shared" si="23"/>
        <v>2033.0022662008839</v>
      </c>
      <c r="F198" s="1">
        <f t="shared" si="24"/>
        <v>2033</v>
      </c>
      <c r="G198" s="1">
        <f t="shared" si="29"/>
        <v>2.7699999991455115E-3</v>
      </c>
      <c r="J198" s="1">
        <f t="shared" si="31"/>
        <v>2.7699999991455115E-3</v>
      </c>
      <c r="P198" s="1">
        <f t="shared" si="25"/>
        <v>1.0048275421796697E-2</v>
      </c>
      <c r="Q198" s="35">
        <f t="shared" si="30"/>
        <v>33634.885000000002</v>
      </c>
      <c r="R198" s="1">
        <f t="shared" si="26"/>
        <v>5.2973293127968292E-5</v>
      </c>
      <c r="AA198" s="1" t="s">
        <v>72</v>
      </c>
      <c r="AB198" s="1">
        <v>7</v>
      </c>
      <c r="AD198" s="1" t="s">
        <v>1592</v>
      </c>
      <c r="AF198" s="1" t="s">
        <v>923</v>
      </c>
    </row>
    <row r="199" spans="1:32" x14ac:dyDescent="0.2">
      <c r="A199" s="27" t="s">
        <v>130</v>
      </c>
      <c r="C199" s="1">
        <v>48686.392999999996</v>
      </c>
      <c r="D199" s="1">
        <v>5.0000000000000001E-3</v>
      </c>
      <c r="E199" s="1">
        <f t="shared" si="23"/>
        <v>2060.0068722337187</v>
      </c>
      <c r="F199" s="1">
        <f t="shared" si="24"/>
        <v>2060</v>
      </c>
      <c r="G199" s="1">
        <f t="shared" si="29"/>
        <v>8.3999999988009222E-3</v>
      </c>
      <c r="J199" s="1">
        <f t="shared" si="31"/>
        <v>8.3999999988009222E-3</v>
      </c>
      <c r="P199" s="1">
        <f t="shared" si="25"/>
        <v>9.9511596492162496E-3</v>
      </c>
      <c r="Q199" s="35">
        <f t="shared" si="30"/>
        <v>33667.892999999996</v>
      </c>
      <c r="R199" s="1">
        <f t="shared" si="26"/>
        <v>2.4060962610766006E-6</v>
      </c>
      <c r="AA199" s="1" t="s">
        <v>72</v>
      </c>
      <c r="AB199" s="1">
        <v>8</v>
      </c>
      <c r="AD199" s="1" t="s">
        <v>1592</v>
      </c>
      <c r="AF199" s="1" t="s">
        <v>923</v>
      </c>
    </row>
    <row r="200" spans="1:32" x14ac:dyDescent="0.2">
      <c r="A200" s="27" t="s">
        <v>130</v>
      </c>
      <c r="C200" s="1">
        <v>48763.391000000003</v>
      </c>
      <c r="D200" s="1">
        <v>4.0000000000000001E-3</v>
      </c>
      <c r="E200" s="1">
        <f t="shared" si="23"/>
        <v>2123.0007117670671</v>
      </c>
      <c r="F200" s="1">
        <f t="shared" si="24"/>
        <v>2123</v>
      </c>
      <c r="G200" s="1">
        <f t="shared" si="29"/>
        <v>8.7000000348780304E-4</v>
      </c>
      <c r="J200" s="1">
        <f t="shared" si="31"/>
        <v>8.7000000348780304E-4</v>
      </c>
      <c r="P200" s="1">
        <f t="shared" si="25"/>
        <v>9.7061876867447997E-3</v>
      </c>
      <c r="Q200" s="35">
        <f t="shared" si="30"/>
        <v>33744.891000000003</v>
      </c>
      <c r="R200" s="1">
        <f t="shared" si="26"/>
        <v>7.8078212773742656E-5</v>
      </c>
      <c r="AA200" s="1" t="s">
        <v>72</v>
      </c>
      <c r="AB200" s="1">
        <v>9</v>
      </c>
      <c r="AD200" s="1" t="s">
        <v>1592</v>
      </c>
      <c r="AF200" s="1" t="s">
        <v>923</v>
      </c>
    </row>
    <row r="201" spans="1:32" x14ac:dyDescent="0.2">
      <c r="A201" s="27" t="s">
        <v>131</v>
      </c>
      <c r="C201" s="1">
        <v>48940.635000000002</v>
      </c>
      <c r="D201" s="1">
        <v>3.0000000000000001E-3</v>
      </c>
      <c r="E201" s="1">
        <f t="shared" si="23"/>
        <v>2268.0081157807776</v>
      </c>
      <c r="F201" s="1">
        <f t="shared" si="24"/>
        <v>2268</v>
      </c>
      <c r="G201" s="1">
        <f t="shared" si="29"/>
        <v>9.9200000040582381E-3</v>
      </c>
      <c r="J201" s="1">
        <f t="shared" si="31"/>
        <v>9.9200000040582381E-3</v>
      </c>
      <c r="P201" s="1">
        <f t="shared" si="25"/>
        <v>9.0478060475481046E-3</v>
      </c>
      <c r="Q201" s="35">
        <f t="shared" si="30"/>
        <v>33922.135000000002</v>
      </c>
      <c r="R201" s="1">
        <f t="shared" si="26"/>
        <v>7.6072229777280064E-7</v>
      </c>
      <c r="AA201" s="1" t="s">
        <v>72</v>
      </c>
      <c r="AB201" s="1">
        <v>5</v>
      </c>
      <c r="AD201" s="1" t="s">
        <v>1591</v>
      </c>
      <c r="AF201" s="1" t="s">
        <v>923</v>
      </c>
    </row>
    <row r="202" spans="1:32" x14ac:dyDescent="0.2">
      <c r="A202" s="27" t="s">
        <v>132</v>
      </c>
      <c r="C202" s="1">
        <v>49005.415999999997</v>
      </c>
      <c r="D202" s="1">
        <v>5.0000000000000001E-3</v>
      </c>
      <c r="E202" s="1">
        <f t="shared" si="23"/>
        <v>2321.0069458647954</v>
      </c>
      <c r="F202" s="1">
        <f t="shared" si="24"/>
        <v>2321</v>
      </c>
      <c r="G202" s="1">
        <f t="shared" si="29"/>
        <v>8.4900000001653098E-3</v>
      </c>
      <c r="J202" s="1">
        <f t="shared" si="31"/>
        <v>8.4900000001653098E-3</v>
      </c>
      <c r="P202" s="1">
        <f t="shared" si="25"/>
        <v>8.7756065316385683E-3</v>
      </c>
      <c r="Q202" s="35">
        <f t="shared" si="30"/>
        <v>33986.915999999997</v>
      </c>
      <c r="R202" s="1">
        <f t="shared" si="26"/>
        <v>8.1571090820185409E-8</v>
      </c>
      <c r="AA202" s="1" t="s">
        <v>72</v>
      </c>
      <c r="AB202" s="1">
        <v>6</v>
      </c>
      <c r="AD202" s="1" t="s">
        <v>1592</v>
      </c>
      <c r="AF202" s="1" t="s">
        <v>923</v>
      </c>
    </row>
    <row r="203" spans="1:32" x14ac:dyDescent="0.2">
      <c r="A203" s="27" t="s">
        <v>132</v>
      </c>
      <c r="C203" s="1">
        <v>49043.303</v>
      </c>
      <c r="D203" s="1">
        <v>4.0000000000000001E-3</v>
      </c>
      <c r="E203" s="1">
        <f t="shared" si="23"/>
        <v>2352.0031743174814</v>
      </c>
      <c r="F203" s="1">
        <f t="shared" si="24"/>
        <v>2352</v>
      </c>
      <c r="G203" s="1">
        <f t="shared" si="29"/>
        <v>3.8800000038463622E-3</v>
      </c>
      <c r="J203" s="1">
        <f t="shared" si="31"/>
        <v>3.8800000038463622E-3</v>
      </c>
      <c r="P203" s="1">
        <f t="shared" si="25"/>
        <v>8.6088895530843316E-3</v>
      </c>
      <c r="Q203" s="35">
        <f t="shared" si="30"/>
        <v>34024.803</v>
      </c>
      <c r="R203" s="1">
        <f t="shared" si="26"/>
        <v>2.2362396368892085E-5</v>
      </c>
      <c r="AA203" s="1" t="s">
        <v>72</v>
      </c>
      <c r="AB203" s="1">
        <v>7</v>
      </c>
      <c r="AD203" s="1" t="s">
        <v>1592</v>
      </c>
      <c r="AF203" s="1" t="s">
        <v>923</v>
      </c>
    </row>
    <row r="204" spans="1:32" x14ac:dyDescent="0.2">
      <c r="A204" s="27" t="s">
        <v>132</v>
      </c>
      <c r="C204" s="1">
        <v>49060.421000000002</v>
      </c>
      <c r="D204" s="1">
        <v>5.0000000000000001E-3</v>
      </c>
      <c r="E204" s="1">
        <f t="shared" si="23"/>
        <v>2366.0078048940145</v>
      </c>
      <c r="F204" s="1">
        <f t="shared" si="24"/>
        <v>2366</v>
      </c>
      <c r="G204" s="1">
        <f t="shared" si="29"/>
        <v>9.5399999991059303E-3</v>
      </c>
      <c r="J204" s="1">
        <f t="shared" si="31"/>
        <v>9.5399999991059303E-3</v>
      </c>
      <c r="P204" s="1">
        <f t="shared" si="25"/>
        <v>8.5318178823628743E-3</v>
      </c>
      <c r="Q204" s="35">
        <f t="shared" si="30"/>
        <v>34041.921000000002</v>
      </c>
      <c r="R204" s="1">
        <f t="shared" si="26"/>
        <v>1.0164311805205091E-6</v>
      </c>
      <c r="AA204" s="1" t="s">
        <v>72</v>
      </c>
      <c r="AB204" s="1">
        <v>6</v>
      </c>
      <c r="AD204" s="1" t="s">
        <v>1592</v>
      </c>
      <c r="AF204" s="1" t="s">
        <v>923</v>
      </c>
    </row>
    <row r="205" spans="1:32" x14ac:dyDescent="0.2">
      <c r="A205" s="27" t="s">
        <v>132</v>
      </c>
      <c r="C205" s="1">
        <v>49065.302000000003</v>
      </c>
      <c r="D205" s="1">
        <v>5.0000000000000001E-3</v>
      </c>
      <c r="E205" s="1">
        <f t="shared" si="23"/>
        <v>2370.0010635599838</v>
      </c>
      <c r="F205" s="1">
        <f t="shared" si="24"/>
        <v>2370</v>
      </c>
      <c r="G205" s="1">
        <f t="shared" si="29"/>
        <v>1.3000000035390258E-3</v>
      </c>
      <c r="J205" s="1">
        <f t="shared" si="31"/>
        <v>1.3000000035390258E-3</v>
      </c>
      <c r="P205" s="1">
        <f t="shared" si="25"/>
        <v>8.5095960640955634E-3</v>
      </c>
      <c r="Q205" s="35">
        <f t="shared" si="30"/>
        <v>34046.802000000003</v>
      </c>
      <c r="R205" s="1">
        <f t="shared" si="26"/>
        <v>5.1978275356392347E-5</v>
      </c>
      <c r="AA205" s="1" t="s">
        <v>72</v>
      </c>
      <c r="AB205" s="1">
        <v>7</v>
      </c>
      <c r="AD205" s="1" t="s">
        <v>1592</v>
      </c>
      <c r="AF205" s="1" t="s">
        <v>923</v>
      </c>
    </row>
    <row r="206" spans="1:32" x14ac:dyDescent="0.2">
      <c r="A206" s="27" t="s">
        <v>132</v>
      </c>
      <c r="C206" s="1">
        <v>49065.313999999998</v>
      </c>
      <c r="D206" s="1">
        <v>3.0000000000000001E-3</v>
      </c>
      <c r="E206" s="1">
        <f t="shared" si="23"/>
        <v>2370.0108810367246</v>
      </c>
      <c r="F206" s="1">
        <f t="shared" si="24"/>
        <v>2370</v>
      </c>
      <c r="G206" s="1">
        <f t="shared" si="29"/>
        <v>1.329999999870779E-2</v>
      </c>
      <c r="J206" s="1">
        <f t="shared" si="31"/>
        <v>1.329999999870779E-2</v>
      </c>
      <c r="P206" s="1">
        <f t="shared" si="25"/>
        <v>8.5095960640955634E-3</v>
      </c>
      <c r="Q206" s="35">
        <f t="shared" si="30"/>
        <v>34046.813999999998</v>
      </c>
      <c r="R206" s="1">
        <f t="shared" si="26"/>
        <v>2.29479698567483E-5</v>
      </c>
      <c r="AA206" s="1" t="s">
        <v>72</v>
      </c>
      <c r="AB206" s="1">
        <v>6</v>
      </c>
      <c r="AD206" s="1" t="s">
        <v>1591</v>
      </c>
      <c r="AF206" s="1" t="s">
        <v>923</v>
      </c>
    </row>
    <row r="207" spans="1:32" x14ac:dyDescent="0.2">
      <c r="A207" s="27" t="s">
        <v>125</v>
      </c>
      <c r="C207" s="1">
        <v>49066.531000000003</v>
      </c>
      <c r="E207" s="1">
        <f t="shared" si="23"/>
        <v>2371.0065368032688</v>
      </c>
      <c r="F207" s="1">
        <f t="shared" si="24"/>
        <v>2371</v>
      </c>
      <c r="G207" s="1">
        <f t="shared" si="29"/>
        <v>7.9900000055204146E-3</v>
      </c>
      <c r="N207" s="1">
        <f>G207</f>
        <v>7.9900000055204146E-3</v>
      </c>
      <c r="P207" s="1">
        <f t="shared" si="25"/>
        <v>8.5040266848690899E-3</v>
      </c>
      <c r="Q207" s="35">
        <f t="shared" si="30"/>
        <v>34048.031000000003</v>
      </c>
      <c r="R207" s="1">
        <f t="shared" si="26"/>
        <v>2.6422342708222584E-7</v>
      </c>
      <c r="AA207" s="1" t="s">
        <v>72</v>
      </c>
      <c r="AF207" s="1" t="s">
        <v>1614</v>
      </c>
    </row>
    <row r="208" spans="1:32" x14ac:dyDescent="0.2">
      <c r="A208" s="27" t="s">
        <v>125</v>
      </c>
      <c r="C208" s="1">
        <v>49066.534</v>
      </c>
      <c r="E208" s="1">
        <f t="shared" si="23"/>
        <v>2371.0089911724522</v>
      </c>
      <c r="F208" s="1">
        <f t="shared" si="24"/>
        <v>2371</v>
      </c>
      <c r="G208" s="1">
        <f t="shared" si="29"/>
        <v>1.0990000002493616E-2</v>
      </c>
      <c r="N208" s="1">
        <f>G208</f>
        <v>1.0990000002493616E-2</v>
      </c>
      <c r="P208" s="1">
        <f t="shared" si="25"/>
        <v>8.5040266848690899E-3</v>
      </c>
      <c r="Q208" s="35">
        <f t="shared" si="30"/>
        <v>34048.034</v>
      </c>
      <c r="R208" s="1">
        <f t="shared" si="26"/>
        <v>6.1800633359410943E-6</v>
      </c>
      <c r="AA208" s="1" t="s">
        <v>72</v>
      </c>
      <c r="AF208" s="1" t="s">
        <v>1614</v>
      </c>
    </row>
    <row r="209" spans="1:32" x14ac:dyDescent="0.2">
      <c r="A209" s="27" t="s">
        <v>125</v>
      </c>
      <c r="C209" s="1">
        <v>49066.542000000001</v>
      </c>
      <c r="E209" s="1">
        <f t="shared" si="23"/>
        <v>2371.01553615695</v>
      </c>
      <c r="F209" s="1">
        <f t="shared" si="24"/>
        <v>2371</v>
      </c>
      <c r="G209" s="1">
        <f t="shared" si="29"/>
        <v>1.8990000004123431E-2</v>
      </c>
      <c r="N209" s="1">
        <f>G209</f>
        <v>1.8990000004123431E-2</v>
      </c>
      <c r="P209" s="1">
        <f t="shared" si="25"/>
        <v>8.5040266848690899E-3</v>
      </c>
      <c r="Q209" s="35">
        <f t="shared" si="30"/>
        <v>34048.042000000001</v>
      </c>
      <c r="R209" s="1">
        <f t="shared" si="26"/>
        <v>1.099556364521139E-4</v>
      </c>
      <c r="AA209" s="1" t="s">
        <v>72</v>
      </c>
      <c r="AF209" s="1" t="s">
        <v>1614</v>
      </c>
    </row>
    <row r="210" spans="1:32" x14ac:dyDescent="0.2">
      <c r="A210" s="27" t="s">
        <v>134</v>
      </c>
      <c r="C210" s="1">
        <v>49076.303</v>
      </c>
      <c r="D210" s="1">
        <v>4.0000000000000001E-3</v>
      </c>
      <c r="E210" s="1">
        <f t="shared" si="23"/>
        <v>2379.001235365824</v>
      </c>
      <c r="F210" s="1">
        <f t="shared" si="24"/>
        <v>2379</v>
      </c>
      <c r="G210" s="1">
        <f t="shared" si="29"/>
        <v>1.5100000018719584E-3</v>
      </c>
      <c r="J210" s="1">
        <f t="shared" ref="J210:J223" si="32">G210</f>
        <v>1.5100000018719584E-3</v>
      </c>
      <c r="P210" s="1">
        <f t="shared" si="25"/>
        <v>8.459271704832589E-3</v>
      </c>
      <c r="Q210" s="35">
        <f t="shared" si="30"/>
        <v>34057.803</v>
      </c>
      <c r="R210" s="1">
        <f t="shared" si="26"/>
        <v>4.8292377201569341E-5</v>
      </c>
      <c r="AA210" s="1" t="s">
        <v>72</v>
      </c>
      <c r="AB210" s="1">
        <v>8</v>
      </c>
      <c r="AD210" s="1" t="s">
        <v>1592</v>
      </c>
      <c r="AF210" s="1" t="s">
        <v>923</v>
      </c>
    </row>
    <row r="211" spans="1:32" x14ac:dyDescent="0.2">
      <c r="A211" s="27" t="s">
        <v>134</v>
      </c>
      <c r="C211" s="1">
        <v>49137.415999999997</v>
      </c>
      <c r="D211" s="1">
        <v>5.0000000000000001E-3</v>
      </c>
      <c r="E211" s="1">
        <f t="shared" si="23"/>
        <v>2428.9991900581667</v>
      </c>
      <c r="F211" s="1">
        <f t="shared" si="24"/>
        <v>2429</v>
      </c>
      <c r="G211" s="1">
        <f t="shared" si="29"/>
        <v>-9.9000000045634806E-4</v>
      </c>
      <c r="J211" s="1">
        <f t="shared" si="32"/>
        <v>-9.9000000045634806E-4</v>
      </c>
      <c r="P211" s="1">
        <f t="shared" si="25"/>
        <v>8.1716053009556495E-3</v>
      </c>
      <c r="Q211" s="35">
        <f t="shared" si="30"/>
        <v>34118.915999999997</v>
      </c>
      <c r="R211" s="1">
        <f t="shared" si="26"/>
        <v>8.3935011698860415E-5</v>
      </c>
      <c r="AA211" s="1" t="s">
        <v>72</v>
      </c>
      <c r="AB211" s="1">
        <v>9</v>
      </c>
      <c r="AD211" s="1" t="s">
        <v>1592</v>
      </c>
      <c r="AF211" s="1" t="s">
        <v>923</v>
      </c>
    </row>
    <row r="212" spans="1:32" x14ac:dyDescent="0.2">
      <c r="A212" s="27" t="s">
        <v>136</v>
      </c>
      <c r="C212" s="1">
        <v>49374.561999999998</v>
      </c>
      <c r="E212" s="1">
        <f t="shared" si="23"/>
        <v>2623.0138017360559</v>
      </c>
      <c r="F212" s="1">
        <f t="shared" si="24"/>
        <v>2623</v>
      </c>
      <c r="G212" s="1">
        <f t="shared" si="29"/>
        <v>1.6869999999471474E-2</v>
      </c>
      <c r="J212" s="1">
        <f t="shared" si="32"/>
        <v>1.6869999999471474E-2</v>
      </c>
      <c r="P212" s="1">
        <f t="shared" si="25"/>
        <v>6.9335306372021966E-3</v>
      </c>
      <c r="Q212" s="35">
        <f t="shared" si="30"/>
        <v>34356.061999999998</v>
      </c>
      <c r="R212" s="1">
        <f t="shared" si="26"/>
        <v>9.8733423387316015E-5</v>
      </c>
      <c r="AA212" s="1" t="s">
        <v>72</v>
      </c>
      <c r="AB212" s="1">
        <v>6</v>
      </c>
      <c r="AD212" s="1" t="s">
        <v>1591</v>
      </c>
      <c r="AF212" s="1" t="s">
        <v>923</v>
      </c>
    </row>
    <row r="213" spans="1:32" x14ac:dyDescent="0.2">
      <c r="A213" s="27" t="s">
        <v>136</v>
      </c>
      <c r="C213" s="1">
        <v>49439.328999999998</v>
      </c>
      <c r="E213" s="1">
        <f t="shared" ref="E213:E230" si="33">+(C213-C$7)/C$8</f>
        <v>2676.0011780972081</v>
      </c>
      <c r="F213" s="1">
        <f t="shared" si="24"/>
        <v>2676</v>
      </c>
      <c r="G213" s="1">
        <f t="shared" si="29"/>
        <v>1.4400000000023283E-3</v>
      </c>
      <c r="J213" s="1">
        <f t="shared" si="32"/>
        <v>1.4400000000023283E-3</v>
      </c>
      <c r="P213" s="1">
        <f t="shared" si="25"/>
        <v>6.5642802976105434E-3</v>
      </c>
      <c r="Q213" s="35">
        <f t="shared" si="30"/>
        <v>34420.828999999998</v>
      </c>
      <c r="R213" s="1">
        <f t="shared" si="26"/>
        <v>2.6258248568455737E-5</v>
      </c>
      <c r="AA213" s="1" t="s">
        <v>72</v>
      </c>
      <c r="AB213" s="1">
        <v>10</v>
      </c>
      <c r="AD213" s="1" t="s">
        <v>1592</v>
      </c>
      <c r="AF213" s="1" t="s">
        <v>923</v>
      </c>
    </row>
    <row r="214" spans="1:32" x14ac:dyDescent="0.2">
      <c r="A214" s="27" t="s">
        <v>137</v>
      </c>
      <c r="C214" s="1">
        <v>49677.678</v>
      </c>
      <c r="D214" s="1">
        <v>4.0000000000000001E-3</v>
      </c>
      <c r="E214" s="1">
        <f t="shared" si="33"/>
        <v>2870.9999918187696</v>
      </c>
      <c r="F214" s="1">
        <f t="shared" ref="F214:F230" si="34">ROUND(2*E214,0)/2</f>
        <v>2871</v>
      </c>
      <c r="G214" s="1">
        <f t="shared" si="29"/>
        <v>-1.0000003385357559E-5</v>
      </c>
      <c r="J214" s="1">
        <f t="shared" si="32"/>
        <v>-1.0000003385357559E-5</v>
      </c>
      <c r="P214" s="1">
        <f t="shared" si="25"/>
        <v>5.1073622767441431E-3</v>
      </c>
      <c r="Q214" s="35">
        <f t="shared" si="30"/>
        <v>34659.178</v>
      </c>
      <c r="R214" s="1">
        <f t="shared" si="26"/>
        <v>2.6187396706092203E-5</v>
      </c>
      <c r="AA214" s="1" t="s">
        <v>72</v>
      </c>
      <c r="AB214" s="1">
        <v>5</v>
      </c>
      <c r="AD214" s="1" t="s">
        <v>1591</v>
      </c>
      <c r="AF214" s="1" t="s">
        <v>923</v>
      </c>
    </row>
    <row r="215" spans="1:32" x14ac:dyDescent="0.2">
      <c r="A215" s="27" t="s">
        <v>137</v>
      </c>
      <c r="C215" s="1">
        <v>49769.353999999999</v>
      </c>
      <c r="D215" s="1">
        <v>6.0000000000000001E-3</v>
      </c>
      <c r="E215" s="1">
        <f t="shared" si="33"/>
        <v>2946.0022416571901</v>
      </c>
      <c r="F215" s="1">
        <f t="shared" si="34"/>
        <v>2946</v>
      </c>
      <c r="G215" s="1">
        <f t="shared" si="29"/>
        <v>2.7400000035413541E-3</v>
      </c>
      <c r="J215" s="1">
        <f t="shared" si="32"/>
        <v>2.7400000035413541E-3</v>
      </c>
      <c r="P215" s="1">
        <f t="shared" ref="P215:P242" si="35">+E$12*SIN(E$13*F215-E$11)</f>
        <v>4.5111661916205663E-3</v>
      </c>
      <c r="Q215" s="35">
        <f t="shared" si="30"/>
        <v>34750.853999999999</v>
      </c>
      <c r="R215" s="1">
        <f t="shared" ref="R215:R230" si="36">(P215-G215)^2</f>
        <v>3.1370296657950473E-6</v>
      </c>
      <c r="AA215" s="1" t="s">
        <v>72</v>
      </c>
      <c r="AB215" s="1">
        <v>9</v>
      </c>
      <c r="AD215" s="1" t="s">
        <v>1592</v>
      </c>
      <c r="AF215" s="1" t="s">
        <v>923</v>
      </c>
    </row>
    <row r="216" spans="1:32" x14ac:dyDescent="0.2">
      <c r="A216" s="27" t="s">
        <v>138</v>
      </c>
      <c r="C216" s="1">
        <v>49769.357000000004</v>
      </c>
      <c r="D216" s="1">
        <v>2E-3</v>
      </c>
      <c r="E216" s="1">
        <f t="shared" si="33"/>
        <v>2946.0046960263799</v>
      </c>
      <c r="F216" s="1">
        <f t="shared" si="34"/>
        <v>2946</v>
      </c>
      <c r="G216" s="1">
        <f t="shared" si="29"/>
        <v>5.7400000077905133E-3</v>
      </c>
      <c r="J216" s="1">
        <f t="shared" si="32"/>
        <v>5.7400000077905133E-3</v>
      </c>
      <c r="P216" s="1">
        <f t="shared" si="35"/>
        <v>4.5111661916205663E-3</v>
      </c>
      <c r="Q216" s="35">
        <f t="shared" si="30"/>
        <v>34750.857000000004</v>
      </c>
      <c r="R216" s="1">
        <f t="shared" si="36"/>
        <v>1.5100325477627953E-6</v>
      </c>
      <c r="AA216" s="1" t="s">
        <v>72</v>
      </c>
      <c r="AB216" s="1">
        <v>10</v>
      </c>
      <c r="AD216" s="1" t="s">
        <v>1608</v>
      </c>
      <c r="AF216" s="1" t="s">
        <v>923</v>
      </c>
    </row>
    <row r="217" spans="1:32" x14ac:dyDescent="0.2">
      <c r="A217" s="27" t="s">
        <v>138</v>
      </c>
      <c r="C217" s="1">
        <v>49813.35</v>
      </c>
      <c r="D217" s="1">
        <v>5.0000000000000001E-3</v>
      </c>
      <c r="E217" s="1">
        <f t="shared" si="33"/>
        <v>2981.9963838960648</v>
      </c>
      <c r="F217" s="1">
        <f t="shared" si="34"/>
        <v>2982</v>
      </c>
      <c r="G217" s="1">
        <f t="shared" si="29"/>
        <v>-4.42000000475673E-3</v>
      </c>
      <c r="J217" s="1">
        <f t="shared" si="32"/>
        <v>-4.42000000475673E-3</v>
      </c>
      <c r="P217" s="1">
        <f t="shared" si="35"/>
        <v>4.2189607253382104E-3</v>
      </c>
      <c r="Q217" s="35">
        <f t="shared" si="30"/>
        <v>34794.85</v>
      </c>
      <c r="R217" s="1">
        <f t="shared" si="36"/>
        <v>7.4631642496122505E-5</v>
      </c>
      <c r="AA217" s="1" t="s">
        <v>72</v>
      </c>
      <c r="AB217" s="1">
        <v>7</v>
      </c>
      <c r="AD217" s="1" t="s">
        <v>1592</v>
      </c>
      <c r="AF217" s="1" t="s">
        <v>923</v>
      </c>
    </row>
    <row r="218" spans="1:32" x14ac:dyDescent="0.2">
      <c r="A218" s="27" t="s">
        <v>140</v>
      </c>
      <c r="C218" s="1">
        <v>50110.374000000003</v>
      </c>
      <c r="D218" s="1">
        <v>4.0000000000000001E-3</v>
      </c>
      <c r="E218" s="1">
        <f t="shared" si="33"/>
        <v>3224.9985682846445</v>
      </c>
      <c r="F218" s="1">
        <f t="shared" si="34"/>
        <v>3225</v>
      </c>
      <c r="G218" s="1">
        <f t="shared" si="29"/>
        <v>-1.7499999958090484E-3</v>
      </c>
      <c r="J218" s="1">
        <f t="shared" si="32"/>
        <v>-1.7499999958090484E-3</v>
      </c>
      <c r="P218" s="1">
        <f t="shared" si="35"/>
        <v>2.1657594347041695E-3</v>
      </c>
      <c r="Q218" s="35">
        <f t="shared" si="30"/>
        <v>35091.874000000003</v>
      </c>
      <c r="R218" s="1">
        <f t="shared" si="36"/>
        <v>1.5333171917653203E-5</v>
      </c>
      <c r="AA218" s="1" t="s">
        <v>72</v>
      </c>
      <c r="AB218" s="1">
        <v>12</v>
      </c>
      <c r="AD218" s="1" t="s">
        <v>1608</v>
      </c>
      <c r="AF218" s="1" t="s">
        <v>923</v>
      </c>
    </row>
    <row r="219" spans="1:32" x14ac:dyDescent="0.2">
      <c r="A219" s="27" t="s">
        <v>140</v>
      </c>
      <c r="C219" s="1">
        <v>50148.28</v>
      </c>
      <c r="D219" s="1">
        <v>6.0000000000000001E-3</v>
      </c>
      <c r="E219" s="1">
        <f t="shared" si="33"/>
        <v>3256.0103410755041</v>
      </c>
      <c r="F219" s="1">
        <f t="shared" si="34"/>
        <v>3256</v>
      </c>
      <c r="G219" s="1">
        <f t="shared" si="29"/>
        <v>1.2640000000828877E-2</v>
      </c>
      <c r="J219" s="1">
        <f t="shared" si="32"/>
        <v>1.2640000000828877E-2</v>
      </c>
      <c r="P219" s="1">
        <f t="shared" si="35"/>
        <v>1.8961290779654883E-3</v>
      </c>
      <c r="Q219" s="35">
        <f t="shared" si="30"/>
        <v>35129.78</v>
      </c>
      <c r="R219" s="1">
        <f t="shared" si="36"/>
        <v>1.1543076240714941E-4</v>
      </c>
      <c r="AA219" s="1" t="s">
        <v>72</v>
      </c>
      <c r="AB219" s="1">
        <v>6</v>
      </c>
      <c r="AD219" s="1" t="s">
        <v>1592</v>
      </c>
      <c r="AF219" s="1" t="s">
        <v>923</v>
      </c>
    </row>
    <row r="220" spans="1:32" x14ac:dyDescent="0.2">
      <c r="A220" s="27" t="s">
        <v>141</v>
      </c>
      <c r="C220" s="1">
        <v>50209.387999999999</v>
      </c>
      <c r="D220" s="1">
        <v>4.0000000000000001E-3</v>
      </c>
      <c r="E220" s="1">
        <f t="shared" si="33"/>
        <v>3306.0042051525388</v>
      </c>
      <c r="F220" s="1">
        <f t="shared" si="34"/>
        <v>3306</v>
      </c>
      <c r="G220" s="1">
        <f t="shared" ref="G220:G230" si="37">+C220-(C$7+F220*C$8)</f>
        <v>5.1400000011199154E-3</v>
      </c>
      <c r="J220" s="1">
        <f t="shared" si="32"/>
        <v>5.1400000011199154E-3</v>
      </c>
      <c r="P220" s="1">
        <f t="shared" si="35"/>
        <v>1.4588032258090584E-3</v>
      </c>
      <c r="Q220" s="35">
        <f t="shared" ref="Q220:Q230" si="38">C220-15018.5</f>
        <v>35190.887999999999</v>
      </c>
      <c r="R220" s="1">
        <f t="shared" si="36"/>
        <v>1.3551209698559052E-5</v>
      </c>
      <c r="AA220" s="1" t="s">
        <v>72</v>
      </c>
      <c r="AB220" s="1">
        <v>8</v>
      </c>
      <c r="AD220" s="1" t="s">
        <v>1592</v>
      </c>
      <c r="AF220" s="1" t="s">
        <v>923</v>
      </c>
    </row>
    <row r="221" spans="1:32" x14ac:dyDescent="0.2">
      <c r="A221" s="27" t="s">
        <v>142</v>
      </c>
      <c r="C221" s="1">
        <v>50397.616999999998</v>
      </c>
      <c r="D221" s="1">
        <v>4.0000000000000001E-3</v>
      </c>
      <c r="E221" s="1">
        <f t="shared" si="33"/>
        <v>3459.9986910030998</v>
      </c>
      <c r="F221" s="1">
        <f t="shared" si="34"/>
        <v>3460</v>
      </c>
      <c r="G221" s="1">
        <f t="shared" si="37"/>
        <v>-1.6000000032363459E-3</v>
      </c>
      <c r="J221" s="1">
        <f t="shared" si="32"/>
        <v>-1.6000000032363459E-3</v>
      </c>
      <c r="P221" s="1">
        <f t="shared" si="35"/>
        <v>9.998794338281756E-5</v>
      </c>
      <c r="Q221" s="35">
        <f t="shared" si="38"/>
        <v>35379.116999999998</v>
      </c>
      <c r="R221" s="1">
        <f t="shared" si="36"/>
        <v>2.8899590186504401E-6</v>
      </c>
      <c r="AA221" s="1" t="s">
        <v>72</v>
      </c>
      <c r="AB221" s="1">
        <v>6</v>
      </c>
      <c r="AD221" s="1" t="s">
        <v>1591</v>
      </c>
      <c r="AF221" s="1" t="s">
        <v>923</v>
      </c>
    </row>
    <row r="222" spans="1:32" x14ac:dyDescent="0.2">
      <c r="A222" s="27" t="s">
        <v>142</v>
      </c>
      <c r="C222" s="1">
        <v>50517.4</v>
      </c>
      <c r="D222" s="1">
        <v>2E-3</v>
      </c>
      <c r="E222" s="1">
        <f t="shared" si="33"/>
        <v>3557.9959257471523</v>
      </c>
      <c r="F222" s="1">
        <f t="shared" si="34"/>
        <v>3558</v>
      </c>
      <c r="G222" s="1">
        <f t="shared" si="37"/>
        <v>-4.9799999978858978E-3</v>
      </c>
      <c r="J222" s="1">
        <f t="shared" si="32"/>
        <v>-4.9799999978858978E-3</v>
      </c>
      <c r="P222" s="1">
        <f t="shared" si="35"/>
        <v>-7.6685255760799975E-4</v>
      </c>
      <c r="Q222" s="35">
        <f t="shared" si="38"/>
        <v>35498.9</v>
      </c>
      <c r="R222" s="1">
        <f t="shared" si="36"/>
        <v>1.7750611353520204E-5</v>
      </c>
      <c r="AA222" s="1" t="s">
        <v>72</v>
      </c>
      <c r="AB222" s="1">
        <v>10</v>
      </c>
      <c r="AD222" s="1" t="s">
        <v>1608</v>
      </c>
      <c r="AF222" s="1" t="s">
        <v>923</v>
      </c>
    </row>
    <row r="223" spans="1:32" x14ac:dyDescent="0.2">
      <c r="A223" s="27" t="s">
        <v>142</v>
      </c>
      <c r="C223" s="1">
        <v>50517.402000000002</v>
      </c>
      <c r="D223" s="1">
        <v>7.0000000000000001E-3</v>
      </c>
      <c r="E223" s="1">
        <f t="shared" si="33"/>
        <v>3557.997561993277</v>
      </c>
      <c r="F223" s="1">
        <f t="shared" si="34"/>
        <v>3558</v>
      </c>
      <c r="G223" s="1">
        <f t="shared" si="37"/>
        <v>-2.9799999974784441E-3</v>
      </c>
      <c r="J223" s="1">
        <f t="shared" si="32"/>
        <v>-2.9799999974784441E-3</v>
      </c>
      <c r="P223" s="1">
        <f t="shared" si="35"/>
        <v>-7.6685255760799975E-4</v>
      </c>
      <c r="Q223" s="35">
        <f t="shared" si="38"/>
        <v>35498.902000000002</v>
      </c>
      <c r="R223" s="1">
        <f t="shared" si="36"/>
        <v>4.8980215906051018E-6</v>
      </c>
      <c r="AA223" s="1" t="s">
        <v>72</v>
      </c>
      <c r="AB223" s="1">
        <v>6</v>
      </c>
      <c r="AD223" s="1" t="s">
        <v>1592</v>
      </c>
      <c r="AF223" s="1" t="s">
        <v>923</v>
      </c>
    </row>
    <row r="224" spans="1:32" x14ac:dyDescent="0.2">
      <c r="A224" s="27" t="s">
        <v>143</v>
      </c>
      <c r="C224" s="1">
        <v>50517.404999999999</v>
      </c>
      <c r="E224" s="1">
        <f t="shared" si="33"/>
        <v>3558.0000163624609</v>
      </c>
      <c r="F224" s="1">
        <f t="shared" si="34"/>
        <v>3558</v>
      </c>
      <c r="G224" s="1">
        <f t="shared" si="37"/>
        <v>1.9999999494757503E-5</v>
      </c>
      <c r="N224" s="1">
        <f>G224</f>
        <v>1.9999999494757503E-5</v>
      </c>
      <c r="P224" s="1">
        <f t="shared" si="35"/>
        <v>-7.6685255760799975E-4</v>
      </c>
      <c r="Q224" s="35">
        <f t="shared" si="38"/>
        <v>35498.904999999999</v>
      </c>
      <c r="R224" s="1">
        <f t="shared" si="36"/>
        <v>6.1913694661914785E-7</v>
      </c>
      <c r="AA224" s="1" t="s">
        <v>72</v>
      </c>
      <c r="AF224" s="1" t="s">
        <v>1614</v>
      </c>
    </row>
    <row r="225" spans="1:32" x14ac:dyDescent="0.2">
      <c r="A225" s="27" t="s">
        <v>144</v>
      </c>
      <c r="C225" s="1">
        <v>50605.406999999999</v>
      </c>
      <c r="D225" s="1">
        <v>4.0000000000000001E-3</v>
      </c>
      <c r="E225" s="1">
        <f t="shared" si="33"/>
        <v>3629.9964820708328</v>
      </c>
      <c r="F225" s="1">
        <f t="shared" si="34"/>
        <v>3630</v>
      </c>
      <c r="G225" s="1">
        <f t="shared" si="37"/>
        <v>-4.3000000005122274E-3</v>
      </c>
      <c r="J225" s="1">
        <f>G225</f>
        <v>-4.3000000005122274E-3</v>
      </c>
      <c r="P225" s="1">
        <f t="shared" si="35"/>
        <v>-1.4009526239037687E-3</v>
      </c>
      <c r="Q225" s="35">
        <f t="shared" si="38"/>
        <v>35586.906999999999</v>
      </c>
      <c r="R225" s="1">
        <f t="shared" si="36"/>
        <v>8.4044756918203876E-6</v>
      </c>
      <c r="AA225" s="1" t="s">
        <v>72</v>
      </c>
      <c r="AB225" s="1">
        <v>5</v>
      </c>
      <c r="AD225" s="1" t="s">
        <v>1591</v>
      </c>
      <c r="AF225" s="1" t="s">
        <v>923</v>
      </c>
    </row>
    <row r="226" spans="1:32" x14ac:dyDescent="0.2">
      <c r="A226" s="27" t="s">
        <v>145</v>
      </c>
      <c r="C226" s="1">
        <v>50902.42</v>
      </c>
      <c r="D226" s="1">
        <v>8.0000000000000002E-3</v>
      </c>
      <c r="E226" s="1">
        <f t="shared" si="33"/>
        <v>3872.9896671057249</v>
      </c>
      <c r="F226" s="1">
        <f t="shared" si="34"/>
        <v>3873</v>
      </c>
      <c r="G226" s="1">
        <f t="shared" si="37"/>
        <v>-1.262999999744352E-2</v>
      </c>
      <c r="J226" s="1">
        <f>G226</f>
        <v>-1.262999999744352E-2</v>
      </c>
      <c r="P226" s="1">
        <f t="shared" si="35"/>
        <v>-3.4935565130662528E-3</v>
      </c>
      <c r="Q226" s="35">
        <f t="shared" si="38"/>
        <v>35883.919999999998</v>
      </c>
      <c r="R226" s="1">
        <f t="shared" si="36"/>
        <v>8.3474599543219806E-5</v>
      </c>
      <c r="AA226" s="1" t="s">
        <v>72</v>
      </c>
      <c r="AB226" s="1">
        <v>7</v>
      </c>
      <c r="AD226" s="1" t="s">
        <v>1592</v>
      </c>
      <c r="AF226" s="1" t="s">
        <v>923</v>
      </c>
    </row>
    <row r="227" spans="1:32" x14ac:dyDescent="0.2">
      <c r="A227" s="27" t="s">
        <v>145</v>
      </c>
      <c r="C227" s="1">
        <v>50918.322999999997</v>
      </c>
      <c r="D227" s="1">
        <v>3.0000000000000001E-3</v>
      </c>
      <c r="E227" s="1">
        <f t="shared" si="33"/>
        <v>3886.0002781618387</v>
      </c>
      <c r="F227" s="1">
        <f t="shared" si="34"/>
        <v>3886</v>
      </c>
      <c r="G227" s="1">
        <f t="shared" si="37"/>
        <v>3.3999999868683517E-4</v>
      </c>
      <c r="J227" s="1">
        <f>G227</f>
        <v>3.3999999868683517E-4</v>
      </c>
      <c r="P227" s="1">
        <f t="shared" si="35"/>
        <v>-3.6024142440321469E-3</v>
      </c>
      <c r="Q227" s="35">
        <f t="shared" si="38"/>
        <v>35899.822999999997</v>
      </c>
      <c r="R227" s="1">
        <f t="shared" si="36"/>
        <v>1.5542630061193483E-5</v>
      </c>
      <c r="AA227" s="1" t="s">
        <v>72</v>
      </c>
      <c r="AB227" s="1">
        <v>7</v>
      </c>
      <c r="AD227" s="1" t="s">
        <v>1591</v>
      </c>
      <c r="AF227" s="1" t="s">
        <v>923</v>
      </c>
    </row>
    <row r="228" spans="1:32" x14ac:dyDescent="0.2">
      <c r="A228" s="27" t="s">
        <v>146</v>
      </c>
      <c r="C228" s="1">
        <v>50941.536999999997</v>
      </c>
      <c r="D228" s="1">
        <v>5.0000000000000001E-3</v>
      </c>
      <c r="E228" s="1">
        <f t="shared" si="33"/>
        <v>3904.9921869247551</v>
      </c>
      <c r="F228" s="1">
        <f t="shared" si="34"/>
        <v>3905</v>
      </c>
      <c r="G228" s="1">
        <f t="shared" si="37"/>
        <v>-9.5500000024912879E-3</v>
      </c>
      <c r="J228" s="1">
        <f>G228</f>
        <v>-9.5500000024912879E-3</v>
      </c>
      <c r="P228" s="1">
        <f t="shared" si="35"/>
        <v>-3.7607943516509202E-3</v>
      </c>
      <c r="Q228" s="35">
        <f t="shared" si="38"/>
        <v>35923.036999999997</v>
      </c>
      <c r="R228" s="1">
        <f t="shared" si="36"/>
        <v>3.3514902067722051E-5</v>
      </c>
      <c r="AA228" s="1" t="s">
        <v>72</v>
      </c>
      <c r="AB228" s="1">
        <v>5</v>
      </c>
      <c r="AD228" s="1" t="s">
        <v>1619</v>
      </c>
      <c r="AF228" s="1" t="s">
        <v>923</v>
      </c>
    </row>
    <row r="229" spans="1:32" x14ac:dyDescent="0.2">
      <c r="A229" s="27" t="s">
        <v>147</v>
      </c>
      <c r="C229" s="1">
        <v>51200.661999999997</v>
      </c>
      <c r="D229" s="1">
        <v>8.0000000000000002E-3</v>
      </c>
      <c r="E229" s="1">
        <f t="shared" si="33"/>
        <v>4116.9883253839016</v>
      </c>
      <c r="F229" s="1">
        <f t="shared" si="34"/>
        <v>4117</v>
      </c>
      <c r="G229" s="1">
        <f t="shared" si="37"/>
        <v>-1.426999999966938E-2</v>
      </c>
      <c r="J229" s="1">
        <f>G229</f>
        <v>-1.426999999966938E-2</v>
      </c>
      <c r="P229" s="1">
        <f t="shared" si="35"/>
        <v>-5.4593304751401331E-3</v>
      </c>
      <c r="Q229" s="35">
        <f t="shared" si="38"/>
        <v>36182.161999999997</v>
      </c>
      <c r="R229" s="1">
        <f t="shared" si="36"/>
        <v>7.7627897470468419E-5</v>
      </c>
      <c r="AA229" s="1" t="s">
        <v>72</v>
      </c>
      <c r="AB229" s="1">
        <v>6</v>
      </c>
      <c r="AD229" s="1" t="s">
        <v>1620</v>
      </c>
      <c r="AF229" s="1" t="s">
        <v>1614</v>
      </c>
    </row>
    <row r="230" spans="1:32" x14ac:dyDescent="0.2">
      <c r="A230" s="27" t="s">
        <v>149</v>
      </c>
      <c r="C230" s="1">
        <v>51270.340900000003</v>
      </c>
      <c r="D230" s="1">
        <v>2.9999999999999997E-4</v>
      </c>
      <c r="E230" s="1">
        <f t="shared" si="33"/>
        <v>4173.9942404136455</v>
      </c>
      <c r="F230" s="1">
        <f t="shared" si="34"/>
        <v>4174</v>
      </c>
      <c r="G230" s="1">
        <f t="shared" si="37"/>
        <v>-7.0399999967776239E-3</v>
      </c>
      <c r="L230" s="1">
        <f>G230</f>
        <v>-7.0399999967776239E-3</v>
      </c>
      <c r="P230" s="1">
        <f t="shared" si="35"/>
        <v>-5.8906736485364822E-3</v>
      </c>
      <c r="Q230" s="35">
        <f t="shared" si="38"/>
        <v>36251.840900000003</v>
      </c>
      <c r="R230" s="1">
        <f t="shared" si="36"/>
        <v>1.3209510547613179E-6</v>
      </c>
    </row>
    <row r="231" spans="1:32" x14ac:dyDescent="0.2">
      <c r="F231" s="1">
        <v>4200</v>
      </c>
      <c r="P231" s="1">
        <f t="shared" si="35"/>
        <v>-6.0833240720408735E-3</v>
      </c>
      <c r="Q231" s="35"/>
    </row>
    <row r="232" spans="1:32" x14ac:dyDescent="0.2">
      <c r="A232" s="27"/>
      <c r="F232" s="1">
        <v>4400</v>
      </c>
      <c r="P232" s="1">
        <f t="shared" si="35"/>
        <v>-7.4691940186445557E-3</v>
      </c>
      <c r="Q232" s="35"/>
    </row>
    <row r="233" spans="1:32" x14ac:dyDescent="0.2">
      <c r="A233" s="27"/>
      <c r="F233" s="1">
        <v>4600</v>
      </c>
      <c r="P233" s="1">
        <f t="shared" si="35"/>
        <v>-8.6600622007618443E-3</v>
      </c>
      <c r="Q233" s="35"/>
    </row>
    <row r="234" spans="1:32" x14ac:dyDescent="0.2">
      <c r="A234" s="27"/>
      <c r="F234" s="1">
        <v>4800</v>
      </c>
      <c r="P234" s="1">
        <f t="shared" si="35"/>
        <v>-9.6248380621420989E-3</v>
      </c>
      <c r="Q234" s="35"/>
    </row>
    <row r="235" spans="1:32" x14ac:dyDescent="0.2">
      <c r="A235" s="27"/>
      <c r="F235" s="1">
        <v>5000</v>
      </c>
      <c r="P235" s="1">
        <f t="shared" si="35"/>
        <v>-1.033833374518872E-2</v>
      </c>
      <c r="Q235" s="35"/>
    </row>
    <row r="236" spans="1:32" x14ac:dyDescent="0.2">
      <c r="A236" s="13" t="s">
        <v>156</v>
      </c>
      <c r="C236" s="106">
        <v>52527.534800000001</v>
      </c>
      <c r="D236" s="107">
        <v>2.0999999999999999E-3</v>
      </c>
      <c r="E236" s="1">
        <f>+(C236-C$7)/C$8</f>
        <v>5202.5335634986232</v>
      </c>
      <c r="F236" s="1">
        <f>ROUND(2*E236,0)/2</f>
        <v>5202.5</v>
      </c>
      <c r="L236" s="13">
        <v>-1.0999999998603016E-2</v>
      </c>
      <c r="O236" s="1">
        <f>+C$11+C$12*F236</f>
        <v>-1.1644103831298901E-2</v>
      </c>
      <c r="P236" s="1">
        <f t="shared" si="35"/>
        <v>-1.0785701743445543E-2</v>
      </c>
      <c r="Q236" s="35">
        <f>C236-15018.5</f>
        <v>37509.034800000001</v>
      </c>
      <c r="R236" s="1">
        <f>(P236-G236)^2</f>
        <v>1.1633136209856422E-4</v>
      </c>
    </row>
    <row r="237" spans="1:32" x14ac:dyDescent="0.2">
      <c r="A237" s="42" t="s">
        <v>158</v>
      </c>
      <c r="C237" s="1">
        <v>52707.770799999998</v>
      </c>
      <c r="D237" s="1">
        <v>1E-4</v>
      </c>
      <c r="E237" s="1">
        <f>+(C237-C$7)/C$8</f>
        <v>5349.9887917140486</v>
      </c>
      <c r="F237" s="1">
        <f>ROUND(2*E237,0)/2</f>
        <v>5350</v>
      </c>
      <c r="G237" s="1">
        <f>+C237-(C$7+F237*C$8)</f>
        <v>-1.3700000003154855E-2</v>
      </c>
      <c r="K237" s="1">
        <f>G237</f>
        <v>-1.3700000003154855E-2</v>
      </c>
      <c r="O237" s="1">
        <f t="shared" ref="O237:O242" si="39">+C$11+C$12*F237</f>
        <v>-1.2712368216810738E-2</v>
      </c>
      <c r="P237" s="1">
        <f t="shared" si="35"/>
        <v>-1.0930244426477564E-2</v>
      </c>
      <c r="Q237" s="35">
        <f>C237-15018.5</f>
        <v>37689.270799999998</v>
      </c>
      <c r="R237" s="1">
        <f>(P237-G237)^2</f>
        <v>7.6715459545349561E-6</v>
      </c>
    </row>
    <row r="238" spans="1:32" x14ac:dyDescent="0.2">
      <c r="A238" s="108" t="s">
        <v>161</v>
      </c>
      <c r="B238" s="109"/>
      <c r="C238" s="110">
        <v>52744.4398</v>
      </c>
      <c r="D238" s="111">
        <v>2.0000000000000001E-4</v>
      </c>
      <c r="E238" s="1">
        <f>+(C238-C$7)/C$8</f>
        <v>5379.9885462771317</v>
      </c>
      <c r="F238" s="1">
        <f>ROUND(2*E238,0)/2</f>
        <v>5380</v>
      </c>
      <c r="G238" s="1">
        <f>+C238-(C$7+F238*C$8)</f>
        <v>-1.4000000002852175E-2</v>
      </c>
      <c r="K238" s="1">
        <f>G238</f>
        <v>-1.4000000002852175E-2</v>
      </c>
      <c r="O238" s="1">
        <f t="shared" si="39"/>
        <v>-1.2929642329118224E-2</v>
      </c>
      <c r="P238" s="1">
        <f t="shared" si="35"/>
        <v>-1.0940657003952402E-2</v>
      </c>
      <c r="Q238" s="35">
        <f>C238-15018.5</f>
        <v>37725.9398</v>
      </c>
      <c r="R238" s="1">
        <f>(P238-G238)^2</f>
        <v>9.3595795849170586E-6</v>
      </c>
    </row>
    <row r="239" spans="1:32" x14ac:dyDescent="0.2">
      <c r="A239" s="108"/>
      <c r="B239" s="109"/>
      <c r="C239" s="110"/>
      <c r="D239" s="111"/>
      <c r="F239" s="1">
        <v>5500</v>
      </c>
      <c r="O239" s="1">
        <f t="shared" si="39"/>
        <v>-1.3798738778348196E-2</v>
      </c>
      <c r="P239" s="1">
        <f t="shared" si="35"/>
        <v>-1.0917898344337403E-2</v>
      </c>
      <c r="Q239" s="35"/>
    </row>
    <row r="240" spans="1:32" x14ac:dyDescent="0.2">
      <c r="A240" s="28" t="s">
        <v>163</v>
      </c>
      <c r="B240" s="32" t="s">
        <v>48</v>
      </c>
      <c r="C240" s="104">
        <v>53030.464</v>
      </c>
      <c r="D240" s="105">
        <v>3.0000000000000001E-3</v>
      </c>
      <c r="E240" s="1">
        <f>+(C240-C$7)/C$8</f>
        <v>5613.9915406075388</v>
      </c>
      <c r="F240" s="1">
        <f>ROUND(2*E240,0)/2</f>
        <v>5614</v>
      </c>
      <c r="G240" s="1">
        <f>+C240-(C$7+F240*C$8)</f>
        <v>-1.0340000000724103E-2</v>
      </c>
      <c r="L240" s="1">
        <f>G240</f>
        <v>-1.0340000000724103E-2</v>
      </c>
      <c r="O240" s="1">
        <f t="shared" si="39"/>
        <v>-1.4624380405116662E-2</v>
      </c>
      <c r="P240" s="1">
        <f t="shared" si="35"/>
        <v>-1.0801084359341153E-2</v>
      </c>
      <c r="Q240" s="35">
        <f>C240-15018.5</f>
        <v>38011.964</v>
      </c>
      <c r="R240" s="1">
        <f>(P240-G240)^2</f>
        <v>2.1259878576129614E-7</v>
      </c>
    </row>
    <row r="241" spans="1:26" x14ac:dyDescent="0.2">
      <c r="A241" s="42" t="s">
        <v>164</v>
      </c>
      <c r="C241" s="1">
        <v>53048.792800000003</v>
      </c>
      <c r="D241" s="1">
        <v>1E-4</v>
      </c>
      <c r="E241" s="1">
        <f>+(C241-C$7)/C$8</f>
        <v>5628.9867545876277</v>
      </c>
      <c r="F241" s="1">
        <f>ROUND(2*E241,0)/2</f>
        <v>5629</v>
      </c>
      <c r="G241" s="1">
        <f>+C241-(C$7+F241*C$8)</f>
        <v>-1.6189999994821846E-2</v>
      </c>
      <c r="K241" s="1">
        <f>G241</f>
        <v>-1.6189999994821846E-2</v>
      </c>
      <c r="O241" s="1">
        <f t="shared" si="39"/>
        <v>-1.4733017461270412E-2</v>
      </c>
      <c r="P241" s="1">
        <f t="shared" si="35"/>
        <v>-1.0778853052827683E-2</v>
      </c>
      <c r="Q241" s="35">
        <f>C241-15018.5</f>
        <v>38030.292800000003</v>
      </c>
      <c r="R241" s="1">
        <f>(P241-G241)^2</f>
        <v>2.9280511227852786E-5</v>
      </c>
    </row>
    <row r="242" spans="1:26" x14ac:dyDescent="0.2">
      <c r="A242" s="42" t="s">
        <v>1621</v>
      </c>
      <c r="C242" s="101">
        <v>53807.843500000003</v>
      </c>
      <c r="D242" s="1">
        <v>1E-4</v>
      </c>
      <c r="E242" s="1">
        <f>+(C242-C$7)/C$8</f>
        <v>6249.9836375387613</v>
      </c>
      <c r="F242" s="1">
        <f>ROUND(2*E242,0)/2</f>
        <v>6250</v>
      </c>
      <c r="G242" s="1">
        <f>+C242-(C$7+F242*C$8)</f>
        <v>-1.9999999996798579E-2</v>
      </c>
      <c r="J242" s="112"/>
      <c r="K242" s="1">
        <f>G242</f>
        <v>-1.9999999996798579E-2</v>
      </c>
      <c r="O242" s="1">
        <f t="shared" si="39"/>
        <v>-1.9230591586035496E-2</v>
      </c>
      <c r="P242" s="1">
        <f t="shared" si="35"/>
        <v>-8.5340330545858323E-3</v>
      </c>
      <c r="Q242" s="35">
        <f>C242-15018.5</f>
        <v>38789.343500000003</v>
      </c>
      <c r="R242" s="1">
        <f>(P242-G242)^2</f>
        <v>1.3146839791991551E-4</v>
      </c>
      <c r="V242" s="112">
        <v>9</v>
      </c>
      <c r="W242" s="112"/>
      <c r="X242" s="112" t="s">
        <v>1590</v>
      </c>
      <c r="Z242" s="112" t="s">
        <v>923</v>
      </c>
    </row>
    <row r="243" spans="1:26" x14ac:dyDescent="0.2">
      <c r="A243" s="13"/>
      <c r="B243" s="13"/>
      <c r="C243" s="112"/>
      <c r="D243" s="112"/>
      <c r="J243" s="112"/>
      <c r="K243" s="112"/>
      <c r="R243" s="30"/>
      <c r="V243" s="112">
        <v>8</v>
      </c>
      <c r="W243" s="112"/>
      <c r="X243" s="112" t="s">
        <v>1591</v>
      </c>
      <c r="Z243" s="112" t="s">
        <v>923</v>
      </c>
    </row>
    <row r="244" spans="1:26" x14ac:dyDescent="0.2">
      <c r="A244" s="13"/>
      <c r="B244" s="13"/>
      <c r="C244" s="112"/>
      <c r="D244" s="112"/>
      <c r="J244" s="112"/>
      <c r="K244" s="112"/>
      <c r="R244" s="30"/>
      <c r="V244" s="112">
        <v>9</v>
      </c>
      <c r="W244" s="112"/>
      <c r="X244" s="112" t="s">
        <v>1590</v>
      </c>
      <c r="Z244" s="112" t="s">
        <v>923</v>
      </c>
    </row>
    <row r="245" spans="1:26" x14ac:dyDescent="0.2">
      <c r="A245" s="13"/>
      <c r="B245" s="13"/>
      <c r="C245" s="112"/>
      <c r="D245" s="112"/>
      <c r="J245" s="112"/>
      <c r="K245" s="112"/>
      <c r="R245" s="30"/>
      <c r="V245" s="112">
        <v>7</v>
      </c>
      <c r="W245" s="112"/>
      <c r="X245" s="112" t="s">
        <v>1590</v>
      </c>
      <c r="Z245" s="112" t="s">
        <v>923</v>
      </c>
    </row>
    <row r="246" spans="1:26" x14ac:dyDescent="0.2">
      <c r="A246" s="13"/>
      <c r="B246" s="13"/>
      <c r="C246" s="112"/>
      <c r="D246" s="112"/>
      <c r="J246" s="112"/>
      <c r="K246" s="112"/>
      <c r="R246" s="30"/>
      <c r="V246" s="112">
        <v>9</v>
      </c>
      <c r="W246" s="112"/>
      <c r="X246" s="112" t="s">
        <v>1590</v>
      </c>
      <c r="Z246" s="112" t="s">
        <v>923</v>
      </c>
    </row>
    <row r="247" spans="1:26" x14ac:dyDescent="0.2">
      <c r="A247" s="13"/>
      <c r="B247" s="13"/>
      <c r="C247" s="112"/>
      <c r="D247" s="112"/>
      <c r="J247" s="112"/>
      <c r="K247" s="112"/>
      <c r="R247" s="30"/>
      <c r="V247" s="112">
        <v>8</v>
      </c>
      <c r="W247" s="112"/>
      <c r="X247" s="112" t="s">
        <v>1590</v>
      </c>
      <c r="Z247" s="112" t="s">
        <v>923</v>
      </c>
    </row>
    <row r="248" spans="1:26" x14ac:dyDescent="0.2">
      <c r="A248" s="13"/>
      <c r="B248" s="13"/>
      <c r="C248" s="112"/>
      <c r="D248" s="112"/>
      <c r="J248" s="112"/>
      <c r="K248" s="112"/>
      <c r="R248" s="30"/>
      <c r="V248" s="112">
        <v>10</v>
      </c>
      <c r="W248" s="112"/>
      <c r="X248" s="112" t="s">
        <v>1592</v>
      </c>
      <c r="Z248" s="112" t="s">
        <v>923</v>
      </c>
    </row>
    <row r="249" spans="1:26" x14ac:dyDescent="0.2">
      <c r="A249" s="13"/>
      <c r="B249" s="13"/>
      <c r="C249" s="112"/>
      <c r="D249" s="112"/>
      <c r="J249" s="112"/>
      <c r="K249" s="112"/>
      <c r="R249" s="30"/>
      <c r="V249" s="112">
        <v>11</v>
      </c>
      <c r="W249" s="112"/>
      <c r="X249" s="112" t="s">
        <v>1592</v>
      </c>
      <c r="Z249" s="112" t="s">
        <v>923</v>
      </c>
    </row>
    <row r="250" spans="1:26" x14ac:dyDescent="0.2">
      <c r="A250" s="13"/>
      <c r="B250" s="13"/>
      <c r="C250" s="112"/>
      <c r="D250" s="112"/>
      <c r="J250" s="112"/>
      <c r="K250" s="112"/>
      <c r="R250" s="30"/>
      <c r="V250" s="112">
        <v>9</v>
      </c>
      <c r="W250" s="112"/>
      <c r="X250" s="112" t="s">
        <v>1592</v>
      </c>
      <c r="Z250" s="112" t="s">
        <v>923</v>
      </c>
    </row>
    <row r="251" spans="1:26" x14ac:dyDescent="0.2">
      <c r="A251" s="13"/>
      <c r="B251" s="13"/>
      <c r="C251" s="112"/>
      <c r="D251" s="112"/>
      <c r="J251" s="112"/>
      <c r="K251" s="112"/>
      <c r="R251" s="30"/>
      <c r="V251" s="112">
        <v>13</v>
      </c>
      <c r="W251" s="112"/>
      <c r="X251" s="112" t="s">
        <v>1592</v>
      </c>
      <c r="Z251" s="112" t="s">
        <v>923</v>
      </c>
    </row>
    <row r="252" spans="1:26" x14ac:dyDescent="0.2">
      <c r="A252" s="13"/>
      <c r="B252" s="13"/>
      <c r="C252" s="112"/>
      <c r="D252" s="112"/>
      <c r="J252" s="112"/>
      <c r="K252" s="112"/>
      <c r="R252" s="30"/>
      <c r="V252" s="112">
        <v>10</v>
      </c>
      <c r="W252" s="112"/>
      <c r="X252" s="112" t="s">
        <v>1590</v>
      </c>
      <c r="Z252" s="112" t="s">
        <v>923</v>
      </c>
    </row>
    <row r="253" spans="1:26" x14ac:dyDescent="0.2">
      <c r="A253" s="13"/>
      <c r="B253" s="13"/>
      <c r="C253" s="112"/>
      <c r="D253" s="112"/>
      <c r="J253" s="112"/>
      <c r="K253" s="112"/>
      <c r="R253" s="30"/>
      <c r="V253" s="112">
        <v>15</v>
      </c>
      <c r="W253" s="112"/>
      <c r="X253" s="112" t="s">
        <v>1592</v>
      </c>
      <c r="Z253" s="112" t="s">
        <v>923</v>
      </c>
    </row>
    <row r="254" spans="1:26" x14ac:dyDescent="0.2">
      <c r="A254" s="13"/>
      <c r="B254" s="13"/>
      <c r="C254" s="112"/>
      <c r="D254" s="112"/>
      <c r="J254" s="112"/>
      <c r="K254" s="112"/>
      <c r="R254" s="30"/>
      <c r="V254" s="112">
        <v>13</v>
      </c>
      <c r="W254" s="112"/>
      <c r="X254" s="112" t="s">
        <v>1592</v>
      </c>
      <c r="Z254" s="112" t="s">
        <v>923</v>
      </c>
    </row>
    <row r="255" spans="1:26" x14ac:dyDescent="0.2">
      <c r="A255" s="13"/>
      <c r="B255" s="13"/>
      <c r="C255" s="112"/>
      <c r="D255" s="112"/>
      <c r="J255" s="112"/>
      <c r="K255" s="112"/>
      <c r="R255" s="30"/>
      <c r="V255" s="112">
        <v>12</v>
      </c>
      <c r="W255" s="112"/>
      <c r="X255" s="112" t="s">
        <v>1591</v>
      </c>
      <c r="Z255" s="112" t="s">
        <v>923</v>
      </c>
    </row>
    <row r="256" spans="1:26" x14ac:dyDescent="0.2">
      <c r="A256" s="13"/>
      <c r="B256" s="13"/>
      <c r="C256" s="112"/>
      <c r="D256" s="112"/>
      <c r="J256" s="112"/>
      <c r="K256" s="112"/>
      <c r="R256" s="30"/>
      <c r="V256" s="112">
        <v>7</v>
      </c>
      <c r="W256" s="112"/>
      <c r="X256" s="112" t="s">
        <v>1591</v>
      </c>
      <c r="Z256" s="112" t="s">
        <v>923</v>
      </c>
    </row>
    <row r="257" spans="1:26" x14ac:dyDescent="0.2">
      <c r="A257" s="13"/>
      <c r="B257" s="13"/>
      <c r="C257" s="112"/>
      <c r="D257" s="112"/>
      <c r="J257" s="112"/>
      <c r="K257" s="112"/>
      <c r="R257" s="30"/>
      <c r="V257" s="112">
        <v>6</v>
      </c>
      <c r="W257" s="112"/>
      <c r="X257" s="112" t="s">
        <v>1591</v>
      </c>
      <c r="Z257" s="112" t="s">
        <v>923</v>
      </c>
    </row>
    <row r="258" spans="1:26" x14ac:dyDescent="0.2">
      <c r="A258" s="13"/>
      <c r="C258" s="112"/>
      <c r="D258" s="112"/>
      <c r="J258" s="112"/>
      <c r="K258" s="112"/>
      <c r="V258" s="112">
        <v>8</v>
      </c>
      <c r="W258" s="112"/>
      <c r="X258" s="112" t="s">
        <v>1592</v>
      </c>
      <c r="Z258" s="112" t="s">
        <v>923</v>
      </c>
    </row>
    <row r="259" spans="1:26" x14ac:dyDescent="0.2">
      <c r="A259" s="13"/>
      <c r="C259" s="112"/>
      <c r="D259" s="112"/>
      <c r="J259" s="112"/>
      <c r="K259" s="112"/>
      <c r="V259" s="112">
        <v>10</v>
      </c>
      <c r="W259" s="112"/>
      <c r="X259" s="112" t="s">
        <v>1590</v>
      </c>
      <c r="Z259" s="112" t="s">
        <v>923</v>
      </c>
    </row>
    <row r="260" spans="1:26" x14ac:dyDescent="0.2">
      <c r="A260" s="13"/>
      <c r="C260" s="112"/>
      <c r="D260" s="112"/>
      <c r="J260" s="112"/>
      <c r="K260" s="112"/>
      <c r="V260" s="112">
        <v>8</v>
      </c>
      <c r="W260" s="112"/>
      <c r="X260" s="112" t="s">
        <v>1591</v>
      </c>
      <c r="Z260" s="112" t="s">
        <v>923</v>
      </c>
    </row>
    <row r="261" spans="1:26" x14ac:dyDescent="0.2">
      <c r="A261" s="13"/>
      <c r="C261" s="112"/>
      <c r="D261" s="112"/>
      <c r="J261" s="112"/>
      <c r="K261" s="112"/>
      <c r="V261" s="112">
        <v>7</v>
      </c>
      <c r="W261" s="112"/>
      <c r="X261" s="112" t="s">
        <v>1591</v>
      </c>
      <c r="Z261" s="112" t="s">
        <v>923</v>
      </c>
    </row>
    <row r="262" spans="1:26" x14ac:dyDescent="0.2">
      <c r="A262" s="13"/>
      <c r="C262" s="112"/>
      <c r="D262" s="112"/>
      <c r="J262" s="112"/>
      <c r="K262" s="112"/>
      <c r="V262" s="112">
        <v>7</v>
      </c>
      <c r="W262" s="112"/>
      <c r="X262" s="112" t="s">
        <v>1592</v>
      </c>
      <c r="Z262" s="112" t="s">
        <v>923</v>
      </c>
    </row>
    <row r="263" spans="1:26" x14ac:dyDescent="0.2">
      <c r="A263" s="13"/>
      <c r="C263" s="112"/>
      <c r="D263" s="112"/>
      <c r="J263" s="112"/>
      <c r="K263" s="112"/>
      <c r="V263" s="112">
        <v>11</v>
      </c>
      <c r="W263" s="112"/>
      <c r="X263" s="112" t="s">
        <v>1591</v>
      </c>
      <c r="Z263" s="112" t="s">
        <v>923</v>
      </c>
    </row>
    <row r="264" spans="1:26" x14ac:dyDescent="0.2">
      <c r="A264" s="13"/>
      <c r="C264" s="112"/>
      <c r="D264" s="112"/>
      <c r="J264" s="112"/>
      <c r="K264" s="112"/>
      <c r="V264" s="112">
        <v>10</v>
      </c>
      <c r="W264" s="112"/>
      <c r="X264" s="112" t="s">
        <v>1592</v>
      </c>
      <c r="Z264" s="112" t="s">
        <v>923</v>
      </c>
    </row>
    <row r="265" spans="1:26" x14ac:dyDescent="0.2">
      <c r="A265" s="13"/>
      <c r="C265" s="112"/>
      <c r="D265" s="112"/>
      <c r="J265" s="112"/>
      <c r="K265" s="112"/>
      <c r="V265" s="112">
        <v>16</v>
      </c>
      <c r="W265" s="112"/>
      <c r="X265" s="112" t="s">
        <v>1593</v>
      </c>
      <c r="Z265" s="112" t="s">
        <v>1594</v>
      </c>
    </row>
    <row r="266" spans="1:26" x14ac:dyDescent="0.2">
      <c r="A266" s="13"/>
      <c r="C266" s="112"/>
      <c r="D266" s="112"/>
      <c r="J266" s="112"/>
      <c r="K266" s="112"/>
      <c r="V266" s="112">
        <v>10</v>
      </c>
      <c r="W266" s="112"/>
      <c r="X266" s="112" t="s">
        <v>1595</v>
      </c>
      <c r="Z266" s="112" t="s">
        <v>923</v>
      </c>
    </row>
    <row r="267" spans="1:26" x14ac:dyDescent="0.2">
      <c r="A267" s="13"/>
      <c r="C267" s="112"/>
      <c r="D267" s="112"/>
      <c r="J267" s="112"/>
      <c r="K267" s="112"/>
      <c r="V267" s="112">
        <v>15</v>
      </c>
      <c r="W267" s="112"/>
      <c r="X267" s="112" t="s">
        <v>1593</v>
      </c>
      <c r="Z267" s="112" t="s">
        <v>1594</v>
      </c>
    </row>
    <row r="268" spans="1:26" x14ac:dyDescent="0.2">
      <c r="A268" s="13"/>
      <c r="C268" s="112"/>
      <c r="D268" s="112"/>
      <c r="J268" s="112"/>
      <c r="K268" s="112"/>
      <c r="V268" s="112">
        <v>12</v>
      </c>
      <c r="W268" s="112"/>
      <c r="X268" s="112" t="s">
        <v>1596</v>
      </c>
      <c r="Z268" s="112" t="s">
        <v>1594</v>
      </c>
    </row>
    <row r="269" spans="1:26" x14ac:dyDescent="0.2">
      <c r="A269" s="13"/>
      <c r="C269" s="112"/>
      <c r="D269" s="112"/>
      <c r="J269" s="112"/>
      <c r="K269" s="112"/>
      <c r="V269" s="112">
        <v>10</v>
      </c>
      <c r="W269" s="112"/>
      <c r="X269" s="112" t="s">
        <v>1592</v>
      </c>
      <c r="Z269" s="112" t="s">
        <v>923</v>
      </c>
    </row>
    <row r="270" spans="1:26" x14ac:dyDescent="0.2">
      <c r="A270" s="13"/>
      <c r="C270" s="112"/>
      <c r="D270" s="112"/>
      <c r="J270" s="112"/>
      <c r="K270" s="112"/>
      <c r="V270" s="112">
        <v>11</v>
      </c>
      <c r="W270" s="112"/>
      <c r="X270" s="112" t="s">
        <v>1597</v>
      </c>
      <c r="Z270" s="112" t="s">
        <v>1594</v>
      </c>
    </row>
    <row r="271" spans="1:26" x14ac:dyDescent="0.2">
      <c r="A271" s="13"/>
      <c r="C271" s="112"/>
      <c r="D271" s="112"/>
      <c r="J271" s="112"/>
      <c r="K271" s="112"/>
      <c r="V271" s="112">
        <v>8</v>
      </c>
      <c r="W271" s="112"/>
      <c r="X271" s="112" t="s">
        <v>1595</v>
      </c>
      <c r="Z271" s="112" t="s">
        <v>923</v>
      </c>
    </row>
    <row r="272" spans="1:26" x14ac:dyDescent="0.2">
      <c r="A272" s="13"/>
      <c r="C272" s="112"/>
      <c r="D272" s="112"/>
      <c r="J272" s="112"/>
      <c r="K272" s="112"/>
      <c r="V272" s="112">
        <v>10</v>
      </c>
      <c r="W272" s="112"/>
      <c r="X272" s="112" t="s">
        <v>1592</v>
      </c>
      <c r="Z272" s="112" t="s">
        <v>923</v>
      </c>
    </row>
    <row r="273" spans="1:26" x14ac:dyDescent="0.2">
      <c r="A273" s="13"/>
      <c r="C273" s="112"/>
      <c r="D273" s="112"/>
      <c r="J273" s="112"/>
      <c r="K273" s="112"/>
      <c r="V273" s="112">
        <v>6</v>
      </c>
      <c r="W273" s="112"/>
      <c r="X273" s="112" t="s">
        <v>1591</v>
      </c>
      <c r="Z273" s="112" t="s">
        <v>923</v>
      </c>
    </row>
    <row r="274" spans="1:26" x14ac:dyDescent="0.2">
      <c r="A274" s="13"/>
      <c r="C274" s="112"/>
      <c r="D274" s="112"/>
      <c r="J274" s="112"/>
      <c r="K274" s="112"/>
      <c r="V274" s="112">
        <v>8</v>
      </c>
      <c r="W274" s="112"/>
      <c r="X274" s="112" t="s">
        <v>1592</v>
      </c>
      <c r="Z274" s="112" t="s">
        <v>923</v>
      </c>
    </row>
    <row r="275" spans="1:26" x14ac:dyDescent="0.2">
      <c r="A275" s="13"/>
      <c r="C275" s="112"/>
      <c r="D275" s="112"/>
      <c r="J275" s="112"/>
      <c r="K275" s="112"/>
      <c r="V275" s="112">
        <v>11</v>
      </c>
      <c r="W275" s="112"/>
      <c r="X275" s="112" t="s">
        <v>1593</v>
      </c>
      <c r="Z275" s="112" t="s">
        <v>1594</v>
      </c>
    </row>
    <row r="276" spans="1:26" x14ac:dyDescent="0.2">
      <c r="A276" s="13"/>
      <c r="C276" s="112"/>
      <c r="D276" s="112"/>
      <c r="J276" s="112"/>
      <c r="K276" s="112"/>
      <c r="V276" s="112">
        <v>10</v>
      </c>
      <c r="W276" s="112"/>
      <c r="X276" s="112" t="s">
        <v>1596</v>
      </c>
      <c r="Z276" s="112" t="s">
        <v>1594</v>
      </c>
    </row>
    <row r="277" spans="1:26" x14ac:dyDescent="0.2">
      <c r="A277" s="13"/>
      <c r="C277" s="112"/>
      <c r="D277" s="112"/>
      <c r="J277" s="112"/>
      <c r="K277" s="112"/>
      <c r="V277" s="112">
        <v>6</v>
      </c>
      <c r="W277" s="112"/>
      <c r="X277" s="112" t="s">
        <v>1591</v>
      </c>
      <c r="Z277" s="112" t="s">
        <v>923</v>
      </c>
    </row>
    <row r="278" spans="1:26" x14ac:dyDescent="0.2">
      <c r="A278" s="13"/>
      <c r="C278" s="112"/>
      <c r="D278" s="112"/>
      <c r="J278" s="112"/>
      <c r="K278" s="112"/>
      <c r="V278" s="112">
        <v>12</v>
      </c>
      <c r="W278" s="112"/>
      <c r="X278" s="112" t="s">
        <v>1593</v>
      </c>
      <c r="Z278" s="112" t="s">
        <v>1594</v>
      </c>
    </row>
    <row r="279" spans="1:26" x14ac:dyDescent="0.2">
      <c r="A279" s="13"/>
      <c r="C279" s="112"/>
      <c r="D279" s="112"/>
      <c r="J279" s="112"/>
      <c r="K279" s="112"/>
      <c r="V279" s="112">
        <v>8</v>
      </c>
      <c r="W279" s="112"/>
      <c r="X279" s="112" t="s">
        <v>1592</v>
      </c>
      <c r="Z279" s="112" t="s">
        <v>923</v>
      </c>
    </row>
    <row r="280" spans="1:26" x14ac:dyDescent="0.2">
      <c r="A280" s="13"/>
      <c r="C280" s="112"/>
      <c r="D280" s="112"/>
      <c r="J280" s="112"/>
      <c r="K280" s="112"/>
      <c r="V280" s="112">
        <v>11</v>
      </c>
      <c r="W280" s="112"/>
      <c r="X280" s="112" t="s">
        <v>1595</v>
      </c>
      <c r="Z280" s="112" t="s">
        <v>923</v>
      </c>
    </row>
    <row r="281" spans="1:26" x14ac:dyDescent="0.2">
      <c r="A281" s="13"/>
      <c r="C281" s="112"/>
      <c r="D281" s="112"/>
      <c r="J281" s="112"/>
      <c r="K281" s="112"/>
      <c r="V281" s="112">
        <v>11</v>
      </c>
      <c r="W281" s="112"/>
      <c r="X281" s="112" t="s">
        <v>1593</v>
      </c>
      <c r="Z281" s="112" t="s">
        <v>1594</v>
      </c>
    </row>
    <row r="282" spans="1:26" x14ac:dyDescent="0.2">
      <c r="A282" s="13"/>
      <c r="C282" s="112"/>
      <c r="D282" s="112"/>
      <c r="J282" s="112"/>
      <c r="K282" s="112"/>
      <c r="V282" s="112">
        <v>10</v>
      </c>
      <c r="W282" s="112"/>
      <c r="X282" s="112" t="s">
        <v>1598</v>
      </c>
      <c r="Z282" s="112" t="s">
        <v>1594</v>
      </c>
    </row>
    <row r="283" spans="1:26" x14ac:dyDescent="0.2">
      <c r="A283" s="13"/>
      <c r="C283" s="112"/>
      <c r="D283" s="112"/>
      <c r="J283" s="112"/>
      <c r="K283" s="112"/>
      <c r="V283" s="112">
        <v>11</v>
      </c>
      <c r="W283" s="112"/>
      <c r="X283" s="112" t="s">
        <v>1595</v>
      </c>
      <c r="Z283" s="112" t="s">
        <v>923</v>
      </c>
    </row>
    <row r="284" spans="1:26" x14ac:dyDescent="0.2">
      <c r="A284" s="13"/>
      <c r="C284" s="112"/>
      <c r="D284" s="112"/>
      <c r="J284" s="112"/>
      <c r="K284" s="112"/>
      <c r="V284" s="112">
        <v>8</v>
      </c>
      <c r="W284" s="112"/>
      <c r="X284" s="112" t="s">
        <v>1598</v>
      </c>
      <c r="Z284" s="112" t="s">
        <v>1594</v>
      </c>
    </row>
    <row r="285" spans="1:26" x14ac:dyDescent="0.2">
      <c r="A285" s="13"/>
      <c r="C285" s="112"/>
      <c r="D285" s="112"/>
      <c r="J285" s="112"/>
      <c r="K285" s="112"/>
      <c r="V285" s="112">
        <v>12</v>
      </c>
      <c r="W285" s="112"/>
      <c r="X285" s="112" t="s">
        <v>1593</v>
      </c>
      <c r="Z285" s="112" t="s">
        <v>1594</v>
      </c>
    </row>
    <row r="286" spans="1:26" x14ac:dyDescent="0.2">
      <c r="A286" s="13"/>
      <c r="C286" s="112"/>
      <c r="D286" s="112"/>
      <c r="J286" s="112"/>
      <c r="K286" s="112"/>
      <c r="V286" s="112">
        <v>7</v>
      </c>
      <c r="W286" s="112"/>
      <c r="X286" s="112" t="s">
        <v>1591</v>
      </c>
      <c r="Z286" s="112" t="s">
        <v>923</v>
      </c>
    </row>
    <row r="287" spans="1:26" x14ac:dyDescent="0.2">
      <c r="A287" s="13"/>
      <c r="C287" s="112"/>
      <c r="D287" s="112"/>
      <c r="J287" s="112"/>
      <c r="K287" s="112"/>
      <c r="V287" s="112">
        <v>7</v>
      </c>
      <c r="W287" s="112"/>
      <c r="X287" s="112" t="s">
        <v>1591</v>
      </c>
      <c r="Z287" s="112" t="s">
        <v>923</v>
      </c>
    </row>
    <row r="288" spans="1:26" x14ac:dyDescent="0.2">
      <c r="A288" s="13"/>
      <c r="C288" s="112"/>
      <c r="D288" s="112"/>
      <c r="J288" s="112"/>
      <c r="K288" s="112"/>
      <c r="V288" s="112">
        <v>6</v>
      </c>
      <c r="W288" s="112"/>
      <c r="X288" s="112" t="s">
        <v>1591</v>
      </c>
      <c r="Z288" s="112" t="s">
        <v>923</v>
      </c>
    </row>
    <row r="289" spans="1:26" x14ac:dyDescent="0.2">
      <c r="A289" s="13"/>
      <c r="C289" s="112"/>
      <c r="D289" s="112"/>
      <c r="J289" s="112"/>
      <c r="K289" s="112"/>
      <c r="V289" s="112">
        <v>7</v>
      </c>
      <c r="W289" s="112"/>
      <c r="X289" s="112" t="s">
        <v>1591</v>
      </c>
      <c r="Z289" s="112" t="s">
        <v>923</v>
      </c>
    </row>
    <row r="290" spans="1:26" x14ac:dyDescent="0.2">
      <c r="A290" s="13"/>
      <c r="C290" s="112"/>
      <c r="D290" s="112"/>
      <c r="J290" s="112"/>
      <c r="K290" s="112"/>
      <c r="V290" s="112">
        <v>16</v>
      </c>
      <c r="W290" s="112"/>
      <c r="X290" s="112" t="s">
        <v>1599</v>
      </c>
      <c r="Z290" s="112" t="s">
        <v>1594</v>
      </c>
    </row>
    <row r="291" spans="1:26" x14ac:dyDescent="0.2">
      <c r="A291" s="13"/>
      <c r="C291" s="112"/>
      <c r="D291" s="112"/>
      <c r="J291" s="112"/>
      <c r="K291" s="112"/>
      <c r="V291" s="112">
        <v>12</v>
      </c>
      <c r="W291" s="112"/>
      <c r="X291" s="112" t="s">
        <v>1600</v>
      </c>
      <c r="Z291" s="112" t="s">
        <v>1594</v>
      </c>
    </row>
    <row r="292" spans="1:26" x14ac:dyDescent="0.2">
      <c r="A292" s="13"/>
      <c r="C292" s="112"/>
      <c r="D292" s="112"/>
      <c r="J292" s="112"/>
      <c r="K292" s="112"/>
      <c r="V292" s="112">
        <v>10</v>
      </c>
      <c r="W292" s="112"/>
      <c r="X292" s="112" t="s">
        <v>1593</v>
      </c>
      <c r="Z292" s="112" t="s">
        <v>1594</v>
      </c>
    </row>
    <row r="293" spans="1:26" x14ac:dyDescent="0.2">
      <c r="A293" s="13"/>
      <c r="C293" s="112"/>
      <c r="D293" s="112"/>
      <c r="J293" s="112"/>
      <c r="K293" s="112"/>
      <c r="V293" s="112">
        <v>12</v>
      </c>
      <c r="W293" s="112"/>
      <c r="X293" s="112" t="s">
        <v>1595</v>
      </c>
      <c r="Z293" s="112" t="s">
        <v>923</v>
      </c>
    </row>
    <row r="294" spans="1:26" x14ac:dyDescent="0.2">
      <c r="A294" s="13"/>
      <c r="C294" s="112"/>
      <c r="D294" s="112"/>
      <c r="J294" s="112"/>
      <c r="K294" s="112"/>
      <c r="V294" s="112">
        <v>6</v>
      </c>
      <c r="W294" s="112"/>
      <c r="X294" s="112" t="s">
        <v>1590</v>
      </c>
      <c r="Z294" s="112" t="s">
        <v>923</v>
      </c>
    </row>
    <row r="295" spans="1:26" x14ac:dyDescent="0.2">
      <c r="A295" s="13"/>
      <c r="C295" s="112"/>
      <c r="D295" s="112"/>
      <c r="J295" s="112"/>
      <c r="K295" s="112"/>
      <c r="V295" s="112">
        <v>10</v>
      </c>
      <c r="W295" s="112"/>
      <c r="X295" s="112" t="s">
        <v>1591</v>
      </c>
      <c r="Z295" s="112" t="s">
        <v>923</v>
      </c>
    </row>
    <row r="296" spans="1:26" x14ac:dyDescent="0.2">
      <c r="A296" s="13"/>
      <c r="C296" s="112"/>
      <c r="D296" s="112"/>
      <c r="J296" s="112"/>
      <c r="K296" s="112"/>
      <c r="V296" s="112">
        <v>14</v>
      </c>
      <c r="W296" s="112"/>
      <c r="X296" s="112" t="s">
        <v>1593</v>
      </c>
      <c r="Z296" s="112" t="s">
        <v>1594</v>
      </c>
    </row>
    <row r="297" spans="1:26" x14ac:dyDescent="0.2">
      <c r="A297" s="13"/>
      <c r="C297" s="112"/>
      <c r="D297" s="112"/>
      <c r="J297" s="112"/>
      <c r="K297" s="112"/>
      <c r="V297" s="112">
        <v>5</v>
      </c>
      <c r="W297" s="112"/>
      <c r="X297" s="112" t="s">
        <v>1591</v>
      </c>
      <c r="Z297" s="112" t="s">
        <v>923</v>
      </c>
    </row>
    <row r="298" spans="1:26" x14ac:dyDescent="0.2">
      <c r="A298" s="13"/>
      <c r="C298" s="112"/>
      <c r="D298" s="112"/>
      <c r="J298" s="112"/>
      <c r="K298" s="112"/>
      <c r="V298" s="112">
        <v>11</v>
      </c>
      <c r="W298" s="112"/>
      <c r="X298" s="112" t="s">
        <v>1591</v>
      </c>
      <c r="Z298" s="112" t="s">
        <v>923</v>
      </c>
    </row>
    <row r="299" spans="1:26" x14ac:dyDescent="0.2">
      <c r="A299" s="13"/>
      <c r="C299" s="112"/>
      <c r="D299" s="112"/>
      <c r="J299" s="112"/>
      <c r="K299" s="112"/>
      <c r="V299" s="112">
        <v>13</v>
      </c>
      <c r="W299" s="112"/>
      <c r="X299" s="112" t="s">
        <v>1599</v>
      </c>
      <c r="Z299" s="112" t="s">
        <v>1594</v>
      </c>
    </row>
    <row r="300" spans="1:26" x14ac:dyDescent="0.2">
      <c r="A300" s="13"/>
      <c r="C300" s="112"/>
      <c r="D300" s="112"/>
      <c r="J300" s="112"/>
      <c r="K300" s="112"/>
      <c r="V300" s="112">
        <v>10</v>
      </c>
      <c r="W300" s="112"/>
      <c r="X300" s="112" t="s">
        <v>1601</v>
      </c>
      <c r="Z300" s="112" t="s">
        <v>1594</v>
      </c>
    </row>
    <row r="301" spans="1:26" x14ac:dyDescent="0.2">
      <c r="A301" s="13"/>
      <c r="C301" s="112"/>
      <c r="D301" s="112"/>
      <c r="J301" s="112"/>
      <c r="K301" s="112"/>
      <c r="V301" s="112">
        <v>6</v>
      </c>
      <c r="W301" s="112"/>
      <c r="X301" s="112" t="s">
        <v>1591</v>
      </c>
      <c r="Z301" s="112" t="s">
        <v>923</v>
      </c>
    </row>
    <row r="302" spans="1:26" x14ac:dyDescent="0.2">
      <c r="A302" s="13"/>
      <c r="C302" s="112"/>
      <c r="D302" s="112"/>
      <c r="J302" s="112"/>
      <c r="K302" s="112"/>
      <c r="V302" s="112">
        <v>11</v>
      </c>
      <c r="W302" s="112"/>
      <c r="X302" s="112" t="s">
        <v>1592</v>
      </c>
      <c r="Z302" s="112" t="s">
        <v>923</v>
      </c>
    </row>
    <row r="303" spans="1:26" x14ac:dyDescent="0.2">
      <c r="A303" s="13"/>
      <c r="C303" s="112"/>
      <c r="D303" s="112"/>
      <c r="J303" s="112"/>
      <c r="K303" s="112"/>
      <c r="V303" s="112">
        <v>15</v>
      </c>
      <c r="W303" s="112"/>
      <c r="X303" s="112" t="s">
        <v>1593</v>
      </c>
      <c r="Z303" s="112" t="s">
        <v>1594</v>
      </c>
    </row>
    <row r="304" spans="1:26" x14ac:dyDescent="0.2">
      <c r="A304" s="13"/>
      <c r="C304" s="112"/>
      <c r="D304" s="112"/>
      <c r="J304" s="112"/>
      <c r="K304" s="112"/>
      <c r="V304" s="112">
        <v>7</v>
      </c>
      <c r="W304" s="112"/>
      <c r="X304" s="112" t="s">
        <v>1591</v>
      </c>
      <c r="Z304" s="112" t="s">
        <v>923</v>
      </c>
    </row>
    <row r="305" spans="1:26" x14ac:dyDescent="0.2">
      <c r="A305" s="13"/>
      <c r="C305" s="112"/>
      <c r="D305" s="112"/>
      <c r="J305" s="112"/>
      <c r="K305" s="112"/>
      <c r="V305" s="112">
        <v>8</v>
      </c>
      <c r="W305" s="112"/>
      <c r="X305" s="112" t="s">
        <v>1592</v>
      </c>
      <c r="Z305" s="112" t="s">
        <v>923</v>
      </c>
    </row>
    <row r="306" spans="1:26" x14ac:dyDescent="0.2">
      <c r="A306" s="13"/>
      <c r="C306" s="112"/>
      <c r="D306" s="112"/>
      <c r="J306" s="112"/>
      <c r="K306" s="112"/>
      <c r="V306" s="112">
        <v>6</v>
      </c>
      <c r="W306" s="112"/>
      <c r="X306" s="112" t="s">
        <v>1602</v>
      </c>
      <c r="Z306" s="112" t="s">
        <v>923</v>
      </c>
    </row>
    <row r="307" spans="1:26" x14ac:dyDescent="0.2">
      <c r="A307" s="13"/>
      <c r="C307" s="112"/>
      <c r="D307" s="112"/>
      <c r="J307" s="112"/>
      <c r="K307" s="112"/>
      <c r="V307" s="112">
        <v>7</v>
      </c>
      <c r="W307" s="112"/>
      <c r="X307" s="112" t="s">
        <v>1603</v>
      </c>
      <c r="Z307" s="112" t="s">
        <v>923</v>
      </c>
    </row>
    <row r="308" spans="1:26" x14ac:dyDescent="0.2">
      <c r="A308" s="13"/>
      <c r="C308" s="112"/>
      <c r="D308" s="112"/>
      <c r="J308" s="112"/>
      <c r="K308" s="112"/>
      <c r="V308" s="112">
        <v>6</v>
      </c>
      <c r="W308" s="112"/>
      <c r="X308" s="112" t="s">
        <v>1595</v>
      </c>
      <c r="Z308" s="112" t="s">
        <v>923</v>
      </c>
    </row>
    <row r="309" spans="1:26" x14ac:dyDescent="0.2">
      <c r="A309" s="13"/>
      <c r="C309" s="112"/>
      <c r="D309" s="112"/>
      <c r="J309" s="112"/>
      <c r="K309" s="112"/>
      <c r="V309" s="112">
        <v>9</v>
      </c>
      <c r="W309" s="112"/>
      <c r="X309" s="112" t="s">
        <v>1592</v>
      </c>
      <c r="Z309" s="112" t="s">
        <v>923</v>
      </c>
    </row>
    <row r="310" spans="1:26" x14ac:dyDescent="0.2">
      <c r="A310" s="13"/>
      <c r="C310" s="112"/>
      <c r="D310" s="112"/>
      <c r="J310" s="112"/>
      <c r="K310" s="112"/>
      <c r="V310" s="112">
        <v>6</v>
      </c>
      <c r="W310" s="112"/>
      <c r="X310" s="112" t="s">
        <v>1591</v>
      </c>
      <c r="Z310" s="112" t="s">
        <v>923</v>
      </c>
    </row>
    <row r="311" spans="1:26" x14ac:dyDescent="0.2">
      <c r="A311" s="13"/>
      <c r="C311" s="112"/>
      <c r="D311" s="112"/>
      <c r="J311" s="112"/>
      <c r="K311" s="112"/>
      <c r="V311" s="112">
        <v>10</v>
      </c>
      <c r="W311" s="112"/>
      <c r="X311" s="112" t="s">
        <v>1592</v>
      </c>
      <c r="Z311" s="112" t="s">
        <v>923</v>
      </c>
    </row>
    <row r="312" spans="1:26" x14ac:dyDescent="0.2">
      <c r="A312" s="13"/>
      <c r="C312" s="112"/>
      <c r="D312" s="112"/>
      <c r="J312" s="112"/>
      <c r="K312" s="112"/>
      <c r="V312" s="112">
        <v>8</v>
      </c>
      <c r="W312" s="112"/>
      <c r="X312" s="112" t="s">
        <v>1592</v>
      </c>
      <c r="Z312" s="112" t="s">
        <v>923</v>
      </c>
    </row>
    <row r="313" spans="1:26" x14ac:dyDescent="0.2">
      <c r="A313" s="13"/>
      <c r="C313" s="112"/>
      <c r="D313" s="112"/>
      <c r="J313" s="112"/>
      <c r="K313" s="112"/>
      <c r="V313" s="112">
        <v>12</v>
      </c>
      <c r="W313" s="112"/>
      <c r="X313" s="112" t="s">
        <v>1604</v>
      </c>
      <c r="Z313" s="112" t="s">
        <v>1594</v>
      </c>
    </row>
    <row r="314" spans="1:26" x14ac:dyDescent="0.2">
      <c r="A314" s="13"/>
      <c r="C314" s="112"/>
      <c r="D314" s="112"/>
      <c r="J314" s="112"/>
      <c r="K314" s="112"/>
      <c r="V314" s="112">
        <v>14</v>
      </c>
      <c r="W314" s="112"/>
      <c r="X314" s="112" t="s">
        <v>1593</v>
      </c>
      <c r="Z314" s="112" t="s">
        <v>1594</v>
      </c>
    </row>
    <row r="315" spans="1:26" x14ac:dyDescent="0.2">
      <c r="A315" s="13"/>
      <c r="C315" s="112"/>
      <c r="D315" s="112"/>
      <c r="J315" s="112"/>
      <c r="K315" s="112"/>
      <c r="V315" s="112">
        <v>11</v>
      </c>
      <c r="W315" s="112"/>
      <c r="X315" s="112" t="s">
        <v>1593</v>
      </c>
      <c r="Z315" s="112" t="s">
        <v>1594</v>
      </c>
    </row>
    <row r="316" spans="1:26" x14ac:dyDescent="0.2">
      <c r="A316" s="13"/>
      <c r="C316" s="112"/>
      <c r="D316" s="112"/>
      <c r="J316" s="112"/>
      <c r="K316" s="112"/>
      <c r="V316" s="112">
        <v>21</v>
      </c>
      <c r="W316" s="112"/>
      <c r="X316" s="112" t="s">
        <v>1605</v>
      </c>
      <c r="Z316" s="112" t="s">
        <v>1594</v>
      </c>
    </row>
    <row r="317" spans="1:26" x14ac:dyDescent="0.2">
      <c r="A317" s="13"/>
      <c r="C317" s="112"/>
      <c r="D317" s="112"/>
      <c r="J317" s="112"/>
      <c r="K317" s="112"/>
      <c r="V317" s="112">
        <v>6</v>
      </c>
      <c r="W317" s="112"/>
      <c r="X317" s="112" t="s">
        <v>1591</v>
      </c>
      <c r="Z317" s="112" t="s">
        <v>923</v>
      </c>
    </row>
    <row r="318" spans="1:26" x14ac:dyDescent="0.2">
      <c r="A318" s="13"/>
      <c r="C318" s="112"/>
      <c r="D318" s="112"/>
      <c r="J318" s="112"/>
      <c r="K318" s="112"/>
      <c r="V318" s="112">
        <v>7</v>
      </c>
      <c r="W318" s="112"/>
      <c r="X318" s="112" t="s">
        <v>1595</v>
      </c>
      <c r="Z318" s="112" t="s">
        <v>923</v>
      </c>
    </row>
    <row r="319" spans="1:26" x14ac:dyDescent="0.2">
      <c r="A319" s="13"/>
      <c r="C319" s="112"/>
      <c r="D319" s="112"/>
      <c r="J319" s="112"/>
      <c r="K319" s="112"/>
      <c r="V319" s="112">
        <v>6</v>
      </c>
      <c r="W319" s="112"/>
      <c r="X319" s="112" t="s">
        <v>1591</v>
      </c>
      <c r="Z319" s="112" t="s">
        <v>923</v>
      </c>
    </row>
    <row r="320" spans="1:26" x14ac:dyDescent="0.2">
      <c r="A320" s="13"/>
      <c r="C320" s="112"/>
      <c r="D320" s="112"/>
      <c r="J320" s="112"/>
      <c r="K320" s="112"/>
      <c r="V320" s="112">
        <v>6</v>
      </c>
      <c r="W320" s="112"/>
      <c r="X320" s="112" t="s">
        <v>1591</v>
      </c>
      <c r="Z320" s="112" t="s">
        <v>923</v>
      </c>
    </row>
    <row r="321" spans="1:26" x14ac:dyDescent="0.2">
      <c r="A321" s="13"/>
      <c r="C321" s="112"/>
      <c r="D321" s="112"/>
      <c r="J321" s="112"/>
      <c r="K321" s="112"/>
      <c r="V321" s="112">
        <v>7</v>
      </c>
      <c r="W321" s="112"/>
      <c r="X321" s="112" t="s">
        <v>1591</v>
      </c>
      <c r="Z321" s="112" t="s">
        <v>923</v>
      </c>
    </row>
    <row r="322" spans="1:26" x14ac:dyDescent="0.2">
      <c r="A322" s="13"/>
      <c r="C322" s="112"/>
      <c r="D322" s="112"/>
      <c r="J322" s="112"/>
      <c r="K322" s="112"/>
      <c r="V322" s="112">
        <v>6</v>
      </c>
      <c r="W322" s="112"/>
      <c r="X322" s="112" t="s">
        <v>1591</v>
      </c>
      <c r="Z322" s="112" t="s">
        <v>923</v>
      </c>
    </row>
    <row r="323" spans="1:26" x14ac:dyDescent="0.2">
      <c r="A323" s="13"/>
      <c r="C323" s="112"/>
      <c r="D323" s="112"/>
      <c r="J323" s="112"/>
      <c r="K323" s="112"/>
      <c r="V323" s="112">
        <v>8</v>
      </c>
      <c r="W323" s="112"/>
      <c r="X323" s="112" t="s">
        <v>1595</v>
      </c>
      <c r="Z323" s="112" t="s">
        <v>923</v>
      </c>
    </row>
    <row r="324" spans="1:26" x14ac:dyDescent="0.2">
      <c r="A324" s="13"/>
      <c r="C324" s="112"/>
      <c r="D324" s="112"/>
      <c r="J324" s="112"/>
      <c r="K324" s="112"/>
      <c r="V324" s="112">
        <v>10</v>
      </c>
      <c r="W324" s="112"/>
      <c r="X324" s="112" t="s">
        <v>1592</v>
      </c>
      <c r="Z324" s="112" t="s">
        <v>923</v>
      </c>
    </row>
    <row r="325" spans="1:26" x14ac:dyDescent="0.2">
      <c r="A325" s="13"/>
      <c r="C325" s="112"/>
      <c r="D325" s="112"/>
      <c r="J325" s="112"/>
      <c r="K325" s="112"/>
      <c r="V325" s="112">
        <v>8</v>
      </c>
      <c r="W325" s="112"/>
      <c r="X325" s="112" t="s">
        <v>1606</v>
      </c>
      <c r="Z325" s="112" t="s">
        <v>923</v>
      </c>
    </row>
    <row r="326" spans="1:26" x14ac:dyDescent="0.2">
      <c r="A326" s="13"/>
      <c r="C326" s="112"/>
      <c r="D326" s="112"/>
      <c r="J326" s="112"/>
      <c r="K326" s="112"/>
      <c r="V326" s="112">
        <v>6</v>
      </c>
      <c r="W326" s="112"/>
      <c r="X326" s="112" t="s">
        <v>1607</v>
      </c>
      <c r="Z326" s="112" t="s">
        <v>923</v>
      </c>
    </row>
    <row r="327" spans="1:26" x14ac:dyDescent="0.2">
      <c r="A327" s="13"/>
      <c r="C327" s="112"/>
      <c r="D327" s="112"/>
      <c r="J327" s="112"/>
      <c r="K327" s="112"/>
      <c r="V327" s="112">
        <v>6</v>
      </c>
      <c r="W327" s="112"/>
      <c r="X327" s="112" t="s">
        <v>1591</v>
      </c>
      <c r="Z327" s="112" t="s">
        <v>923</v>
      </c>
    </row>
    <row r="328" spans="1:26" x14ac:dyDescent="0.2">
      <c r="A328" s="13"/>
      <c r="C328" s="112"/>
      <c r="D328" s="112"/>
      <c r="J328" s="112"/>
      <c r="K328" s="112"/>
      <c r="V328" s="112">
        <v>17</v>
      </c>
      <c r="W328" s="112"/>
      <c r="X328" s="112" t="s">
        <v>1608</v>
      </c>
      <c r="Z328" s="112" t="s">
        <v>923</v>
      </c>
    </row>
    <row r="329" spans="1:26" x14ac:dyDescent="0.2">
      <c r="A329" s="13"/>
      <c r="C329" s="112"/>
      <c r="D329" s="112"/>
      <c r="J329" s="112"/>
      <c r="K329" s="112"/>
      <c r="V329" s="112">
        <v>6</v>
      </c>
      <c r="W329" s="112"/>
      <c r="X329" s="112" t="s">
        <v>1591</v>
      </c>
      <c r="Z329" s="112" t="s">
        <v>923</v>
      </c>
    </row>
    <row r="330" spans="1:26" x14ac:dyDescent="0.2">
      <c r="A330" s="13"/>
      <c r="C330" s="112"/>
      <c r="D330" s="112"/>
      <c r="J330" s="112"/>
      <c r="K330" s="112"/>
      <c r="V330" s="112">
        <v>11</v>
      </c>
      <c r="W330" s="112"/>
      <c r="X330" s="112" t="s">
        <v>1609</v>
      </c>
      <c r="Z330" s="112" t="s">
        <v>1594</v>
      </c>
    </row>
    <row r="331" spans="1:26" x14ac:dyDescent="0.2">
      <c r="A331" s="13"/>
      <c r="C331" s="112"/>
      <c r="D331" s="112"/>
      <c r="J331" s="112"/>
      <c r="K331" s="112"/>
      <c r="V331" s="112">
        <v>15</v>
      </c>
      <c r="W331" s="112"/>
      <c r="X331" s="112" t="s">
        <v>1605</v>
      </c>
      <c r="Z331" s="112" t="s">
        <v>1594</v>
      </c>
    </row>
    <row r="332" spans="1:26" x14ac:dyDescent="0.2">
      <c r="A332" s="13"/>
      <c r="C332" s="112"/>
      <c r="D332" s="112"/>
      <c r="J332" s="112"/>
      <c r="K332" s="112"/>
      <c r="V332" s="112">
        <v>11</v>
      </c>
      <c r="W332" s="112"/>
      <c r="X332" s="112" t="s">
        <v>1610</v>
      </c>
      <c r="Z332" s="112" t="s">
        <v>923</v>
      </c>
    </row>
    <row r="333" spans="1:26" x14ac:dyDescent="0.2">
      <c r="A333" s="13"/>
      <c r="C333" s="112"/>
      <c r="D333" s="112"/>
      <c r="J333" s="112"/>
      <c r="K333" s="112"/>
      <c r="V333" s="112">
        <v>9</v>
      </c>
      <c r="W333" s="112"/>
      <c r="X333" s="112" t="s">
        <v>1607</v>
      </c>
      <c r="Z333" s="112" t="s">
        <v>923</v>
      </c>
    </row>
    <row r="334" spans="1:26" x14ac:dyDescent="0.2">
      <c r="A334" s="13"/>
      <c r="C334" s="112"/>
      <c r="D334" s="112"/>
      <c r="J334" s="112"/>
      <c r="K334" s="112"/>
      <c r="V334" s="112">
        <v>4</v>
      </c>
      <c r="W334" s="112"/>
      <c r="X334" s="112" t="s">
        <v>1591</v>
      </c>
      <c r="Z334" s="112" t="s">
        <v>923</v>
      </c>
    </row>
    <row r="335" spans="1:26" x14ac:dyDescent="0.2">
      <c r="A335" s="13"/>
      <c r="C335" s="112"/>
      <c r="D335" s="112"/>
      <c r="J335" s="112"/>
      <c r="K335" s="112"/>
      <c r="V335" s="112">
        <v>8</v>
      </c>
      <c r="W335" s="112"/>
      <c r="X335" s="112" t="s">
        <v>1608</v>
      </c>
      <c r="Z335" s="112" t="s">
        <v>923</v>
      </c>
    </row>
    <row r="336" spans="1:26" x14ac:dyDescent="0.2">
      <c r="A336" s="13"/>
      <c r="C336" s="112"/>
      <c r="D336" s="112"/>
      <c r="J336" s="112"/>
      <c r="K336" s="112"/>
      <c r="V336" s="112">
        <v>6</v>
      </c>
      <c r="W336" s="112"/>
      <c r="X336" s="112" t="s">
        <v>1607</v>
      </c>
      <c r="Z336" s="112" t="s">
        <v>923</v>
      </c>
    </row>
    <row r="337" spans="1:26" x14ac:dyDescent="0.2">
      <c r="A337" s="13"/>
      <c r="C337" s="112"/>
      <c r="D337" s="112"/>
      <c r="J337" s="112"/>
      <c r="K337" s="112"/>
      <c r="V337" s="112">
        <v>11</v>
      </c>
      <c r="W337" s="112"/>
      <c r="X337" s="112" t="s">
        <v>1607</v>
      </c>
      <c r="Z337" s="112" t="s">
        <v>923</v>
      </c>
    </row>
    <row r="338" spans="1:26" x14ac:dyDescent="0.2">
      <c r="A338" s="13"/>
      <c r="C338" s="112"/>
      <c r="D338" s="112"/>
      <c r="J338" s="112"/>
      <c r="K338" s="112"/>
      <c r="V338" s="112">
        <v>6</v>
      </c>
      <c r="W338" s="112"/>
      <c r="X338" s="112" t="s">
        <v>1591</v>
      </c>
      <c r="Z338" s="112" t="s">
        <v>923</v>
      </c>
    </row>
    <row r="339" spans="1:26" x14ac:dyDescent="0.2">
      <c r="A339" s="13"/>
      <c r="C339" s="112"/>
      <c r="D339" s="112"/>
      <c r="J339" s="112"/>
      <c r="K339" s="112"/>
      <c r="V339" s="112">
        <v>10</v>
      </c>
      <c r="W339" s="112"/>
      <c r="X339" s="112" t="s">
        <v>1610</v>
      </c>
      <c r="Z339" s="112" t="s">
        <v>923</v>
      </c>
    </row>
    <row r="340" spans="1:26" x14ac:dyDescent="0.2">
      <c r="A340" s="13"/>
      <c r="C340" s="112"/>
      <c r="D340" s="112"/>
      <c r="J340" s="112"/>
      <c r="K340" s="112"/>
      <c r="V340" s="112">
        <v>24</v>
      </c>
      <c r="W340" s="112"/>
      <c r="X340" s="112" t="s">
        <v>1611</v>
      </c>
      <c r="Z340" s="112" t="s">
        <v>1594</v>
      </c>
    </row>
    <row r="341" spans="1:26" x14ac:dyDescent="0.2">
      <c r="A341" s="13"/>
      <c r="C341" s="112"/>
      <c r="D341" s="112"/>
      <c r="J341" s="112"/>
      <c r="K341" s="112"/>
      <c r="V341" s="112">
        <v>5</v>
      </c>
      <c r="W341" s="112"/>
      <c r="X341" s="112" t="s">
        <v>1603</v>
      </c>
      <c r="Z341" s="112" t="s">
        <v>923</v>
      </c>
    </row>
    <row r="342" spans="1:26" x14ac:dyDescent="0.2">
      <c r="A342" s="13"/>
      <c r="C342" s="112"/>
      <c r="D342" s="112"/>
      <c r="J342" s="112"/>
      <c r="K342" s="112"/>
      <c r="V342" s="112">
        <v>12</v>
      </c>
      <c r="W342" s="112"/>
      <c r="X342" s="112" t="s">
        <v>1592</v>
      </c>
      <c r="Z342" s="112" t="s">
        <v>923</v>
      </c>
    </row>
    <row r="343" spans="1:26" x14ac:dyDescent="0.2">
      <c r="A343" s="13"/>
      <c r="C343" s="112"/>
      <c r="D343" s="112"/>
      <c r="J343" s="112"/>
      <c r="K343" s="112"/>
      <c r="V343" s="112">
        <v>14</v>
      </c>
      <c r="W343" s="112"/>
      <c r="X343" s="112" t="s">
        <v>1593</v>
      </c>
      <c r="Z343" s="112" t="s">
        <v>1594</v>
      </c>
    </row>
    <row r="344" spans="1:26" x14ac:dyDescent="0.2">
      <c r="A344" s="13"/>
      <c r="C344" s="112"/>
      <c r="D344" s="112"/>
      <c r="J344" s="112"/>
      <c r="K344" s="112"/>
      <c r="V344" s="112">
        <v>6</v>
      </c>
      <c r="W344" s="112"/>
      <c r="X344" s="112" t="s">
        <v>1602</v>
      </c>
      <c r="Z344" s="112" t="s">
        <v>923</v>
      </c>
    </row>
    <row r="345" spans="1:26" x14ac:dyDescent="0.2">
      <c r="A345" s="13"/>
      <c r="C345" s="112"/>
      <c r="D345" s="112"/>
      <c r="J345" s="112"/>
      <c r="K345" s="112"/>
      <c r="V345" s="112">
        <v>8</v>
      </c>
      <c r="W345" s="112"/>
      <c r="X345" s="112" t="s">
        <v>1603</v>
      </c>
      <c r="Z345" s="112" t="s">
        <v>923</v>
      </c>
    </row>
    <row r="346" spans="1:26" x14ac:dyDescent="0.2">
      <c r="A346" s="13"/>
      <c r="C346" s="112"/>
      <c r="D346" s="112"/>
      <c r="J346" s="112"/>
      <c r="K346" s="112"/>
      <c r="V346" s="112">
        <v>13</v>
      </c>
      <c r="W346" s="112"/>
      <c r="X346" s="112" t="s">
        <v>1612</v>
      </c>
      <c r="Z346" s="112" t="s">
        <v>923</v>
      </c>
    </row>
    <row r="347" spans="1:26" x14ac:dyDescent="0.2">
      <c r="A347" s="13"/>
      <c r="C347" s="112"/>
      <c r="D347" s="112"/>
      <c r="J347" s="112"/>
      <c r="K347" s="112"/>
      <c r="V347" s="112">
        <v>15</v>
      </c>
      <c r="W347" s="112"/>
      <c r="X347" s="112" t="s">
        <v>1593</v>
      </c>
      <c r="Z347" s="112" t="s">
        <v>1594</v>
      </c>
    </row>
    <row r="348" spans="1:26" x14ac:dyDescent="0.2">
      <c r="A348" s="13"/>
      <c r="C348" s="112"/>
      <c r="D348" s="112"/>
      <c r="J348" s="112"/>
      <c r="K348" s="112"/>
      <c r="V348" s="112">
        <v>4</v>
      </c>
      <c r="W348" s="112"/>
      <c r="X348" s="112" t="s">
        <v>1603</v>
      </c>
      <c r="Z348" s="112" t="s">
        <v>923</v>
      </c>
    </row>
    <row r="349" spans="1:26" x14ac:dyDescent="0.2">
      <c r="A349" s="13"/>
      <c r="C349" s="112"/>
      <c r="D349" s="112"/>
      <c r="J349" s="112"/>
      <c r="K349" s="112"/>
      <c r="V349" s="112">
        <v>10</v>
      </c>
      <c r="W349" s="112"/>
      <c r="X349" s="112" t="s">
        <v>1608</v>
      </c>
      <c r="Z349" s="112" t="s">
        <v>923</v>
      </c>
    </row>
    <row r="350" spans="1:26" x14ac:dyDescent="0.2">
      <c r="A350" s="13"/>
      <c r="C350" s="112"/>
      <c r="D350" s="112"/>
      <c r="J350" s="112"/>
      <c r="K350" s="112"/>
      <c r="V350" s="112">
        <v>6</v>
      </c>
      <c r="W350" s="112"/>
      <c r="X350" s="112" t="s">
        <v>1591</v>
      </c>
      <c r="Z350" s="112" t="s">
        <v>923</v>
      </c>
    </row>
    <row r="351" spans="1:26" x14ac:dyDescent="0.2">
      <c r="A351" s="13"/>
      <c r="C351" s="112"/>
      <c r="D351" s="112"/>
      <c r="J351" s="112"/>
      <c r="K351" s="112"/>
      <c r="V351" s="112">
        <v>14</v>
      </c>
      <c r="W351" s="112"/>
      <c r="X351" s="112" t="s">
        <v>1609</v>
      </c>
      <c r="Z351" s="112" t="s">
        <v>1594</v>
      </c>
    </row>
    <row r="352" spans="1:26" x14ac:dyDescent="0.2">
      <c r="A352" s="13"/>
      <c r="C352" s="112"/>
      <c r="D352" s="112"/>
      <c r="J352" s="112"/>
      <c r="K352" s="112"/>
      <c r="V352" s="112">
        <v>15</v>
      </c>
      <c r="W352" s="112"/>
      <c r="X352" s="112" t="s">
        <v>1593</v>
      </c>
      <c r="Z352" s="112" t="s">
        <v>1594</v>
      </c>
    </row>
    <row r="353" spans="1:26" x14ac:dyDescent="0.2">
      <c r="A353" s="13"/>
      <c r="C353" s="112"/>
      <c r="D353" s="112"/>
      <c r="J353" s="112"/>
      <c r="K353" s="112"/>
      <c r="V353" s="112">
        <v>9</v>
      </c>
      <c r="W353" s="112"/>
      <c r="X353" s="112" t="s">
        <v>1595</v>
      </c>
      <c r="Z353" s="112" t="s">
        <v>923</v>
      </c>
    </row>
    <row r="354" spans="1:26" x14ac:dyDescent="0.2">
      <c r="A354" s="13"/>
      <c r="C354" s="112"/>
      <c r="D354" s="112"/>
      <c r="J354" s="112"/>
      <c r="K354" s="112"/>
      <c r="V354" s="112">
        <v>9</v>
      </c>
      <c r="W354" s="112"/>
      <c r="X354" s="112" t="s">
        <v>1608</v>
      </c>
      <c r="Z354" s="112" t="s">
        <v>923</v>
      </c>
    </row>
    <row r="355" spans="1:26" x14ac:dyDescent="0.2">
      <c r="A355" s="13"/>
      <c r="C355" s="112"/>
      <c r="D355" s="112"/>
      <c r="J355" s="112"/>
      <c r="K355" s="112"/>
      <c r="V355" s="112">
        <v>6</v>
      </c>
      <c r="W355" s="112"/>
      <c r="X355" s="112" t="s">
        <v>1591</v>
      </c>
      <c r="Z355" s="112" t="s">
        <v>923</v>
      </c>
    </row>
    <row r="356" spans="1:26" x14ac:dyDescent="0.2">
      <c r="A356" s="13"/>
      <c r="C356" s="112"/>
      <c r="D356" s="112"/>
      <c r="J356" s="112"/>
      <c r="K356" s="112"/>
      <c r="V356" s="112">
        <v>10</v>
      </c>
      <c r="W356" s="112"/>
      <c r="X356" s="112" t="s">
        <v>1595</v>
      </c>
      <c r="Z356" s="112" t="s">
        <v>923</v>
      </c>
    </row>
    <row r="357" spans="1:26" x14ac:dyDescent="0.2">
      <c r="A357" s="13"/>
      <c r="C357" s="112"/>
      <c r="D357" s="112"/>
      <c r="J357" s="112"/>
      <c r="K357" s="112"/>
      <c r="V357" s="112">
        <v>9</v>
      </c>
      <c r="W357" s="112"/>
      <c r="X357" s="112" t="s">
        <v>1608</v>
      </c>
      <c r="Z357" s="112" t="s">
        <v>923</v>
      </c>
    </row>
    <row r="358" spans="1:26" x14ac:dyDescent="0.2">
      <c r="A358" s="13"/>
      <c r="C358" s="112"/>
      <c r="D358" s="112"/>
      <c r="J358" s="112"/>
      <c r="K358" s="112"/>
      <c r="V358" s="112">
        <v>10</v>
      </c>
      <c r="W358" s="112"/>
      <c r="X358" s="112" t="s">
        <v>1595</v>
      </c>
      <c r="Z358" s="112" t="s">
        <v>923</v>
      </c>
    </row>
    <row r="359" spans="1:26" x14ac:dyDescent="0.2">
      <c r="A359" s="13"/>
      <c r="C359" s="112"/>
      <c r="D359" s="112"/>
      <c r="J359" s="112"/>
      <c r="K359" s="112"/>
      <c r="V359" s="112">
        <v>12</v>
      </c>
      <c r="W359" s="112"/>
      <c r="X359" s="112" t="s">
        <v>1592</v>
      </c>
      <c r="Z359" s="112" t="s">
        <v>923</v>
      </c>
    </row>
    <row r="360" spans="1:26" x14ac:dyDescent="0.2">
      <c r="A360" s="13"/>
      <c r="C360" s="112"/>
      <c r="D360" s="112"/>
      <c r="J360" s="112"/>
      <c r="K360" s="112"/>
      <c r="V360" s="112">
        <v>8</v>
      </c>
      <c r="W360" s="112"/>
      <c r="X360" s="112" t="s">
        <v>1599</v>
      </c>
      <c r="Z360" s="112" t="s">
        <v>1594</v>
      </c>
    </row>
    <row r="361" spans="1:26" x14ac:dyDescent="0.2">
      <c r="A361" s="13"/>
      <c r="C361" s="112"/>
      <c r="D361" s="112"/>
      <c r="J361" s="112"/>
      <c r="K361" s="112"/>
      <c r="V361" s="112">
        <v>14</v>
      </c>
      <c r="W361" s="112"/>
      <c r="X361" s="112" t="s">
        <v>1613</v>
      </c>
      <c r="Z361" s="112" t="s">
        <v>923</v>
      </c>
    </row>
    <row r="362" spans="1:26" x14ac:dyDescent="0.2">
      <c r="A362" s="13"/>
      <c r="C362" s="112"/>
      <c r="D362" s="112"/>
      <c r="J362" s="112"/>
      <c r="K362" s="112"/>
      <c r="V362" s="112">
        <v>10</v>
      </c>
      <c r="W362" s="112"/>
      <c r="X362" s="112" t="s">
        <v>1609</v>
      </c>
      <c r="Z362" s="112" t="s">
        <v>1594</v>
      </c>
    </row>
    <row r="363" spans="1:26" x14ac:dyDescent="0.2">
      <c r="A363" s="13"/>
      <c r="C363" s="112"/>
      <c r="D363" s="112"/>
      <c r="J363" s="112"/>
      <c r="K363" s="112"/>
      <c r="V363" s="112">
        <v>9</v>
      </c>
      <c r="W363" s="112"/>
      <c r="X363" s="112" t="s">
        <v>1608</v>
      </c>
      <c r="Z363" s="112" t="s">
        <v>923</v>
      </c>
    </row>
    <row r="364" spans="1:26" x14ac:dyDescent="0.2">
      <c r="A364" s="13"/>
      <c r="C364" s="112"/>
      <c r="D364" s="112"/>
      <c r="J364" s="112"/>
      <c r="K364" s="112"/>
      <c r="V364" s="112">
        <v>7</v>
      </c>
      <c r="W364" s="112"/>
      <c r="X364" s="112" t="s">
        <v>1608</v>
      </c>
      <c r="Z364" s="112" t="s">
        <v>923</v>
      </c>
    </row>
    <row r="365" spans="1:26" x14ac:dyDescent="0.2">
      <c r="A365" s="13"/>
      <c r="C365" s="112"/>
      <c r="D365" s="112"/>
      <c r="J365" s="112"/>
      <c r="K365" s="112"/>
      <c r="V365" s="112"/>
      <c r="W365" s="112"/>
      <c r="X365" s="112"/>
      <c r="Z365" s="112" t="s">
        <v>1614</v>
      </c>
    </row>
    <row r="366" spans="1:26" x14ac:dyDescent="0.2">
      <c r="A366" s="13"/>
      <c r="C366" s="112"/>
      <c r="D366" s="112"/>
      <c r="J366" s="112"/>
      <c r="K366" s="112"/>
      <c r="V366" s="112">
        <v>10</v>
      </c>
      <c r="W366" s="112"/>
      <c r="X366" s="112" t="s">
        <v>1615</v>
      </c>
      <c r="Z366" s="112" t="s">
        <v>923</v>
      </c>
    </row>
    <row r="367" spans="1:26" x14ac:dyDescent="0.2">
      <c r="A367" s="13"/>
      <c r="C367" s="112"/>
      <c r="D367" s="112"/>
      <c r="J367" s="112"/>
      <c r="K367" s="112"/>
      <c r="V367" s="112">
        <v>14</v>
      </c>
      <c r="W367" s="112"/>
      <c r="X367" s="112" t="s">
        <v>1616</v>
      </c>
      <c r="Z367" s="112" t="s">
        <v>1594</v>
      </c>
    </row>
    <row r="368" spans="1:26" x14ac:dyDescent="0.2">
      <c r="A368" s="13"/>
      <c r="C368" s="112"/>
      <c r="D368" s="112"/>
      <c r="J368" s="112"/>
      <c r="K368" s="112"/>
      <c r="V368" s="112">
        <v>12</v>
      </c>
      <c r="W368" s="112"/>
      <c r="X368" s="112" t="s">
        <v>1600</v>
      </c>
      <c r="Z368" s="112" t="s">
        <v>1594</v>
      </c>
    </row>
    <row r="369" spans="1:26" x14ac:dyDescent="0.2">
      <c r="A369" s="13"/>
      <c r="C369" s="112"/>
      <c r="D369" s="112"/>
      <c r="J369" s="112"/>
      <c r="K369" s="112"/>
      <c r="V369" s="112">
        <v>9</v>
      </c>
      <c r="W369" s="112"/>
      <c r="X369" s="112" t="s">
        <v>1592</v>
      </c>
      <c r="Z369" s="112" t="s">
        <v>923</v>
      </c>
    </row>
    <row r="370" spans="1:26" x14ac:dyDescent="0.2">
      <c r="A370" s="13"/>
      <c r="C370" s="112"/>
      <c r="D370" s="112"/>
      <c r="J370" s="112"/>
      <c r="K370" s="112"/>
      <c r="V370" s="112">
        <v>9</v>
      </c>
      <c r="W370" s="112"/>
      <c r="X370" s="112" t="s">
        <v>1595</v>
      </c>
      <c r="Z370" s="112" t="s">
        <v>923</v>
      </c>
    </row>
    <row r="371" spans="1:26" x14ac:dyDescent="0.2">
      <c r="A371" s="13"/>
      <c r="C371" s="112"/>
      <c r="D371" s="112"/>
      <c r="J371" s="112"/>
      <c r="K371" s="112"/>
      <c r="V371" s="112">
        <v>20</v>
      </c>
      <c r="W371" s="112"/>
      <c r="X371" s="112" t="s">
        <v>1616</v>
      </c>
      <c r="Z371" s="112" t="s">
        <v>1594</v>
      </c>
    </row>
    <row r="372" spans="1:26" x14ac:dyDescent="0.2">
      <c r="A372" s="13"/>
      <c r="C372" s="112"/>
      <c r="D372" s="112"/>
      <c r="J372" s="112"/>
      <c r="K372" s="112"/>
      <c r="V372" s="112"/>
      <c r="W372" s="112"/>
      <c r="X372" s="112"/>
      <c r="Z372" s="112" t="s">
        <v>1614</v>
      </c>
    </row>
    <row r="373" spans="1:26" x14ac:dyDescent="0.2">
      <c r="A373" s="13"/>
      <c r="C373" s="112"/>
      <c r="D373" s="112"/>
      <c r="J373" s="112"/>
      <c r="K373" s="112"/>
      <c r="V373" s="112"/>
      <c r="W373" s="112"/>
      <c r="X373" s="112"/>
      <c r="Z373" s="112" t="s">
        <v>1614</v>
      </c>
    </row>
    <row r="374" spans="1:26" x14ac:dyDescent="0.2">
      <c r="A374" s="13"/>
      <c r="C374" s="112"/>
      <c r="D374" s="112"/>
      <c r="J374" s="112"/>
      <c r="K374" s="112"/>
      <c r="V374" s="112"/>
      <c r="W374" s="112"/>
      <c r="X374" s="112"/>
      <c r="Z374" s="112" t="s">
        <v>1614</v>
      </c>
    </row>
    <row r="375" spans="1:26" x14ac:dyDescent="0.2">
      <c r="A375" s="13"/>
      <c r="C375" s="112"/>
      <c r="D375" s="112"/>
      <c r="J375" s="112"/>
      <c r="K375" s="112"/>
      <c r="V375" s="112"/>
      <c r="W375" s="112"/>
      <c r="X375" s="112"/>
      <c r="Z375" s="112" t="s">
        <v>1614</v>
      </c>
    </row>
    <row r="376" spans="1:26" x14ac:dyDescent="0.2">
      <c r="A376" s="13"/>
      <c r="C376" s="112"/>
      <c r="D376" s="112"/>
      <c r="J376" s="112"/>
      <c r="K376" s="112"/>
      <c r="V376" s="112">
        <v>16</v>
      </c>
      <c r="W376" s="112"/>
      <c r="X376" s="112" t="s">
        <v>1593</v>
      </c>
      <c r="Z376" s="112" t="s">
        <v>1594</v>
      </c>
    </row>
    <row r="377" spans="1:26" x14ac:dyDescent="0.2">
      <c r="A377" s="13"/>
      <c r="C377" s="112"/>
      <c r="D377" s="112"/>
      <c r="J377" s="112"/>
      <c r="K377" s="112"/>
      <c r="V377" s="112">
        <v>7</v>
      </c>
      <c r="W377" s="112"/>
      <c r="X377" s="112" t="s">
        <v>1591</v>
      </c>
      <c r="Z377" s="112" t="s">
        <v>923</v>
      </c>
    </row>
    <row r="378" spans="1:26" x14ac:dyDescent="0.2">
      <c r="A378" s="13"/>
      <c r="C378" s="112"/>
      <c r="D378" s="112"/>
      <c r="J378" s="112"/>
      <c r="K378" s="112"/>
      <c r="V378" s="112">
        <v>10</v>
      </c>
      <c r="W378" s="112"/>
      <c r="X378" s="112" t="s">
        <v>1617</v>
      </c>
      <c r="Z378" s="112" t="s">
        <v>1594</v>
      </c>
    </row>
    <row r="379" spans="1:26" x14ac:dyDescent="0.2">
      <c r="A379" s="13"/>
      <c r="C379" s="112"/>
      <c r="D379" s="112"/>
      <c r="J379" s="112"/>
      <c r="K379" s="112"/>
      <c r="V379" s="112">
        <v>13</v>
      </c>
      <c r="W379" s="112"/>
      <c r="X379" s="112" t="s">
        <v>1616</v>
      </c>
      <c r="Z379" s="112" t="s">
        <v>1594</v>
      </c>
    </row>
    <row r="380" spans="1:26" x14ac:dyDescent="0.2">
      <c r="A380" s="13"/>
      <c r="C380" s="112"/>
      <c r="D380" s="112"/>
      <c r="J380" s="112"/>
      <c r="K380" s="112"/>
      <c r="V380" s="112">
        <v>12</v>
      </c>
      <c r="W380" s="112"/>
      <c r="X380" s="112" t="s">
        <v>1617</v>
      </c>
      <c r="Z380" s="112" t="s">
        <v>1594</v>
      </c>
    </row>
    <row r="381" spans="1:26" x14ac:dyDescent="0.2">
      <c r="A381" s="13"/>
      <c r="C381" s="112"/>
      <c r="D381" s="112"/>
      <c r="J381" s="112"/>
      <c r="K381" s="112"/>
      <c r="V381" s="112"/>
      <c r="W381" s="112"/>
      <c r="X381" s="112"/>
      <c r="Z381" s="112" t="s">
        <v>1614</v>
      </c>
    </row>
    <row r="382" spans="1:26" x14ac:dyDescent="0.2">
      <c r="A382" s="13"/>
      <c r="C382" s="112"/>
      <c r="D382" s="112"/>
      <c r="J382" s="112"/>
      <c r="K382" s="112"/>
      <c r="V382" s="112"/>
      <c r="W382" s="112"/>
      <c r="X382" s="112"/>
      <c r="Z382" s="112" t="s">
        <v>1614</v>
      </c>
    </row>
    <row r="383" spans="1:26" x14ac:dyDescent="0.2">
      <c r="A383" s="13"/>
      <c r="C383" s="112"/>
      <c r="D383" s="112"/>
      <c r="J383" s="112"/>
      <c r="K383" s="112"/>
      <c r="V383" s="112">
        <v>6</v>
      </c>
      <c r="W383" s="112"/>
      <c r="X383" s="112" t="s">
        <v>1599</v>
      </c>
      <c r="Z383" s="112" t="s">
        <v>1594</v>
      </c>
    </row>
    <row r="384" spans="1:26" x14ac:dyDescent="0.2">
      <c r="A384" s="13"/>
      <c r="C384" s="112"/>
      <c r="D384" s="112"/>
      <c r="J384" s="112"/>
      <c r="K384" s="112"/>
      <c r="V384" s="112"/>
      <c r="W384" s="112"/>
      <c r="X384" s="112"/>
      <c r="Z384" s="112" t="s">
        <v>1614</v>
      </c>
    </row>
    <row r="385" spans="1:26" x14ac:dyDescent="0.2">
      <c r="A385" s="13"/>
      <c r="C385" s="112"/>
      <c r="D385" s="112"/>
      <c r="J385" s="112"/>
      <c r="K385" s="112"/>
      <c r="V385" s="112">
        <v>5</v>
      </c>
      <c r="W385" s="112"/>
      <c r="X385" s="112" t="s">
        <v>1591</v>
      </c>
      <c r="Z385" s="112" t="s">
        <v>923</v>
      </c>
    </row>
    <row r="386" spans="1:26" x14ac:dyDescent="0.2">
      <c r="A386" s="13"/>
      <c r="C386" s="112"/>
      <c r="D386" s="112"/>
      <c r="J386" s="112"/>
      <c r="K386" s="112"/>
      <c r="V386" s="112">
        <v>16</v>
      </c>
      <c r="W386" s="112"/>
      <c r="X386" s="112" t="s">
        <v>1593</v>
      </c>
      <c r="Z386" s="112" t="s">
        <v>1594</v>
      </c>
    </row>
    <row r="387" spans="1:26" x14ac:dyDescent="0.2">
      <c r="A387" s="13"/>
      <c r="C387" s="112"/>
      <c r="D387" s="112"/>
      <c r="J387" s="112"/>
      <c r="K387" s="112"/>
      <c r="V387" s="112">
        <v>13</v>
      </c>
      <c r="W387" s="112"/>
      <c r="X387" s="112" t="s">
        <v>1600</v>
      </c>
      <c r="Z387" s="112" t="s">
        <v>1594</v>
      </c>
    </row>
    <row r="388" spans="1:26" x14ac:dyDescent="0.2">
      <c r="A388" s="13"/>
      <c r="C388" s="112"/>
      <c r="D388" s="112"/>
      <c r="J388" s="112"/>
      <c r="K388" s="112"/>
      <c r="V388" s="112">
        <v>13</v>
      </c>
      <c r="W388" s="112"/>
      <c r="X388" s="112" t="s">
        <v>1593</v>
      </c>
      <c r="Z388" s="112" t="s">
        <v>1594</v>
      </c>
    </row>
    <row r="389" spans="1:26" x14ac:dyDescent="0.2">
      <c r="A389" s="13"/>
      <c r="C389" s="112"/>
      <c r="D389" s="112"/>
      <c r="J389" s="112"/>
      <c r="K389" s="112"/>
      <c r="V389" s="112">
        <v>12</v>
      </c>
      <c r="W389" s="112"/>
      <c r="X389" s="112" t="s">
        <v>1616</v>
      </c>
      <c r="Z389" s="112" t="s">
        <v>1594</v>
      </c>
    </row>
    <row r="390" spans="1:26" x14ac:dyDescent="0.2">
      <c r="A390" s="13"/>
      <c r="C390" s="112"/>
      <c r="D390" s="112"/>
      <c r="J390" s="112"/>
      <c r="K390" s="112"/>
      <c r="V390" s="112">
        <v>11</v>
      </c>
      <c r="W390" s="112"/>
      <c r="X390" s="112" t="s">
        <v>1592</v>
      </c>
      <c r="Z390" s="112" t="s">
        <v>923</v>
      </c>
    </row>
    <row r="391" spans="1:26" x14ac:dyDescent="0.2">
      <c r="A391" s="13"/>
      <c r="C391" s="112"/>
      <c r="D391" s="112"/>
      <c r="J391" s="112"/>
      <c r="K391" s="112"/>
      <c r="V391" s="112">
        <v>5</v>
      </c>
      <c r="W391" s="112"/>
      <c r="X391" s="112" t="s">
        <v>1607</v>
      </c>
      <c r="Z391" s="112" t="s">
        <v>923</v>
      </c>
    </row>
    <row r="392" spans="1:26" x14ac:dyDescent="0.2">
      <c r="A392" s="13"/>
      <c r="C392" s="112"/>
      <c r="D392" s="112"/>
      <c r="J392" s="112"/>
      <c r="K392" s="112"/>
      <c r="V392" s="112">
        <v>8</v>
      </c>
      <c r="W392" s="112"/>
      <c r="X392" s="112" t="s">
        <v>1592</v>
      </c>
      <c r="Z392" s="112" t="s">
        <v>923</v>
      </c>
    </row>
    <row r="393" spans="1:26" x14ac:dyDescent="0.2">
      <c r="A393" s="13"/>
      <c r="C393" s="112"/>
      <c r="D393" s="112"/>
      <c r="J393" s="112"/>
      <c r="K393" s="112"/>
      <c r="V393" s="112"/>
      <c r="W393" s="112"/>
      <c r="X393" s="112"/>
      <c r="Z393" s="112" t="s">
        <v>1614</v>
      </c>
    </row>
    <row r="394" spans="1:26" x14ac:dyDescent="0.2">
      <c r="A394" s="13"/>
      <c r="C394" s="112"/>
      <c r="D394" s="112"/>
      <c r="J394" s="112"/>
      <c r="K394" s="112"/>
      <c r="V394" s="112">
        <v>6</v>
      </c>
      <c r="W394" s="112"/>
      <c r="X394" s="112" t="s">
        <v>1591</v>
      </c>
      <c r="Z394" s="112" t="s">
        <v>923</v>
      </c>
    </row>
    <row r="395" spans="1:26" x14ac:dyDescent="0.2">
      <c r="A395" s="13"/>
      <c r="C395" s="112"/>
      <c r="D395" s="112"/>
      <c r="J395" s="112"/>
      <c r="K395" s="112"/>
      <c r="V395" s="112">
        <v>5</v>
      </c>
      <c r="W395" s="112"/>
      <c r="X395" s="112" t="s">
        <v>1591</v>
      </c>
      <c r="Z395" s="112" t="s">
        <v>923</v>
      </c>
    </row>
    <row r="396" spans="1:26" x14ac:dyDescent="0.2">
      <c r="A396" s="13"/>
      <c r="C396" s="112"/>
      <c r="D396" s="112"/>
      <c r="J396" s="112"/>
      <c r="K396" s="112"/>
      <c r="V396" s="112">
        <v>10</v>
      </c>
      <c r="W396" s="112"/>
      <c r="X396" s="112" t="s">
        <v>1592</v>
      </c>
      <c r="Z396" s="112" t="s">
        <v>923</v>
      </c>
    </row>
    <row r="397" spans="1:26" x14ac:dyDescent="0.2">
      <c r="A397" s="13"/>
      <c r="C397" s="112"/>
      <c r="D397" s="112"/>
      <c r="J397" s="112"/>
      <c r="K397" s="112"/>
      <c r="V397" s="112">
        <v>7</v>
      </c>
      <c r="W397" s="112"/>
      <c r="X397" s="112" t="s">
        <v>1592</v>
      </c>
      <c r="Z397" s="112" t="s">
        <v>923</v>
      </c>
    </row>
    <row r="398" spans="1:26" x14ac:dyDescent="0.2">
      <c r="A398" s="13"/>
      <c r="C398" s="112"/>
      <c r="D398" s="112"/>
      <c r="J398" s="112"/>
      <c r="K398" s="112"/>
      <c r="V398" s="112">
        <v>4</v>
      </c>
      <c r="W398" s="112"/>
      <c r="X398" s="112" t="s">
        <v>1591</v>
      </c>
      <c r="Z398" s="112" t="s">
        <v>923</v>
      </c>
    </row>
    <row r="399" spans="1:26" x14ac:dyDescent="0.2">
      <c r="A399" s="13"/>
      <c r="C399" s="112"/>
      <c r="D399" s="112"/>
      <c r="J399" s="112"/>
      <c r="K399" s="112"/>
      <c r="V399" s="112">
        <v>16</v>
      </c>
      <c r="W399" s="112"/>
      <c r="X399" s="112" t="s">
        <v>1617</v>
      </c>
      <c r="Z399" s="112" t="s">
        <v>1594</v>
      </c>
    </row>
    <row r="400" spans="1:26" x14ac:dyDescent="0.2">
      <c r="A400" s="13"/>
      <c r="C400" s="112"/>
      <c r="D400" s="112"/>
      <c r="J400" s="112"/>
      <c r="K400" s="112"/>
      <c r="V400" s="112">
        <v>7</v>
      </c>
      <c r="W400" s="112"/>
      <c r="X400" s="112" t="s">
        <v>1592</v>
      </c>
      <c r="Z400" s="112" t="s">
        <v>923</v>
      </c>
    </row>
    <row r="401" spans="1:26" x14ac:dyDescent="0.2">
      <c r="A401" s="13"/>
      <c r="C401" s="112"/>
      <c r="D401" s="112"/>
      <c r="J401" s="112"/>
      <c r="K401" s="112"/>
      <c r="V401" s="112">
        <v>7</v>
      </c>
      <c r="W401" s="112"/>
      <c r="X401" s="112" t="s">
        <v>1592</v>
      </c>
      <c r="Z401" s="112" t="s">
        <v>923</v>
      </c>
    </row>
    <row r="402" spans="1:26" x14ac:dyDescent="0.2">
      <c r="A402" s="13"/>
      <c r="C402" s="112"/>
      <c r="D402" s="112"/>
      <c r="J402" s="112"/>
      <c r="K402" s="112"/>
      <c r="V402" s="112"/>
      <c r="W402" s="112"/>
      <c r="X402" s="112"/>
      <c r="Z402" s="112" t="s">
        <v>1614</v>
      </c>
    </row>
    <row r="403" spans="1:26" x14ac:dyDescent="0.2">
      <c r="A403" s="13"/>
      <c r="C403" s="112"/>
      <c r="D403" s="112"/>
      <c r="J403" s="112"/>
      <c r="K403" s="112"/>
      <c r="V403" s="112"/>
      <c r="W403" s="112"/>
      <c r="X403" s="112"/>
      <c r="Z403" s="112" t="s">
        <v>1614</v>
      </c>
    </row>
    <row r="404" spans="1:26" x14ac:dyDescent="0.2">
      <c r="A404" s="13"/>
      <c r="C404" s="112"/>
      <c r="D404" s="112"/>
      <c r="J404" s="112"/>
      <c r="K404" s="112"/>
      <c r="V404" s="112">
        <v>7</v>
      </c>
      <c r="W404" s="112"/>
      <c r="X404" s="112" t="s">
        <v>1592</v>
      </c>
      <c r="Z404" s="112" t="s">
        <v>923</v>
      </c>
    </row>
    <row r="405" spans="1:26" x14ac:dyDescent="0.2">
      <c r="A405" s="13"/>
      <c r="C405" s="112"/>
      <c r="D405" s="112"/>
      <c r="J405" s="112"/>
      <c r="K405" s="112"/>
      <c r="V405" s="112">
        <v>6</v>
      </c>
      <c r="W405" s="112"/>
      <c r="X405" s="112" t="s">
        <v>1591</v>
      </c>
      <c r="Z405" s="112" t="s">
        <v>923</v>
      </c>
    </row>
    <row r="406" spans="1:26" x14ac:dyDescent="0.2">
      <c r="A406" s="13"/>
      <c r="C406" s="112"/>
      <c r="D406" s="112"/>
      <c r="J406" s="112"/>
      <c r="K406" s="112"/>
      <c r="V406" s="112">
        <v>17</v>
      </c>
      <c r="W406" s="112"/>
      <c r="X406" s="112" t="s">
        <v>1618</v>
      </c>
      <c r="Z406" s="112" t="s">
        <v>1594</v>
      </c>
    </row>
    <row r="407" spans="1:26" x14ac:dyDescent="0.2">
      <c r="A407" s="13"/>
      <c r="C407" s="112"/>
      <c r="D407" s="112"/>
      <c r="J407" s="112"/>
      <c r="K407" s="112"/>
      <c r="V407" s="112">
        <v>18</v>
      </c>
      <c r="W407" s="112"/>
      <c r="X407" s="112" t="s">
        <v>1593</v>
      </c>
      <c r="Z407" s="112" t="s">
        <v>1594</v>
      </c>
    </row>
    <row r="408" spans="1:26" x14ac:dyDescent="0.2">
      <c r="A408" s="13"/>
      <c r="C408" s="112"/>
      <c r="D408" s="112"/>
      <c r="J408" s="112"/>
      <c r="K408" s="112"/>
      <c r="V408" s="112">
        <v>9</v>
      </c>
      <c r="W408" s="112"/>
      <c r="X408" s="112" t="s">
        <v>1607</v>
      </c>
      <c r="Z408" s="112" t="s">
        <v>923</v>
      </c>
    </row>
    <row r="409" spans="1:26" x14ac:dyDescent="0.2">
      <c r="A409" s="13"/>
      <c r="C409" s="112"/>
      <c r="D409" s="112"/>
      <c r="J409" s="112"/>
      <c r="K409" s="112"/>
      <c r="V409" s="112">
        <v>12</v>
      </c>
      <c r="W409" s="112"/>
      <c r="X409" s="112" t="s">
        <v>1592</v>
      </c>
      <c r="Z409" s="112" t="s">
        <v>923</v>
      </c>
    </row>
    <row r="410" spans="1:26" x14ac:dyDescent="0.2">
      <c r="A410" s="13"/>
      <c r="C410" s="112"/>
      <c r="D410" s="112"/>
      <c r="J410" s="112"/>
      <c r="K410" s="112"/>
      <c r="V410" s="112">
        <v>6</v>
      </c>
      <c r="W410" s="112">
        <v>5.0000000000000001E-3</v>
      </c>
      <c r="X410" s="112" t="s">
        <v>1591</v>
      </c>
      <c r="Z410" s="112" t="s">
        <v>923</v>
      </c>
    </row>
    <row r="411" spans="1:26" x14ac:dyDescent="0.2">
      <c r="A411" s="13"/>
      <c r="C411" s="112"/>
      <c r="D411" s="112"/>
      <c r="J411" s="112"/>
      <c r="K411" s="112"/>
      <c r="V411" s="112">
        <v>6</v>
      </c>
      <c r="W411" s="112"/>
      <c r="X411" s="112" t="s">
        <v>1608</v>
      </c>
      <c r="Z411" s="112" t="s">
        <v>923</v>
      </c>
    </row>
    <row r="412" spans="1:26" x14ac:dyDescent="0.2">
      <c r="A412" s="13"/>
      <c r="C412" s="112"/>
      <c r="D412" s="112"/>
      <c r="J412" s="112"/>
      <c r="K412" s="112"/>
      <c r="V412" s="112">
        <v>5</v>
      </c>
      <c r="W412" s="112">
        <v>6.0000000000000001E-3</v>
      </c>
      <c r="X412" s="112" t="s">
        <v>1591</v>
      </c>
      <c r="Z412" s="112" t="s">
        <v>923</v>
      </c>
    </row>
    <row r="413" spans="1:26" x14ac:dyDescent="0.2">
      <c r="A413" s="13"/>
      <c r="C413" s="112"/>
      <c r="D413" s="112"/>
      <c r="J413" s="112"/>
      <c r="K413" s="112"/>
      <c r="V413" s="112">
        <v>7</v>
      </c>
      <c r="W413" s="112">
        <v>5.0000000000000001E-3</v>
      </c>
      <c r="X413" s="112" t="s">
        <v>1592</v>
      </c>
      <c r="Z413" s="112" t="s">
        <v>923</v>
      </c>
    </row>
    <row r="414" spans="1:26" x14ac:dyDescent="0.2">
      <c r="A414" s="13"/>
      <c r="C414" s="112"/>
      <c r="D414" s="112"/>
      <c r="J414" s="112"/>
      <c r="K414" s="112"/>
      <c r="V414" s="112">
        <v>8</v>
      </c>
      <c r="W414" s="112">
        <v>5.0000000000000001E-3</v>
      </c>
      <c r="X414" s="112" t="s">
        <v>1592</v>
      </c>
      <c r="Z414" s="112" t="s">
        <v>923</v>
      </c>
    </row>
    <row r="415" spans="1:26" x14ac:dyDescent="0.2">
      <c r="A415" s="13"/>
      <c r="C415" s="112"/>
      <c r="D415" s="112"/>
      <c r="J415" s="112"/>
      <c r="K415" s="112"/>
      <c r="V415" s="112">
        <v>9</v>
      </c>
      <c r="W415" s="112">
        <v>4.0000000000000001E-3</v>
      </c>
      <c r="X415" s="112" t="s">
        <v>1592</v>
      </c>
      <c r="Z415" s="112" t="s">
        <v>923</v>
      </c>
    </row>
    <row r="416" spans="1:26" x14ac:dyDescent="0.2">
      <c r="A416" s="13"/>
      <c r="C416" s="112"/>
      <c r="D416" s="112"/>
      <c r="J416" s="112"/>
      <c r="K416" s="112"/>
      <c r="V416" s="112">
        <v>5</v>
      </c>
      <c r="W416" s="112">
        <v>3.0000000000000001E-3</v>
      </c>
      <c r="X416" s="112" t="s">
        <v>1591</v>
      </c>
      <c r="Z416" s="112" t="s">
        <v>923</v>
      </c>
    </row>
    <row r="417" spans="1:26" x14ac:dyDescent="0.2">
      <c r="A417" s="13"/>
      <c r="C417" s="112"/>
      <c r="D417" s="112"/>
      <c r="J417" s="112"/>
      <c r="K417" s="112"/>
      <c r="V417" s="112">
        <v>6</v>
      </c>
      <c r="W417" s="112">
        <v>5.0000000000000001E-3</v>
      </c>
      <c r="X417" s="112" t="s">
        <v>1592</v>
      </c>
      <c r="Z417" s="112" t="s">
        <v>923</v>
      </c>
    </row>
    <row r="418" spans="1:26" x14ac:dyDescent="0.2">
      <c r="A418" s="13"/>
      <c r="C418" s="112"/>
      <c r="D418" s="112"/>
      <c r="J418" s="112"/>
      <c r="K418" s="112"/>
      <c r="V418" s="112">
        <v>7</v>
      </c>
      <c r="W418" s="112">
        <v>4.0000000000000001E-3</v>
      </c>
      <c r="X418" s="112" t="s">
        <v>1592</v>
      </c>
      <c r="Z418" s="112" t="s">
        <v>923</v>
      </c>
    </row>
    <row r="419" spans="1:26" x14ac:dyDescent="0.2">
      <c r="A419" s="13"/>
      <c r="C419" s="112"/>
      <c r="D419" s="112"/>
      <c r="J419" s="112"/>
      <c r="K419" s="112"/>
      <c r="V419" s="112">
        <v>6</v>
      </c>
      <c r="W419" s="112">
        <v>5.0000000000000001E-3</v>
      </c>
      <c r="X419" s="112" t="s">
        <v>1592</v>
      </c>
      <c r="Z419" s="112" t="s">
        <v>923</v>
      </c>
    </row>
    <row r="420" spans="1:26" x14ac:dyDescent="0.2">
      <c r="A420" s="13"/>
      <c r="C420" s="112"/>
      <c r="D420" s="112"/>
      <c r="J420" s="112"/>
      <c r="K420" s="112"/>
      <c r="V420" s="112">
        <v>7</v>
      </c>
      <c r="W420" s="112">
        <v>5.0000000000000001E-3</v>
      </c>
      <c r="X420" s="112" t="s">
        <v>1592</v>
      </c>
      <c r="Z420" s="112" t="s">
        <v>923</v>
      </c>
    </row>
    <row r="421" spans="1:26" x14ac:dyDescent="0.2">
      <c r="A421" s="13"/>
      <c r="C421" s="112"/>
      <c r="D421" s="112"/>
      <c r="J421" s="112"/>
      <c r="K421" s="112"/>
      <c r="V421" s="112">
        <v>6</v>
      </c>
      <c r="W421" s="112">
        <v>3.0000000000000001E-3</v>
      </c>
      <c r="X421" s="112" t="s">
        <v>1591</v>
      </c>
      <c r="Z421" s="112" t="s">
        <v>923</v>
      </c>
    </row>
    <row r="422" spans="1:26" x14ac:dyDescent="0.2">
      <c r="A422" s="13"/>
      <c r="C422" s="112"/>
      <c r="D422" s="112"/>
      <c r="J422" s="112"/>
      <c r="K422" s="112"/>
      <c r="V422" s="112"/>
      <c r="W422" s="112"/>
      <c r="X422" s="112"/>
      <c r="Z422" s="112" t="s">
        <v>1614</v>
      </c>
    </row>
    <row r="423" spans="1:26" x14ac:dyDescent="0.2">
      <c r="A423" s="13"/>
      <c r="C423" s="112"/>
      <c r="D423" s="112"/>
      <c r="J423" s="112"/>
      <c r="K423" s="112"/>
      <c r="V423" s="112"/>
      <c r="W423" s="112"/>
      <c r="X423" s="112"/>
      <c r="Z423" s="112" t="s">
        <v>1614</v>
      </c>
    </row>
    <row r="424" spans="1:26" x14ac:dyDescent="0.2">
      <c r="A424" s="13"/>
      <c r="C424" s="112"/>
      <c r="D424" s="112"/>
      <c r="J424" s="112"/>
      <c r="K424" s="112"/>
      <c r="V424" s="112"/>
      <c r="W424" s="112"/>
      <c r="X424" s="112"/>
      <c r="Z424" s="112" t="s">
        <v>1614</v>
      </c>
    </row>
    <row r="425" spans="1:26" x14ac:dyDescent="0.2">
      <c r="A425" s="13"/>
      <c r="C425" s="112"/>
      <c r="D425" s="112"/>
      <c r="J425" s="112"/>
      <c r="K425" s="112"/>
      <c r="V425" s="112">
        <v>8</v>
      </c>
      <c r="W425" s="112">
        <v>4.0000000000000001E-3</v>
      </c>
      <c r="X425" s="112" t="s">
        <v>1592</v>
      </c>
      <c r="Z425" s="112" t="s">
        <v>923</v>
      </c>
    </row>
    <row r="426" spans="1:26" x14ac:dyDescent="0.2">
      <c r="A426" s="13"/>
      <c r="C426" s="112"/>
      <c r="D426" s="112"/>
      <c r="J426" s="112"/>
      <c r="K426" s="112"/>
      <c r="V426" s="112">
        <v>9</v>
      </c>
      <c r="W426" s="112">
        <v>5.0000000000000001E-3</v>
      </c>
      <c r="X426" s="112" t="s">
        <v>1592</v>
      </c>
      <c r="Z426" s="112" t="s">
        <v>923</v>
      </c>
    </row>
    <row r="427" spans="1:26" x14ac:dyDescent="0.2">
      <c r="A427" s="13"/>
      <c r="C427" s="112"/>
      <c r="D427" s="112"/>
      <c r="J427" s="112"/>
      <c r="K427" s="112"/>
      <c r="V427" s="112">
        <v>6</v>
      </c>
      <c r="W427" s="112"/>
      <c r="X427" s="112" t="s">
        <v>1591</v>
      </c>
      <c r="Z427" s="112" t="s">
        <v>923</v>
      </c>
    </row>
    <row r="428" spans="1:26" x14ac:dyDescent="0.2">
      <c r="A428" s="13"/>
      <c r="C428" s="112"/>
      <c r="D428" s="112"/>
      <c r="J428" s="112"/>
      <c r="K428" s="112"/>
      <c r="V428" s="112">
        <v>10</v>
      </c>
      <c r="W428" s="112"/>
      <c r="X428" s="112" t="s">
        <v>1592</v>
      </c>
      <c r="Z428" s="112" t="s">
        <v>923</v>
      </c>
    </row>
    <row r="429" spans="1:26" x14ac:dyDescent="0.2">
      <c r="A429" s="13"/>
      <c r="C429" s="112"/>
      <c r="D429" s="112"/>
      <c r="J429" s="112"/>
      <c r="K429" s="112"/>
      <c r="V429" s="112">
        <v>5</v>
      </c>
      <c r="W429" s="112">
        <v>4.0000000000000001E-3</v>
      </c>
      <c r="X429" s="112" t="s">
        <v>1591</v>
      </c>
      <c r="Z429" s="112" t="s">
        <v>923</v>
      </c>
    </row>
    <row r="430" spans="1:26" x14ac:dyDescent="0.2">
      <c r="A430" s="13"/>
      <c r="C430" s="112"/>
      <c r="D430" s="112"/>
      <c r="J430" s="112"/>
      <c r="K430" s="112"/>
      <c r="V430" s="112">
        <v>9</v>
      </c>
      <c r="W430" s="112">
        <v>6.0000000000000001E-3</v>
      </c>
      <c r="X430" s="112" t="s">
        <v>1592</v>
      </c>
      <c r="Z430" s="112" t="s">
        <v>923</v>
      </c>
    </row>
    <row r="431" spans="1:26" x14ac:dyDescent="0.2">
      <c r="A431" s="13"/>
      <c r="C431" s="112"/>
      <c r="D431" s="112"/>
      <c r="J431" s="112"/>
      <c r="K431" s="112"/>
      <c r="V431" s="112">
        <v>10</v>
      </c>
      <c r="W431" s="112">
        <v>2E-3</v>
      </c>
      <c r="X431" s="112" t="s">
        <v>1608</v>
      </c>
      <c r="Z431" s="112" t="s">
        <v>923</v>
      </c>
    </row>
    <row r="432" spans="1:26" x14ac:dyDescent="0.2">
      <c r="A432" s="13"/>
      <c r="C432" s="112"/>
      <c r="D432" s="112"/>
      <c r="J432" s="112"/>
      <c r="K432" s="112"/>
      <c r="V432" s="112">
        <v>7</v>
      </c>
      <c r="W432" s="112">
        <v>5.0000000000000001E-3</v>
      </c>
      <c r="X432" s="112" t="s">
        <v>1592</v>
      </c>
      <c r="Z432" s="112" t="s">
        <v>923</v>
      </c>
    </row>
    <row r="433" spans="1:26" x14ac:dyDescent="0.2">
      <c r="A433" s="13"/>
      <c r="C433" s="112"/>
      <c r="D433" s="112"/>
      <c r="J433" s="112"/>
      <c r="K433" s="112"/>
      <c r="V433" s="112">
        <v>12</v>
      </c>
      <c r="W433" s="112">
        <v>4.0000000000000001E-3</v>
      </c>
      <c r="X433" s="112" t="s">
        <v>1608</v>
      </c>
      <c r="Z433" s="112" t="s">
        <v>923</v>
      </c>
    </row>
    <row r="434" spans="1:26" x14ac:dyDescent="0.2">
      <c r="A434" s="13"/>
      <c r="C434" s="112"/>
      <c r="D434" s="112"/>
      <c r="J434" s="112"/>
      <c r="K434" s="112"/>
      <c r="V434" s="112">
        <v>6</v>
      </c>
      <c r="W434" s="112">
        <v>6.0000000000000001E-3</v>
      </c>
      <c r="X434" s="112" t="s">
        <v>1592</v>
      </c>
      <c r="Z434" s="112" t="s">
        <v>923</v>
      </c>
    </row>
    <row r="435" spans="1:26" x14ac:dyDescent="0.2">
      <c r="A435" s="13"/>
      <c r="C435" s="112"/>
      <c r="D435" s="112"/>
      <c r="J435" s="112"/>
      <c r="K435" s="112"/>
      <c r="V435" s="112">
        <v>8</v>
      </c>
      <c r="W435" s="112">
        <v>4.0000000000000001E-3</v>
      </c>
      <c r="X435" s="112" t="s">
        <v>1592</v>
      </c>
      <c r="Z435" s="112" t="s">
        <v>923</v>
      </c>
    </row>
    <row r="436" spans="1:26" x14ac:dyDescent="0.2">
      <c r="A436" s="13"/>
      <c r="C436" s="112"/>
      <c r="D436" s="112"/>
      <c r="J436" s="112"/>
      <c r="K436" s="112"/>
      <c r="V436" s="112">
        <v>6</v>
      </c>
      <c r="W436" s="112">
        <v>4.0000000000000001E-3</v>
      </c>
      <c r="X436" s="112" t="s">
        <v>1591</v>
      </c>
      <c r="Z436" s="112" t="s">
        <v>923</v>
      </c>
    </row>
    <row r="437" spans="1:26" x14ac:dyDescent="0.2">
      <c r="A437" s="13"/>
      <c r="C437" s="112"/>
      <c r="D437" s="112"/>
      <c r="J437" s="112"/>
      <c r="K437" s="112"/>
      <c r="V437" s="112">
        <v>10</v>
      </c>
      <c r="W437" s="112">
        <v>2E-3</v>
      </c>
      <c r="X437" s="112" t="s">
        <v>1608</v>
      </c>
      <c r="Z437" s="112" t="s">
        <v>923</v>
      </c>
    </row>
    <row r="438" spans="1:26" x14ac:dyDescent="0.2">
      <c r="A438" s="13"/>
      <c r="C438" s="112"/>
      <c r="D438" s="112"/>
      <c r="J438" s="112"/>
      <c r="K438" s="112"/>
      <c r="V438" s="112">
        <v>6</v>
      </c>
      <c r="W438" s="112">
        <v>7.0000000000000001E-3</v>
      </c>
      <c r="X438" s="112" t="s">
        <v>1592</v>
      </c>
      <c r="Z438" s="112" t="s">
        <v>923</v>
      </c>
    </row>
    <row r="439" spans="1:26" x14ac:dyDescent="0.2">
      <c r="A439" s="13"/>
      <c r="C439" s="112"/>
      <c r="D439" s="112"/>
      <c r="J439" s="112"/>
      <c r="K439" s="112"/>
      <c r="V439" s="112"/>
      <c r="W439" s="112"/>
      <c r="X439" s="112"/>
      <c r="Z439" s="112" t="s">
        <v>1614</v>
      </c>
    </row>
    <row r="440" spans="1:26" x14ac:dyDescent="0.2">
      <c r="A440" s="13"/>
      <c r="C440" s="112"/>
      <c r="D440" s="112"/>
      <c r="J440" s="112"/>
      <c r="K440" s="112"/>
      <c r="V440" s="112">
        <v>5</v>
      </c>
      <c r="W440" s="112">
        <v>4.0000000000000001E-3</v>
      </c>
      <c r="X440" s="112" t="s">
        <v>1591</v>
      </c>
      <c r="Z440" s="112" t="s">
        <v>923</v>
      </c>
    </row>
    <row r="441" spans="1:26" x14ac:dyDescent="0.2">
      <c r="A441" s="13"/>
      <c r="C441" s="112"/>
      <c r="D441" s="112"/>
      <c r="J441" s="112"/>
      <c r="K441" s="112"/>
      <c r="V441" s="112">
        <v>7</v>
      </c>
      <c r="W441" s="112">
        <v>8.0000000000000002E-3</v>
      </c>
      <c r="X441" s="112" t="s">
        <v>1592</v>
      </c>
      <c r="Z441" s="112" t="s">
        <v>923</v>
      </c>
    </row>
    <row r="442" spans="1:26" x14ac:dyDescent="0.2">
      <c r="A442" s="13"/>
      <c r="C442" s="112"/>
      <c r="D442" s="112"/>
      <c r="J442" s="112"/>
      <c r="K442" s="112"/>
      <c r="V442" s="112">
        <v>7</v>
      </c>
      <c r="W442" s="112">
        <v>3.0000000000000001E-3</v>
      </c>
      <c r="X442" s="112" t="s">
        <v>1591</v>
      </c>
      <c r="Z442" s="112" t="s">
        <v>923</v>
      </c>
    </row>
    <row r="443" spans="1:26" x14ac:dyDescent="0.2">
      <c r="A443" s="13"/>
      <c r="C443" s="112"/>
      <c r="D443" s="112"/>
      <c r="J443" s="112"/>
      <c r="K443" s="112"/>
      <c r="V443" s="112">
        <v>5</v>
      </c>
      <c r="W443" s="112">
        <v>5.0000000000000001E-3</v>
      </c>
      <c r="X443" s="112" t="s">
        <v>1619</v>
      </c>
      <c r="Z443" s="112" t="s">
        <v>923</v>
      </c>
    </row>
    <row r="444" spans="1:26" x14ac:dyDescent="0.2">
      <c r="A444" s="13"/>
      <c r="C444" s="112"/>
      <c r="D444" s="112"/>
      <c r="J444" s="112"/>
      <c r="K444" s="112"/>
      <c r="V444" s="112">
        <v>6</v>
      </c>
      <c r="W444" s="112">
        <v>8.0000000000000002E-3</v>
      </c>
      <c r="X444" s="112" t="s">
        <v>1620</v>
      </c>
      <c r="Z444" s="112" t="s">
        <v>1614</v>
      </c>
    </row>
    <row r="445" spans="1:26" x14ac:dyDescent="0.2">
      <c r="A445" s="13"/>
      <c r="C445" s="112"/>
      <c r="D445" s="112"/>
      <c r="J445" s="112"/>
      <c r="K445" s="112"/>
      <c r="V445" s="112">
        <v>8</v>
      </c>
      <c r="W445" s="112">
        <v>5.0000000000000001E-3</v>
      </c>
      <c r="X445" s="112" t="s">
        <v>1620</v>
      </c>
      <c r="Z445" s="112" t="s">
        <v>1614</v>
      </c>
    </row>
  </sheetData>
  <sheetProtection sheet="1" selectLockedCells="1" selectUnlockedCells="1"/>
  <hyperlinks>
    <hyperlink ref="R21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 1</vt:lpstr>
      <vt:lpstr>Active 2</vt:lpstr>
      <vt:lpstr>BAV</vt:lpstr>
      <vt:lpstr>B</vt:lpstr>
      <vt:lpstr>B!solver_adj</vt:lpstr>
      <vt:lpstr>B!solver_opt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2022-04-03T02:02:19Z</dcterms:created>
  <dcterms:modified xsi:type="dcterms:W3CDTF">2023-01-25T05:59:44Z</dcterms:modified>
</cp:coreProperties>
</file>