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1EA0FBE-51C4-4BE5-A832-A20667AD44AD}" xr6:coauthVersionLast="47" xr6:coauthVersionMax="47" xr10:uidLastSave="{00000000-0000-0000-0000-000000000000}"/>
  <bookViews>
    <workbookView xWindow="14385" yWindow="1440" windowWidth="139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I22" i="1" s="1"/>
  <c r="C9" i="1"/>
  <c r="C21" i="1"/>
  <c r="E21" i="1" s="1"/>
  <c r="F21" i="1" s="1"/>
  <c r="C17" i="1"/>
  <c r="D9" i="1"/>
  <c r="A21" i="1"/>
  <c r="F16" i="1"/>
  <c r="Q21" i="1"/>
  <c r="G21" i="1" l="1"/>
  <c r="F17" i="1"/>
  <c r="C12" i="1"/>
  <c r="C11" i="1"/>
  <c r="O22" i="1" l="1"/>
  <c r="O21" i="1"/>
  <c r="C15" i="1"/>
  <c r="F18" i="1" s="1"/>
  <c r="C16" i="1"/>
  <c r="D18" i="1" s="1"/>
  <c r="I21" i="1"/>
  <c r="F19" i="1" l="1"/>
  <c r="C18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<sst xmlns="http://schemas.openxmlformats.org/spreadsheetml/2006/main" count="52" uniqueCount="48">
  <si>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</si>
  <si>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</si>
  <si>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</si>
  <si>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</si>
  <si>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</si>
  <si>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</si>
  <si>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</si>
  <si>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</si>
  <si>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</si>
  <si>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</si>
  <si>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</si>
  <si>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</si>
  <si>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</si>
  <si>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</si>
  <si>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</si>
  <si>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</si>
  <si>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</si>
  <si>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</si>
  <si>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</si>
  <si>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</si>
  <si>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</si>
  <si>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</si>
  <si>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</si>
  <si>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</si>
  <si>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</si>
  <si>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</si>
  <si>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</si>
  <si>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</si>
  <si>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</si>
  <si>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</si>
  <si>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</si>
  <si>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</si>
  <si>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</si>
  <si>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</si>
  <si>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</si>
  <si>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</si>
  <si>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</si>
  <si>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</si>
  <si>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</si>
  <si>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</si>
  <si>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</si>
  <si>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</si>
  <si>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JAVSO 49, 251</t>
  </si>
  <si>
    <t>DU Vel</t>
  </si>
  <si>
    <t>G8189-0934</t>
  </si>
  <si>
    <t>EA</t>
  </si>
  <si>
    <t>DU Vel / G8189-0934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</si>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</sst>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72" fontId="4" fillId="0" borderId="1" xfId="0" applyNumberFormat="1" applyFont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172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Vel-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3C-481F-A403-AE5EF18E32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-0.45168145000207005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3C-481F-A403-AE5EF18E32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3C-481F-A403-AE5EF18E32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3C-481F-A403-AE5EF18E32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3C-481F-A403-AE5EF18E32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3C-481F-A403-AE5EF18E32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3C-481F-A403-AE5EF18E32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-0.45168145000207005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3C-481F-A403-AE5EF18E323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3C-481F-A403-AE5EF18E3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133768"/>
        <c:axId val="1"/>
      </c:scatterChart>
      <c:valAx>
        <c:axId val="94713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13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34EC6473-14CB-3C69-6383-C94420A4E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44" t="s">
        <v>46</v>
      </c>
      <c r="F1" s="34" t="s">
        <v>43</v>
      </c>
      <c r="G1" s="38">
        <v>0</v>
      </c>
      <c r="H1" s="30"/>
      <c r="I1" s="39" t="s">
        <v>44</v>
      </c>
      <c r="J1" s="40" t="s">
        <v>43</v>
      </c>
      <c r="K1" s="33">
        <v>9.4542099999999998</v>
      </c>
      <c r="L1" s="41">
        <v>-49.133000000000003</v>
      </c>
      <c r="M1" s="42">
        <v>52502.718800000002</v>
      </c>
      <c r="N1" s="42">
        <v>3.1050517000000002</v>
      </c>
      <c r="O1" s="43" t="s">
        <v>45</v>
      </c>
    </row>
    <row r="2" spans="1:15" x14ac:dyDescent="0.2">
      <c r="A2" t="s">
        <v>23</v>
      </c>
      <c r="B2" t="s">
        <v>45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52502.718800000002</v>
      </c>
      <c r="D7" s="28"/>
    </row>
    <row r="8" spans="1:15" x14ac:dyDescent="0.2">
      <c r="A8" t="s">
        <v>3</v>
      </c>
      <c r="C8" s="7">
        <v>3.1050517000000002</v>
      </c>
      <c r="D8" s="28"/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INTERCEPT(INDIRECT($D$9):G991,INDIRECT($C$9):F991)</f>
        <v>0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SLOPE(INDIRECT($D$9):G991,INDIRECT($C$9):F991)</f>
        <v>-2.1836183224658933E-4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(C7+C11)+(C8+C12)*INT(MAX(F21:F3532))</f>
        <v>58923.514143330918</v>
      </c>
      <c r="E15" s="13" t="s">
        <v>34</v>
      </c>
      <c r="F15" s="31">
        <v>1</v>
      </c>
    </row>
    <row r="16" spans="1:15" x14ac:dyDescent="0.2">
      <c r="A16" s="15" t="s">
        <v>4</v>
      </c>
      <c r="B16" s="9"/>
      <c r="C16" s="16">
        <f ca="1">+C8+C12</f>
        <v>3.1048333381677535</v>
      </c>
      <c r="E16" s="13" t="s">
        <v>30</v>
      </c>
      <c r="F16" s="32">
        <f ca="1">NOW()+15018.5+$C$5/24</f>
        <v>59969.812546759254</v>
      </c>
    </row>
    <row r="17" spans="1:21" ht="13.5" thickBot="1" x14ac:dyDescent="0.25">
      <c r="A17" s="13" t="s">
        <v>27</v>
      </c>
      <c r="B17" s="9"/>
      <c r="C17" s="9">
        <f>COUNT(C21:C2190)</f>
        <v>2</v>
      </c>
      <c r="E17" s="13" t="s">
        <v>35</v>
      </c>
      <c r="F17" s="14">
        <f ca="1">ROUND(2*(F16-$C$7)/$C$8,0)/2+F15</f>
        <v>2406</v>
      </c>
    </row>
    <row r="18" spans="1:21" ht="14.25" thickTop="1" thickBot="1" x14ac:dyDescent="0.25">
      <c r="A18" s="15" t="s">
        <v>5</v>
      </c>
      <c r="B18" s="9"/>
      <c r="C18" s="18">
        <f ca="1">+C15</f>
        <v>58923.514143330918</v>
      </c>
      <c r="D18" s="19">
        <f ca="1">+C16</f>
        <v>3.1048333381677535</v>
      </c>
      <c r="E18" s="13" t="s">
        <v>36</v>
      </c>
      <c r="F18" s="22">
        <f ca="1">ROUND(2*(F16-$C$15)/$C$16,0)/2+F15</f>
        <v>338</v>
      </c>
    </row>
    <row r="19" spans="1:21" ht="13.5" thickTop="1" x14ac:dyDescent="0.2">
      <c r="E19" s="13" t="s">
        <v>31</v>
      </c>
      <c r="F19" s="17">
        <f ca="1">+$C$15+$C$16*F18-15018.5-$C$5/24</f>
        <v>44954.843644964953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>
        <f>D7</f>
        <v>0</v>
      </c>
      <c r="C21" s="7">
        <f>C$7</f>
        <v>52502.718800000002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37484.218800000002</v>
      </c>
    </row>
    <row r="22" spans="1:21" x14ac:dyDescent="0.2">
      <c r="A22" s="35" t="s">
        <v>42</v>
      </c>
      <c r="B22" s="36" t="s">
        <v>47</v>
      </c>
      <c r="C22" s="37">
        <v>58925.066559999999</v>
      </c>
      <c r="D22" s="37">
        <v>5.0200000000000002E-3</v>
      </c>
      <c r="E22">
        <f>+(C22-C$7)/C$8</f>
        <v>2068.3545333560778</v>
      </c>
      <c r="F22">
        <f>ROUND(2*E22,0)/2</f>
        <v>2068.5</v>
      </c>
      <c r="G22">
        <f>+C22-(C$7+F22*C$8)</f>
        <v>-0.45168145000207005</v>
      </c>
      <c r="I22">
        <f>+G22</f>
        <v>-0.45168145000207005</v>
      </c>
      <c r="O22">
        <f ca="1">+C$11+C$12*$F22</f>
        <v>-0.45168145000207005</v>
      </c>
      <c r="Q22" s="1">
        <f>+C22-15018.5</f>
        <v>43906.566559999999</v>
      </c>
    </row>
    <row r="23" spans="1:21" x14ac:dyDescent="0.2">
      <c r="C23" s="7"/>
      <c r="D23" s="7"/>
      <c r="Q23" s="1"/>
    </row>
    <row r="24" spans="1:21" x14ac:dyDescent="0.2">
      <c r="C24" s="7"/>
      <c r="D24" s="7"/>
      <c r="Q24" s="1"/>
    </row>
    <row r="25" spans="1:21" x14ac:dyDescent="0.2">
      <c r="C25" s="7"/>
      <c r="D25" s="7"/>
      <c r="Q25" s="1"/>
    </row>
    <row r="26" spans="1:21" x14ac:dyDescent="0.2">
      <c r="C26" s="7"/>
      <c r="D26" s="7"/>
      <c r="Q26" s="1"/>
    </row>
    <row r="27" spans="1:21" x14ac:dyDescent="0.2">
      <c r="C27" s="7"/>
      <c r="D27" s="7"/>
      <c r="Q27" s="1"/>
    </row>
    <row r="28" spans="1:21" x14ac:dyDescent="0.2">
      <c r="C28" s="7"/>
      <c r="D28" s="7"/>
      <c r="Q28" s="1"/>
    </row>
    <row r="29" spans="1:21" x14ac:dyDescent="0.2">
      <c r="C29" s="7"/>
      <c r="D29" s="7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2023-01-25T06:30:04Z</dcterms:modified>
</cp:coreProperties>
</file>