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8BD24601-7E7A-48A7-A9AD-2E1554105B18}" xr6:coauthVersionLast="47" xr6:coauthVersionMax="47" xr10:uidLastSave="{00000000-0000-0000-0000-000000000000}"/>
  <bookViews>
    <workbookView xWindow="13335" yWindow="720" windowWidth="12585" windowHeight="1429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407" i="1" l="1"/>
  <c r="Q410" i="1"/>
  <c r="Q411" i="1"/>
  <c r="E408" i="1"/>
  <c r="F408" i="1" s="1"/>
  <c r="G408" i="1" s="1"/>
  <c r="K408" i="1" s="1"/>
  <c r="Q408" i="1"/>
  <c r="Q409" i="1"/>
  <c r="C7" i="1"/>
  <c r="E407" i="1" s="1"/>
  <c r="F407" i="1" s="1"/>
  <c r="G407" i="1" s="1"/>
  <c r="K407" i="1" s="1"/>
  <c r="C8" i="1"/>
  <c r="E21" i="1" s="1"/>
  <c r="C9" i="1"/>
  <c r="D9" i="1"/>
  <c r="F16" i="1"/>
  <c r="F17" i="1" s="1"/>
  <c r="C17" i="1"/>
  <c r="Q21" i="1"/>
  <c r="Q22" i="1"/>
  <c r="E23" i="1"/>
  <c r="F23" i="1" s="1"/>
  <c r="G23" i="1" s="1"/>
  <c r="H23" i="1" s="1"/>
  <c r="Q23" i="1"/>
  <c r="E24" i="1"/>
  <c r="F24" i="1" s="1"/>
  <c r="G24" i="1" s="1"/>
  <c r="H24" i="1" s="1"/>
  <c r="Q24" i="1"/>
  <c r="E25" i="1"/>
  <c r="F25" i="1"/>
  <c r="G25" i="1"/>
  <c r="H25" i="1" s="1"/>
  <c r="Q25" i="1"/>
  <c r="E26" i="1"/>
  <c r="F26" i="1" s="1"/>
  <c r="G26" i="1" s="1"/>
  <c r="H26" i="1" s="1"/>
  <c r="Q26" i="1"/>
  <c r="E27" i="1"/>
  <c r="F27" i="1" s="1"/>
  <c r="G27" i="1" s="1"/>
  <c r="H27" i="1" s="1"/>
  <c r="Q27" i="1"/>
  <c r="E28" i="1"/>
  <c r="F28" i="1" s="1"/>
  <c r="G28" i="1" s="1"/>
  <c r="H28" i="1" s="1"/>
  <c r="Q28" i="1"/>
  <c r="E29" i="1"/>
  <c r="F29" i="1" s="1"/>
  <c r="G29" i="1" s="1"/>
  <c r="H29" i="1" s="1"/>
  <c r="Q29" i="1"/>
  <c r="E30" i="1"/>
  <c r="F30" i="1"/>
  <c r="G30" i="1" s="1"/>
  <c r="H30" i="1" s="1"/>
  <c r="Q30" i="1"/>
  <c r="E31" i="1"/>
  <c r="F31" i="1"/>
  <c r="G31" i="1" s="1"/>
  <c r="H31" i="1" s="1"/>
  <c r="Q31" i="1"/>
  <c r="E32" i="1"/>
  <c r="F32" i="1" s="1"/>
  <c r="G32" i="1" s="1"/>
  <c r="H32" i="1" s="1"/>
  <c r="Q32" i="1"/>
  <c r="E33" i="1"/>
  <c r="F33" i="1"/>
  <c r="G33" i="1" s="1"/>
  <c r="H33" i="1" s="1"/>
  <c r="Q33" i="1"/>
  <c r="E34" i="1"/>
  <c r="F34" i="1" s="1"/>
  <c r="G34" i="1" s="1"/>
  <c r="H34" i="1" s="1"/>
  <c r="Q34" i="1"/>
  <c r="E35" i="1"/>
  <c r="F35" i="1" s="1"/>
  <c r="G35" i="1" s="1"/>
  <c r="H35" i="1" s="1"/>
  <c r="Q35" i="1"/>
  <c r="E36" i="1"/>
  <c r="F36" i="1" s="1"/>
  <c r="G36" i="1" s="1"/>
  <c r="H36" i="1"/>
  <c r="Q36" i="1"/>
  <c r="E37" i="1"/>
  <c r="F37" i="1" s="1"/>
  <c r="G37" i="1" s="1"/>
  <c r="H37" i="1" s="1"/>
  <c r="Q37" i="1"/>
  <c r="E38" i="1"/>
  <c r="F38" i="1"/>
  <c r="G38" i="1" s="1"/>
  <c r="H38" i="1" s="1"/>
  <c r="Q38" i="1"/>
  <c r="E39" i="1"/>
  <c r="F39" i="1"/>
  <c r="G39" i="1" s="1"/>
  <c r="I39" i="1" s="1"/>
  <c r="Q39" i="1"/>
  <c r="E40" i="1"/>
  <c r="F40" i="1" s="1"/>
  <c r="G40" i="1" s="1"/>
  <c r="I40" i="1" s="1"/>
  <c r="Q40" i="1"/>
  <c r="E41" i="1"/>
  <c r="F41" i="1"/>
  <c r="G41" i="1" s="1"/>
  <c r="I41" i="1" s="1"/>
  <c r="Q41" i="1"/>
  <c r="E42" i="1"/>
  <c r="F42" i="1" s="1"/>
  <c r="G42" i="1" s="1"/>
  <c r="I42" i="1" s="1"/>
  <c r="Q42" i="1"/>
  <c r="E43" i="1"/>
  <c r="F43" i="1" s="1"/>
  <c r="G43" i="1" s="1"/>
  <c r="I43" i="1" s="1"/>
  <c r="Q43" i="1"/>
  <c r="E44" i="1"/>
  <c r="F44" i="1" s="1"/>
  <c r="G44" i="1" s="1"/>
  <c r="I44" i="1"/>
  <c r="Q44" i="1"/>
  <c r="E45" i="1"/>
  <c r="F45" i="1" s="1"/>
  <c r="G45" i="1" s="1"/>
  <c r="I45" i="1" s="1"/>
  <c r="Q45" i="1"/>
  <c r="E46" i="1"/>
  <c r="F46" i="1" s="1"/>
  <c r="G46" i="1" s="1"/>
  <c r="I46" i="1" s="1"/>
  <c r="Q46" i="1"/>
  <c r="E47" i="1"/>
  <c r="F47" i="1"/>
  <c r="G47" i="1" s="1"/>
  <c r="I47" i="1" s="1"/>
  <c r="Q47" i="1"/>
  <c r="E48" i="1"/>
  <c r="F48" i="1" s="1"/>
  <c r="G48" i="1" s="1"/>
  <c r="I48" i="1" s="1"/>
  <c r="Q48" i="1"/>
  <c r="E49" i="1"/>
  <c r="F49" i="1" s="1"/>
  <c r="G49" i="1" s="1"/>
  <c r="I49" i="1" s="1"/>
  <c r="Q49" i="1"/>
  <c r="E50" i="1"/>
  <c r="F50" i="1" s="1"/>
  <c r="G50" i="1" s="1"/>
  <c r="I50" i="1" s="1"/>
  <c r="Q50" i="1"/>
  <c r="E51" i="1"/>
  <c r="F51" i="1" s="1"/>
  <c r="G51" i="1" s="1"/>
  <c r="I51" i="1" s="1"/>
  <c r="Q51" i="1"/>
  <c r="E52" i="1"/>
  <c r="F52" i="1" s="1"/>
  <c r="G52" i="1" s="1"/>
  <c r="I52" i="1" s="1"/>
  <c r="Q52" i="1"/>
  <c r="E53" i="1"/>
  <c r="F53" i="1" s="1"/>
  <c r="G53" i="1" s="1"/>
  <c r="I53" i="1" s="1"/>
  <c r="Q53" i="1"/>
  <c r="E54" i="1"/>
  <c r="F54" i="1" s="1"/>
  <c r="G54" i="1" s="1"/>
  <c r="I54" i="1" s="1"/>
  <c r="Q54" i="1"/>
  <c r="E55" i="1"/>
  <c r="F55" i="1" s="1"/>
  <c r="G55" i="1" s="1"/>
  <c r="I55" i="1" s="1"/>
  <c r="Q55" i="1"/>
  <c r="E56" i="1"/>
  <c r="F56" i="1" s="1"/>
  <c r="G56" i="1" s="1"/>
  <c r="I56" i="1" s="1"/>
  <c r="Q56" i="1"/>
  <c r="E57" i="1"/>
  <c r="F57" i="1" s="1"/>
  <c r="G57" i="1" s="1"/>
  <c r="I57" i="1" s="1"/>
  <c r="Q57" i="1"/>
  <c r="E58" i="1"/>
  <c r="F58" i="1" s="1"/>
  <c r="G58" i="1" s="1"/>
  <c r="I58" i="1" s="1"/>
  <c r="Q58" i="1"/>
  <c r="E59" i="1"/>
  <c r="F59" i="1" s="1"/>
  <c r="G59" i="1" s="1"/>
  <c r="I59" i="1" s="1"/>
  <c r="Q59" i="1"/>
  <c r="E60" i="1"/>
  <c r="F60" i="1" s="1"/>
  <c r="G60" i="1" s="1"/>
  <c r="I60" i="1" s="1"/>
  <c r="Q60" i="1"/>
  <c r="E61" i="1"/>
  <c r="F61" i="1" s="1"/>
  <c r="G61" i="1" s="1"/>
  <c r="I61" i="1" s="1"/>
  <c r="Q61" i="1"/>
  <c r="E62" i="1"/>
  <c r="F62" i="1"/>
  <c r="G62" i="1" s="1"/>
  <c r="I62" i="1" s="1"/>
  <c r="Q62" i="1"/>
  <c r="E63" i="1"/>
  <c r="F63" i="1" s="1"/>
  <c r="G63" i="1" s="1"/>
  <c r="I63" i="1" s="1"/>
  <c r="Q63" i="1"/>
  <c r="E64" i="1"/>
  <c r="F64" i="1" s="1"/>
  <c r="G64" i="1" s="1"/>
  <c r="I64" i="1" s="1"/>
  <c r="Q64" i="1"/>
  <c r="E65" i="1"/>
  <c r="F65" i="1"/>
  <c r="G65" i="1"/>
  <c r="I65" i="1" s="1"/>
  <c r="Q65" i="1"/>
  <c r="E66" i="1"/>
  <c r="F66" i="1" s="1"/>
  <c r="G66" i="1" s="1"/>
  <c r="I66" i="1" s="1"/>
  <c r="Q66" i="1"/>
  <c r="E67" i="1"/>
  <c r="F67" i="1" s="1"/>
  <c r="G67" i="1" s="1"/>
  <c r="I67" i="1" s="1"/>
  <c r="Q67" i="1"/>
  <c r="E68" i="1"/>
  <c r="F68" i="1" s="1"/>
  <c r="G68" i="1" s="1"/>
  <c r="I68" i="1"/>
  <c r="Q68" i="1"/>
  <c r="E69" i="1"/>
  <c r="F69" i="1" s="1"/>
  <c r="G69" i="1" s="1"/>
  <c r="I69" i="1" s="1"/>
  <c r="Q69" i="1"/>
  <c r="E70" i="1"/>
  <c r="F70" i="1" s="1"/>
  <c r="G70" i="1" s="1"/>
  <c r="I70" i="1" s="1"/>
  <c r="Q70" i="1"/>
  <c r="E71" i="1"/>
  <c r="F71" i="1"/>
  <c r="G71" i="1" s="1"/>
  <c r="I71" i="1" s="1"/>
  <c r="Q71" i="1"/>
  <c r="E72" i="1"/>
  <c r="F72" i="1" s="1"/>
  <c r="G72" i="1" s="1"/>
  <c r="I72" i="1" s="1"/>
  <c r="Q72" i="1"/>
  <c r="E73" i="1"/>
  <c r="F73" i="1" s="1"/>
  <c r="G73" i="1" s="1"/>
  <c r="I73" i="1" s="1"/>
  <c r="Q73" i="1"/>
  <c r="E74" i="1"/>
  <c r="F74" i="1" s="1"/>
  <c r="G74" i="1" s="1"/>
  <c r="I74" i="1" s="1"/>
  <c r="Q74" i="1"/>
  <c r="E75" i="1"/>
  <c r="F75" i="1" s="1"/>
  <c r="G75" i="1" s="1"/>
  <c r="I75" i="1" s="1"/>
  <c r="Q75" i="1"/>
  <c r="E76" i="1"/>
  <c r="F76" i="1" s="1"/>
  <c r="G76" i="1" s="1"/>
  <c r="I76" i="1" s="1"/>
  <c r="Q76" i="1"/>
  <c r="E77" i="1"/>
  <c r="F77" i="1" s="1"/>
  <c r="G77" i="1" s="1"/>
  <c r="I77" i="1" s="1"/>
  <c r="Q77" i="1"/>
  <c r="E78" i="1"/>
  <c r="F78" i="1"/>
  <c r="G78" i="1" s="1"/>
  <c r="I78" i="1" s="1"/>
  <c r="Q78" i="1"/>
  <c r="E79" i="1"/>
  <c r="F79" i="1"/>
  <c r="G79" i="1" s="1"/>
  <c r="I79" i="1" s="1"/>
  <c r="Q79" i="1"/>
  <c r="E80" i="1"/>
  <c r="F80" i="1" s="1"/>
  <c r="G80" i="1" s="1"/>
  <c r="I80" i="1" s="1"/>
  <c r="Q80" i="1"/>
  <c r="E81" i="1"/>
  <c r="F81" i="1"/>
  <c r="G81" i="1" s="1"/>
  <c r="I81" i="1" s="1"/>
  <c r="Q81" i="1"/>
  <c r="E82" i="1"/>
  <c r="F82" i="1" s="1"/>
  <c r="G82" i="1" s="1"/>
  <c r="I82" i="1" s="1"/>
  <c r="Q82" i="1"/>
  <c r="E83" i="1"/>
  <c r="F83" i="1" s="1"/>
  <c r="G83" i="1" s="1"/>
  <c r="I83" i="1" s="1"/>
  <c r="Q83" i="1"/>
  <c r="E84" i="1"/>
  <c r="F84" i="1" s="1"/>
  <c r="G84" i="1" s="1"/>
  <c r="I84" i="1" s="1"/>
  <c r="Q84" i="1"/>
  <c r="E85" i="1"/>
  <c r="F85" i="1" s="1"/>
  <c r="G85" i="1" s="1"/>
  <c r="I85" i="1" s="1"/>
  <c r="Q85" i="1"/>
  <c r="E86" i="1"/>
  <c r="F86" i="1" s="1"/>
  <c r="G86" i="1" s="1"/>
  <c r="I86" i="1" s="1"/>
  <c r="Q86" i="1"/>
  <c r="E87" i="1"/>
  <c r="F87" i="1"/>
  <c r="G87" i="1" s="1"/>
  <c r="I87" i="1" s="1"/>
  <c r="Q87" i="1"/>
  <c r="E88" i="1"/>
  <c r="F88" i="1" s="1"/>
  <c r="G88" i="1" s="1"/>
  <c r="I88" i="1" s="1"/>
  <c r="Q88" i="1"/>
  <c r="E89" i="1"/>
  <c r="F89" i="1" s="1"/>
  <c r="G89" i="1" s="1"/>
  <c r="I89" i="1" s="1"/>
  <c r="Q89" i="1"/>
  <c r="E90" i="1"/>
  <c r="F90" i="1" s="1"/>
  <c r="G90" i="1" s="1"/>
  <c r="I90" i="1" s="1"/>
  <c r="Q90" i="1"/>
  <c r="E91" i="1"/>
  <c r="F91" i="1" s="1"/>
  <c r="G91" i="1" s="1"/>
  <c r="I91" i="1" s="1"/>
  <c r="Q91" i="1"/>
  <c r="E92" i="1"/>
  <c r="F92" i="1" s="1"/>
  <c r="G92" i="1" s="1"/>
  <c r="I92" i="1" s="1"/>
  <c r="Q92" i="1"/>
  <c r="E93" i="1"/>
  <c r="F93" i="1" s="1"/>
  <c r="G93" i="1" s="1"/>
  <c r="I93" i="1" s="1"/>
  <c r="Q93" i="1"/>
  <c r="E94" i="1"/>
  <c r="F94" i="1"/>
  <c r="G94" i="1" s="1"/>
  <c r="I94" i="1" s="1"/>
  <c r="Q94" i="1"/>
  <c r="E95" i="1"/>
  <c r="F95" i="1"/>
  <c r="G95" i="1" s="1"/>
  <c r="I95" i="1" s="1"/>
  <c r="Q95" i="1"/>
  <c r="E96" i="1"/>
  <c r="F96" i="1" s="1"/>
  <c r="G96" i="1" s="1"/>
  <c r="I96" i="1" s="1"/>
  <c r="Q96" i="1"/>
  <c r="E97" i="1"/>
  <c r="F97" i="1"/>
  <c r="G97" i="1" s="1"/>
  <c r="I97" i="1" s="1"/>
  <c r="Q97" i="1"/>
  <c r="E98" i="1"/>
  <c r="F98" i="1" s="1"/>
  <c r="G98" i="1" s="1"/>
  <c r="I98" i="1" s="1"/>
  <c r="Q98" i="1"/>
  <c r="E99" i="1"/>
  <c r="F99" i="1" s="1"/>
  <c r="G99" i="1" s="1"/>
  <c r="I99" i="1" s="1"/>
  <c r="Q99" i="1"/>
  <c r="E100" i="1"/>
  <c r="F100" i="1" s="1"/>
  <c r="G100" i="1" s="1"/>
  <c r="I100" i="1" s="1"/>
  <c r="Q100" i="1"/>
  <c r="E101" i="1"/>
  <c r="F101" i="1" s="1"/>
  <c r="G101" i="1" s="1"/>
  <c r="I101" i="1" s="1"/>
  <c r="Q101" i="1"/>
  <c r="E102" i="1"/>
  <c r="F102" i="1" s="1"/>
  <c r="G102" i="1" s="1"/>
  <c r="I102" i="1" s="1"/>
  <c r="Q102" i="1"/>
  <c r="E103" i="1"/>
  <c r="F103" i="1"/>
  <c r="G103" i="1" s="1"/>
  <c r="I103" i="1" s="1"/>
  <c r="Q103" i="1"/>
  <c r="E104" i="1"/>
  <c r="F104" i="1" s="1"/>
  <c r="G104" i="1" s="1"/>
  <c r="J104" i="1" s="1"/>
  <c r="Q104" i="1"/>
  <c r="E105" i="1"/>
  <c r="F105" i="1" s="1"/>
  <c r="G105" i="1" s="1"/>
  <c r="I105" i="1" s="1"/>
  <c r="Q105" i="1"/>
  <c r="E106" i="1"/>
  <c r="F106" i="1" s="1"/>
  <c r="G106" i="1" s="1"/>
  <c r="I106" i="1" s="1"/>
  <c r="Q106" i="1"/>
  <c r="E107" i="1"/>
  <c r="F107" i="1" s="1"/>
  <c r="G107" i="1" s="1"/>
  <c r="I107" i="1" s="1"/>
  <c r="Q107" i="1"/>
  <c r="E108" i="1"/>
  <c r="F108" i="1" s="1"/>
  <c r="G108" i="1" s="1"/>
  <c r="I108" i="1" s="1"/>
  <c r="Q108" i="1"/>
  <c r="E109" i="1"/>
  <c r="F109" i="1" s="1"/>
  <c r="G109" i="1" s="1"/>
  <c r="I109" i="1"/>
  <c r="Q109" i="1"/>
  <c r="E110" i="1"/>
  <c r="F110" i="1" s="1"/>
  <c r="G110" i="1" s="1"/>
  <c r="I110" i="1" s="1"/>
  <c r="Q110" i="1"/>
  <c r="E111" i="1"/>
  <c r="F111" i="1"/>
  <c r="G111" i="1" s="1"/>
  <c r="I111" i="1" s="1"/>
  <c r="Q111" i="1"/>
  <c r="E112" i="1"/>
  <c r="F112" i="1" s="1"/>
  <c r="G112" i="1" s="1"/>
  <c r="I112" i="1" s="1"/>
  <c r="Q112" i="1"/>
  <c r="E113" i="1"/>
  <c r="F113" i="1" s="1"/>
  <c r="G113" i="1" s="1"/>
  <c r="I113" i="1" s="1"/>
  <c r="Q113" i="1"/>
  <c r="E114" i="1"/>
  <c r="F114" i="1" s="1"/>
  <c r="G114" i="1" s="1"/>
  <c r="I114" i="1" s="1"/>
  <c r="Q114" i="1"/>
  <c r="E115" i="1"/>
  <c r="F115" i="1" s="1"/>
  <c r="G115" i="1" s="1"/>
  <c r="I115" i="1" s="1"/>
  <c r="Q115" i="1"/>
  <c r="E116" i="1"/>
  <c r="F116" i="1" s="1"/>
  <c r="G116" i="1" s="1"/>
  <c r="J116" i="1" s="1"/>
  <c r="Q116" i="1"/>
  <c r="E117" i="1"/>
  <c r="F117" i="1" s="1"/>
  <c r="G117" i="1" s="1"/>
  <c r="I117" i="1" s="1"/>
  <c r="Q117" i="1"/>
  <c r="E118" i="1"/>
  <c r="F118" i="1"/>
  <c r="G118" i="1" s="1"/>
  <c r="I118" i="1" s="1"/>
  <c r="Q118" i="1"/>
  <c r="E119" i="1"/>
  <c r="F119" i="1" s="1"/>
  <c r="G119" i="1" s="1"/>
  <c r="I119" i="1" s="1"/>
  <c r="Q119" i="1"/>
  <c r="E120" i="1"/>
  <c r="F120" i="1" s="1"/>
  <c r="G120" i="1" s="1"/>
  <c r="I120" i="1" s="1"/>
  <c r="Q120" i="1"/>
  <c r="E121" i="1"/>
  <c r="F121" i="1"/>
  <c r="G121" i="1"/>
  <c r="I121" i="1" s="1"/>
  <c r="Q121" i="1"/>
  <c r="E122" i="1"/>
  <c r="F122" i="1" s="1"/>
  <c r="G122" i="1" s="1"/>
  <c r="I122" i="1" s="1"/>
  <c r="Q122" i="1"/>
  <c r="E123" i="1"/>
  <c r="F123" i="1" s="1"/>
  <c r="G123" i="1" s="1"/>
  <c r="I123" i="1" s="1"/>
  <c r="Q123" i="1"/>
  <c r="E124" i="1"/>
  <c r="F124" i="1" s="1"/>
  <c r="G124" i="1" s="1"/>
  <c r="J124" i="1" s="1"/>
  <c r="Q124" i="1"/>
  <c r="E125" i="1"/>
  <c r="F125" i="1" s="1"/>
  <c r="G125" i="1" s="1"/>
  <c r="I125" i="1" s="1"/>
  <c r="Q125" i="1"/>
  <c r="E126" i="1"/>
  <c r="F126" i="1" s="1"/>
  <c r="G126" i="1" s="1"/>
  <c r="J126" i="1" s="1"/>
  <c r="Q126" i="1"/>
  <c r="E127" i="1"/>
  <c r="E56" i="2" s="1"/>
  <c r="Q127" i="1"/>
  <c r="E128" i="1"/>
  <c r="F128" i="1" s="1"/>
  <c r="G128" i="1" s="1"/>
  <c r="I128" i="1" s="1"/>
  <c r="Q128" i="1"/>
  <c r="E129" i="1"/>
  <c r="F129" i="1"/>
  <c r="G129" i="1"/>
  <c r="I129" i="1" s="1"/>
  <c r="Q129" i="1"/>
  <c r="E130" i="1"/>
  <c r="F130" i="1" s="1"/>
  <c r="G130" i="1"/>
  <c r="J130" i="1" s="1"/>
  <c r="Q130" i="1"/>
  <c r="E131" i="1"/>
  <c r="F131" i="1" s="1"/>
  <c r="G131" i="1" s="1"/>
  <c r="I131" i="1" s="1"/>
  <c r="Q131" i="1"/>
  <c r="E132" i="1"/>
  <c r="F132" i="1" s="1"/>
  <c r="G132" i="1" s="1"/>
  <c r="I132" i="1" s="1"/>
  <c r="Q132" i="1"/>
  <c r="E133" i="1"/>
  <c r="F133" i="1" s="1"/>
  <c r="G133" i="1" s="1"/>
  <c r="J133" i="1"/>
  <c r="Q133" i="1"/>
  <c r="E134" i="1"/>
  <c r="F134" i="1" s="1"/>
  <c r="G134" i="1" s="1"/>
  <c r="J134" i="1" s="1"/>
  <c r="Q134" i="1"/>
  <c r="E135" i="1"/>
  <c r="E61" i="2" s="1"/>
  <c r="Q135" i="1"/>
  <c r="E136" i="1"/>
  <c r="F136" i="1" s="1"/>
  <c r="G136" i="1" s="1"/>
  <c r="I136" i="1" s="1"/>
  <c r="Q136" i="1"/>
  <c r="E137" i="1"/>
  <c r="F137" i="1" s="1"/>
  <c r="G137" i="1" s="1"/>
  <c r="I137" i="1" s="1"/>
  <c r="Q137" i="1"/>
  <c r="E138" i="1"/>
  <c r="F138" i="1" s="1"/>
  <c r="G138" i="1" s="1"/>
  <c r="I138" i="1" s="1"/>
  <c r="Q138" i="1"/>
  <c r="E139" i="1"/>
  <c r="F139" i="1"/>
  <c r="G139" i="1" s="1"/>
  <c r="I139" i="1" s="1"/>
  <c r="Q139" i="1"/>
  <c r="E140" i="1"/>
  <c r="F140" i="1" s="1"/>
  <c r="G140" i="1" s="1"/>
  <c r="I140" i="1" s="1"/>
  <c r="Q140" i="1"/>
  <c r="E141" i="1"/>
  <c r="F141" i="1" s="1"/>
  <c r="G141" i="1" s="1"/>
  <c r="I141" i="1" s="1"/>
  <c r="Q141" i="1"/>
  <c r="E142" i="1"/>
  <c r="F142" i="1" s="1"/>
  <c r="G142" i="1" s="1"/>
  <c r="I142" i="1" s="1"/>
  <c r="Q142" i="1"/>
  <c r="E143" i="1"/>
  <c r="F143" i="1"/>
  <c r="G143" i="1" s="1"/>
  <c r="I143" i="1" s="1"/>
  <c r="Q143" i="1"/>
  <c r="E144" i="1"/>
  <c r="F144" i="1"/>
  <c r="G144" i="1" s="1"/>
  <c r="I144" i="1" s="1"/>
  <c r="Q144" i="1"/>
  <c r="E145" i="1"/>
  <c r="F145" i="1" s="1"/>
  <c r="G145" i="1" s="1"/>
  <c r="I145" i="1" s="1"/>
  <c r="Q145" i="1"/>
  <c r="E146" i="1"/>
  <c r="F146" i="1" s="1"/>
  <c r="G146" i="1" s="1"/>
  <c r="I146" i="1" s="1"/>
  <c r="Q146" i="1"/>
  <c r="E147" i="1"/>
  <c r="F147" i="1" s="1"/>
  <c r="G147" i="1" s="1"/>
  <c r="I147" i="1" s="1"/>
  <c r="Q147" i="1"/>
  <c r="E148" i="1"/>
  <c r="Q148" i="1"/>
  <c r="E149" i="1"/>
  <c r="F149" i="1" s="1"/>
  <c r="G149" i="1" s="1"/>
  <c r="I149" i="1" s="1"/>
  <c r="Q149" i="1"/>
  <c r="E150" i="1"/>
  <c r="F150" i="1"/>
  <c r="G150" i="1" s="1"/>
  <c r="I150" i="1" s="1"/>
  <c r="Q150" i="1"/>
  <c r="E151" i="1"/>
  <c r="F151" i="1"/>
  <c r="G151" i="1" s="1"/>
  <c r="I151" i="1" s="1"/>
  <c r="Q151" i="1"/>
  <c r="E152" i="1"/>
  <c r="F152" i="1" s="1"/>
  <c r="G152" i="1" s="1"/>
  <c r="I152" i="1" s="1"/>
  <c r="Q152" i="1"/>
  <c r="E153" i="1"/>
  <c r="F153" i="1" s="1"/>
  <c r="G153" i="1" s="1"/>
  <c r="I153" i="1" s="1"/>
  <c r="Q153" i="1"/>
  <c r="E154" i="1"/>
  <c r="F154" i="1" s="1"/>
  <c r="G154" i="1" s="1"/>
  <c r="I154" i="1" s="1"/>
  <c r="Q154" i="1"/>
  <c r="E155" i="1"/>
  <c r="F155" i="1" s="1"/>
  <c r="G155" i="1" s="1"/>
  <c r="I155" i="1" s="1"/>
  <c r="Q155" i="1"/>
  <c r="E156" i="1"/>
  <c r="F156" i="1" s="1"/>
  <c r="G156" i="1" s="1"/>
  <c r="J156" i="1" s="1"/>
  <c r="Q156" i="1"/>
  <c r="E157" i="1"/>
  <c r="Q157" i="1"/>
  <c r="E158" i="1"/>
  <c r="F158" i="1" s="1"/>
  <c r="G158" i="1" s="1"/>
  <c r="I158" i="1" s="1"/>
  <c r="Q158" i="1"/>
  <c r="E159" i="1"/>
  <c r="F159" i="1"/>
  <c r="G159" i="1" s="1"/>
  <c r="K159" i="1" s="1"/>
  <c r="Q159" i="1"/>
  <c r="E160" i="1"/>
  <c r="F160" i="1" s="1"/>
  <c r="G160" i="1" s="1"/>
  <c r="I160" i="1" s="1"/>
  <c r="Q160" i="1"/>
  <c r="E161" i="1"/>
  <c r="F161" i="1" s="1"/>
  <c r="G161" i="1" s="1"/>
  <c r="J161" i="1" s="1"/>
  <c r="Q161" i="1"/>
  <c r="E162" i="1"/>
  <c r="F162" i="1" s="1"/>
  <c r="G162" i="1" s="1"/>
  <c r="H162" i="1" s="1"/>
  <c r="Q162" i="1"/>
  <c r="E163" i="1"/>
  <c r="F163" i="1" s="1"/>
  <c r="G163" i="1"/>
  <c r="I163" i="1" s="1"/>
  <c r="Q163" i="1"/>
  <c r="E164" i="1"/>
  <c r="F164" i="1" s="1"/>
  <c r="G164" i="1" s="1"/>
  <c r="I164" i="1"/>
  <c r="Q164" i="1"/>
  <c r="E165" i="1"/>
  <c r="F165" i="1" s="1"/>
  <c r="G165" i="1" s="1"/>
  <c r="I165" i="1" s="1"/>
  <c r="Q165" i="1"/>
  <c r="E166" i="1"/>
  <c r="F166" i="1"/>
  <c r="G166" i="1" s="1"/>
  <c r="I166" i="1" s="1"/>
  <c r="Q166" i="1"/>
  <c r="E167" i="1"/>
  <c r="F167" i="1"/>
  <c r="G167" i="1" s="1"/>
  <c r="I167" i="1" s="1"/>
  <c r="Q167" i="1"/>
  <c r="E168" i="1"/>
  <c r="Q168" i="1"/>
  <c r="E169" i="1"/>
  <c r="F169" i="1" s="1"/>
  <c r="G169" i="1" s="1"/>
  <c r="I169" i="1" s="1"/>
  <c r="Q169" i="1"/>
  <c r="E170" i="1"/>
  <c r="F170" i="1" s="1"/>
  <c r="G170" i="1" s="1"/>
  <c r="I170" i="1" s="1"/>
  <c r="Q170" i="1"/>
  <c r="E171" i="1"/>
  <c r="F171" i="1" s="1"/>
  <c r="G171" i="1" s="1"/>
  <c r="I171" i="1" s="1"/>
  <c r="Q171" i="1"/>
  <c r="E172" i="1"/>
  <c r="F172" i="1" s="1"/>
  <c r="G172" i="1" s="1"/>
  <c r="I172" i="1" s="1"/>
  <c r="Q172" i="1"/>
  <c r="E173" i="1"/>
  <c r="F173" i="1" s="1"/>
  <c r="G173" i="1" s="1"/>
  <c r="I173" i="1"/>
  <c r="Q173" i="1"/>
  <c r="E174" i="1"/>
  <c r="F174" i="1"/>
  <c r="G174" i="1" s="1"/>
  <c r="I174" i="1" s="1"/>
  <c r="Q174" i="1"/>
  <c r="E175" i="1"/>
  <c r="F175" i="1" s="1"/>
  <c r="G175" i="1" s="1"/>
  <c r="I175" i="1" s="1"/>
  <c r="Q175" i="1"/>
  <c r="E176" i="1"/>
  <c r="F176" i="1" s="1"/>
  <c r="G176" i="1" s="1"/>
  <c r="I176" i="1" s="1"/>
  <c r="Q176" i="1"/>
  <c r="E177" i="1"/>
  <c r="E100" i="2" s="1"/>
  <c r="Q177" i="1"/>
  <c r="E178" i="1"/>
  <c r="F178" i="1" s="1"/>
  <c r="G178" i="1" s="1"/>
  <c r="I178" i="1" s="1"/>
  <c r="Q178" i="1"/>
  <c r="E179" i="1"/>
  <c r="F179" i="1" s="1"/>
  <c r="G179" i="1" s="1"/>
  <c r="I179" i="1" s="1"/>
  <c r="Q179" i="1"/>
  <c r="E180" i="1"/>
  <c r="F180" i="1" s="1"/>
  <c r="G180" i="1" s="1"/>
  <c r="I180" i="1" s="1"/>
  <c r="Q180" i="1"/>
  <c r="E181" i="1"/>
  <c r="F181" i="1" s="1"/>
  <c r="G181" i="1" s="1"/>
  <c r="I181" i="1" s="1"/>
  <c r="Q181" i="1"/>
  <c r="E182" i="1"/>
  <c r="F182" i="1"/>
  <c r="G182" i="1" s="1"/>
  <c r="I182" i="1" s="1"/>
  <c r="Q182" i="1"/>
  <c r="E183" i="1"/>
  <c r="F183" i="1" s="1"/>
  <c r="G183" i="1" s="1"/>
  <c r="Q183" i="1"/>
  <c r="E184" i="1"/>
  <c r="F184" i="1"/>
  <c r="G184" i="1" s="1"/>
  <c r="J183" i="1" s="1"/>
  <c r="Q184" i="1"/>
  <c r="E185" i="1"/>
  <c r="F185" i="1" s="1"/>
  <c r="G185" i="1" s="1"/>
  <c r="J184" i="1" s="1"/>
  <c r="Q185" i="1"/>
  <c r="E186" i="1"/>
  <c r="F186" i="1" s="1"/>
  <c r="G186" i="1" s="1"/>
  <c r="I186" i="1" s="1"/>
  <c r="Q186" i="1"/>
  <c r="E187" i="1"/>
  <c r="F187" i="1"/>
  <c r="G187" i="1" s="1"/>
  <c r="I187" i="1" s="1"/>
  <c r="Q187" i="1"/>
  <c r="E188" i="1"/>
  <c r="F188" i="1"/>
  <c r="G188" i="1" s="1"/>
  <c r="I188" i="1" s="1"/>
  <c r="Q188" i="1"/>
  <c r="E189" i="1"/>
  <c r="F189" i="1" s="1"/>
  <c r="G189" i="1" s="1"/>
  <c r="I189" i="1" s="1"/>
  <c r="Q189" i="1"/>
  <c r="E190" i="1"/>
  <c r="F190" i="1"/>
  <c r="G190" i="1" s="1"/>
  <c r="I190" i="1" s="1"/>
  <c r="Q190" i="1"/>
  <c r="E191" i="1"/>
  <c r="F191" i="1" s="1"/>
  <c r="G191" i="1" s="1"/>
  <c r="I191" i="1" s="1"/>
  <c r="Q191" i="1"/>
  <c r="E192" i="1"/>
  <c r="F192" i="1" s="1"/>
  <c r="G192" i="1" s="1"/>
  <c r="I192" i="1" s="1"/>
  <c r="Q192" i="1"/>
  <c r="E193" i="1"/>
  <c r="F193" i="1" s="1"/>
  <c r="G193" i="1" s="1"/>
  <c r="I193" i="1" s="1"/>
  <c r="Q193" i="1"/>
  <c r="E194" i="1"/>
  <c r="F194" i="1" s="1"/>
  <c r="G194" i="1" s="1"/>
  <c r="I194" i="1" s="1"/>
  <c r="Q194" i="1"/>
  <c r="E195" i="1"/>
  <c r="F195" i="1" s="1"/>
  <c r="G195" i="1" s="1"/>
  <c r="I195" i="1" s="1"/>
  <c r="Q195" i="1"/>
  <c r="E196" i="1"/>
  <c r="F196" i="1"/>
  <c r="G196" i="1" s="1"/>
  <c r="I196" i="1" s="1"/>
  <c r="Q196" i="1"/>
  <c r="E197" i="1"/>
  <c r="F197" i="1" s="1"/>
  <c r="G197" i="1" s="1"/>
  <c r="I197" i="1" s="1"/>
  <c r="Q197" i="1"/>
  <c r="E198" i="1"/>
  <c r="F198" i="1" s="1"/>
  <c r="G198" i="1" s="1"/>
  <c r="I198" i="1" s="1"/>
  <c r="Q198" i="1"/>
  <c r="E199" i="1"/>
  <c r="F199" i="1" s="1"/>
  <c r="G199" i="1" s="1"/>
  <c r="I199" i="1" s="1"/>
  <c r="Q199" i="1"/>
  <c r="E200" i="1"/>
  <c r="F200" i="1" s="1"/>
  <c r="G200" i="1" s="1"/>
  <c r="I200" i="1" s="1"/>
  <c r="Q200" i="1"/>
  <c r="E201" i="1"/>
  <c r="F201" i="1" s="1"/>
  <c r="G201" i="1" s="1"/>
  <c r="I201" i="1" s="1"/>
  <c r="Q201" i="1"/>
  <c r="E202" i="1"/>
  <c r="F202" i="1" s="1"/>
  <c r="G202" i="1" s="1"/>
  <c r="I202" i="1" s="1"/>
  <c r="Q202" i="1"/>
  <c r="E203" i="1"/>
  <c r="F203" i="1" s="1"/>
  <c r="G203" i="1" s="1"/>
  <c r="I203" i="1" s="1"/>
  <c r="Q203" i="1"/>
  <c r="E204" i="1"/>
  <c r="F204" i="1"/>
  <c r="G204" i="1" s="1"/>
  <c r="I204" i="1" s="1"/>
  <c r="Q204" i="1"/>
  <c r="E205" i="1"/>
  <c r="E128" i="2" s="1"/>
  <c r="Q205" i="1"/>
  <c r="E206" i="1"/>
  <c r="F206" i="1" s="1"/>
  <c r="G206" i="1" s="1"/>
  <c r="I206" i="1" s="1"/>
  <c r="Q206" i="1"/>
  <c r="E207" i="1"/>
  <c r="F207" i="1" s="1"/>
  <c r="G207" i="1"/>
  <c r="I207" i="1" s="1"/>
  <c r="Q207" i="1"/>
  <c r="E208" i="1"/>
  <c r="F208" i="1" s="1"/>
  <c r="G208" i="1" s="1"/>
  <c r="I208" i="1" s="1"/>
  <c r="Q208" i="1"/>
  <c r="E209" i="1"/>
  <c r="F209" i="1" s="1"/>
  <c r="G209" i="1" s="1"/>
  <c r="I209" i="1" s="1"/>
  <c r="Q209" i="1"/>
  <c r="E210" i="1"/>
  <c r="F210" i="1" s="1"/>
  <c r="G210" i="1" s="1"/>
  <c r="I210" i="1" s="1"/>
  <c r="Q210" i="1"/>
  <c r="E211" i="1"/>
  <c r="F211" i="1" s="1"/>
  <c r="G211" i="1" s="1"/>
  <c r="I211" i="1" s="1"/>
  <c r="Q211" i="1"/>
  <c r="E212" i="1"/>
  <c r="F212" i="1" s="1"/>
  <c r="G212" i="1" s="1"/>
  <c r="I212" i="1" s="1"/>
  <c r="Q212" i="1"/>
  <c r="E213" i="1"/>
  <c r="F213" i="1"/>
  <c r="G213" i="1" s="1"/>
  <c r="I213" i="1" s="1"/>
  <c r="Q213" i="1"/>
  <c r="E214" i="1"/>
  <c r="F214" i="1" s="1"/>
  <c r="G214" i="1" s="1"/>
  <c r="I214" i="1" s="1"/>
  <c r="Q214" i="1"/>
  <c r="E215" i="1"/>
  <c r="F215" i="1" s="1"/>
  <c r="G215" i="1"/>
  <c r="I215" i="1" s="1"/>
  <c r="Q215" i="1"/>
  <c r="E216" i="1"/>
  <c r="F216" i="1" s="1"/>
  <c r="G216" i="1" s="1"/>
  <c r="I216" i="1" s="1"/>
  <c r="Q216" i="1"/>
  <c r="E217" i="1"/>
  <c r="F217" i="1" s="1"/>
  <c r="G217" i="1" s="1"/>
  <c r="I217" i="1" s="1"/>
  <c r="Q217" i="1"/>
  <c r="E218" i="1"/>
  <c r="F218" i="1" s="1"/>
  <c r="G218" i="1" s="1"/>
  <c r="I218" i="1" s="1"/>
  <c r="Q218" i="1"/>
  <c r="E219" i="1"/>
  <c r="F219" i="1" s="1"/>
  <c r="G219" i="1" s="1"/>
  <c r="I219" i="1" s="1"/>
  <c r="Q219" i="1"/>
  <c r="E220" i="1"/>
  <c r="E143" i="2" s="1"/>
  <c r="Q220" i="1"/>
  <c r="E221" i="1"/>
  <c r="F221" i="1" s="1"/>
  <c r="G221" i="1" s="1"/>
  <c r="I221" i="1" s="1"/>
  <c r="Q221" i="1"/>
  <c r="E222" i="1"/>
  <c r="F222" i="1" s="1"/>
  <c r="G222" i="1" s="1"/>
  <c r="I222" i="1" s="1"/>
  <c r="Q222" i="1"/>
  <c r="E223" i="1"/>
  <c r="F223" i="1" s="1"/>
  <c r="G223" i="1" s="1"/>
  <c r="I223" i="1" s="1"/>
  <c r="Q223" i="1"/>
  <c r="E224" i="1"/>
  <c r="F224" i="1" s="1"/>
  <c r="G224" i="1" s="1"/>
  <c r="I224" i="1" s="1"/>
  <c r="Q224" i="1"/>
  <c r="E225" i="1"/>
  <c r="F225" i="1" s="1"/>
  <c r="G225" i="1" s="1"/>
  <c r="I225" i="1" s="1"/>
  <c r="Q225" i="1"/>
  <c r="E226" i="1"/>
  <c r="F226" i="1" s="1"/>
  <c r="G226" i="1" s="1"/>
  <c r="I226" i="1" s="1"/>
  <c r="Q226" i="1"/>
  <c r="E227" i="1"/>
  <c r="F227" i="1" s="1"/>
  <c r="G227" i="1" s="1"/>
  <c r="I227" i="1" s="1"/>
  <c r="Q227" i="1"/>
  <c r="E228" i="1"/>
  <c r="F228" i="1" s="1"/>
  <c r="G228" i="1" s="1"/>
  <c r="I228" i="1" s="1"/>
  <c r="Q228" i="1"/>
  <c r="E229" i="1"/>
  <c r="F229" i="1" s="1"/>
  <c r="G229" i="1" s="1"/>
  <c r="I229" i="1" s="1"/>
  <c r="Q229" i="1"/>
  <c r="E230" i="1"/>
  <c r="F230" i="1" s="1"/>
  <c r="G230" i="1" s="1"/>
  <c r="I230" i="1" s="1"/>
  <c r="Q230" i="1"/>
  <c r="E231" i="1"/>
  <c r="F231" i="1" s="1"/>
  <c r="G231" i="1"/>
  <c r="I231" i="1" s="1"/>
  <c r="Q231" i="1"/>
  <c r="E232" i="1"/>
  <c r="F232" i="1" s="1"/>
  <c r="G232" i="1" s="1"/>
  <c r="I232" i="1" s="1"/>
  <c r="Q232" i="1"/>
  <c r="E233" i="1"/>
  <c r="F233" i="1" s="1"/>
  <c r="G233" i="1" s="1"/>
  <c r="I233" i="1"/>
  <c r="Q233" i="1"/>
  <c r="E234" i="1"/>
  <c r="F234" i="1" s="1"/>
  <c r="G234" i="1" s="1"/>
  <c r="I234" i="1"/>
  <c r="Q234" i="1"/>
  <c r="E235" i="1"/>
  <c r="F235" i="1" s="1"/>
  <c r="G235" i="1" s="1"/>
  <c r="I235" i="1"/>
  <c r="Q235" i="1"/>
  <c r="E236" i="1"/>
  <c r="F236" i="1" s="1"/>
  <c r="G236" i="1" s="1"/>
  <c r="J236" i="1" s="1"/>
  <c r="Q236" i="1"/>
  <c r="E237" i="1"/>
  <c r="F237" i="1" s="1"/>
  <c r="G237" i="1" s="1"/>
  <c r="I237" i="1" s="1"/>
  <c r="Q237" i="1"/>
  <c r="E238" i="1"/>
  <c r="F238" i="1" s="1"/>
  <c r="G238" i="1" s="1"/>
  <c r="I238" i="1" s="1"/>
  <c r="Q238" i="1"/>
  <c r="E239" i="1"/>
  <c r="F239" i="1" s="1"/>
  <c r="G239" i="1"/>
  <c r="I239" i="1" s="1"/>
  <c r="Q239" i="1"/>
  <c r="E240" i="1"/>
  <c r="F240" i="1" s="1"/>
  <c r="G240" i="1" s="1"/>
  <c r="I240" i="1" s="1"/>
  <c r="Q240" i="1"/>
  <c r="E241" i="1"/>
  <c r="E161" i="2" s="1"/>
  <c r="Q241" i="1"/>
  <c r="E242" i="1"/>
  <c r="F242" i="1" s="1"/>
  <c r="G242" i="1" s="1"/>
  <c r="I242" i="1" s="1"/>
  <c r="Q242" i="1"/>
  <c r="E243" i="1"/>
  <c r="F243" i="1" s="1"/>
  <c r="G243" i="1" s="1"/>
  <c r="I243" i="1" s="1"/>
  <c r="Q243" i="1"/>
  <c r="E244" i="1"/>
  <c r="F244" i="1"/>
  <c r="G244" i="1" s="1"/>
  <c r="I244" i="1" s="1"/>
  <c r="Q244" i="1"/>
  <c r="E245" i="1"/>
  <c r="F245" i="1" s="1"/>
  <c r="G245" i="1" s="1"/>
  <c r="I245" i="1" s="1"/>
  <c r="Q245" i="1"/>
  <c r="E246" i="1"/>
  <c r="E163" i="2" s="1"/>
  <c r="Q246" i="1"/>
  <c r="E247" i="1"/>
  <c r="F247" i="1" s="1"/>
  <c r="G247" i="1" s="1"/>
  <c r="J247" i="1" s="1"/>
  <c r="Q247" i="1"/>
  <c r="E248" i="1"/>
  <c r="F248" i="1" s="1"/>
  <c r="G248" i="1" s="1"/>
  <c r="J248" i="1" s="1"/>
  <c r="Q248" i="1"/>
  <c r="E249" i="1"/>
  <c r="F249" i="1" s="1"/>
  <c r="G249" i="1" s="1"/>
  <c r="I249" i="1" s="1"/>
  <c r="Q249" i="1"/>
  <c r="E250" i="1"/>
  <c r="F250" i="1" s="1"/>
  <c r="G250" i="1" s="1"/>
  <c r="I250" i="1" s="1"/>
  <c r="Q250" i="1"/>
  <c r="E251" i="1"/>
  <c r="F251" i="1"/>
  <c r="G251" i="1" s="1"/>
  <c r="I251" i="1" s="1"/>
  <c r="Q251" i="1"/>
  <c r="E252" i="1"/>
  <c r="F252" i="1" s="1"/>
  <c r="G252" i="1" s="1"/>
  <c r="I252" i="1" s="1"/>
  <c r="Q252" i="1"/>
  <c r="E253" i="1"/>
  <c r="F253" i="1"/>
  <c r="G253" i="1" s="1"/>
  <c r="I253" i="1" s="1"/>
  <c r="Q253" i="1"/>
  <c r="E254" i="1"/>
  <c r="F254" i="1"/>
  <c r="G254" i="1" s="1"/>
  <c r="I254" i="1" s="1"/>
  <c r="Q254" i="1"/>
  <c r="E255" i="1"/>
  <c r="F255" i="1" s="1"/>
  <c r="G255" i="1" s="1"/>
  <c r="I255" i="1" s="1"/>
  <c r="Q255" i="1"/>
  <c r="E256" i="1"/>
  <c r="F256" i="1" s="1"/>
  <c r="G256" i="1" s="1"/>
  <c r="J256" i="1" s="1"/>
  <c r="Q256" i="1"/>
  <c r="E257" i="1"/>
  <c r="F257" i="1" s="1"/>
  <c r="G257" i="1" s="1"/>
  <c r="I257" i="1" s="1"/>
  <c r="Q257" i="1"/>
  <c r="E258" i="1"/>
  <c r="F258" i="1" s="1"/>
  <c r="G258" i="1" s="1"/>
  <c r="I258" i="1" s="1"/>
  <c r="Q258" i="1"/>
  <c r="E259" i="1"/>
  <c r="F259" i="1" s="1"/>
  <c r="G259" i="1" s="1"/>
  <c r="I259" i="1" s="1"/>
  <c r="Q259" i="1"/>
  <c r="E260" i="1"/>
  <c r="F260" i="1" s="1"/>
  <c r="G260" i="1" s="1"/>
  <c r="I260" i="1" s="1"/>
  <c r="Q260" i="1"/>
  <c r="E261" i="1"/>
  <c r="E169" i="2" s="1"/>
  <c r="Q261" i="1"/>
  <c r="E262" i="1"/>
  <c r="F262" i="1" s="1"/>
  <c r="G262" i="1" s="1"/>
  <c r="I262" i="1" s="1"/>
  <c r="Q262" i="1"/>
  <c r="E263" i="1"/>
  <c r="F263" i="1" s="1"/>
  <c r="G263" i="1" s="1"/>
  <c r="K263" i="1" s="1"/>
  <c r="Q263" i="1"/>
  <c r="E264" i="1"/>
  <c r="F264" i="1" s="1"/>
  <c r="G264" i="1" s="1"/>
  <c r="K264" i="1" s="1"/>
  <c r="Q264" i="1"/>
  <c r="E265" i="1"/>
  <c r="F265" i="1" s="1"/>
  <c r="G265" i="1"/>
  <c r="I265" i="1" s="1"/>
  <c r="Q265" i="1"/>
  <c r="E266" i="1"/>
  <c r="F266" i="1" s="1"/>
  <c r="G266" i="1" s="1"/>
  <c r="I266" i="1" s="1"/>
  <c r="Q266" i="1"/>
  <c r="E267" i="1"/>
  <c r="F267" i="1"/>
  <c r="G267" i="1" s="1"/>
  <c r="K267" i="1" s="1"/>
  <c r="Q267" i="1"/>
  <c r="E268" i="1"/>
  <c r="F268" i="1" s="1"/>
  <c r="G268" i="1" s="1"/>
  <c r="I268" i="1" s="1"/>
  <c r="Q268" i="1"/>
  <c r="E269" i="1"/>
  <c r="F269" i="1"/>
  <c r="G269" i="1" s="1"/>
  <c r="K269" i="1" s="1"/>
  <c r="Q269" i="1"/>
  <c r="E270" i="1"/>
  <c r="F270" i="1"/>
  <c r="G270" i="1" s="1"/>
  <c r="K270" i="1" s="1"/>
  <c r="Q270" i="1"/>
  <c r="E271" i="1"/>
  <c r="F271" i="1" s="1"/>
  <c r="G271" i="1" s="1"/>
  <c r="J271" i="1" s="1"/>
  <c r="Q271" i="1"/>
  <c r="E272" i="1"/>
  <c r="F272" i="1" s="1"/>
  <c r="G272" i="1" s="1"/>
  <c r="K272" i="1" s="1"/>
  <c r="Q272" i="1"/>
  <c r="E273" i="1"/>
  <c r="F273" i="1" s="1"/>
  <c r="G273" i="1" s="1"/>
  <c r="I273" i="1" s="1"/>
  <c r="Q273" i="1"/>
  <c r="E274" i="1"/>
  <c r="F274" i="1" s="1"/>
  <c r="G274" i="1" s="1"/>
  <c r="I274" i="1" s="1"/>
  <c r="Q274" i="1"/>
  <c r="E275" i="1"/>
  <c r="E307" i="2" s="1"/>
  <c r="Q275" i="1"/>
  <c r="E276" i="1"/>
  <c r="F276" i="1" s="1"/>
  <c r="G276" i="1" s="1"/>
  <c r="K276" i="1" s="1"/>
  <c r="Q276" i="1"/>
  <c r="E277" i="1"/>
  <c r="F277" i="1" s="1"/>
  <c r="G277" i="1" s="1"/>
  <c r="K277" i="1" s="1"/>
  <c r="Q277" i="1"/>
  <c r="E278" i="1"/>
  <c r="F278" i="1" s="1"/>
  <c r="G278" i="1" s="1"/>
  <c r="K278" i="1" s="1"/>
  <c r="Q278" i="1"/>
  <c r="E279" i="1"/>
  <c r="F279" i="1" s="1"/>
  <c r="G279" i="1" s="1"/>
  <c r="K279" i="1" s="1"/>
  <c r="Q279" i="1"/>
  <c r="E280" i="1"/>
  <c r="F280" i="1" s="1"/>
  <c r="G280" i="1" s="1"/>
  <c r="J280" i="1" s="1"/>
  <c r="Q280" i="1"/>
  <c r="E281" i="1"/>
  <c r="F281" i="1" s="1"/>
  <c r="G281" i="1"/>
  <c r="K281" i="1" s="1"/>
  <c r="Q281" i="1"/>
  <c r="E282" i="1"/>
  <c r="F282" i="1" s="1"/>
  <c r="G282" i="1" s="1"/>
  <c r="K282" i="1" s="1"/>
  <c r="Q282" i="1"/>
  <c r="E283" i="1"/>
  <c r="F283" i="1"/>
  <c r="G283" i="1" s="1"/>
  <c r="K283" i="1" s="1"/>
  <c r="Q283" i="1"/>
  <c r="E284" i="1"/>
  <c r="F284" i="1" s="1"/>
  <c r="G284" i="1" s="1"/>
  <c r="K284" i="1" s="1"/>
  <c r="Q284" i="1"/>
  <c r="E285" i="1"/>
  <c r="F285" i="1"/>
  <c r="G285" i="1" s="1"/>
  <c r="K285" i="1" s="1"/>
  <c r="Q285" i="1"/>
  <c r="E286" i="1"/>
  <c r="F286" i="1"/>
  <c r="G286" i="1" s="1"/>
  <c r="K286" i="1" s="1"/>
  <c r="Q286" i="1"/>
  <c r="E287" i="1"/>
  <c r="F287" i="1" s="1"/>
  <c r="G287" i="1" s="1"/>
  <c r="K287" i="1" s="1"/>
  <c r="Q287" i="1"/>
  <c r="E288" i="1"/>
  <c r="F288" i="1" s="1"/>
  <c r="G288" i="1" s="1"/>
  <c r="K288" i="1" s="1"/>
  <c r="Q288" i="1"/>
  <c r="E289" i="1"/>
  <c r="F289" i="1" s="1"/>
  <c r="G289" i="1" s="1"/>
  <c r="K289" i="1" s="1"/>
  <c r="Q289" i="1"/>
  <c r="E290" i="1"/>
  <c r="F290" i="1" s="1"/>
  <c r="G290" i="1" s="1"/>
  <c r="K290" i="1" s="1"/>
  <c r="Q290" i="1"/>
  <c r="E291" i="1"/>
  <c r="F291" i="1" s="1"/>
  <c r="G291" i="1" s="1"/>
  <c r="K291" i="1" s="1"/>
  <c r="Q291" i="1"/>
  <c r="E292" i="1"/>
  <c r="F292" i="1" s="1"/>
  <c r="G292" i="1" s="1"/>
  <c r="H292" i="1"/>
  <c r="Q292" i="1"/>
  <c r="E293" i="1"/>
  <c r="F293" i="1" s="1"/>
  <c r="G293" i="1" s="1"/>
  <c r="K293" i="1" s="1"/>
  <c r="Q293" i="1"/>
  <c r="E294" i="1"/>
  <c r="F294" i="1"/>
  <c r="G294" i="1" s="1"/>
  <c r="H294" i="1" s="1"/>
  <c r="Q294" i="1"/>
  <c r="E295" i="1"/>
  <c r="F295" i="1" s="1"/>
  <c r="G295" i="1" s="1"/>
  <c r="H295" i="1" s="1"/>
  <c r="Q295" i="1"/>
  <c r="E296" i="1"/>
  <c r="F296" i="1" s="1"/>
  <c r="G296" i="1" s="1"/>
  <c r="H296" i="1" s="1"/>
  <c r="Q296" i="1"/>
  <c r="E297" i="1"/>
  <c r="F297" i="1" s="1"/>
  <c r="G297" i="1" s="1"/>
  <c r="H297" i="1" s="1"/>
  <c r="Q297" i="1"/>
  <c r="E298" i="1"/>
  <c r="F298" i="1" s="1"/>
  <c r="G298" i="1" s="1"/>
  <c r="H298" i="1" s="1"/>
  <c r="Q298" i="1"/>
  <c r="E299" i="1"/>
  <c r="E328" i="2" s="1"/>
  <c r="Q299" i="1"/>
  <c r="E300" i="1"/>
  <c r="F300" i="1" s="1"/>
  <c r="G300" i="1" s="1"/>
  <c r="K300" i="1" s="1"/>
  <c r="Q300" i="1"/>
  <c r="E301" i="1"/>
  <c r="F301" i="1" s="1"/>
  <c r="G301" i="1" s="1"/>
  <c r="K301" i="1" s="1"/>
  <c r="Q301" i="1"/>
  <c r="E302" i="1"/>
  <c r="E174" i="2" s="1"/>
  <c r="Q302" i="1"/>
  <c r="E303" i="1"/>
  <c r="F303" i="1" s="1"/>
  <c r="G303" i="1" s="1"/>
  <c r="K303" i="1" s="1"/>
  <c r="Q303" i="1"/>
  <c r="E304" i="1"/>
  <c r="F304" i="1" s="1"/>
  <c r="G304" i="1" s="1"/>
  <c r="K304" i="1" s="1"/>
  <c r="Q304" i="1"/>
  <c r="E305" i="1"/>
  <c r="F305" i="1" s="1"/>
  <c r="G305" i="1" s="1"/>
  <c r="K305" i="1" s="1"/>
  <c r="Q305" i="1"/>
  <c r="E306" i="1"/>
  <c r="F306" i="1" s="1"/>
  <c r="G306" i="1" s="1"/>
  <c r="K306" i="1" s="1"/>
  <c r="Q306" i="1"/>
  <c r="E307" i="1"/>
  <c r="F307" i="1" s="1"/>
  <c r="G307" i="1" s="1"/>
  <c r="K307" i="1" s="1"/>
  <c r="Q307" i="1"/>
  <c r="E308" i="1"/>
  <c r="F308" i="1" s="1"/>
  <c r="G308" i="1" s="1"/>
  <c r="K308" i="1" s="1"/>
  <c r="Q308" i="1"/>
  <c r="E309" i="1"/>
  <c r="F309" i="1" s="1"/>
  <c r="G309" i="1" s="1"/>
  <c r="J309" i="1" s="1"/>
  <c r="Q309" i="1"/>
  <c r="E310" i="1"/>
  <c r="F310" i="1"/>
  <c r="G310" i="1"/>
  <c r="K310" i="1" s="1"/>
  <c r="Q310" i="1"/>
  <c r="E311" i="1"/>
  <c r="F311" i="1" s="1"/>
  <c r="G311" i="1" s="1"/>
  <c r="K311" i="1" s="1"/>
  <c r="Q311" i="1"/>
  <c r="E312" i="1"/>
  <c r="F312" i="1" s="1"/>
  <c r="G312" i="1" s="1"/>
  <c r="J312" i="1" s="1"/>
  <c r="Q312" i="1"/>
  <c r="E313" i="1"/>
  <c r="F313" i="1" s="1"/>
  <c r="G313" i="1"/>
  <c r="J313" i="1"/>
  <c r="Q313" i="1"/>
  <c r="E314" i="1"/>
  <c r="F314" i="1" s="1"/>
  <c r="G314" i="1" s="1"/>
  <c r="K314" i="1" s="1"/>
  <c r="Q314" i="1"/>
  <c r="E315" i="1"/>
  <c r="F315" i="1"/>
  <c r="G315" i="1" s="1"/>
  <c r="K315" i="1" s="1"/>
  <c r="Q315" i="1"/>
  <c r="E316" i="1"/>
  <c r="F316" i="1" s="1"/>
  <c r="G316" i="1" s="1"/>
  <c r="K316" i="1"/>
  <c r="Q316" i="1"/>
  <c r="E317" i="1"/>
  <c r="F317" i="1"/>
  <c r="G317" i="1" s="1"/>
  <c r="K317" i="1" s="1"/>
  <c r="Q317" i="1"/>
  <c r="E318" i="1"/>
  <c r="F318" i="1" s="1"/>
  <c r="G318" i="1" s="1"/>
  <c r="K318" i="1" s="1"/>
  <c r="Q318" i="1"/>
  <c r="E319" i="1"/>
  <c r="F319" i="1" s="1"/>
  <c r="G319" i="1" s="1"/>
  <c r="K319" i="1" s="1"/>
  <c r="Q319" i="1"/>
  <c r="E320" i="1"/>
  <c r="F320" i="1" s="1"/>
  <c r="G320" i="1" s="1"/>
  <c r="K320" i="1" s="1"/>
  <c r="Q320" i="1"/>
  <c r="E321" i="1"/>
  <c r="F321" i="1" s="1"/>
  <c r="G321" i="1" s="1"/>
  <c r="K321" i="1" s="1"/>
  <c r="Q321" i="1"/>
  <c r="E322" i="1"/>
  <c r="F322" i="1" s="1"/>
  <c r="G322" i="1" s="1"/>
  <c r="K322" i="1" s="1"/>
  <c r="Q322" i="1"/>
  <c r="E323" i="1"/>
  <c r="F323" i="1" s="1"/>
  <c r="G323" i="1" s="1"/>
  <c r="K323" i="1" s="1"/>
  <c r="Q323" i="1"/>
  <c r="E324" i="1"/>
  <c r="F324" i="1" s="1"/>
  <c r="G324" i="1" s="1"/>
  <c r="K324" i="1" s="1"/>
  <c r="Q324" i="1"/>
  <c r="E325" i="1"/>
  <c r="F325" i="1"/>
  <c r="G325" i="1" s="1"/>
  <c r="K325" i="1" s="1"/>
  <c r="Q325" i="1"/>
  <c r="E326" i="1"/>
  <c r="F326" i="1" s="1"/>
  <c r="G326" i="1" s="1"/>
  <c r="J326" i="1" s="1"/>
  <c r="Q326" i="1"/>
  <c r="E327" i="1"/>
  <c r="F327" i="1" s="1"/>
  <c r="G327" i="1" s="1"/>
  <c r="K327" i="1" s="1"/>
  <c r="Q327" i="1"/>
  <c r="E328" i="1"/>
  <c r="F328" i="1" s="1"/>
  <c r="G328" i="1" s="1"/>
  <c r="K328" i="1" s="1"/>
  <c r="Q328" i="1"/>
  <c r="E329" i="1"/>
  <c r="F329" i="1" s="1"/>
  <c r="G329" i="1" s="1"/>
  <c r="K329" i="1" s="1"/>
  <c r="Q329" i="1"/>
  <c r="E330" i="1"/>
  <c r="F330" i="1" s="1"/>
  <c r="G330" i="1" s="1"/>
  <c r="K330" i="1" s="1"/>
  <c r="Q330" i="1"/>
  <c r="E331" i="1"/>
  <c r="F331" i="1" s="1"/>
  <c r="G331" i="1" s="1"/>
  <c r="K331" i="1" s="1"/>
  <c r="Q331" i="1"/>
  <c r="E332" i="1"/>
  <c r="F332" i="1" s="1"/>
  <c r="G332" i="1" s="1"/>
  <c r="K332" i="1" s="1"/>
  <c r="Q332" i="1"/>
  <c r="E333" i="1"/>
  <c r="F333" i="1"/>
  <c r="G333" i="1" s="1"/>
  <c r="J333" i="1" s="1"/>
  <c r="Q333" i="1"/>
  <c r="E334" i="1"/>
  <c r="F334" i="1" s="1"/>
  <c r="G334" i="1" s="1"/>
  <c r="K334" i="1" s="1"/>
  <c r="Q334" i="1"/>
  <c r="E335" i="1"/>
  <c r="F335" i="1" s="1"/>
  <c r="G335" i="1" s="1"/>
  <c r="K335" i="1" s="1"/>
  <c r="Q335" i="1"/>
  <c r="E336" i="1"/>
  <c r="F336" i="1" s="1"/>
  <c r="G336" i="1" s="1"/>
  <c r="K336" i="1" s="1"/>
  <c r="Q336" i="1"/>
  <c r="E337" i="1"/>
  <c r="F337" i="1" s="1"/>
  <c r="G337" i="1" s="1"/>
  <c r="K337" i="1" s="1"/>
  <c r="Q337" i="1"/>
  <c r="E338" i="1"/>
  <c r="F338" i="1" s="1"/>
  <c r="G338" i="1" s="1"/>
  <c r="K338" i="1" s="1"/>
  <c r="Q338" i="1"/>
  <c r="E339" i="1"/>
  <c r="E349" i="2" s="1"/>
  <c r="Q339" i="1"/>
  <c r="E340" i="1"/>
  <c r="F340" i="1" s="1"/>
  <c r="G340" i="1" s="1"/>
  <c r="K340" i="1" s="1"/>
  <c r="Q340" i="1"/>
  <c r="E341" i="1"/>
  <c r="F341" i="1"/>
  <c r="G341" i="1" s="1"/>
  <c r="K341" i="1" s="1"/>
  <c r="Q341" i="1"/>
  <c r="E342" i="1"/>
  <c r="F342" i="1" s="1"/>
  <c r="G342" i="1" s="1"/>
  <c r="K342" i="1" s="1"/>
  <c r="Q342" i="1"/>
  <c r="E343" i="1"/>
  <c r="F343" i="1" s="1"/>
  <c r="G343" i="1" s="1"/>
  <c r="J343" i="1" s="1"/>
  <c r="Q343" i="1"/>
  <c r="E344" i="1"/>
  <c r="F344" i="1" s="1"/>
  <c r="G344" i="1" s="1"/>
  <c r="J344" i="1" s="1"/>
  <c r="Q344" i="1"/>
  <c r="E345" i="1"/>
  <c r="F345" i="1" s="1"/>
  <c r="G345" i="1" s="1"/>
  <c r="K345" i="1" s="1"/>
  <c r="Q345" i="1"/>
  <c r="E346" i="1"/>
  <c r="F346" i="1" s="1"/>
  <c r="G346" i="1" s="1"/>
  <c r="K346" i="1" s="1"/>
  <c r="Q346" i="1"/>
  <c r="E347" i="1"/>
  <c r="F347" i="1" s="1"/>
  <c r="G347" i="1" s="1"/>
  <c r="K347" i="1" s="1"/>
  <c r="Q347" i="1"/>
  <c r="E348" i="1"/>
  <c r="F348" i="1" s="1"/>
  <c r="G348" i="1" s="1"/>
  <c r="K348" i="1" s="1"/>
  <c r="Q348" i="1"/>
  <c r="E349" i="1"/>
  <c r="F349" i="1"/>
  <c r="G349" i="1" s="1"/>
  <c r="K349" i="1" s="1"/>
  <c r="Q349" i="1"/>
  <c r="E350" i="1"/>
  <c r="F350" i="1" s="1"/>
  <c r="G350" i="1" s="1"/>
  <c r="K350" i="1" s="1"/>
  <c r="Q350" i="1"/>
  <c r="E351" i="1"/>
  <c r="F351" i="1" s="1"/>
  <c r="G351" i="1" s="1"/>
  <c r="J351" i="1" s="1"/>
  <c r="Q351" i="1"/>
  <c r="E352" i="1"/>
  <c r="F352" i="1" s="1"/>
  <c r="G352" i="1" s="1"/>
  <c r="J352" i="1" s="1"/>
  <c r="Q352" i="1"/>
  <c r="E353" i="1"/>
  <c r="F353" i="1" s="1"/>
  <c r="G353" i="1" s="1"/>
  <c r="K353" i="1" s="1"/>
  <c r="Q353" i="1"/>
  <c r="E354" i="1"/>
  <c r="F354" i="1" s="1"/>
  <c r="G354" i="1" s="1"/>
  <c r="K354" i="1" s="1"/>
  <c r="Q354" i="1"/>
  <c r="E355" i="1"/>
  <c r="F355" i="1" s="1"/>
  <c r="G355" i="1" s="1"/>
  <c r="K355" i="1" s="1"/>
  <c r="Q355" i="1"/>
  <c r="E356" i="1"/>
  <c r="F356" i="1" s="1"/>
  <c r="G356" i="1" s="1"/>
  <c r="K356" i="1"/>
  <c r="Q356" i="1"/>
  <c r="E357" i="1"/>
  <c r="F357" i="1"/>
  <c r="G357" i="1" s="1"/>
  <c r="K357" i="1" s="1"/>
  <c r="Q357" i="1"/>
  <c r="E358" i="1"/>
  <c r="F358" i="1"/>
  <c r="G358" i="1" s="1"/>
  <c r="K358" i="1" s="1"/>
  <c r="Q358" i="1"/>
  <c r="E359" i="1"/>
  <c r="F359" i="1" s="1"/>
  <c r="G359" i="1" s="1"/>
  <c r="K359" i="1" s="1"/>
  <c r="Q359" i="1"/>
  <c r="E360" i="1"/>
  <c r="F360" i="1" s="1"/>
  <c r="G360" i="1" s="1"/>
  <c r="K360" i="1" s="1"/>
  <c r="Q360" i="1"/>
  <c r="E361" i="1"/>
  <c r="F361" i="1" s="1"/>
  <c r="G361" i="1" s="1"/>
  <c r="K361" i="1" s="1"/>
  <c r="Q361" i="1"/>
  <c r="E362" i="1"/>
  <c r="F362" i="1" s="1"/>
  <c r="G362" i="1" s="1"/>
  <c r="J361" i="1" s="1"/>
  <c r="Q362" i="1"/>
  <c r="E363" i="1"/>
  <c r="F363" i="1"/>
  <c r="G363" i="1" s="1"/>
  <c r="K363" i="1" s="1"/>
  <c r="Q363" i="1"/>
  <c r="E364" i="1"/>
  <c r="F364" i="1" s="1"/>
  <c r="G364" i="1" s="1"/>
  <c r="K364" i="1" s="1"/>
  <c r="Q364" i="1"/>
  <c r="E365" i="1"/>
  <c r="F365" i="1" s="1"/>
  <c r="G365" i="1" s="1"/>
  <c r="K365" i="1" s="1"/>
  <c r="Q365" i="1"/>
  <c r="E366" i="1"/>
  <c r="F366" i="1"/>
  <c r="G366" i="1"/>
  <c r="K366" i="1" s="1"/>
  <c r="Q366" i="1"/>
  <c r="E367" i="1"/>
  <c r="F367" i="1" s="1"/>
  <c r="G367" i="1" s="1"/>
  <c r="K367" i="1" s="1"/>
  <c r="Q367" i="1"/>
  <c r="E368" i="1"/>
  <c r="F368" i="1" s="1"/>
  <c r="G368" i="1" s="1"/>
  <c r="K368" i="1" s="1"/>
  <c r="Q368" i="1"/>
  <c r="E369" i="1"/>
  <c r="F369" i="1" s="1"/>
  <c r="G369" i="1"/>
  <c r="K369" i="1"/>
  <c r="Q369" i="1"/>
  <c r="E370" i="1"/>
  <c r="F370" i="1" s="1"/>
  <c r="G370" i="1" s="1"/>
  <c r="K370" i="1" s="1"/>
  <c r="Q370" i="1"/>
  <c r="E371" i="1"/>
  <c r="F371" i="1" s="1"/>
  <c r="G371" i="1" s="1"/>
  <c r="K371" i="1" s="1"/>
  <c r="Q371" i="1"/>
  <c r="E372" i="1"/>
  <c r="F372" i="1" s="1"/>
  <c r="G372" i="1" s="1"/>
  <c r="K372" i="1"/>
  <c r="Q372" i="1"/>
  <c r="E373" i="1"/>
  <c r="F373" i="1" s="1"/>
  <c r="G373" i="1" s="1"/>
  <c r="K373" i="1" s="1"/>
  <c r="Q373" i="1"/>
  <c r="E374" i="1"/>
  <c r="F374" i="1"/>
  <c r="G374" i="1" s="1"/>
  <c r="K374" i="1" s="1"/>
  <c r="Q374" i="1"/>
  <c r="E375" i="1"/>
  <c r="F375" i="1" s="1"/>
  <c r="G375" i="1" s="1"/>
  <c r="K375" i="1" s="1"/>
  <c r="Q375" i="1"/>
  <c r="E376" i="1"/>
  <c r="F376" i="1" s="1"/>
  <c r="G376" i="1" s="1"/>
  <c r="K376" i="1" s="1"/>
  <c r="Q376" i="1"/>
  <c r="E377" i="1"/>
  <c r="F377" i="1" s="1"/>
  <c r="G377" i="1"/>
  <c r="K377" i="1" s="1"/>
  <c r="Q377" i="1"/>
  <c r="E378" i="1"/>
  <c r="F378" i="1" s="1"/>
  <c r="G378" i="1" s="1"/>
  <c r="K378" i="1" s="1"/>
  <c r="Q378" i="1"/>
  <c r="E379" i="1"/>
  <c r="F379" i="1"/>
  <c r="G379" i="1" s="1"/>
  <c r="K379" i="1" s="1"/>
  <c r="Q379" i="1"/>
  <c r="E380" i="1"/>
  <c r="F380" i="1" s="1"/>
  <c r="G380" i="1" s="1"/>
  <c r="K380" i="1" s="1"/>
  <c r="Q380" i="1"/>
  <c r="E381" i="1"/>
  <c r="F381" i="1" s="1"/>
  <c r="G381" i="1" s="1"/>
  <c r="K381" i="1" s="1"/>
  <c r="Q381" i="1"/>
  <c r="E382" i="1"/>
  <c r="F382" i="1" s="1"/>
  <c r="G382" i="1" s="1"/>
  <c r="K382" i="1" s="1"/>
  <c r="Q382" i="1"/>
  <c r="E383" i="1"/>
  <c r="F383" i="1" s="1"/>
  <c r="G383" i="1" s="1"/>
  <c r="K383" i="1" s="1"/>
  <c r="Q383" i="1"/>
  <c r="E384" i="1"/>
  <c r="F384" i="1" s="1"/>
  <c r="G384" i="1" s="1"/>
  <c r="K384" i="1" s="1"/>
  <c r="Q384" i="1"/>
  <c r="E385" i="1"/>
  <c r="F385" i="1" s="1"/>
  <c r="G385" i="1" s="1"/>
  <c r="K385" i="1" s="1"/>
  <c r="Q385" i="1"/>
  <c r="E386" i="1"/>
  <c r="F386" i="1" s="1"/>
  <c r="G386" i="1" s="1"/>
  <c r="K386" i="1" s="1"/>
  <c r="Q386" i="1"/>
  <c r="E387" i="1"/>
  <c r="F387" i="1"/>
  <c r="G387" i="1" s="1"/>
  <c r="K387" i="1" s="1"/>
  <c r="Q387" i="1"/>
  <c r="E388" i="1"/>
  <c r="F388" i="1" s="1"/>
  <c r="G388" i="1" s="1"/>
  <c r="K388" i="1" s="1"/>
  <c r="Q388" i="1"/>
  <c r="E389" i="1"/>
  <c r="F389" i="1" s="1"/>
  <c r="G389" i="1" s="1"/>
  <c r="K389" i="1" s="1"/>
  <c r="Q389" i="1"/>
  <c r="E390" i="1"/>
  <c r="F390" i="1" s="1"/>
  <c r="G390" i="1" s="1"/>
  <c r="K390" i="1" s="1"/>
  <c r="Q390" i="1"/>
  <c r="E391" i="1"/>
  <c r="F391" i="1" s="1"/>
  <c r="G391" i="1" s="1"/>
  <c r="K391" i="1" s="1"/>
  <c r="Q391" i="1"/>
  <c r="E392" i="1"/>
  <c r="F392" i="1" s="1"/>
  <c r="G392" i="1" s="1"/>
  <c r="K392" i="1" s="1"/>
  <c r="Q392" i="1"/>
  <c r="E393" i="1"/>
  <c r="F393" i="1" s="1"/>
  <c r="G393" i="1" s="1"/>
  <c r="K393" i="1" s="1"/>
  <c r="Q393" i="1"/>
  <c r="E394" i="1"/>
  <c r="F394" i="1" s="1"/>
  <c r="G394" i="1" s="1"/>
  <c r="K394" i="1" s="1"/>
  <c r="Q394" i="1"/>
  <c r="E395" i="1"/>
  <c r="F395" i="1"/>
  <c r="G395" i="1" s="1"/>
  <c r="K395" i="1" s="1"/>
  <c r="Q395" i="1"/>
  <c r="E398" i="1"/>
  <c r="F398" i="1" s="1"/>
  <c r="G398" i="1" s="1"/>
  <c r="K398" i="1" s="1"/>
  <c r="Q398" i="1"/>
  <c r="E400" i="1"/>
  <c r="F400" i="1" s="1"/>
  <c r="G400" i="1" s="1"/>
  <c r="K400" i="1" s="1"/>
  <c r="Q400" i="1"/>
  <c r="E396" i="1"/>
  <c r="F396" i="1" s="1"/>
  <c r="G396" i="1" s="1"/>
  <c r="K396" i="1" s="1"/>
  <c r="Q396" i="1"/>
  <c r="E399" i="1"/>
  <c r="F399" i="1" s="1"/>
  <c r="G399" i="1" s="1"/>
  <c r="K399" i="1" s="1"/>
  <c r="Q399" i="1"/>
  <c r="E402" i="1"/>
  <c r="F402" i="1" s="1"/>
  <c r="G402" i="1" s="1"/>
  <c r="K402" i="1" s="1"/>
  <c r="Q402" i="1"/>
  <c r="E403" i="1"/>
  <c r="F403" i="1" s="1"/>
  <c r="G403" i="1" s="1"/>
  <c r="K403" i="1" s="1"/>
  <c r="Q403" i="1"/>
  <c r="E404" i="1"/>
  <c r="F404" i="1" s="1"/>
  <c r="G404" i="1" s="1"/>
  <c r="K404" i="1" s="1"/>
  <c r="Q404" i="1"/>
  <c r="E405" i="1"/>
  <c r="F405" i="1"/>
  <c r="G405" i="1" s="1"/>
  <c r="K405" i="1" s="1"/>
  <c r="Q405" i="1"/>
  <c r="E406" i="1"/>
  <c r="F406" i="1" s="1"/>
  <c r="G406" i="1" s="1"/>
  <c r="K406" i="1" s="1"/>
  <c r="Q406" i="1"/>
  <c r="E397" i="1"/>
  <c r="F397" i="1" s="1"/>
  <c r="G397" i="1" s="1"/>
  <c r="K397" i="1" s="1"/>
  <c r="Q397" i="1"/>
  <c r="E401" i="1"/>
  <c r="F401" i="1" s="1"/>
  <c r="G401" i="1" s="1"/>
  <c r="K401" i="1" s="1"/>
  <c r="Q401" i="1"/>
  <c r="A11" i="2"/>
  <c r="D11" i="2"/>
  <c r="G11" i="2"/>
  <c r="C11" i="2"/>
  <c r="E11" i="2"/>
  <c r="H11" i="2"/>
  <c r="B11" i="2"/>
  <c r="A12" i="2"/>
  <c r="D12" i="2"/>
  <c r="G12" i="2"/>
  <c r="C12" i="2"/>
  <c r="E12" i="2"/>
  <c r="H12" i="2"/>
  <c r="B12" i="2"/>
  <c r="A13" i="2"/>
  <c r="B13" i="2"/>
  <c r="D13" i="2"/>
  <c r="G13" i="2"/>
  <c r="C13" i="2"/>
  <c r="E13" i="2"/>
  <c r="H13" i="2"/>
  <c r="A14" i="2"/>
  <c r="D14" i="2"/>
  <c r="G14" i="2"/>
  <c r="C14" i="2"/>
  <c r="E14" i="2"/>
  <c r="H14" i="2"/>
  <c r="B14" i="2"/>
  <c r="A15" i="2"/>
  <c r="B15" i="2"/>
  <c r="D15" i="2"/>
  <c r="G15" i="2"/>
  <c r="C15" i="2"/>
  <c r="E15" i="2"/>
  <c r="H15" i="2"/>
  <c r="A16" i="2"/>
  <c r="B16" i="2"/>
  <c r="C16" i="2"/>
  <c r="E16" i="2"/>
  <c r="D16" i="2"/>
  <c r="G16" i="2"/>
  <c r="H16" i="2"/>
  <c r="A17" i="2"/>
  <c r="B17" i="2"/>
  <c r="D17" i="2"/>
  <c r="G17" i="2"/>
  <c r="C17" i="2"/>
  <c r="E17" i="2"/>
  <c r="H17" i="2"/>
  <c r="A18" i="2"/>
  <c r="B18" i="2"/>
  <c r="C18" i="2"/>
  <c r="D18" i="2"/>
  <c r="E18" i="2"/>
  <c r="G18" i="2"/>
  <c r="H18" i="2"/>
  <c r="A19" i="2"/>
  <c r="C19" i="2"/>
  <c r="E19" i="2"/>
  <c r="F19" i="2"/>
  <c r="D19" i="2"/>
  <c r="G19" i="2"/>
  <c r="H19" i="2"/>
  <c r="B19" i="2"/>
  <c r="A20" i="2"/>
  <c r="C20" i="2"/>
  <c r="E20" i="2"/>
  <c r="F20" i="2"/>
  <c r="D20" i="2"/>
  <c r="G20" i="2"/>
  <c r="H20" i="2"/>
  <c r="B20" i="2"/>
  <c r="A21" i="2"/>
  <c r="C21" i="2"/>
  <c r="E21" i="2"/>
  <c r="F21" i="2"/>
  <c r="D21" i="2"/>
  <c r="G21" i="2"/>
  <c r="H21" i="2"/>
  <c r="B21" i="2"/>
  <c r="A22" i="2"/>
  <c r="C22" i="2"/>
  <c r="E22" i="2"/>
  <c r="F22" i="2"/>
  <c r="D22" i="2"/>
  <c r="G22" i="2"/>
  <c r="H22" i="2"/>
  <c r="B22" i="2"/>
  <c r="A23" i="2"/>
  <c r="C23" i="2"/>
  <c r="E23" i="2"/>
  <c r="F23" i="2"/>
  <c r="D23" i="2"/>
  <c r="G23" i="2"/>
  <c r="H23" i="2"/>
  <c r="B23" i="2"/>
  <c r="A24" i="2"/>
  <c r="D24" i="2"/>
  <c r="G24" i="2"/>
  <c r="C24" i="2"/>
  <c r="E24" i="2"/>
  <c r="H24" i="2"/>
  <c r="B24" i="2"/>
  <c r="A25" i="2"/>
  <c r="D25" i="2"/>
  <c r="G25" i="2"/>
  <c r="C25" i="2"/>
  <c r="E25" i="2"/>
  <c r="H25" i="2"/>
  <c r="B25" i="2"/>
  <c r="A26" i="2"/>
  <c r="B26" i="2"/>
  <c r="D26" i="2"/>
  <c r="G26" i="2"/>
  <c r="C26" i="2"/>
  <c r="E26" i="2"/>
  <c r="H26" i="2"/>
  <c r="A27" i="2"/>
  <c r="D27" i="2"/>
  <c r="G27" i="2"/>
  <c r="C27" i="2"/>
  <c r="E27" i="2"/>
  <c r="H27" i="2"/>
  <c r="B27" i="2"/>
  <c r="A28" i="2"/>
  <c r="B28" i="2"/>
  <c r="D28" i="2"/>
  <c r="G28" i="2"/>
  <c r="C28" i="2"/>
  <c r="E28" i="2"/>
  <c r="H28" i="2"/>
  <c r="A29" i="2"/>
  <c r="B29" i="2"/>
  <c r="C29" i="2"/>
  <c r="E29" i="2"/>
  <c r="D29" i="2"/>
  <c r="G29" i="2"/>
  <c r="H29" i="2"/>
  <c r="A30" i="2"/>
  <c r="B30" i="2"/>
  <c r="D30" i="2"/>
  <c r="G30" i="2"/>
  <c r="C30" i="2"/>
  <c r="E30" i="2"/>
  <c r="H30" i="2"/>
  <c r="A31" i="2"/>
  <c r="B31" i="2"/>
  <c r="C31" i="2"/>
  <c r="D31" i="2"/>
  <c r="E31" i="2"/>
  <c r="G31" i="2"/>
  <c r="H31" i="2"/>
  <c r="A32" i="2"/>
  <c r="D32" i="2"/>
  <c r="G32" i="2"/>
  <c r="C32" i="2"/>
  <c r="E32" i="2"/>
  <c r="H32" i="2"/>
  <c r="B32" i="2"/>
  <c r="A33" i="2"/>
  <c r="D33" i="2"/>
  <c r="G33" i="2"/>
  <c r="C33" i="2"/>
  <c r="E33" i="2"/>
  <c r="H33" i="2"/>
  <c r="B33" i="2"/>
  <c r="A34" i="2"/>
  <c r="B34" i="2"/>
  <c r="D34" i="2"/>
  <c r="G34" i="2"/>
  <c r="C34" i="2"/>
  <c r="E34" i="2"/>
  <c r="H34" i="2"/>
  <c r="A35" i="2"/>
  <c r="D35" i="2"/>
  <c r="G35" i="2"/>
  <c r="C35" i="2"/>
  <c r="E35" i="2"/>
  <c r="H35" i="2"/>
  <c r="B35" i="2"/>
  <c r="A36" i="2"/>
  <c r="B36" i="2"/>
  <c r="D36" i="2"/>
  <c r="G36" i="2"/>
  <c r="C36" i="2"/>
  <c r="E36" i="2"/>
  <c r="H36" i="2"/>
  <c r="A37" i="2"/>
  <c r="B37" i="2"/>
  <c r="C37" i="2"/>
  <c r="E37" i="2"/>
  <c r="D37" i="2"/>
  <c r="G37" i="2"/>
  <c r="H37" i="2"/>
  <c r="A38" i="2"/>
  <c r="B38" i="2"/>
  <c r="D38" i="2"/>
  <c r="G38" i="2"/>
  <c r="C38" i="2"/>
  <c r="E38" i="2"/>
  <c r="H38" i="2"/>
  <c r="A39" i="2"/>
  <c r="B39" i="2"/>
  <c r="C39" i="2"/>
  <c r="D39" i="2"/>
  <c r="E39" i="2"/>
  <c r="G39" i="2"/>
  <c r="H39" i="2"/>
  <c r="A40" i="2"/>
  <c r="D40" i="2"/>
  <c r="G40" i="2"/>
  <c r="C40" i="2"/>
  <c r="E40" i="2"/>
  <c r="H40" i="2"/>
  <c r="B40" i="2"/>
  <c r="A41" i="2"/>
  <c r="D41" i="2"/>
  <c r="G41" i="2"/>
  <c r="C41" i="2"/>
  <c r="E41" i="2"/>
  <c r="H41" i="2"/>
  <c r="B41" i="2"/>
  <c r="A42" i="2"/>
  <c r="B42" i="2"/>
  <c r="D42" i="2"/>
  <c r="E42" i="2"/>
  <c r="G42" i="2"/>
  <c r="C42" i="2"/>
  <c r="H42" i="2"/>
  <c r="A43" i="2"/>
  <c r="D43" i="2"/>
  <c r="G43" i="2"/>
  <c r="C43" i="2"/>
  <c r="E43" i="2"/>
  <c r="H43" i="2"/>
  <c r="B43" i="2"/>
  <c r="A44" i="2"/>
  <c r="D44" i="2"/>
  <c r="G44" i="2"/>
  <c r="C44" i="2"/>
  <c r="E44" i="2"/>
  <c r="H44" i="2"/>
  <c r="B44" i="2"/>
  <c r="A45" i="2"/>
  <c r="B45" i="2"/>
  <c r="C45" i="2"/>
  <c r="E45" i="2"/>
  <c r="D45" i="2"/>
  <c r="G45" i="2"/>
  <c r="H45" i="2"/>
  <c r="A46" i="2"/>
  <c r="B46" i="2"/>
  <c r="D46" i="2"/>
  <c r="G46" i="2"/>
  <c r="C46" i="2"/>
  <c r="E46" i="2"/>
  <c r="H46" i="2"/>
  <c r="A47" i="2"/>
  <c r="B47" i="2"/>
  <c r="C47" i="2"/>
  <c r="D47" i="2"/>
  <c r="E47" i="2"/>
  <c r="G47" i="2"/>
  <c r="H47" i="2"/>
  <c r="A48" i="2"/>
  <c r="C48" i="2"/>
  <c r="E48" i="2"/>
  <c r="D48" i="2"/>
  <c r="G48" i="2"/>
  <c r="H48" i="2"/>
  <c r="B48" i="2"/>
  <c r="A49" i="2"/>
  <c r="D49" i="2"/>
  <c r="G49" i="2"/>
  <c r="C49" i="2"/>
  <c r="E49" i="2"/>
  <c r="H49" i="2"/>
  <c r="B49" i="2"/>
  <c r="A50" i="2"/>
  <c r="B50" i="2"/>
  <c r="D50" i="2"/>
  <c r="G50" i="2"/>
  <c r="C50" i="2"/>
  <c r="E50" i="2"/>
  <c r="H50" i="2"/>
  <c r="A51" i="2"/>
  <c r="D51" i="2"/>
  <c r="G51" i="2"/>
  <c r="C51" i="2"/>
  <c r="E51" i="2"/>
  <c r="H51" i="2"/>
  <c r="B51" i="2"/>
  <c r="A52" i="2"/>
  <c r="B52" i="2"/>
  <c r="D52" i="2"/>
  <c r="G52" i="2"/>
  <c r="C52" i="2"/>
  <c r="E52" i="2"/>
  <c r="H52" i="2"/>
  <c r="A53" i="2"/>
  <c r="B53" i="2"/>
  <c r="C53" i="2"/>
  <c r="D53" i="2"/>
  <c r="G53" i="2"/>
  <c r="H53" i="2"/>
  <c r="A54" i="2"/>
  <c r="B54" i="2"/>
  <c r="D54" i="2"/>
  <c r="G54" i="2"/>
  <c r="C54" i="2"/>
  <c r="E54" i="2"/>
  <c r="H54" i="2"/>
  <c r="A55" i="2"/>
  <c r="B55" i="2"/>
  <c r="C55" i="2"/>
  <c r="D55" i="2"/>
  <c r="E55" i="2"/>
  <c r="G55" i="2"/>
  <c r="H55" i="2"/>
  <c r="A56" i="2"/>
  <c r="B56" i="2"/>
  <c r="C56" i="2"/>
  <c r="D56" i="2"/>
  <c r="G56" i="2"/>
  <c r="H56" i="2"/>
  <c r="A57" i="2"/>
  <c r="D57" i="2"/>
  <c r="G57" i="2"/>
  <c r="C57" i="2"/>
  <c r="E57" i="2"/>
  <c r="H57" i="2"/>
  <c r="B57" i="2"/>
  <c r="A58" i="2"/>
  <c r="D58" i="2"/>
  <c r="G58" i="2"/>
  <c r="C58" i="2"/>
  <c r="E58" i="2"/>
  <c r="H58" i="2"/>
  <c r="B58" i="2"/>
  <c r="A59" i="2"/>
  <c r="C59" i="2"/>
  <c r="E59" i="2"/>
  <c r="D59" i="2"/>
  <c r="G59" i="2"/>
  <c r="H59" i="2"/>
  <c r="B59" i="2"/>
  <c r="A60" i="2"/>
  <c r="D60" i="2"/>
  <c r="G60" i="2"/>
  <c r="C60" i="2"/>
  <c r="H60" i="2"/>
  <c r="B60" i="2"/>
  <c r="A61" i="2"/>
  <c r="B61" i="2"/>
  <c r="C61" i="2"/>
  <c r="D61" i="2"/>
  <c r="G61" i="2"/>
  <c r="H61" i="2"/>
  <c r="A62" i="2"/>
  <c r="B62" i="2"/>
  <c r="D62" i="2"/>
  <c r="G62" i="2"/>
  <c r="C62" i="2"/>
  <c r="E62" i="2"/>
  <c r="H62" i="2"/>
  <c r="A63" i="2"/>
  <c r="B63" i="2"/>
  <c r="C63" i="2"/>
  <c r="E63" i="2"/>
  <c r="D63" i="2"/>
  <c r="G63" i="2"/>
  <c r="H63" i="2"/>
  <c r="A64" i="2"/>
  <c r="B64" i="2"/>
  <c r="C64" i="2"/>
  <c r="E64" i="2"/>
  <c r="D64" i="2"/>
  <c r="G64" i="2"/>
  <c r="H64" i="2"/>
  <c r="A65" i="2"/>
  <c r="D65" i="2"/>
  <c r="G65" i="2"/>
  <c r="C65" i="2"/>
  <c r="E65" i="2"/>
  <c r="H65" i="2"/>
  <c r="B65" i="2"/>
  <c r="A66" i="2"/>
  <c r="D66" i="2"/>
  <c r="G66" i="2"/>
  <c r="C66" i="2"/>
  <c r="E66" i="2"/>
  <c r="H66" i="2"/>
  <c r="B66" i="2"/>
  <c r="A67" i="2"/>
  <c r="C67" i="2"/>
  <c r="E67" i="2"/>
  <c r="D67" i="2"/>
  <c r="G67" i="2"/>
  <c r="H67" i="2"/>
  <c r="B67" i="2"/>
  <c r="A68" i="2"/>
  <c r="D68" i="2"/>
  <c r="G68" i="2"/>
  <c r="C68" i="2"/>
  <c r="E68" i="2"/>
  <c r="H68" i="2"/>
  <c r="B68" i="2"/>
  <c r="A69" i="2"/>
  <c r="C69" i="2"/>
  <c r="E69" i="2"/>
  <c r="D69" i="2"/>
  <c r="G69" i="2"/>
  <c r="H69" i="2"/>
  <c r="B69" i="2"/>
  <c r="A70" i="2"/>
  <c r="B70" i="2"/>
  <c r="D70" i="2"/>
  <c r="G70" i="2"/>
  <c r="C70" i="2"/>
  <c r="E70" i="2"/>
  <c r="H70" i="2"/>
  <c r="A71" i="2"/>
  <c r="B71" i="2"/>
  <c r="C71" i="2"/>
  <c r="E71" i="2"/>
  <c r="D71" i="2"/>
  <c r="G71" i="2"/>
  <c r="H71" i="2"/>
  <c r="A72" i="2"/>
  <c r="B72" i="2"/>
  <c r="C72" i="2"/>
  <c r="E72" i="2"/>
  <c r="D72" i="2"/>
  <c r="G72" i="2"/>
  <c r="H72" i="2"/>
  <c r="A73" i="2"/>
  <c r="D73" i="2"/>
  <c r="E73" i="2"/>
  <c r="G73" i="2"/>
  <c r="C73" i="2"/>
  <c r="H73" i="2"/>
  <c r="B73" i="2"/>
  <c r="A74" i="2"/>
  <c r="D74" i="2"/>
  <c r="G74" i="2"/>
  <c r="C74" i="2"/>
  <c r="H74" i="2"/>
  <c r="B74" i="2"/>
  <c r="A75" i="2"/>
  <c r="B75" i="2"/>
  <c r="D75" i="2"/>
  <c r="G75" i="2"/>
  <c r="C75" i="2"/>
  <c r="E75" i="2"/>
  <c r="H75" i="2"/>
  <c r="A76" i="2"/>
  <c r="B76" i="2"/>
  <c r="C76" i="2"/>
  <c r="D76" i="2"/>
  <c r="E76" i="2"/>
  <c r="G76" i="2"/>
  <c r="H76" i="2"/>
  <c r="A77" i="2"/>
  <c r="B77" i="2"/>
  <c r="D77" i="2"/>
  <c r="G77" i="2"/>
  <c r="C77" i="2"/>
  <c r="E77" i="2"/>
  <c r="H77" i="2"/>
  <c r="A78" i="2"/>
  <c r="C78" i="2"/>
  <c r="E78" i="2"/>
  <c r="D78" i="2"/>
  <c r="G78" i="2"/>
  <c r="H78" i="2"/>
  <c r="B78" i="2"/>
  <c r="A79" i="2"/>
  <c r="B79" i="2"/>
  <c r="D79" i="2"/>
  <c r="G79" i="2"/>
  <c r="C79" i="2"/>
  <c r="E79" i="2"/>
  <c r="H79" i="2"/>
  <c r="A80" i="2"/>
  <c r="D80" i="2"/>
  <c r="E80" i="2"/>
  <c r="G80" i="2"/>
  <c r="C80" i="2"/>
  <c r="H80" i="2"/>
  <c r="B80" i="2"/>
  <c r="A81" i="2"/>
  <c r="B81" i="2"/>
  <c r="D81" i="2"/>
  <c r="G81" i="2"/>
  <c r="C81" i="2"/>
  <c r="E81" i="2"/>
  <c r="H81" i="2"/>
  <c r="A82" i="2"/>
  <c r="C82" i="2"/>
  <c r="E82" i="2"/>
  <c r="D82" i="2"/>
  <c r="G82" i="2"/>
  <c r="H82" i="2"/>
  <c r="B82" i="2"/>
  <c r="A83" i="2"/>
  <c r="B83" i="2"/>
  <c r="D83" i="2"/>
  <c r="G83" i="2"/>
  <c r="C83" i="2"/>
  <c r="H83" i="2"/>
  <c r="A84" i="2"/>
  <c r="B84" i="2"/>
  <c r="C84" i="2"/>
  <c r="D84" i="2"/>
  <c r="E84" i="2"/>
  <c r="G84" i="2"/>
  <c r="H84" i="2"/>
  <c r="A85" i="2"/>
  <c r="B85" i="2"/>
  <c r="D85" i="2"/>
  <c r="G85" i="2"/>
  <c r="C85" i="2"/>
  <c r="E85" i="2"/>
  <c r="H85" i="2"/>
  <c r="A86" i="2"/>
  <c r="C86" i="2"/>
  <c r="E86" i="2"/>
  <c r="D86" i="2"/>
  <c r="G86" i="2"/>
  <c r="H86" i="2"/>
  <c r="B86" i="2"/>
  <c r="A87" i="2"/>
  <c r="B87" i="2"/>
  <c r="D87" i="2"/>
  <c r="G87" i="2"/>
  <c r="C87" i="2"/>
  <c r="E87" i="2"/>
  <c r="H87" i="2"/>
  <c r="A88" i="2"/>
  <c r="D88" i="2"/>
  <c r="G88" i="2"/>
  <c r="C88" i="2"/>
  <c r="E88" i="2"/>
  <c r="H88" i="2"/>
  <c r="B88" i="2"/>
  <c r="A89" i="2"/>
  <c r="B89" i="2"/>
  <c r="D89" i="2"/>
  <c r="G89" i="2"/>
  <c r="C89" i="2"/>
  <c r="E89" i="2"/>
  <c r="H89" i="2"/>
  <c r="A90" i="2"/>
  <c r="C90" i="2"/>
  <c r="E90" i="2"/>
  <c r="D90" i="2"/>
  <c r="G90" i="2"/>
  <c r="H90" i="2"/>
  <c r="B90" i="2"/>
  <c r="A91" i="2"/>
  <c r="B91" i="2"/>
  <c r="D91" i="2"/>
  <c r="G91" i="2"/>
  <c r="C91" i="2"/>
  <c r="H91" i="2"/>
  <c r="A92" i="2"/>
  <c r="B92" i="2"/>
  <c r="C92" i="2"/>
  <c r="D92" i="2"/>
  <c r="E92" i="2"/>
  <c r="G92" i="2"/>
  <c r="H92" i="2"/>
  <c r="A93" i="2"/>
  <c r="B93" i="2"/>
  <c r="D93" i="2"/>
  <c r="G93" i="2"/>
  <c r="C93" i="2"/>
  <c r="E93" i="2"/>
  <c r="H93" i="2"/>
  <c r="A94" i="2"/>
  <c r="C94" i="2"/>
  <c r="E94" i="2"/>
  <c r="D94" i="2"/>
  <c r="G94" i="2"/>
  <c r="H94" i="2"/>
  <c r="B94" i="2"/>
  <c r="A95" i="2"/>
  <c r="B95" i="2"/>
  <c r="D95" i="2"/>
  <c r="G95" i="2"/>
  <c r="C95" i="2"/>
  <c r="E95" i="2"/>
  <c r="H95" i="2"/>
  <c r="A96" i="2"/>
  <c r="D96" i="2"/>
  <c r="E96" i="2"/>
  <c r="G96" i="2"/>
  <c r="C96" i="2"/>
  <c r="H96" i="2"/>
  <c r="B96" i="2"/>
  <c r="A97" i="2"/>
  <c r="B97" i="2"/>
  <c r="D97" i="2"/>
  <c r="G97" i="2"/>
  <c r="C97" i="2"/>
  <c r="E97" i="2"/>
  <c r="H97" i="2"/>
  <c r="A98" i="2"/>
  <c r="C98" i="2"/>
  <c r="E98" i="2"/>
  <c r="D98" i="2"/>
  <c r="G98" i="2"/>
  <c r="H98" i="2"/>
  <c r="B98" i="2"/>
  <c r="A99" i="2"/>
  <c r="B99" i="2"/>
  <c r="D99" i="2"/>
  <c r="G99" i="2"/>
  <c r="C99" i="2"/>
  <c r="E99" i="2"/>
  <c r="H99" i="2"/>
  <c r="A100" i="2"/>
  <c r="B100" i="2"/>
  <c r="C100" i="2"/>
  <c r="D100" i="2"/>
  <c r="G100" i="2"/>
  <c r="H100" i="2"/>
  <c r="A101" i="2"/>
  <c r="B101" i="2"/>
  <c r="D101" i="2"/>
  <c r="G101" i="2"/>
  <c r="C101" i="2"/>
  <c r="E101" i="2"/>
  <c r="H101" i="2"/>
  <c r="A102" i="2"/>
  <c r="C102" i="2"/>
  <c r="E102" i="2"/>
  <c r="D102" i="2"/>
  <c r="G102" i="2"/>
  <c r="H102" i="2"/>
  <c r="B102" i="2"/>
  <c r="A103" i="2"/>
  <c r="B103" i="2"/>
  <c r="D103" i="2"/>
  <c r="G103" i="2"/>
  <c r="C103" i="2"/>
  <c r="E103" i="2"/>
  <c r="H103" i="2"/>
  <c r="A104" i="2"/>
  <c r="D104" i="2"/>
  <c r="E104" i="2"/>
  <c r="G104" i="2"/>
  <c r="C104" i="2"/>
  <c r="H104" i="2"/>
  <c r="B104" i="2"/>
  <c r="A105" i="2"/>
  <c r="B105" i="2"/>
  <c r="D105" i="2"/>
  <c r="G105" i="2"/>
  <c r="C105" i="2"/>
  <c r="E105" i="2"/>
  <c r="H105" i="2"/>
  <c r="A106" i="2"/>
  <c r="C106" i="2"/>
  <c r="E106" i="2"/>
  <c r="D106" i="2"/>
  <c r="G106" i="2"/>
  <c r="H106" i="2"/>
  <c r="B106" i="2"/>
  <c r="A107" i="2"/>
  <c r="B107" i="2"/>
  <c r="D107" i="2"/>
  <c r="G107" i="2"/>
  <c r="C107" i="2"/>
  <c r="E107" i="2"/>
  <c r="H107" i="2"/>
  <c r="A108" i="2"/>
  <c r="B108" i="2"/>
  <c r="C108" i="2"/>
  <c r="D108" i="2"/>
  <c r="E108" i="2"/>
  <c r="G108" i="2"/>
  <c r="H108" i="2"/>
  <c r="A109" i="2"/>
  <c r="B109" i="2"/>
  <c r="D109" i="2"/>
  <c r="G109" i="2"/>
  <c r="C109" i="2"/>
  <c r="E109" i="2"/>
  <c r="H109" i="2"/>
  <c r="A110" i="2"/>
  <c r="C110" i="2"/>
  <c r="E110" i="2"/>
  <c r="D110" i="2"/>
  <c r="G110" i="2"/>
  <c r="H110" i="2"/>
  <c r="B110" i="2"/>
  <c r="A111" i="2"/>
  <c r="B111" i="2"/>
  <c r="D111" i="2"/>
  <c r="G111" i="2"/>
  <c r="C111" i="2"/>
  <c r="E111" i="2"/>
  <c r="H111" i="2"/>
  <c r="A112" i="2"/>
  <c r="D112" i="2"/>
  <c r="E112" i="2"/>
  <c r="G112" i="2"/>
  <c r="C112" i="2"/>
  <c r="H112" i="2"/>
  <c r="B112" i="2"/>
  <c r="A113" i="2"/>
  <c r="B113" i="2"/>
  <c r="D113" i="2"/>
  <c r="G113" i="2"/>
  <c r="C113" i="2"/>
  <c r="E113" i="2"/>
  <c r="H113" i="2"/>
  <c r="A114" i="2"/>
  <c r="C114" i="2"/>
  <c r="E114" i="2"/>
  <c r="D114" i="2"/>
  <c r="G114" i="2"/>
  <c r="H114" i="2"/>
  <c r="B114" i="2"/>
  <c r="A115" i="2"/>
  <c r="B115" i="2"/>
  <c r="D115" i="2"/>
  <c r="G115" i="2"/>
  <c r="C115" i="2"/>
  <c r="E115" i="2"/>
  <c r="H115" i="2"/>
  <c r="A116" i="2"/>
  <c r="B116" i="2"/>
  <c r="C116" i="2"/>
  <c r="D116" i="2"/>
  <c r="E116" i="2"/>
  <c r="G116" i="2"/>
  <c r="H116" i="2"/>
  <c r="A117" i="2"/>
  <c r="B117" i="2"/>
  <c r="D117" i="2"/>
  <c r="G117" i="2"/>
  <c r="C117" i="2"/>
  <c r="H117" i="2"/>
  <c r="A118" i="2"/>
  <c r="C118" i="2"/>
  <c r="E118" i="2"/>
  <c r="D118" i="2"/>
  <c r="G118" i="2"/>
  <c r="H118" i="2"/>
  <c r="B118" i="2"/>
  <c r="A119" i="2"/>
  <c r="B119" i="2"/>
  <c r="D119" i="2"/>
  <c r="G119" i="2"/>
  <c r="C119" i="2"/>
  <c r="E119" i="2"/>
  <c r="H119" i="2"/>
  <c r="A120" i="2"/>
  <c r="D120" i="2"/>
  <c r="G120" i="2"/>
  <c r="C120" i="2"/>
  <c r="E120" i="2"/>
  <c r="H120" i="2"/>
  <c r="B120" i="2"/>
  <c r="A121" i="2"/>
  <c r="B121" i="2"/>
  <c r="D121" i="2"/>
  <c r="G121" i="2"/>
  <c r="C121" i="2"/>
  <c r="E121" i="2"/>
  <c r="H121" i="2"/>
  <c r="A122" i="2"/>
  <c r="C122" i="2"/>
  <c r="E122" i="2"/>
  <c r="D122" i="2"/>
  <c r="G122" i="2"/>
  <c r="H122" i="2"/>
  <c r="B122" i="2"/>
  <c r="A123" i="2"/>
  <c r="B123" i="2"/>
  <c r="D123" i="2"/>
  <c r="G123" i="2"/>
  <c r="C123" i="2"/>
  <c r="E123" i="2"/>
  <c r="H123" i="2"/>
  <c r="A124" i="2"/>
  <c r="B124" i="2"/>
  <c r="C124" i="2"/>
  <c r="D124" i="2"/>
  <c r="E124" i="2"/>
  <c r="G124" i="2"/>
  <c r="H124" i="2"/>
  <c r="A125" i="2"/>
  <c r="B125" i="2"/>
  <c r="D125" i="2"/>
  <c r="G125" i="2"/>
  <c r="C125" i="2"/>
  <c r="E125" i="2"/>
  <c r="H125" i="2"/>
  <c r="A126" i="2"/>
  <c r="C126" i="2"/>
  <c r="E126" i="2"/>
  <c r="D126" i="2"/>
  <c r="G126" i="2"/>
  <c r="H126" i="2"/>
  <c r="B126" i="2"/>
  <c r="A127" i="2"/>
  <c r="B127" i="2"/>
  <c r="D127" i="2"/>
  <c r="G127" i="2"/>
  <c r="C127" i="2"/>
  <c r="E127" i="2"/>
  <c r="H127" i="2"/>
  <c r="A128" i="2"/>
  <c r="D128" i="2"/>
  <c r="G128" i="2"/>
  <c r="C128" i="2"/>
  <c r="H128" i="2"/>
  <c r="B128" i="2"/>
  <c r="A129" i="2"/>
  <c r="B129" i="2"/>
  <c r="D129" i="2"/>
  <c r="G129" i="2"/>
  <c r="C129" i="2"/>
  <c r="E129" i="2"/>
  <c r="H129" i="2"/>
  <c r="A130" i="2"/>
  <c r="C130" i="2"/>
  <c r="E130" i="2"/>
  <c r="D130" i="2"/>
  <c r="G130" i="2"/>
  <c r="H130" i="2"/>
  <c r="B130" i="2"/>
  <c r="A131" i="2"/>
  <c r="B131" i="2"/>
  <c r="D131" i="2"/>
  <c r="G131" i="2"/>
  <c r="C131" i="2"/>
  <c r="E131" i="2"/>
  <c r="H131" i="2"/>
  <c r="A132" i="2"/>
  <c r="B132" i="2"/>
  <c r="C132" i="2"/>
  <c r="D132" i="2"/>
  <c r="E132" i="2"/>
  <c r="G132" i="2"/>
  <c r="H132" i="2"/>
  <c r="A133" i="2"/>
  <c r="B133" i="2"/>
  <c r="D133" i="2"/>
  <c r="G133" i="2"/>
  <c r="C133" i="2"/>
  <c r="E133" i="2"/>
  <c r="H133" i="2"/>
  <c r="A134" i="2"/>
  <c r="C134" i="2"/>
  <c r="E134" i="2"/>
  <c r="D134" i="2"/>
  <c r="G134" i="2"/>
  <c r="H134" i="2"/>
  <c r="B134" i="2"/>
  <c r="A135" i="2"/>
  <c r="B135" i="2"/>
  <c r="D135" i="2"/>
  <c r="G135" i="2"/>
  <c r="C135" i="2"/>
  <c r="E135" i="2"/>
  <c r="H135" i="2"/>
  <c r="A136" i="2"/>
  <c r="D136" i="2"/>
  <c r="E136" i="2"/>
  <c r="G136" i="2"/>
  <c r="C136" i="2"/>
  <c r="H136" i="2"/>
  <c r="B136" i="2"/>
  <c r="A137" i="2"/>
  <c r="B137" i="2"/>
  <c r="D137" i="2"/>
  <c r="G137" i="2"/>
  <c r="C137" i="2"/>
  <c r="E137" i="2"/>
  <c r="H137" i="2"/>
  <c r="A138" i="2"/>
  <c r="C138" i="2"/>
  <c r="E138" i="2"/>
  <c r="D138" i="2"/>
  <c r="G138" i="2"/>
  <c r="H138" i="2"/>
  <c r="B138" i="2"/>
  <c r="A139" i="2"/>
  <c r="B139" i="2"/>
  <c r="D139" i="2"/>
  <c r="G139" i="2"/>
  <c r="C139" i="2"/>
  <c r="E139" i="2"/>
  <c r="H139" i="2"/>
  <c r="A140" i="2"/>
  <c r="B140" i="2"/>
  <c r="C140" i="2"/>
  <c r="D140" i="2"/>
  <c r="E140" i="2"/>
  <c r="G140" i="2"/>
  <c r="H140" i="2"/>
  <c r="A141" i="2"/>
  <c r="B141" i="2"/>
  <c r="D141" i="2"/>
  <c r="G141" i="2"/>
  <c r="C141" i="2"/>
  <c r="E141" i="2"/>
  <c r="H141" i="2"/>
  <c r="A142" i="2"/>
  <c r="C142" i="2"/>
  <c r="E142" i="2"/>
  <c r="D142" i="2"/>
  <c r="G142" i="2"/>
  <c r="H142" i="2"/>
  <c r="B142" i="2"/>
  <c r="A143" i="2"/>
  <c r="B143" i="2"/>
  <c r="D143" i="2"/>
  <c r="G143" i="2"/>
  <c r="C143" i="2"/>
  <c r="H143" i="2"/>
  <c r="A144" i="2"/>
  <c r="D144" i="2"/>
  <c r="E144" i="2"/>
  <c r="G144" i="2"/>
  <c r="C144" i="2"/>
  <c r="H144" i="2"/>
  <c r="B144" i="2"/>
  <c r="A145" i="2"/>
  <c r="B145" i="2"/>
  <c r="D145" i="2"/>
  <c r="G145" i="2"/>
  <c r="C145" i="2"/>
  <c r="E145" i="2"/>
  <c r="H145" i="2"/>
  <c r="A146" i="2"/>
  <c r="C146" i="2"/>
  <c r="D146" i="2"/>
  <c r="G146" i="2"/>
  <c r="H146" i="2"/>
  <c r="B146" i="2"/>
  <c r="A147" i="2"/>
  <c r="B147" i="2"/>
  <c r="D147" i="2"/>
  <c r="G147" i="2"/>
  <c r="C147" i="2"/>
  <c r="E147" i="2"/>
  <c r="H147" i="2"/>
  <c r="A148" i="2"/>
  <c r="B148" i="2"/>
  <c r="C148" i="2"/>
  <c r="D148" i="2"/>
  <c r="E148" i="2"/>
  <c r="G148" i="2"/>
  <c r="H148" i="2"/>
  <c r="A149" i="2"/>
  <c r="B149" i="2"/>
  <c r="D149" i="2"/>
  <c r="G149" i="2"/>
  <c r="C149" i="2"/>
  <c r="E149" i="2"/>
  <c r="H149" i="2"/>
  <c r="A150" i="2"/>
  <c r="C150" i="2"/>
  <c r="E150" i="2"/>
  <c r="D150" i="2"/>
  <c r="G150" i="2"/>
  <c r="H150" i="2"/>
  <c r="B150" i="2"/>
  <c r="A151" i="2"/>
  <c r="B151" i="2"/>
  <c r="D151" i="2"/>
  <c r="G151" i="2"/>
  <c r="C151" i="2"/>
  <c r="E151" i="2"/>
  <c r="H151" i="2"/>
  <c r="A152" i="2"/>
  <c r="D152" i="2"/>
  <c r="G152" i="2"/>
  <c r="C152" i="2"/>
  <c r="E152" i="2"/>
  <c r="H152" i="2"/>
  <c r="B152" i="2"/>
  <c r="A153" i="2"/>
  <c r="B153" i="2"/>
  <c r="D153" i="2"/>
  <c r="G153" i="2"/>
  <c r="C153" i="2"/>
  <c r="E153" i="2"/>
  <c r="H153" i="2"/>
  <c r="A154" i="2"/>
  <c r="C154" i="2"/>
  <c r="E154" i="2"/>
  <c r="D154" i="2"/>
  <c r="G154" i="2"/>
  <c r="H154" i="2"/>
  <c r="B154" i="2"/>
  <c r="A155" i="2"/>
  <c r="B155" i="2"/>
  <c r="D155" i="2"/>
  <c r="G155" i="2"/>
  <c r="C155" i="2"/>
  <c r="E155" i="2"/>
  <c r="H155" i="2"/>
  <c r="A156" i="2"/>
  <c r="B156" i="2"/>
  <c r="C156" i="2"/>
  <c r="D156" i="2"/>
  <c r="E156" i="2"/>
  <c r="G156" i="2"/>
  <c r="H156" i="2"/>
  <c r="A157" i="2"/>
  <c r="B157" i="2"/>
  <c r="D157" i="2"/>
  <c r="G157" i="2"/>
  <c r="C157" i="2"/>
  <c r="E157" i="2"/>
  <c r="H157" i="2"/>
  <c r="A158" i="2"/>
  <c r="C158" i="2"/>
  <c r="E158" i="2"/>
  <c r="D158" i="2"/>
  <c r="G158" i="2"/>
  <c r="H158" i="2"/>
  <c r="B158" i="2"/>
  <c r="A159" i="2"/>
  <c r="B159" i="2"/>
  <c r="D159" i="2"/>
  <c r="G159" i="2"/>
  <c r="C159" i="2"/>
  <c r="E159" i="2"/>
  <c r="H159" i="2"/>
  <c r="A160" i="2"/>
  <c r="D160" i="2"/>
  <c r="G160" i="2"/>
  <c r="C160" i="2"/>
  <c r="H160" i="2"/>
  <c r="B160" i="2"/>
  <c r="A161" i="2"/>
  <c r="B161" i="2"/>
  <c r="D161" i="2"/>
  <c r="G161" i="2"/>
  <c r="C161" i="2"/>
  <c r="H161" i="2"/>
  <c r="A162" i="2"/>
  <c r="C162" i="2"/>
  <c r="E162" i="2"/>
  <c r="D162" i="2"/>
  <c r="G162" i="2"/>
  <c r="H162" i="2"/>
  <c r="B162" i="2"/>
  <c r="A163" i="2"/>
  <c r="B163" i="2"/>
  <c r="D163" i="2"/>
  <c r="G163" i="2"/>
  <c r="C163" i="2"/>
  <c r="H163" i="2"/>
  <c r="A164" i="2"/>
  <c r="B164" i="2"/>
  <c r="C164" i="2"/>
  <c r="D164" i="2"/>
  <c r="E164" i="2"/>
  <c r="G164" i="2"/>
  <c r="H164" i="2"/>
  <c r="A165" i="2"/>
  <c r="B165" i="2"/>
  <c r="D165" i="2"/>
  <c r="G165" i="2"/>
  <c r="C165" i="2"/>
  <c r="E165" i="2"/>
  <c r="H165" i="2"/>
  <c r="A166" i="2"/>
  <c r="C166" i="2"/>
  <c r="E166" i="2"/>
  <c r="D166" i="2"/>
  <c r="G166" i="2"/>
  <c r="H166" i="2"/>
  <c r="B166" i="2"/>
  <c r="A167" i="2"/>
  <c r="B167" i="2"/>
  <c r="D167" i="2"/>
  <c r="G167" i="2"/>
  <c r="C167" i="2"/>
  <c r="E167" i="2"/>
  <c r="H167" i="2"/>
  <c r="A168" i="2"/>
  <c r="D168" i="2"/>
  <c r="E168" i="2"/>
  <c r="G168" i="2"/>
  <c r="C168" i="2"/>
  <c r="H168" i="2"/>
  <c r="B168" i="2"/>
  <c r="A169" i="2"/>
  <c r="B169" i="2"/>
  <c r="D169" i="2"/>
  <c r="G169" i="2"/>
  <c r="C169" i="2"/>
  <c r="H169" i="2"/>
  <c r="A170" i="2"/>
  <c r="C170" i="2"/>
  <c r="E170" i="2"/>
  <c r="D170" i="2"/>
  <c r="G170" i="2"/>
  <c r="H170" i="2"/>
  <c r="B170" i="2"/>
  <c r="A171" i="2"/>
  <c r="B171" i="2"/>
  <c r="D171" i="2"/>
  <c r="G171" i="2"/>
  <c r="C171" i="2"/>
  <c r="E171" i="2"/>
  <c r="H171" i="2"/>
  <c r="A172" i="2"/>
  <c r="B172" i="2"/>
  <c r="C172" i="2"/>
  <c r="D172" i="2"/>
  <c r="G172" i="2"/>
  <c r="H172" i="2"/>
  <c r="A173" i="2"/>
  <c r="B173" i="2"/>
  <c r="D173" i="2"/>
  <c r="G173" i="2"/>
  <c r="C173" i="2"/>
  <c r="E173" i="2"/>
  <c r="H173" i="2"/>
  <c r="A174" i="2"/>
  <c r="C174" i="2"/>
  <c r="D174" i="2"/>
  <c r="G174" i="2"/>
  <c r="H174" i="2"/>
  <c r="B174" i="2"/>
  <c r="A175" i="2"/>
  <c r="B175" i="2"/>
  <c r="D175" i="2"/>
  <c r="G175" i="2"/>
  <c r="C175" i="2"/>
  <c r="E175" i="2"/>
  <c r="H175" i="2"/>
  <c r="A176" i="2"/>
  <c r="D176" i="2"/>
  <c r="E176" i="2"/>
  <c r="G176" i="2"/>
  <c r="C176" i="2"/>
  <c r="H176" i="2"/>
  <c r="B176" i="2"/>
  <c r="A177" i="2"/>
  <c r="B177" i="2"/>
  <c r="D177" i="2"/>
  <c r="G177" i="2"/>
  <c r="C177" i="2"/>
  <c r="H177" i="2"/>
  <c r="A178" i="2"/>
  <c r="C178" i="2"/>
  <c r="E178" i="2"/>
  <c r="D178" i="2"/>
  <c r="G178" i="2"/>
  <c r="H178" i="2"/>
  <c r="B178" i="2"/>
  <c r="A179" i="2"/>
  <c r="B179" i="2"/>
  <c r="D179" i="2"/>
  <c r="G179" i="2"/>
  <c r="C179" i="2"/>
  <c r="E179" i="2"/>
  <c r="H179" i="2"/>
  <c r="A180" i="2"/>
  <c r="B180" i="2"/>
  <c r="C180" i="2"/>
  <c r="D180" i="2"/>
  <c r="E180" i="2"/>
  <c r="G180" i="2"/>
  <c r="H180" i="2"/>
  <c r="A181" i="2"/>
  <c r="B181" i="2"/>
  <c r="D181" i="2"/>
  <c r="G181" i="2"/>
  <c r="C181" i="2"/>
  <c r="E181" i="2"/>
  <c r="H181" i="2"/>
  <c r="A182" i="2"/>
  <c r="C182" i="2"/>
  <c r="E182" i="2"/>
  <c r="D182" i="2"/>
  <c r="G182" i="2"/>
  <c r="H182" i="2"/>
  <c r="B182" i="2"/>
  <c r="A183" i="2"/>
  <c r="B183" i="2"/>
  <c r="D183" i="2"/>
  <c r="G183" i="2"/>
  <c r="C183" i="2"/>
  <c r="E183" i="2"/>
  <c r="H183" i="2"/>
  <c r="A184" i="2"/>
  <c r="D184" i="2"/>
  <c r="G184" i="2"/>
  <c r="C184" i="2"/>
  <c r="E184" i="2"/>
  <c r="H184" i="2"/>
  <c r="B184" i="2"/>
  <c r="A185" i="2"/>
  <c r="B185" i="2"/>
  <c r="D185" i="2"/>
  <c r="G185" i="2"/>
  <c r="C185" i="2"/>
  <c r="E185" i="2"/>
  <c r="H185" i="2"/>
  <c r="A186" i="2"/>
  <c r="C186" i="2"/>
  <c r="E186" i="2"/>
  <c r="D186" i="2"/>
  <c r="G186" i="2"/>
  <c r="H186" i="2"/>
  <c r="B186" i="2"/>
  <c r="A187" i="2"/>
  <c r="B187" i="2"/>
  <c r="D187" i="2"/>
  <c r="G187" i="2"/>
  <c r="C187" i="2"/>
  <c r="E187" i="2"/>
  <c r="H187" i="2"/>
  <c r="A188" i="2"/>
  <c r="B188" i="2"/>
  <c r="C188" i="2"/>
  <c r="D188" i="2"/>
  <c r="E188" i="2"/>
  <c r="G188" i="2"/>
  <c r="H188" i="2"/>
  <c r="A189" i="2"/>
  <c r="B189" i="2"/>
  <c r="D189" i="2"/>
  <c r="G189" i="2"/>
  <c r="C189" i="2"/>
  <c r="E189" i="2"/>
  <c r="H189" i="2"/>
  <c r="A190" i="2"/>
  <c r="C190" i="2"/>
  <c r="E190" i="2"/>
  <c r="D190" i="2"/>
  <c r="G190" i="2"/>
  <c r="H190" i="2"/>
  <c r="B190" i="2"/>
  <c r="A191" i="2"/>
  <c r="B191" i="2"/>
  <c r="D191" i="2"/>
  <c r="G191" i="2"/>
  <c r="C191" i="2"/>
  <c r="E191" i="2"/>
  <c r="H191" i="2"/>
  <c r="A192" i="2"/>
  <c r="D192" i="2"/>
  <c r="E192" i="2"/>
  <c r="G192" i="2"/>
  <c r="C192" i="2"/>
  <c r="H192" i="2"/>
  <c r="B192" i="2"/>
  <c r="A193" i="2"/>
  <c r="B193" i="2"/>
  <c r="D193" i="2"/>
  <c r="G193" i="2"/>
  <c r="C193" i="2"/>
  <c r="E193" i="2"/>
  <c r="H193" i="2"/>
  <c r="A194" i="2"/>
  <c r="C194" i="2"/>
  <c r="E194" i="2"/>
  <c r="D194" i="2"/>
  <c r="G194" i="2"/>
  <c r="H194" i="2"/>
  <c r="B194" i="2"/>
  <c r="A195" i="2"/>
  <c r="B195" i="2"/>
  <c r="D195" i="2"/>
  <c r="G195" i="2"/>
  <c r="C195" i="2"/>
  <c r="E195" i="2"/>
  <c r="H195" i="2"/>
  <c r="A196" i="2"/>
  <c r="B196" i="2"/>
  <c r="C196" i="2"/>
  <c r="D196" i="2"/>
  <c r="E196" i="2"/>
  <c r="G196" i="2"/>
  <c r="H196" i="2"/>
  <c r="A197" i="2"/>
  <c r="B197" i="2"/>
  <c r="D197" i="2"/>
  <c r="G197" i="2"/>
  <c r="C197" i="2"/>
  <c r="E197" i="2"/>
  <c r="H197" i="2"/>
  <c r="A198" i="2"/>
  <c r="C198" i="2"/>
  <c r="D198" i="2"/>
  <c r="G198" i="2"/>
  <c r="H198" i="2"/>
  <c r="B198" i="2"/>
  <c r="A199" i="2"/>
  <c r="B199" i="2"/>
  <c r="D199" i="2"/>
  <c r="G199" i="2"/>
  <c r="C199" i="2"/>
  <c r="E199" i="2"/>
  <c r="H199" i="2"/>
  <c r="A200" i="2"/>
  <c r="D200" i="2"/>
  <c r="E200" i="2"/>
  <c r="G200" i="2"/>
  <c r="C200" i="2"/>
  <c r="H200" i="2"/>
  <c r="B200" i="2"/>
  <c r="A201" i="2"/>
  <c r="B201" i="2"/>
  <c r="D201" i="2"/>
  <c r="G201" i="2"/>
  <c r="C201" i="2"/>
  <c r="H201" i="2"/>
  <c r="A202" i="2"/>
  <c r="C202" i="2"/>
  <c r="E202" i="2"/>
  <c r="D202" i="2"/>
  <c r="G202" i="2"/>
  <c r="H202" i="2"/>
  <c r="B202" i="2"/>
  <c r="A203" i="2"/>
  <c r="B203" i="2"/>
  <c r="D203" i="2"/>
  <c r="G203" i="2"/>
  <c r="C203" i="2"/>
  <c r="E203" i="2"/>
  <c r="H203" i="2"/>
  <c r="A204" i="2"/>
  <c r="B204" i="2"/>
  <c r="C204" i="2"/>
  <c r="D204" i="2"/>
  <c r="E204" i="2"/>
  <c r="G204" i="2"/>
  <c r="H204" i="2"/>
  <c r="A205" i="2"/>
  <c r="B205" i="2"/>
  <c r="D205" i="2"/>
  <c r="G205" i="2"/>
  <c r="C205" i="2"/>
  <c r="E205" i="2"/>
  <c r="H205" i="2"/>
  <c r="A206" i="2"/>
  <c r="C206" i="2"/>
  <c r="E206" i="2"/>
  <c r="D206" i="2"/>
  <c r="G206" i="2"/>
  <c r="H206" i="2"/>
  <c r="B206" i="2"/>
  <c r="A207" i="2"/>
  <c r="B207" i="2"/>
  <c r="D207" i="2"/>
  <c r="G207" i="2"/>
  <c r="C207" i="2"/>
  <c r="E207" i="2"/>
  <c r="H207" i="2"/>
  <c r="A208" i="2"/>
  <c r="D208" i="2"/>
  <c r="E208" i="2"/>
  <c r="G208" i="2"/>
  <c r="C208" i="2"/>
  <c r="H208" i="2"/>
  <c r="B208" i="2"/>
  <c r="A209" i="2"/>
  <c r="B209" i="2"/>
  <c r="D209" i="2"/>
  <c r="G209" i="2"/>
  <c r="C209" i="2"/>
  <c r="E209" i="2"/>
  <c r="H209" i="2"/>
  <c r="A210" i="2"/>
  <c r="C210" i="2"/>
  <c r="E210" i="2"/>
  <c r="D210" i="2"/>
  <c r="G210" i="2"/>
  <c r="H210" i="2"/>
  <c r="B210" i="2"/>
  <c r="A211" i="2"/>
  <c r="B211" i="2"/>
  <c r="D211" i="2"/>
  <c r="G211" i="2"/>
  <c r="C211" i="2"/>
  <c r="E211" i="2"/>
  <c r="H211" i="2"/>
  <c r="A212" i="2"/>
  <c r="B212" i="2"/>
  <c r="C212" i="2"/>
  <c r="D212" i="2"/>
  <c r="E212" i="2"/>
  <c r="G212" i="2"/>
  <c r="H212" i="2"/>
  <c r="A213" i="2"/>
  <c r="B213" i="2"/>
  <c r="D213" i="2"/>
  <c r="G213" i="2"/>
  <c r="C213" i="2"/>
  <c r="E213" i="2"/>
  <c r="H213" i="2"/>
  <c r="A214" i="2"/>
  <c r="C214" i="2"/>
  <c r="E214" i="2"/>
  <c r="D214" i="2"/>
  <c r="G214" i="2"/>
  <c r="H214" i="2"/>
  <c r="B214" i="2"/>
  <c r="A215" i="2"/>
  <c r="B215" i="2"/>
  <c r="D215" i="2"/>
  <c r="G215" i="2"/>
  <c r="C215" i="2"/>
  <c r="E215" i="2"/>
  <c r="H215" i="2"/>
  <c r="A216" i="2"/>
  <c r="D216" i="2"/>
  <c r="G216" i="2"/>
  <c r="C216" i="2"/>
  <c r="E216" i="2"/>
  <c r="H216" i="2"/>
  <c r="B216" i="2"/>
  <c r="A217" i="2"/>
  <c r="B217" i="2"/>
  <c r="D217" i="2"/>
  <c r="G217" i="2"/>
  <c r="C217" i="2"/>
  <c r="H217" i="2"/>
  <c r="A218" i="2"/>
  <c r="C218" i="2"/>
  <c r="D218" i="2"/>
  <c r="G218" i="2"/>
  <c r="H218" i="2"/>
  <c r="B218" i="2"/>
  <c r="A219" i="2"/>
  <c r="B219" i="2"/>
  <c r="D219" i="2"/>
  <c r="G219" i="2"/>
  <c r="C219" i="2"/>
  <c r="E219" i="2"/>
  <c r="H219" i="2"/>
  <c r="A220" i="2"/>
  <c r="B220" i="2"/>
  <c r="C220" i="2"/>
  <c r="D220" i="2"/>
  <c r="E220" i="2"/>
  <c r="G220" i="2"/>
  <c r="H220" i="2"/>
  <c r="A221" i="2"/>
  <c r="B221" i="2"/>
  <c r="D221" i="2"/>
  <c r="G221" i="2"/>
  <c r="C221" i="2"/>
  <c r="E221" i="2"/>
  <c r="H221" i="2"/>
  <c r="A222" i="2"/>
  <c r="C222" i="2"/>
  <c r="E222" i="2"/>
  <c r="D222" i="2"/>
  <c r="G222" i="2"/>
  <c r="H222" i="2"/>
  <c r="B222" i="2"/>
  <c r="A223" i="2"/>
  <c r="B223" i="2"/>
  <c r="D223" i="2"/>
  <c r="G223" i="2"/>
  <c r="C223" i="2"/>
  <c r="E223" i="2"/>
  <c r="H223" i="2"/>
  <c r="A224" i="2"/>
  <c r="D224" i="2"/>
  <c r="E224" i="2"/>
  <c r="G224" i="2"/>
  <c r="C224" i="2"/>
  <c r="H224" i="2"/>
  <c r="B224" i="2"/>
  <c r="A225" i="2"/>
  <c r="B225" i="2"/>
  <c r="D225" i="2"/>
  <c r="G225" i="2"/>
  <c r="C225" i="2"/>
  <c r="E225" i="2"/>
  <c r="H225" i="2"/>
  <c r="A226" i="2"/>
  <c r="C226" i="2"/>
  <c r="E226" i="2"/>
  <c r="D226" i="2"/>
  <c r="G226" i="2"/>
  <c r="H226" i="2"/>
  <c r="B226" i="2"/>
  <c r="A227" i="2"/>
  <c r="B227" i="2"/>
  <c r="D227" i="2"/>
  <c r="G227" i="2"/>
  <c r="C227" i="2"/>
  <c r="E227" i="2"/>
  <c r="H227" i="2"/>
  <c r="A228" i="2"/>
  <c r="B228" i="2"/>
  <c r="C228" i="2"/>
  <c r="D228" i="2"/>
  <c r="E228" i="2"/>
  <c r="G228" i="2"/>
  <c r="H228" i="2"/>
  <c r="A229" i="2"/>
  <c r="B229" i="2"/>
  <c r="D229" i="2"/>
  <c r="G229" i="2"/>
  <c r="C229" i="2"/>
  <c r="E229" i="2"/>
  <c r="H229" i="2"/>
  <c r="A230" i="2"/>
  <c r="C230" i="2"/>
  <c r="E230" i="2"/>
  <c r="D230" i="2"/>
  <c r="G230" i="2"/>
  <c r="H230" i="2"/>
  <c r="B230" i="2"/>
  <c r="A231" i="2"/>
  <c r="B231" i="2"/>
  <c r="D231" i="2"/>
  <c r="G231" i="2"/>
  <c r="C231" i="2"/>
  <c r="H231" i="2"/>
  <c r="A232" i="2"/>
  <c r="D232" i="2"/>
  <c r="E232" i="2"/>
  <c r="G232" i="2"/>
  <c r="C232" i="2"/>
  <c r="H232" i="2"/>
  <c r="B232" i="2"/>
  <c r="A233" i="2"/>
  <c r="B233" i="2"/>
  <c r="D233" i="2"/>
  <c r="G233" i="2"/>
  <c r="C233" i="2"/>
  <c r="E233" i="2"/>
  <c r="H233" i="2"/>
  <c r="A234" i="2"/>
  <c r="C234" i="2"/>
  <c r="E234" i="2"/>
  <c r="D234" i="2"/>
  <c r="G234" i="2"/>
  <c r="H234" i="2"/>
  <c r="B234" i="2"/>
  <c r="A235" i="2"/>
  <c r="B235" i="2"/>
  <c r="D235" i="2"/>
  <c r="G235" i="2"/>
  <c r="C235" i="2"/>
  <c r="E235" i="2"/>
  <c r="H235" i="2"/>
  <c r="A236" i="2"/>
  <c r="B236" i="2"/>
  <c r="C236" i="2"/>
  <c r="D236" i="2"/>
  <c r="E236" i="2"/>
  <c r="G236" i="2"/>
  <c r="H236" i="2"/>
  <c r="A237" i="2"/>
  <c r="B237" i="2"/>
  <c r="D237" i="2"/>
  <c r="G237" i="2"/>
  <c r="C237" i="2"/>
  <c r="E237" i="2"/>
  <c r="H237" i="2"/>
  <c r="A238" i="2"/>
  <c r="C238" i="2"/>
  <c r="E238" i="2"/>
  <c r="D238" i="2"/>
  <c r="G238" i="2"/>
  <c r="H238" i="2"/>
  <c r="B238" i="2"/>
  <c r="A239" i="2"/>
  <c r="B239" i="2"/>
  <c r="D239" i="2"/>
  <c r="G239" i="2"/>
  <c r="C239" i="2"/>
  <c r="E239" i="2"/>
  <c r="H239" i="2"/>
  <c r="A240" i="2"/>
  <c r="D240" i="2"/>
  <c r="G240" i="2"/>
  <c r="C240" i="2"/>
  <c r="E240" i="2"/>
  <c r="H240" i="2"/>
  <c r="B240" i="2"/>
  <c r="A241" i="2"/>
  <c r="B241" i="2"/>
  <c r="D241" i="2"/>
  <c r="G241" i="2"/>
  <c r="C241" i="2"/>
  <c r="E241" i="2"/>
  <c r="H241" i="2"/>
  <c r="A242" i="2"/>
  <c r="C242" i="2"/>
  <c r="E242" i="2"/>
  <c r="D242" i="2"/>
  <c r="G242" i="2"/>
  <c r="H242" i="2"/>
  <c r="B242" i="2"/>
  <c r="A243" i="2"/>
  <c r="B243" i="2"/>
  <c r="D243" i="2"/>
  <c r="G243" i="2"/>
  <c r="C243" i="2"/>
  <c r="E243" i="2"/>
  <c r="H243" i="2"/>
  <c r="A244" i="2"/>
  <c r="B244" i="2"/>
  <c r="C244" i="2"/>
  <c r="D244" i="2"/>
  <c r="E244" i="2"/>
  <c r="G244" i="2"/>
  <c r="H244" i="2"/>
  <c r="A245" i="2"/>
  <c r="B245" i="2"/>
  <c r="C245" i="2"/>
  <c r="E245" i="2"/>
  <c r="D245" i="2"/>
  <c r="G245" i="2"/>
  <c r="H245" i="2"/>
  <c r="A246" i="2"/>
  <c r="C246" i="2"/>
  <c r="D246" i="2"/>
  <c r="E246" i="2"/>
  <c r="G246" i="2"/>
  <c r="H246" i="2"/>
  <c r="B246" i="2"/>
  <c r="A247" i="2"/>
  <c r="B247" i="2"/>
  <c r="D247" i="2"/>
  <c r="G247" i="2"/>
  <c r="C247" i="2"/>
  <c r="E247" i="2"/>
  <c r="H247" i="2"/>
  <c r="A248" i="2"/>
  <c r="D248" i="2"/>
  <c r="G248" i="2"/>
  <c r="C248" i="2"/>
  <c r="E248" i="2"/>
  <c r="H248" i="2"/>
  <c r="B248" i="2"/>
  <c r="A249" i="2"/>
  <c r="B249" i="2"/>
  <c r="D249" i="2"/>
  <c r="G249" i="2"/>
  <c r="C249" i="2"/>
  <c r="E249" i="2"/>
  <c r="H249" i="2"/>
  <c r="A250" i="2"/>
  <c r="C250" i="2"/>
  <c r="E250" i="2"/>
  <c r="D250" i="2"/>
  <c r="G250" i="2"/>
  <c r="H250" i="2"/>
  <c r="B250" i="2"/>
  <c r="A251" i="2"/>
  <c r="B251" i="2"/>
  <c r="D251" i="2"/>
  <c r="G251" i="2"/>
  <c r="C251" i="2"/>
  <c r="E251" i="2"/>
  <c r="H251" i="2"/>
  <c r="A252" i="2"/>
  <c r="B252" i="2"/>
  <c r="C252" i="2"/>
  <c r="E252" i="2"/>
  <c r="D252" i="2"/>
  <c r="G252" i="2"/>
  <c r="H252" i="2"/>
  <c r="A253" i="2"/>
  <c r="B253" i="2"/>
  <c r="D253" i="2"/>
  <c r="G253" i="2"/>
  <c r="C253" i="2"/>
  <c r="E253" i="2"/>
  <c r="H253" i="2"/>
  <c r="A254" i="2"/>
  <c r="C254" i="2"/>
  <c r="D254" i="2"/>
  <c r="E254" i="2"/>
  <c r="G254" i="2"/>
  <c r="H254" i="2"/>
  <c r="B254" i="2"/>
  <c r="A255" i="2"/>
  <c r="B255" i="2"/>
  <c r="D255" i="2"/>
  <c r="G255" i="2"/>
  <c r="C255" i="2"/>
  <c r="E255" i="2"/>
  <c r="H255" i="2"/>
  <c r="A256" i="2"/>
  <c r="C256" i="2"/>
  <c r="E256" i="2"/>
  <c r="D256" i="2"/>
  <c r="G256" i="2"/>
  <c r="H256" i="2"/>
  <c r="B256" i="2"/>
  <c r="A257" i="2"/>
  <c r="D257" i="2"/>
  <c r="G257" i="2"/>
  <c r="C257" i="2"/>
  <c r="E257" i="2"/>
  <c r="H257" i="2"/>
  <c r="B257" i="2"/>
  <c r="A258" i="2"/>
  <c r="C258" i="2"/>
  <c r="D258" i="2"/>
  <c r="E258" i="2"/>
  <c r="G258" i="2"/>
  <c r="H258" i="2"/>
  <c r="B258" i="2"/>
  <c r="A259" i="2"/>
  <c r="B259" i="2"/>
  <c r="D259" i="2"/>
  <c r="G259" i="2"/>
  <c r="C259" i="2"/>
  <c r="E259" i="2"/>
  <c r="H259" i="2"/>
  <c r="A260" i="2"/>
  <c r="C260" i="2"/>
  <c r="D260" i="2"/>
  <c r="E260" i="2"/>
  <c r="G260" i="2"/>
  <c r="H260" i="2"/>
  <c r="B260" i="2"/>
  <c r="A261" i="2"/>
  <c r="B261" i="2"/>
  <c r="D261" i="2"/>
  <c r="G261" i="2"/>
  <c r="C261" i="2"/>
  <c r="E261" i="2"/>
  <c r="H261" i="2"/>
  <c r="A262" i="2"/>
  <c r="C262" i="2"/>
  <c r="D262" i="2"/>
  <c r="E262" i="2"/>
  <c r="G262" i="2"/>
  <c r="H262" i="2"/>
  <c r="B262" i="2"/>
  <c r="A263" i="2"/>
  <c r="B263" i="2"/>
  <c r="D263" i="2"/>
  <c r="E263" i="2"/>
  <c r="G263" i="2"/>
  <c r="C263" i="2"/>
  <c r="H263" i="2"/>
  <c r="A264" i="2"/>
  <c r="C264" i="2"/>
  <c r="D264" i="2"/>
  <c r="E264" i="2"/>
  <c r="G264" i="2"/>
  <c r="H264" i="2"/>
  <c r="B264" i="2"/>
  <c r="A265" i="2"/>
  <c r="D265" i="2"/>
  <c r="G265" i="2"/>
  <c r="C265" i="2"/>
  <c r="E265" i="2"/>
  <c r="H265" i="2"/>
  <c r="B265" i="2"/>
  <c r="A266" i="2"/>
  <c r="C266" i="2"/>
  <c r="E266" i="2"/>
  <c r="D266" i="2"/>
  <c r="G266" i="2"/>
  <c r="H266" i="2"/>
  <c r="B266" i="2"/>
  <c r="A267" i="2"/>
  <c r="B267" i="2"/>
  <c r="D267" i="2"/>
  <c r="G267" i="2"/>
  <c r="C267" i="2"/>
  <c r="E267" i="2"/>
  <c r="H267" i="2"/>
  <c r="A268" i="2"/>
  <c r="B268" i="2"/>
  <c r="C268" i="2"/>
  <c r="D268" i="2"/>
  <c r="E268" i="2"/>
  <c r="G268" i="2"/>
  <c r="H268" i="2"/>
  <c r="A269" i="2"/>
  <c r="B269" i="2"/>
  <c r="C269" i="2"/>
  <c r="E269" i="2"/>
  <c r="D269" i="2"/>
  <c r="G269" i="2"/>
  <c r="H269" i="2"/>
  <c r="A270" i="2"/>
  <c r="C270" i="2"/>
  <c r="E270" i="2"/>
  <c r="D270" i="2"/>
  <c r="G270" i="2"/>
  <c r="H270" i="2"/>
  <c r="B270" i="2"/>
  <c r="A271" i="2"/>
  <c r="B271" i="2"/>
  <c r="D271" i="2"/>
  <c r="G271" i="2"/>
  <c r="C271" i="2"/>
  <c r="E271" i="2"/>
  <c r="H271" i="2"/>
  <c r="A272" i="2"/>
  <c r="D272" i="2"/>
  <c r="G272" i="2"/>
  <c r="C272" i="2"/>
  <c r="E272" i="2"/>
  <c r="H272" i="2"/>
  <c r="B272" i="2"/>
  <c r="A273" i="2"/>
  <c r="D273" i="2"/>
  <c r="G273" i="2"/>
  <c r="C273" i="2"/>
  <c r="E273" i="2"/>
  <c r="H273" i="2"/>
  <c r="B273" i="2"/>
  <c r="A274" i="2"/>
  <c r="C274" i="2"/>
  <c r="D274" i="2"/>
  <c r="E274" i="2"/>
  <c r="G274" i="2"/>
  <c r="H274" i="2"/>
  <c r="B274" i="2"/>
  <c r="A275" i="2"/>
  <c r="B275" i="2"/>
  <c r="D275" i="2"/>
  <c r="E275" i="2"/>
  <c r="G275" i="2"/>
  <c r="C275" i="2"/>
  <c r="H275" i="2"/>
  <c r="A276" i="2"/>
  <c r="B276" i="2"/>
  <c r="D276" i="2"/>
  <c r="G276" i="2"/>
  <c r="C276" i="2"/>
  <c r="E276" i="2"/>
  <c r="H276" i="2"/>
  <c r="A277" i="2"/>
  <c r="D277" i="2"/>
  <c r="G277" i="2"/>
  <c r="C277" i="2"/>
  <c r="E277" i="2"/>
  <c r="H277" i="2"/>
  <c r="B277" i="2"/>
  <c r="A278" i="2"/>
  <c r="C278" i="2"/>
  <c r="D278" i="2"/>
  <c r="E278" i="2"/>
  <c r="G278" i="2"/>
  <c r="H278" i="2"/>
  <c r="B278" i="2"/>
  <c r="A279" i="2"/>
  <c r="D279" i="2"/>
  <c r="E279" i="2"/>
  <c r="G279" i="2"/>
  <c r="C279" i="2"/>
  <c r="H279" i="2"/>
  <c r="B279" i="2"/>
  <c r="A280" i="2"/>
  <c r="B280" i="2"/>
  <c r="C280" i="2"/>
  <c r="E280" i="2"/>
  <c r="D280" i="2"/>
  <c r="G280" i="2"/>
  <c r="H280" i="2"/>
  <c r="A281" i="2"/>
  <c r="C281" i="2"/>
  <c r="D281" i="2"/>
  <c r="E281" i="2"/>
  <c r="G281" i="2"/>
  <c r="H281" i="2"/>
  <c r="B281" i="2"/>
  <c r="A282" i="2"/>
  <c r="B282" i="2"/>
  <c r="D282" i="2"/>
  <c r="G282" i="2"/>
  <c r="C282" i="2"/>
  <c r="E282" i="2"/>
  <c r="H282" i="2"/>
  <c r="A283" i="2"/>
  <c r="D283" i="2"/>
  <c r="G283" i="2"/>
  <c r="C283" i="2"/>
  <c r="E283" i="2"/>
  <c r="H283" i="2"/>
  <c r="B283" i="2"/>
  <c r="A284" i="2"/>
  <c r="D284" i="2"/>
  <c r="G284" i="2"/>
  <c r="C284" i="2"/>
  <c r="E284" i="2"/>
  <c r="H284" i="2"/>
  <c r="B284" i="2"/>
  <c r="A285" i="2"/>
  <c r="C285" i="2"/>
  <c r="D285" i="2"/>
  <c r="G285" i="2"/>
  <c r="H285" i="2"/>
  <c r="B285" i="2"/>
  <c r="A286" i="2"/>
  <c r="B286" i="2"/>
  <c r="D286" i="2"/>
  <c r="G286" i="2"/>
  <c r="C286" i="2"/>
  <c r="E286" i="2"/>
  <c r="H286" i="2"/>
  <c r="A287" i="2"/>
  <c r="B287" i="2"/>
  <c r="C287" i="2"/>
  <c r="D287" i="2"/>
  <c r="E287" i="2"/>
  <c r="G287" i="2"/>
  <c r="H287" i="2"/>
  <c r="A288" i="2"/>
  <c r="B288" i="2"/>
  <c r="C288" i="2"/>
  <c r="E288" i="2"/>
  <c r="D288" i="2"/>
  <c r="G288" i="2"/>
  <c r="H288" i="2"/>
  <c r="A289" i="2"/>
  <c r="C289" i="2"/>
  <c r="D289" i="2"/>
  <c r="E289" i="2"/>
  <c r="G289" i="2"/>
  <c r="H289" i="2"/>
  <c r="B289" i="2"/>
  <c r="A290" i="2"/>
  <c r="B290" i="2"/>
  <c r="D290" i="2"/>
  <c r="G290" i="2"/>
  <c r="C290" i="2"/>
  <c r="E290" i="2"/>
  <c r="H290" i="2"/>
  <c r="A291" i="2"/>
  <c r="D291" i="2"/>
  <c r="G291" i="2"/>
  <c r="C291" i="2"/>
  <c r="E291" i="2"/>
  <c r="H291" i="2"/>
  <c r="B291" i="2"/>
  <c r="A292" i="2"/>
  <c r="D292" i="2"/>
  <c r="G292" i="2"/>
  <c r="C292" i="2"/>
  <c r="E292" i="2"/>
  <c r="H292" i="2"/>
  <c r="B292" i="2"/>
  <c r="A293" i="2"/>
  <c r="C293" i="2"/>
  <c r="D293" i="2"/>
  <c r="E293" i="2"/>
  <c r="G293" i="2"/>
  <c r="H293" i="2"/>
  <c r="B293" i="2"/>
  <c r="A294" i="2"/>
  <c r="B294" i="2"/>
  <c r="D294" i="2"/>
  <c r="G294" i="2"/>
  <c r="C294" i="2"/>
  <c r="E294" i="2"/>
  <c r="H294" i="2"/>
  <c r="A295" i="2"/>
  <c r="B295" i="2"/>
  <c r="C295" i="2"/>
  <c r="D295" i="2"/>
  <c r="E295" i="2"/>
  <c r="G295" i="2"/>
  <c r="H295" i="2"/>
  <c r="A296" i="2"/>
  <c r="B296" i="2"/>
  <c r="C296" i="2"/>
  <c r="E296" i="2"/>
  <c r="D296" i="2"/>
  <c r="G296" i="2"/>
  <c r="H296" i="2"/>
  <c r="A297" i="2"/>
  <c r="C297" i="2"/>
  <c r="D297" i="2"/>
  <c r="G297" i="2"/>
  <c r="H297" i="2"/>
  <c r="B297" i="2"/>
  <c r="A298" i="2"/>
  <c r="B298" i="2"/>
  <c r="D298" i="2"/>
  <c r="G298" i="2"/>
  <c r="C298" i="2"/>
  <c r="E298" i="2"/>
  <c r="H298" i="2"/>
  <c r="A299" i="2"/>
  <c r="D299" i="2"/>
  <c r="G299" i="2"/>
  <c r="C299" i="2"/>
  <c r="E299" i="2"/>
  <c r="H299" i="2"/>
  <c r="B299" i="2"/>
  <c r="A300" i="2"/>
  <c r="D300" i="2"/>
  <c r="G300" i="2"/>
  <c r="C300" i="2"/>
  <c r="E300" i="2"/>
  <c r="H300" i="2"/>
  <c r="B300" i="2"/>
  <c r="A301" i="2"/>
  <c r="C301" i="2"/>
  <c r="D301" i="2"/>
  <c r="E301" i="2"/>
  <c r="G301" i="2"/>
  <c r="H301" i="2"/>
  <c r="B301" i="2"/>
  <c r="A302" i="2"/>
  <c r="B302" i="2"/>
  <c r="D302" i="2"/>
  <c r="G302" i="2"/>
  <c r="C302" i="2"/>
  <c r="E302" i="2"/>
  <c r="H302" i="2"/>
  <c r="A303" i="2"/>
  <c r="B303" i="2"/>
  <c r="C303" i="2"/>
  <c r="D303" i="2"/>
  <c r="E303" i="2"/>
  <c r="G303" i="2"/>
  <c r="H303" i="2"/>
  <c r="A304" i="2"/>
  <c r="B304" i="2"/>
  <c r="C304" i="2"/>
  <c r="E304" i="2"/>
  <c r="D304" i="2"/>
  <c r="G304" i="2"/>
  <c r="H304" i="2"/>
  <c r="A305" i="2"/>
  <c r="C305" i="2"/>
  <c r="D305" i="2"/>
  <c r="E305" i="2"/>
  <c r="G305" i="2"/>
  <c r="H305" i="2"/>
  <c r="B305" i="2"/>
  <c r="A306" i="2"/>
  <c r="B306" i="2"/>
  <c r="D306" i="2"/>
  <c r="G306" i="2"/>
  <c r="C306" i="2"/>
  <c r="E306" i="2"/>
  <c r="H306" i="2"/>
  <c r="A307" i="2"/>
  <c r="D307" i="2"/>
  <c r="G307" i="2"/>
  <c r="C307" i="2"/>
  <c r="H307" i="2"/>
  <c r="B307" i="2"/>
  <c r="A308" i="2"/>
  <c r="D308" i="2"/>
  <c r="G308" i="2"/>
  <c r="C308" i="2"/>
  <c r="E308" i="2"/>
  <c r="H308" i="2"/>
  <c r="B308" i="2"/>
  <c r="A309" i="2"/>
  <c r="C309" i="2"/>
  <c r="D309" i="2"/>
  <c r="E309" i="2"/>
  <c r="G309" i="2"/>
  <c r="H309" i="2"/>
  <c r="B309" i="2"/>
  <c r="A310" i="2"/>
  <c r="B310" i="2"/>
  <c r="D310" i="2"/>
  <c r="G310" i="2"/>
  <c r="C310" i="2"/>
  <c r="E310" i="2"/>
  <c r="H310" i="2"/>
  <c r="A311" i="2"/>
  <c r="B311" i="2"/>
  <c r="C311" i="2"/>
  <c r="D311" i="2"/>
  <c r="E311" i="2"/>
  <c r="G311" i="2"/>
  <c r="H311" i="2"/>
  <c r="A312" i="2"/>
  <c r="B312" i="2"/>
  <c r="C312" i="2"/>
  <c r="E312" i="2"/>
  <c r="D312" i="2"/>
  <c r="G312" i="2"/>
  <c r="H312" i="2"/>
  <c r="A313" i="2"/>
  <c r="C313" i="2"/>
  <c r="D313" i="2"/>
  <c r="E313" i="2"/>
  <c r="G313" i="2"/>
  <c r="H313" i="2"/>
  <c r="B313" i="2"/>
  <c r="A314" i="2"/>
  <c r="B314" i="2"/>
  <c r="D314" i="2"/>
  <c r="G314" i="2"/>
  <c r="C314" i="2"/>
  <c r="E314" i="2"/>
  <c r="H314" i="2"/>
  <c r="A315" i="2"/>
  <c r="D315" i="2"/>
  <c r="G315" i="2"/>
  <c r="C315" i="2"/>
  <c r="E315" i="2"/>
  <c r="H315" i="2"/>
  <c r="B315" i="2"/>
  <c r="A316" i="2"/>
  <c r="D316" i="2"/>
  <c r="G316" i="2"/>
  <c r="C316" i="2"/>
  <c r="E316" i="2"/>
  <c r="H316" i="2"/>
  <c r="B316" i="2"/>
  <c r="A317" i="2"/>
  <c r="C317" i="2"/>
  <c r="D317" i="2"/>
  <c r="E317" i="2"/>
  <c r="G317" i="2"/>
  <c r="H317" i="2"/>
  <c r="B317" i="2"/>
  <c r="A318" i="2"/>
  <c r="B318" i="2"/>
  <c r="D318" i="2"/>
  <c r="G318" i="2"/>
  <c r="C318" i="2"/>
  <c r="E318" i="2"/>
  <c r="H318" i="2"/>
  <c r="A319" i="2"/>
  <c r="B319" i="2"/>
  <c r="C319" i="2"/>
  <c r="D319" i="2"/>
  <c r="E319" i="2"/>
  <c r="G319" i="2"/>
  <c r="H319" i="2"/>
  <c r="A320" i="2"/>
  <c r="B320" i="2"/>
  <c r="C320" i="2"/>
  <c r="E320" i="2"/>
  <c r="D320" i="2"/>
  <c r="G320" i="2"/>
  <c r="H320" i="2"/>
  <c r="A321" i="2"/>
  <c r="C321" i="2"/>
  <c r="D321" i="2"/>
  <c r="E321" i="2"/>
  <c r="G321" i="2"/>
  <c r="H321" i="2"/>
  <c r="B321" i="2"/>
  <c r="A322" i="2"/>
  <c r="B322" i="2"/>
  <c r="D322" i="2"/>
  <c r="G322" i="2"/>
  <c r="C322" i="2"/>
  <c r="E322" i="2"/>
  <c r="H322" i="2"/>
  <c r="A323" i="2"/>
  <c r="D323" i="2"/>
  <c r="G323" i="2"/>
  <c r="C323" i="2"/>
  <c r="E323" i="2"/>
  <c r="H323" i="2"/>
  <c r="B323" i="2"/>
  <c r="A324" i="2"/>
  <c r="D324" i="2"/>
  <c r="G324" i="2"/>
  <c r="C324" i="2"/>
  <c r="E324" i="2"/>
  <c r="H324" i="2"/>
  <c r="B324" i="2"/>
  <c r="A325" i="2"/>
  <c r="C325" i="2"/>
  <c r="D325" i="2"/>
  <c r="E325" i="2"/>
  <c r="G325" i="2"/>
  <c r="H325" i="2"/>
  <c r="B325" i="2"/>
  <c r="A326" i="2"/>
  <c r="B326" i="2"/>
  <c r="D326" i="2"/>
  <c r="G326" i="2"/>
  <c r="C326" i="2"/>
  <c r="E326" i="2"/>
  <c r="H326" i="2"/>
  <c r="A327" i="2"/>
  <c r="B327" i="2"/>
  <c r="C327" i="2"/>
  <c r="D327" i="2"/>
  <c r="E327" i="2"/>
  <c r="G327" i="2"/>
  <c r="H327" i="2"/>
  <c r="A328" i="2"/>
  <c r="B328" i="2"/>
  <c r="C328" i="2"/>
  <c r="D328" i="2"/>
  <c r="G328" i="2"/>
  <c r="H328" i="2"/>
  <c r="A329" i="2"/>
  <c r="C329" i="2"/>
  <c r="D329" i="2"/>
  <c r="E329" i="2"/>
  <c r="G329" i="2"/>
  <c r="H329" i="2"/>
  <c r="B329" i="2"/>
  <c r="A330" i="2"/>
  <c r="B330" i="2"/>
  <c r="D330" i="2"/>
  <c r="G330" i="2"/>
  <c r="C330" i="2"/>
  <c r="E330" i="2"/>
  <c r="H330" i="2"/>
  <c r="A331" i="2"/>
  <c r="D331" i="2"/>
  <c r="G331" i="2"/>
  <c r="C331" i="2"/>
  <c r="E331" i="2"/>
  <c r="H331" i="2"/>
  <c r="B331" i="2"/>
  <c r="A332" i="2"/>
  <c r="D332" i="2"/>
  <c r="G332" i="2"/>
  <c r="C332" i="2"/>
  <c r="E332" i="2"/>
  <c r="H332" i="2"/>
  <c r="B332" i="2"/>
  <c r="A333" i="2"/>
  <c r="C333" i="2"/>
  <c r="D333" i="2"/>
  <c r="E333" i="2"/>
  <c r="G333" i="2"/>
  <c r="H333" i="2"/>
  <c r="B333" i="2"/>
  <c r="A334" i="2"/>
  <c r="B334" i="2"/>
  <c r="D334" i="2"/>
  <c r="G334" i="2"/>
  <c r="C334" i="2"/>
  <c r="E334" i="2"/>
  <c r="H334" i="2"/>
  <c r="A335" i="2"/>
  <c r="B335" i="2"/>
  <c r="C335" i="2"/>
  <c r="D335" i="2"/>
  <c r="E335" i="2"/>
  <c r="G335" i="2"/>
  <c r="H335" i="2"/>
  <c r="A336" i="2"/>
  <c r="B336" i="2"/>
  <c r="C336" i="2"/>
  <c r="E336" i="2"/>
  <c r="D336" i="2"/>
  <c r="G336" i="2"/>
  <c r="H336" i="2"/>
  <c r="A337" i="2"/>
  <c r="C337" i="2"/>
  <c r="D337" i="2"/>
  <c r="E337" i="2"/>
  <c r="G337" i="2"/>
  <c r="H337" i="2"/>
  <c r="B337" i="2"/>
  <c r="A338" i="2"/>
  <c r="B338" i="2"/>
  <c r="D338" i="2"/>
  <c r="G338" i="2"/>
  <c r="C338" i="2"/>
  <c r="E338" i="2"/>
  <c r="H338" i="2"/>
  <c r="A339" i="2"/>
  <c r="D339" i="2"/>
  <c r="G339" i="2"/>
  <c r="C339" i="2"/>
  <c r="E339" i="2"/>
  <c r="H339" i="2"/>
  <c r="B339" i="2"/>
  <c r="A340" i="2"/>
  <c r="D340" i="2"/>
  <c r="G340" i="2"/>
  <c r="C340" i="2"/>
  <c r="E340" i="2"/>
  <c r="H340" i="2"/>
  <c r="B340" i="2"/>
  <c r="A341" i="2"/>
  <c r="C341" i="2"/>
  <c r="D341" i="2"/>
  <c r="E341" i="2"/>
  <c r="G341" i="2"/>
  <c r="H341" i="2"/>
  <c r="B341" i="2"/>
  <c r="A342" i="2"/>
  <c r="B342" i="2"/>
  <c r="D342" i="2"/>
  <c r="G342" i="2"/>
  <c r="C342" i="2"/>
  <c r="E342" i="2"/>
  <c r="H342" i="2"/>
  <c r="A343" i="2"/>
  <c r="B343" i="2"/>
  <c r="C343" i="2"/>
  <c r="D343" i="2"/>
  <c r="E343" i="2"/>
  <c r="G343" i="2"/>
  <c r="H343" i="2"/>
  <c r="A344" i="2"/>
  <c r="B344" i="2"/>
  <c r="C344" i="2"/>
  <c r="E344" i="2"/>
  <c r="D344" i="2"/>
  <c r="G344" i="2"/>
  <c r="H344" i="2"/>
  <c r="A345" i="2"/>
  <c r="C345" i="2"/>
  <c r="D345" i="2"/>
  <c r="E345" i="2"/>
  <c r="G345" i="2"/>
  <c r="H345" i="2"/>
  <c r="B345" i="2"/>
  <c r="A346" i="2"/>
  <c r="B346" i="2"/>
  <c r="D346" i="2"/>
  <c r="G346" i="2"/>
  <c r="C346" i="2"/>
  <c r="H346" i="2"/>
  <c r="A347" i="2"/>
  <c r="D347" i="2"/>
  <c r="G347" i="2"/>
  <c r="C347" i="2"/>
  <c r="E347" i="2"/>
  <c r="H347" i="2"/>
  <c r="B347" i="2"/>
  <c r="A348" i="2"/>
  <c r="D348" i="2"/>
  <c r="G348" i="2"/>
  <c r="C348" i="2"/>
  <c r="H348" i="2"/>
  <c r="B348" i="2"/>
  <c r="A349" i="2"/>
  <c r="C349" i="2"/>
  <c r="D349" i="2"/>
  <c r="G349" i="2"/>
  <c r="H349" i="2"/>
  <c r="B349" i="2"/>
  <c r="A350" i="2"/>
  <c r="B350" i="2"/>
  <c r="D350" i="2"/>
  <c r="G350" i="2"/>
  <c r="C350" i="2"/>
  <c r="E350" i="2"/>
  <c r="H350" i="2"/>
  <c r="A351" i="2"/>
  <c r="B351" i="2"/>
  <c r="C351" i="2"/>
  <c r="D351" i="2"/>
  <c r="E351" i="2"/>
  <c r="G351" i="2"/>
  <c r="H351" i="2"/>
  <c r="A352" i="2"/>
  <c r="B352" i="2"/>
  <c r="C352" i="2"/>
  <c r="E352" i="2"/>
  <c r="D352" i="2"/>
  <c r="G352" i="2"/>
  <c r="H352" i="2"/>
  <c r="A353" i="2"/>
  <c r="C353" i="2"/>
  <c r="D353" i="2"/>
  <c r="E353" i="2"/>
  <c r="G353" i="2"/>
  <c r="H353" i="2"/>
  <c r="B353" i="2"/>
  <c r="A354" i="2"/>
  <c r="B354" i="2"/>
  <c r="D354" i="2"/>
  <c r="G354" i="2"/>
  <c r="C354" i="2"/>
  <c r="E354" i="2"/>
  <c r="H354" i="2"/>
  <c r="A355" i="2"/>
  <c r="D355" i="2"/>
  <c r="G355" i="2"/>
  <c r="C355" i="2"/>
  <c r="E355" i="2"/>
  <c r="H355" i="2"/>
  <c r="B355" i="2"/>
  <c r="A356" i="2"/>
  <c r="D356" i="2"/>
  <c r="G356" i="2"/>
  <c r="C356" i="2"/>
  <c r="E356" i="2"/>
  <c r="H356" i="2"/>
  <c r="B356" i="2"/>
  <c r="A357" i="2"/>
  <c r="C357" i="2"/>
  <c r="D357" i="2"/>
  <c r="E357" i="2"/>
  <c r="G357" i="2"/>
  <c r="H357" i="2"/>
  <c r="B357" i="2"/>
  <c r="A358" i="2"/>
  <c r="B358" i="2"/>
  <c r="D358" i="2"/>
  <c r="G358" i="2"/>
  <c r="C358" i="2"/>
  <c r="E358" i="2"/>
  <c r="H358" i="2"/>
  <c r="A359" i="2"/>
  <c r="B359" i="2"/>
  <c r="C359" i="2"/>
  <c r="D359" i="2"/>
  <c r="E359" i="2"/>
  <c r="G359" i="2"/>
  <c r="H359" i="2"/>
  <c r="A360" i="2"/>
  <c r="B360" i="2"/>
  <c r="C360" i="2"/>
  <c r="E360" i="2"/>
  <c r="D360" i="2"/>
  <c r="G360" i="2"/>
  <c r="H360" i="2"/>
  <c r="K362" i="1"/>
  <c r="F21" i="1" l="1"/>
  <c r="G21" i="1" s="1"/>
  <c r="H21" i="1" s="1"/>
  <c r="E217" i="2"/>
  <c r="F302" i="1"/>
  <c r="G302" i="1" s="1"/>
  <c r="K302" i="1" s="1"/>
  <c r="F299" i="1"/>
  <c r="G299" i="1" s="1"/>
  <c r="K299" i="1" s="1"/>
  <c r="F261" i="1"/>
  <c r="G261" i="1" s="1"/>
  <c r="J261" i="1" s="1"/>
  <c r="F246" i="1"/>
  <c r="G246" i="1" s="1"/>
  <c r="I246" i="1" s="1"/>
  <c r="F220" i="1"/>
  <c r="G220" i="1" s="1"/>
  <c r="I220" i="1" s="1"/>
  <c r="F205" i="1"/>
  <c r="G205" i="1" s="1"/>
  <c r="I205" i="1" s="1"/>
  <c r="F177" i="1"/>
  <c r="G177" i="1" s="1"/>
  <c r="I177" i="1" s="1"/>
  <c r="F135" i="1"/>
  <c r="G135" i="1" s="1"/>
  <c r="I135" i="1" s="1"/>
  <c r="F127" i="1"/>
  <c r="G127" i="1" s="1"/>
  <c r="J127" i="1" s="1"/>
  <c r="E285" i="2"/>
  <c r="E60" i="2"/>
  <c r="E411" i="1"/>
  <c r="F411" i="1" s="1"/>
  <c r="G411" i="1" s="1"/>
  <c r="K411" i="1" s="1"/>
  <c r="E198" i="2"/>
  <c r="E177" i="2"/>
  <c r="E160" i="2"/>
  <c r="E53" i="2"/>
  <c r="E22" i="1"/>
  <c r="E201" i="2"/>
  <c r="E146" i="2"/>
  <c r="E117" i="2"/>
  <c r="F241" i="1"/>
  <c r="G241" i="1" s="1"/>
  <c r="I241" i="1" s="1"/>
  <c r="E410" i="1"/>
  <c r="F410" i="1" s="1"/>
  <c r="G410" i="1" s="1"/>
  <c r="K410" i="1" s="1"/>
  <c r="E346" i="2"/>
  <c r="E297" i="2"/>
  <c r="E409" i="1"/>
  <c r="F409" i="1" s="1"/>
  <c r="G409" i="1" s="1"/>
  <c r="K409" i="1" s="1"/>
  <c r="F339" i="1"/>
  <c r="G339" i="1" s="1"/>
  <c r="K339" i="1" s="1"/>
  <c r="F275" i="1"/>
  <c r="G275" i="1" s="1"/>
  <c r="K275" i="1" s="1"/>
  <c r="E91" i="2"/>
  <c r="F168" i="1"/>
  <c r="G168" i="1" s="1"/>
  <c r="F157" i="1"/>
  <c r="G157" i="1" s="1"/>
  <c r="I157" i="1" s="1"/>
  <c r="E83" i="2"/>
  <c r="F148" i="1"/>
  <c r="G148" i="1" s="1"/>
  <c r="I148" i="1" s="1"/>
  <c r="E74" i="2"/>
  <c r="E172" i="2"/>
  <c r="E348" i="2"/>
  <c r="E231" i="2"/>
  <c r="C12" i="1"/>
  <c r="C11" i="1"/>
  <c r="E218" i="2" l="1"/>
  <c r="F22" i="1"/>
  <c r="G22" i="1" s="1"/>
  <c r="H22" i="1" s="1"/>
  <c r="O407" i="1"/>
  <c r="O355" i="1"/>
  <c r="O247" i="1"/>
  <c r="O322" i="1"/>
  <c r="O42" i="1"/>
  <c r="O54" i="1"/>
  <c r="O277" i="1"/>
  <c r="O367" i="1"/>
  <c r="O317" i="1"/>
  <c r="O230" i="1"/>
  <c r="O31" i="1"/>
  <c r="O57" i="1"/>
  <c r="O365" i="1"/>
  <c r="O75" i="1"/>
  <c r="O38" i="1"/>
  <c r="O126" i="1"/>
  <c r="O390" i="1"/>
  <c r="O214" i="1"/>
  <c r="O404" i="1"/>
  <c r="O325" i="1"/>
  <c r="O261" i="1"/>
  <c r="O254" i="1"/>
  <c r="O76" i="1"/>
  <c r="O347" i="1"/>
  <c r="O342" i="1"/>
  <c r="O227" i="1"/>
  <c r="O291" i="1"/>
  <c r="O225" i="1"/>
  <c r="O210" i="1"/>
  <c r="O354" i="1"/>
  <c r="O337" i="1"/>
  <c r="O257" i="1"/>
  <c r="O235" i="1"/>
  <c r="O29" i="1"/>
  <c r="O66" i="1"/>
  <c r="O233" i="1"/>
  <c r="O213" i="1"/>
  <c r="O289" i="1"/>
  <c r="O153" i="1"/>
  <c r="O411" i="1"/>
  <c r="O134" i="1"/>
  <c r="O279" i="1"/>
  <c r="O223" i="1"/>
  <c r="O266" i="1"/>
  <c r="O250" i="1"/>
  <c r="O53" i="1"/>
  <c r="O332" i="1"/>
  <c r="O295" i="1"/>
  <c r="O256" i="1"/>
  <c r="O341" i="1"/>
  <c r="O370" i="1"/>
  <c r="O399" i="1"/>
  <c r="O303" i="1"/>
  <c r="O262" i="1"/>
  <c r="O232" i="1"/>
  <c r="O73" i="1"/>
  <c r="O240" i="1"/>
  <c r="O130" i="1"/>
  <c r="O379" i="1"/>
  <c r="O206" i="1"/>
  <c r="O226" i="1"/>
  <c r="O63" i="1"/>
  <c r="O218" i="1"/>
  <c r="O387" i="1"/>
  <c r="O398" i="1"/>
  <c r="O401" i="1"/>
  <c r="O152" i="1"/>
  <c r="O242" i="1"/>
  <c r="O58" i="1"/>
  <c r="O350" i="1"/>
  <c r="O345" i="1"/>
  <c r="O406" i="1"/>
  <c r="O314" i="1"/>
  <c r="O290" i="1"/>
  <c r="O351" i="1"/>
  <c r="O394" i="1"/>
  <c r="O24" i="1"/>
  <c r="O356" i="1"/>
  <c r="O339" i="1"/>
  <c r="O357" i="1"/>
  <c r="O161" i="1"/>
  <c r="O41" i="1"/>
  <c r="O212" i="1"/>
  <c r="O243" i="1"/>
  <c r="O299" i="1"/>
  <c r="O27" i="1"/>
  <c r="O156" i="1"/>
  <c r="O352" i="1"/>
  <c r="O312" i="1"/>
  <c r="O241" i="1"/>
  <c r="O65" i="1"/>
  <c r="O392" i="1"/>
  <c r="O385" i="1"/>
  <c r="O280" i="1"/>
  <c r="O23" i="1"/>
  <c r="O124" i="1"/>
  <c r="O228" i="1"/>
  <c r="O305" i="1"/>
  <c r="O391" i="1"/>
  <c r="O116" i="1"/>
  <c r="O386" i="1"/>
  <c r="O375" i="1"/>
  <c r="O288" i="1"/>
  <c r="O389" i="1"/>
  <c r="O78" i="1"/>
  <c r="O400" i="1"/>
  <c r="O216" i="1"/>
  <c r="O70" i="1"/>
  <c r="O238" i="1"/>
  <c r="O358" i="1"/>
  <c r="O361" i="1"/>
  <c r="O244" i="1"/>
  <c r="O133" i="1"/>
  <c r="O67" i="1"/>
  <c r="O211" i="1"/>
  <c r="O323" i="1"/>
  <c r="O268" i="1"/>
  <c r="O282" i="1"/>
  <c r="O34" i="1"/>
  <c r="O330" i="1"/>
  <c r="O344" i="1"/>
  <c r="O309" i="1"/>
  <c r="O316" i="1"/>
  <c r="O324" i="1"/>
  <c r="O348" i="1"/>
  <c r="O286" i="1"/>
  <c r="O208" i="1"/>
  <c r="O395" i="1"/>
  <c r="O249" i="1"/>
  <c r="O68" i="1"/>
  <c r="O311" i="1"/>
  <c r="O369" i="1"/>
  <c r="O382" i="1"/>
  <c r="O296" i="1"/>
  <c r="O32" i="1"/>
  <c r="O263" i="1"/>
  <c r="O410" i="1"/>
  <c r="O285" i="1"/>
  <c r="O217" i="1"/>
  <c r="O333" i="1"/>
  <c r="O40" i="1"/>
  <c r="O252" i="1"/>
  <c r="O239" i="1"/>
  <c r="O245" i="1"/>
  <c r="O69" i="1"/>
  <c r="O366" i="1"/>
  <c r="O378" i="1"/>
  <c r="O237" i="1"/>
  <c r="O52" i="1"/>
  <c r="O349" i="1"/>
  <c r="O59" i="1"/>
  <c r="O320" i="1"/>
  <c r="O293" i="1"/>
  <c r="O329" i="1"/>
  <c r="O373" i="1"/>
  <c r="O294" i="1"/>
  <c r="O264" i="1"/>
  <c r="O259" i="1"/>
  <c r="O22" i="1"/>
  <c r="O403" i="1"/>
  <c r="O220" i="1"/>
  <c r="O36" i="1"/>
  <c r="O278" i="1"/>
  <c r="O50" i="1"/>
  <c r="O307" i="1"/>
  <c r="O308" i="1"/>
  <c r="O258" i="1"/>
  <c r="O402" i="1"/>
  <c r="O300" i="1"/>
  <c r="O33" i="1"/>
  <c r="O340" i="1"/>
  <c r="O383" i="1"/>
  <c r="O306" i="1"/>
  <c r="O368" i="1"/>
  <c r="O335" i="1"/>
  <c r="O207" i="1"/>
  <c r="O304" i="1"/>
  <c r="O248" i="1"/>
  <c r="O215" i="1"/>
  <c r="O49" i="1"/>
  <c r="O71" i="1"/>
  <c r="O37" i="1"/>
  <c r="O267" i="1"/>
  <c r="O281" i="1"/>
  <c r="O56" i="1"/>
  <c r="O315" i="1"/>
  <c r="O313" i="1"/>
  <c r="O276" i="1"/>
  <c r="O397" i="1"/>
  <c r="O105" i="1"/>
  <c r="O283" i="1"/>
  <c r="O359" i="1"/>
  <c r="O251" i="1"/>
  <c r="O47" i="1"/>
  <c r="O265" i="1"/>
  <c r="O338" i="1"/>
  <c r="O363" i="1"/>
  <c r="O301" i="1"/>
  <c r="O221" i="1"/>
  <c r="O74" i="1"/>
  <c r="O236" i="1"/>
  <c r="O271" i="1"/>
  <c r="O43" i="1"/>
  <c r="O28" i="1"/>
  <c r="O396" i="1"/>
  <c r="O346" i="1"/>
  <c r="O44" i="1"/>
  <c r="O297" i="1"/>
  <c r="O159" i="1"/>
  <c r="O51" i="1"/>
  <c r="O331" i="1"/>
  <c r="O302" i="1"/>
  <c r="O246" i="1"/>
  <c r="O409" i="1"/>
  <c r="O377" i="1"/>
  <c r="O292" i="1"/>
  <c r="O26" i="1"/>
  <c r="O328" i="1"/>
  <c r="O25" i="1"/>
  <c r="O334" i="1"/>
  <c r="O284" i="1"/>
  <c r="O79" i="1"/>
  <c r="O376" i="1"/>
  <c r="O318" i="1"/>
  <c r="O64" i="1"/>
  <c r="O372" i="1"/>
  <c r="O362" i="1"/>
  <c r="O30" i="1"/>
  <c r="O310" i="1"/>
  <c r="O360" i="1"/>
  <c r="O231" i="1"/>
  <c r="O219" i="1"/>
  <c r="O388" i="1"/>
  <c r="O72" i="1"/>
  <c r="O77" i="1"/>
  <c r="O35" i="1"/>
  <c r="O380" i="1"/>
  <c r="O384" i="1"/>
  <c r="O21" i="1"/>
  <c r="O371" i="1"/>
  <c r="O321" i="1"/>
  <c r="O224" i="1"/>
  <c r="O353" i="1"/>
  <c r="O39" i="1"/>
  <c r="O48" i="1"/>
  <c r="O405" i="1"/>
  <c r="O255" i="1"/>
  <c r="O298" i="1"/>
  <c r="O209" i="1"/>
  <c r="O326" i="1"/>
  <c r="O287" i="1"/>
  <c r="O253" i="1"/>
  <c r="O45" i="1"/>
  <c r="O393" i="1"/>
  <c r="O269" i="1"/>
  <c r="O127" i="1"/>
  <c r="O275" i="1"/>
  <c r="O364" i="1"/>
  <c r="O374" i="1"/>
  <c r="O272" i="1"/>
  <c r="O222" i="1"/>
  <c r="O46" i="1"/>
  <c r="O343" i="1"/>
  <c r="O62" i="1"/>
  <c r="O55" i="1"/>
  <c r="O61" i="1"/>
  <c r="O381" i="1"/>
  <c r="O336" i="1"/>
  <c r="O319" i="1"/>
  <c r="O273" i="1"/>
  <c r="O327" i="1"/>
  <c r="O104" i="1"/>
  <c r="O229" i="1"/>
  <c r="O60" i="1"/>
  <c r="O274" i="1"/>
  <c r="O270" i="1"/>
  <c r="O408" i="1"/>
  <c r="O260" i="1"/>
  <c r="O234" i="1"/>
  <c r="C16" i="1"/>
  <c r="D18" i="1" s="1"/>
  <c r="I168" i="1"/>
  <c r="C15" i="1" l="1"/>
  <c r="C18" i="1" s="1"/>
  <c r="F18" i="1" l="1"/>
  <c r="F19" i="1" s="1"/>
</calcChain>
</file>

<file path=xl/sharedStrings.xml><?xml version="1.0" encoding="utf-8"?>
<sst xmlns="http://schemas.openxmlformats.org/spreadsheetml/2006/main" count="3819" uniqueCount="1276">
  <si>
    <t>AZ Vir / GSC 00311-00383</t>
  </si>
  <si>
    <t>System Type:</t>
  </si>
  <si>
    <t>EW/KW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</si>
  <si>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</si>
  <si>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</si>
  <si>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</si>
  <si>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</si>
  <si>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</si>
  <si>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</si>
  <si>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</si>
  <si>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</si>
  <si>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</si>
  <si>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</si>
  <si>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</si>
  <si>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</si>
  <si>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</si>
  <si>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</si>
  <si>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</si>
  <si>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</si>
  <si>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</si>
  <si>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</si>
  <si>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</si>
  <si>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</si>
  <si>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</si>
  <si>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</si>
  <si>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</si>
  <si>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</si>
  <si>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</si>
  <si>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</si>
  <si>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</si>
  <si>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</si>
  <si>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</si>
  <si>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</si>
  <si>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</si>
  <si>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</si>
  <si>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</si>
  <si>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</si>
  <si>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</si>
  <si>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</si>
  <si>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</si>
  <si>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</si>
  <si>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</si>
  <si>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t>BAD?</t>
  </si>
  <si>
    <t> BZ 7.10 </t>
  </si>
  <si>
    <t>II</t>
  </si>
  <si>
    <t> CTAD 17 </t>
  </si>
  <si>
    <t>I</t>
  </si>
  <si>
    <t> CTAD 20 </t>
  </si>
  <si>
    <t> PZ 8.64 </t>
  </si>
  <si>
    <t> AC 35 </t>
  </si>
  <si>
    <t> IODE 4.3.69 </t>
  </si>
  <si>
    <t> AJ 60.453 </t>
  </si>
  <si>
    <t> AJ 67.462 </t>
  </si>
  <si>
    <t> MHAR 7.8 </t>
  </si>
  <si>
    <t>BBSAG Bull...30</t>
  </si>
  <si>
    <t>Diethelm R</t>
  </si>
  <si>
    <t>B</t>
  </si>
  <si>
    <t>BBSAG Bull...29</t>
  </si>
  <si>
    <t>Locher K</t>
  </si>
  <si>
    <t>BBSAG Bull.2</t>
  </si>
  <si>
    <t>BBSAG Bull.3</t>
  </si>
  <si>
    <t>Peter H</t>
  </si>
  <si>
    <t>BBSAG Bull.8</t>
  </si>
  <si>
    <t>Germann R</t>
  </si>
  <si>
    <t>BBSAG Bull.9</t>
  </si>
  <si>
    <t>BBSAG Bull.10</t>
  </si>
  <si>
    <t>BBSAG Bull.15</t>
  </si>
  <si>
    <t>IBVS 1249</t>
  </si>
  <si>
    <t>IBVS 1350</t>
  </si>
  <si>
    <t>AAVSO 2</t>
  </si>
  <si>
    <t>C. Stephan</t>
  </si>
  <si>
    <t>A</t>
  </si>
  <si>
    <t>BBSAG Bull.22</t>
  </si>
  <si>
    <t>BBSAG Bull.23</t>
  </si>
  <si>
    <t>BBSAG Bull.28</t>
  </si>
  <si>
    <t>IBVS 1936</t>
  </si>
  <si>
    <t> MVS 7.185 </t>
  </si>
  <si>
    <t>v</t>
  </si>
  <si>
    <t>G. Samolyk</t>
  </si>
  <si>
    <t>BBSAG Bull.33</t>
  </si>
  <si>
    <t>D. Ruokonen</t>
  </si>
  <si>
    <t>IBVS 1502</t>
  </si>
  <si>
    <t>BBSAG Bull.37</t>
  </si>
  <si>
    <t> BBS 37 </t>
  </si>
  <si>
    <t>GCVS 4</t>
  </si>
  <si>
    <t>BBSAG Bull.43</t>
  </si>
  <si>
    <t>BBSAG Bull.47</t>
  </si>
  <si>
    <t>G. Hanson</t>
  </si>
  <si>
    <t>BBSAG Bull.48</t>
  </si>
  <si>
    <t>BBSAG Bull.53</t>
  </si>
  <si>
    <t>BBSAG Bull.60</t>
  </si>
  <si>
    <t>BBSAG Bull.67</t>
  </si>
  <si>
    <t>BBSAG Bull.71</t>
  </si>
  <si>
    <t>BBSAG Bull.72</t>
  </si>
  <si>
    <t>Krobusek B</t>
  </si>
  <si>
    <t>PASP 98,690</t>
  </si>
  <si>
    <t>phe</t>
  </si>
  <si>
    <t>K</t>
  </si>
  <si>
    <t>BBSAG Bull.77</t>
  </si>
  <si>
    <t>BBSAG Bull.80</t>
  </si>
  <si>
    <t>BBSAG Bull.83</t>
  </si>
  <si>
    <t>Paschke A</t>
  </si>
  <si>
    <t>P. Atwood</t>
  </si>
  <si>
    <t>BBSAG Bull.88</t>
  </si>
  <si>
    <t>BBSAG Bull.92</t>
  </si>
  <si>
    <t>BBSAG Bull.95</t>
  </si>
  <si>
    <t>BBSAG Bull.97</t>
  </si>
  <si>
    <t>BBSAG Bull.98</t>
  </si>
  <si>
    <t>BBSAG Bull.101</t>
  </si>
  <si>
    <t>BBSAG Bull.104</t>
  </si>
  <si>
    <t>BBSAG Bull.106</t>
  </si>
  <si>
    <t>BBSAG Bull.108</t>
  </si>
  <si>
    <t>BBSAG Bull.109</t>
  </si>
  <si>
    <t>IBVS 4383</t>
  </si>
  <si>
    <t> AOEB 6 </t>
  </si>
  <si>
    <t>BBSAG Bull.112</t>
  </si>
  <si>
    <t>BBSAG Bull.115</t>
  </si>
  <si>
    <t>BAV-M 111</t>
  </si>
  <si>
    <t>ccd</t>
  </si>
  <si>
    <t>W. Kleikamp</t>
  </si>
  <si>
    <t>IBVS 4606</t>
  </si>
  <si>
    <t>BBSAG 115</t>
  </si>
  <si>
    <t>BBSAG Bull.117</t>
  </si>
  <si>
    <t>IBVS 4712</t>
  </si>
  <si>
    <t>IBVS 4912</t>
  </si>
  <si>
    <t>VSB 47 </t>
  </si>
  <si>
    <t>VSB 38 </t>
  </si>
  <si>
    <t> AOEB 8 </t>
  </si>
  <si>
    <t> BRNO 32 </t>
  </si>
  <si>
    <t>IBVS 5296</t>
  </si>
  <si>
    <t>IBVS 5583</t>
  </si>
  <si>
    <t> BBS 127 </t>
  </si>
  <si>
    <t>VSB 40 </t>
  </si>
  <si>
    <t>VSB 42 </t>
  </si>
  <si>
    <t>IBVS 5493</t>
  </si>
  <si>
    <t> AN 328, No.2, 159f </t>
  </si>
  <si>
    <t> AOEB 12 </t>
  </si>
  <si>
    <t>VSB 43 </t>
  </si>
  <si>
    <t>IBVS 5657</t>
  </si>
  <si>
    <t>VSB 44 </t>
  </si>
  <si>
    <t>OEJV 0074</t>
  </si>
  <si>
    <t>VSB 45 </t>
  </si>
  <si>
    <t>IBVS 5814</t>
  </si>
  <si>
    <t>IBVS 5897</t>
  </si>
  <si>
    <t>IBVS 5874</t>
  </si>
  <si>
    <t>JAVSO..36..186</t>
  </si>
  <si>
    <t>VSB 48 </t>
  </si>
  <si>
    <t>VSB 50 </t>
  </si>
  <si>
    <t>IBVS 5894</t>
  </si>
  <si>
    <t>JAVSO..38...85</t>
  </si>
  <si>
    <t>IBVS 5898</t>
  </si>
  <si>
    <t>JAVSO..39...94</t>
  </si>
  <si>
    <t>JAVSO..39..177</t>
  </si>
  <si>
    <t>IBVS 5992</t>
  </si>
  <si>
    <t>IBVS 6010</t>
  </si>
  <si>
    <t>OEJV 0160</t>
  </si>
  <si>
    <t>IBVS 6007</t>
  </si>
  <si>
    <t>VSB 53 </t>
  </si>
  <si>
    <t>IBVS 6044</t>
  </si>
  <si>
    <t>IBVS 6029</t>
  </si>
  <si>
    <t>IBVS 6050</t>
  </si>
  <si>
    <t> JAAVSO 41;122 </t>
  </si>
  <si>
    <t>JAVSO..41..122</t>
  </si>
  <si>
    <t>IBVS 6114</t>
  </si>
  <si>
    <t>VSB 56 </t>
  </si>
  <si>
    <t>JAVSO..41..328</t>
  </si>
  <si>
    <t>JAVSO..42..426</t>
  </si>
  <si>
    <t>VSB 59 </t>
  </si>
  <si>
    <t>VSB-059</t>
  </si>
  <si>
    <t> JAAVSO 43-1 </t>
  </si>
  <si>
    <t>JAVSO..43...77</t>
  </si>
  <si>
    <t>IBVS 6196</t>
  </si>
  <si>
    <t>IBVS 6167</t>
  </si>
  <si>
    <t>VSB 060</t>
  </si>
  <si>
    <t>JAVSO..44…69</t>
  </si>
  <si>
    <t>JAVSO..44..164</t>
  </si>
  <si>
    <t>VSB-063</t>
  </si>
  <si>
    <t>JAVSO..45..121</t>
  </si>
  <si>
    <t>JAVSO..45..215</t>
  </si>
  <si>
    <t>IBVS 6244</t>
  </si>
  <si>
    <t>RHN 2018</t>
  </si>
  <si>
    <t>JAVSO..47..105</t>
  </si>
  <si>
    <t>JAVSO..46..184</t>
  </si>
  <si>
    <t>JAVSO..47..263</t>
  </si>
  <si>
    <t>JAVSO..48..256</t>
  </si>
  <si>
    <t>OEJV 0211</t>
  </si>
  <si>
    <t>VSB 067</t>
  </si>
  <si>
    <t>V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</si>
  <si>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</si>
  <si>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</si>
  <si>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</si>
  <si>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</si>
  <si>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</si>
  <si>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</si>
  <si>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2440720.468 </t>
  </si>
  <si>
    <t> 13.05.1970 23:13 </t>
  </si>
  <si>
    <t> 0.010 </t>
  </si>
  <si>
    <t>V </t>
  </si>
  <si>
    <t> R.Diethelm </t>
  </si>
  <si>
    <t> ORI 125 </t>
  </si>
  <si>
    <t>2440731.473 </t>
  </si>
  <si>
    <t> 24.05.1970 23:21 </t>
  </si>
  <si>
    <t> 0.000 </t>
  </si>
  <si>
    <t>2440733.392 </t>
  </si>
  <si>
    <t> 26.05.1970 21:24 </t>
  </si>
  <si>
    <t> -0.004 </t>
  </si>
  <si>
    <t>2440740.392 </t>
  </si>
  <si>
    <t> 02.06.1970 21:24 </t>
  </si>
  <si>
    <t> 0.003 </t>
  </si>
  <si>
    <t>2441055.437 </t>
  </si>
  <si>
    <t> 13.04.1971 22:29 </t>
  </si>
  <si>
    <t> -0.001 </t>
  </si>
  <si>
    <t> K.Locher </t>
  </si>
  <si>
    <t> ORI 124 </t>
  </si>
  <si>
    <t>2441056.330 </t>
  </si>
  <si>
    <t> 14.04.1971 19:55 </t>
  </si>
  <si>
    <t> 0.018 </t>
  </si>
  <si>
    <t>2441390.572 </t>
  </si>
  <si>
    <t> 14.03.1972 01:43 </t>
  </si>
  <si>
    <t> -0.020 </t>
  </si>
  <si>
    <t> BBS 2 </t>
  </si>
  <si>
    <t>2441393.380 </t>
  </si>
  <si>
    <t> 16.03.1972 21:07 </t>
  </si>
  <si>
    <t> -0.009 </t>
  </si>
  <si>
    <t>2441411.397 </t>
  </si>
  <si>
    <t> 03.04.1972 21:31 </t>
  </si>
  <si>
    <t>2441416.594 </t>
  </si>
  <si>
    <t> 09.04.1972 02:15 </t>
  </si>
  <si>
    <t> -0.048 </t>
  </si>
  <si>
    <t>2441439.380 </t>
  </si>
  <si>
    <t> 01.05.1972 21:07 </t>
  </si>
  <si>
    <t> BBS 3 </t>
  </si>
  <si>
    <t>2441440.420 </t>
  </si>
  <si>
    <t> 02.05.1972 22:04 </t>
  </si>
  <si>
    <t> 0.001 </t>
  </si>
  <si>
    <t>2441450.384 </t>
  </si>
  <si>
    <t> 12.05.1972 21:12 </t>
  </si>
  <si>
    <t> -0.000 </t>
  </si>
  <si>
    <t> H.Peter </t>
  </si>
  <si>
    <t>2441472.419 </t>
  </si>
  <si>
    <t> 03.06.1972 22:03 </t>
  </si>
  <si>
    <t> 0.006 </t>
  </si>
  <si>
    <t>2441473.420 </t>
  </si>
  <si>
    <t> 04.06.1972 22:04 </t>
  </si>
  <si>
    <t> -0.042 </t>
  </si>
  <si>
    <t>2441483.430 </t>
  </si>
  <si>
    <t> 14.06.1972 22:19 </t>
  </si>
  <si>
    <t> 0.002 </t>
  </si>
  <si>
    <t>2441494.441 </t>
  </si>
  <si>
    <t> 25.06.1972 22:35 </t>
  </si>
  <si>
    <t>2441764.385 </t>
  </si>
  <si>
    <t> 22.03.1973 21:14 </t>
  </si>
  <si>
    <t> R.Germann </t>
  </si>
  <si>
    <t> BBS 8 </t>
  </si>
  <si>
    <t>2441830.407 </t>
  </si>
  <si>
    <t> 27.05.1973 21:46 </t>
  </si>
  <si>
    <t> -0.063 </t>
  </si>
  <si>
    <t> BBS 9 </t>
  </si>
  <si>
    <t>2441837.401 </t>
  </si>
  <si>
    <t> 03.06.1973 21:37 </t>
  </si>
  <si>
    <t> BBS 10 </t>
  </si>
  <si>
    <t>2442147.383 </t>
  </si>
  <si>
    <t> 09.04.1974 21:11 </t>
  </si>
  <si>
    <t> -0.059 </t>
  </si>
  <si>
    <t> BBS 15 </t>
  </si>
  <si>
    <t>2442156.453 </t>
  </si>
  <si>
    <t> 18.04.1974 22:52 </t>
  </si>
  <si>
    <t> -0.080 </t>
  </si>
  <si>
    <t>2442187.380 </t>
  </si>
  <si>
    <t> 19.05.1974 21:07 </t>
  </si>
  <si>
    <t> 0.076 </t>
  </si>
  <si>
    <t>2442193.395 </t>
  </si>
  <si>
    <t> 25.05.1974 21:28 </t>
  </si>
  <si>
    <t> -0.028 </t>
  </si>
  <si>
    <t>2442503.746 </t>
  </si>
  <si>
    <t> 01.04.1975 05:54 </t>
  </si>
  <si>
    <t> -0.005 </t>
  </si>
  <si>
    <t> C.P.Stephan </t>
  </si>
  <si>
    <t>IBVS 1350 </t>
  </si>
  <si>
    <t>2442503.747 </t>
  </si>
  <si>
    <t> 01.04.1975 05:55 </t>
  </si>
  <si>
    <t> C.Stephan </t>
  </si>
  <si>
    <t> AOEB 2 </t>
  </si>
  <si>
    <t>2442521.406 </t>
  </si>
  <si>
    <t> 18.04.1975 21:44 </t>
  </si>
  <si>
    <t> -0.003 </t>
  </si>
  <si>
    <t> BBS 22 </t>
  </si>
  <si>
    <t>2442521.415 </t>
  </si>
  <si>
    <t> 18.04.1975 21:57 </t>
  </si>
  <si>
    <t>2442521.583 </t>
  </si>
  <si>
    <t> 19.04.1975 01:59 </t>
  </si>
  <si>
    <t>2442530.498 </t>
  </si>
  <si>
    <t> 27.04.1975 23:57 </t>
  </si>
  <si>
    <t> -0.002 </t>
  </si>
  <si>
    <t>2442531.369 </t>
  </si>
  <si>
    <t> 28.04.1975 20:51 </t>
  </si>
  <si>
    <t>2442531.548 </t>
  </si>
  <si>
    <t> 29.04.1975 01:09 </t>
  </si>
  <si>
    <t>2442532.424 </t>
  </si>
  <si>
    <t> 29.04.1975 22:10 </t>
  </si>
  <si>
    <t>2442532.425 </t>
  </si>
  <si>
    <t> 29.04.1975 22:12 </t>
  </si>
  <si>
    <t>2442534.311 </t>
  </si>
  <si>
    <t> 01.05.1975 19:27 </t>
  </si>
  <si>
    <t> -0.035 </t>
  </si>
  <si>
    <t>2442546.412 </t>
  </si>
  <si>
    <t> 13.05.1975 21:53 </t>
  </si>
  <si>
    <t>2442551.489 </t>
  </si>
  <si>
    <t> 18.05.1975 23:44 </t>
  </si>
  <si>
    <t> 0.009 </t>
  </si>
  <si>
    <t>2442561.432 </t>
  </si>
  <si>
    <t> 28.05.1975 22:22 </t>
  </si>
  <si>
    <t> -0.013 </t>
  </si>
  <si>
    <t>2442568.426 </t>
  </si>
  <si>
    <t> 04.06.1975 22:13 </t>
  </si>
  <si>
    <t> BBS 23 </t>
  </si>
  <si>
    <t>2442571.417 </t>
  </si>
  <si>
    <t> 07.06.1975 22:00 </t>
  </si>
  <si>
    <t>2442864.432 </t>
  </si>
  <si>
    <t> 26.03.1976 22:22 </t>
  </si>
  <si>
    <t> BBS 28 </t>
  </si>
  <si>
    <t>2442866.351 </t>
  </si>
  <si>
    <t> 28.03.1976 20:25 </t>
  </si>
  <si>
    <t>2442885.413 </t>
  </si>
  <si>
    <t> 16.04.1976 21:54 </t>
  </si>
  <si>
    <t>E </t>
  </si>
  <si>
    <t>?</t>
  </si>
  <si>
    <t> M.Hoffmann </t>
  </si>
  <si>
    <t>IBVS 1936 </t>
  </si>
  <si>
    <t>2442885.414 </t>
  </si>
  <si>
    <t> 16.04.1976 21:56 </t>
  </si>
  <si>
    <t> 0.004 </t>
  </si>
  <si>
    <t>2442885.591 </t>
  </si>
  <si>
    <t> 17.04.1976 02:11 </t>
  </si>
  <si>
    <t>2442886.448 </t>
  </si>
  <si>
    <t> 17.04.1976 22:45 </t>
  </si>
  <si>
    <t> -0.011 </t>
  </si>
  <si>
    <t>2442899.395 </t>
  </si>
  <si>
    <t> 30.04.1976 21:28 </t>
  </si>
  <si>
    <t>2442900.430 </t>
  </si>
  <si>
    <t> 01.05.1976 22:19 </t>
  </si>
  <si>
    <t> -0.016 </t>
  </si>
  <si>
    <t>2442904.468 </t>
  </si>
  <si>
    <t> 05.05.1976 23:13 </t>
  </si>
  <si>
    <t>2442905.343 </t>
  </si>
  <si>
    <t> 06.05.1976 20:13 </t>
  </si>
  <si>
    <t>2442913.378 </t>
  </si>
  <si>
    <t> 14.05.1976 21:04 </t>
  </si>
  <si>
    <t>2442913.392 </t>
  </si>
  <si>
    <t> 14.05.1976 21:24 </t>
  </si>
  <si>
    <t>2442916.351 </t>
  </si>
  <si>
    <t> 17.05.1976 20:25 </t>
  </si>
  <si>
    <t>2442923.351 </t>
  </si>
  <si>
    <t> 24.05.1976 20:25 </t>
  </si>
  <si>
    <t>2442935.414 </t>
  </si>
  <si>
    <t> 05.06.1976 21:56 </t>
  </si>
  <si>
    <t>2442938.387 </t>
  </si>
  <si>
    <t> 08.06.1976 21:17 </t>
  </si>
  <si>
    <t>2442942.407 </t>
  </si>
  <si>
    <t> 12.06.1976 21:46 </t>
  </si>
  <si>
    <t>2442949.383 </t>
  </si>
  <si>
    <t> 19.06.1976 21:11 </t>
  </si>
  <si>
    <t>2442953.424 </t>
  </si>
  <si>
    <t> 23.06.1976 22:10 </t>
  </si>
  <si>
    <t>2442953.425 </t>
  </si>
  <si>
    <t> 23.06.1976 22:12 </t>
  </si>
  <si>
    <t> 0.005 </t>
  </si>
  <si>
    <t>2442956.395 </t>
  </si>
  <si>
    <t> 26.06.1976 21:28 </t>
  </si>
  <si>
    <t>2443219.872 </t>
  </si>
  <si>
    <t> 17.03.1977 08:55 </t>
  </si>
  <si>
    <t> 0.007 </t>
  </si>
  <si>
    <t> G.Samolyk </t>
  </si>
  <si>
    <t>2443254.465 </t>
  </si>
  <si>
    <t> 20.04.1977 23:09 </t>
  </si>
  <si>
    <t> -0.017 </t>
  </si>
  <si>
    <t> BBS 33 </t>
  </si>
  <si>
    <t>2443271.793 </t>
  </si>
  <si>
    <t> 08.05.1977 07:01 </t>
  </si>
  <si>
    <t> D.Ruokonen </t>
  </si>
  <si>
    <t>2443281.403 </t>
  </si>
  <si>
    <t> 17.05.1977 21:40 </t>
  </si>
  <si>
    <t>2443286.666 </t>
  </si>
  <si>
    <t> 23.05.1977 03:59 </t>
  </si>
  <si>
    <t> 0.015 </t>
  </si>
  <si>
    <t>2443301.682 </t>
  </si>
  <si>
    <t> 07.06.1977 04:22 </t>
  </si>
  <si>
    <t>2443587.704 </t>
  </si>
  <si>
    <t> 20.03.1978 04:53 </t>
  </si>
  <si>
    <t> -0.008 </t>
  </si>
  <si>
    <t>IBVS 1502 </t>
  </si>
  <si>
    <t>2443600.648 </t>
  </si>
  <si>
    <t> 02.04.1978 03:33 </t>
  </si>
  <si>
    <t>2443642.439 </t>
  </si>
  <si>
    <t> 13.05.1978 22:32 </t>
  </si>
  <si>
    <t>2443655.371 </t>
  </si>
  <si>
    <t> 26.05.1978 20:54 </t>
  </si>
  <si>
    <t>2443656.424 </t>
  </si>
  <si>
    <t> 27.05.1978 22:10 </t>
  </si>
  <si>
    <t>2443659.397 </t>
  </si>
  <si>
    <t> 30.05.1978 21:31 </t>
  </si>
  <si>
    <t>2443672.690 </t>
  </si>
  <si>
    <t> 13.06.1978 04:33 </t>
  </si>
  <si>
    <t>2443976.536 </t>
  </si>
  <si>
    <t> 13.04.1979 00:51 </t>
  </si>
  <si>
    <t>2443979.684 </t>
  </si>
  <si>
    <t> 16.04.1979 04:24 </t>
  </si>
  <si>
    <t>2443983.371 </t>
  </si>
  <si>
    <t> 19.04.1979 20:54 </t>
  </si>
  <si>
    <t> 0.013 </t>
  </si>
  <si>
    <t> BBS 43 </t>
  </si>
  <si>
    <t>2443986.688 </t>
  </si>
  <si>
    <t> 23.04.1979 04:30 </t>
  </si>
  <si>
    <t> 0.008 </t>
  </si>
  <si>
    <t>2444022.356 </t>
  </si>
  <si>
    <t> 28.05.1979 20:32 </t>
  </si>
  <si>
    <t>2444342.465 </t>
  </si>
  <si>
    <t> 12.04.1980 23:09 </t>
  </si>
  <si>
    <t> BBS 47 </t>
  </si>
  <si>
    <t>2444348.763 </t>
  </si>
  <si>
    <t> 19.04.1980 06:18 </t>
  </si>
  <si>
    <t>2444400.690 </t>
  </si>
  <si>
    <t> 10.06.1980 04:33 </t>
  </si>
  <si>
    <t> G.Hanson </t>
  </si>
  <si>
    <t>2444402.435 </t>
  </si>
  <si>
    <t> 11.06.1980 22:26 </t>
  </si>
  <si>
    <t> BBS 48 </t>
  </si>
  <si>
    <t>2444407.686 </t>
  </si>
  <si>
    <t> 17.06.1980 04:27 </t>
  </si>
  <si>
    <t>2444691.417 </t>
  </si>
  <si>
    <t> 27.03.1981 22:00 </t>
  </si>
  <si>
    <t> BBS 53 </t>
  </si>
  <si>
    <t>2444730.603 </t>
  </si>
  <si>
    <t> 06.05.1981 02:28 </t>
  </si>
  <si>
    <t>2444786.713 </t>
  </si>
  <si>
    <t> 01.07.1981 05:06 </t>
  </si>
  <si>
    <t>2445082.709 </t>
  </si>
  <si>
    <t> 23.04.1982 05:00 </t>
  </si>
  <si>
    <t>2445115.401 </t>
  </si>
  <si>
    <t> 25.05.1982 21:37 </t>
  </si>
  <si>
    <t> BBS 60 </t>
  </si>
  <si>
    <t>2445416.812 </t>
  </si>
  <si>
    <t> 23.03.1983 07:29 </t>
  </si>
  <si>
    <t>2445442.693 </t>
  </si>
  <si>
    <t> 18.04.1983 04:37 </t>
  </si>
  <si>
    <t>2445493.389 </t>
  </si>
  <si>
    <t> 07.06.1983 21:20 </t>
  </si>
  <si>
    <t> BBS 67 </t>
  </si>
  <si>
    <t>2445518.384 </t>
  </si>
  <si>
    <t> 02.07.1983 21:12 </t>
  </si>
  <si>
    <t>2445810.363 </t>
  </si>
  <si>
    <t> 19.04.1984 20:42 </t>
  </si>
  <si>
    <t> BBS 71 </t>
  </si>
  <si>
    <t>2445822.602 </t>
  </si>
  <si>
    <t> 02.05.1984 02:26 </t>
  </si>
  <si>
    <t> B.Krobusek </t>
  </si>
  <si>
    <t> BBS 72 </t>
  </si>
  <si>
    <t>2446143.7654 </t>
  </si>
  <si>
    <t> 19.03.1985 06:22 </t>
  </si>
  <si>
    <t> 0.0010 </t>
  </si>
  <si>
    <t> D.R.Faulkner </t>
  </si>
  <si>
    <t> PASP 98.691 </t>
  </si>
  <si>
    <t>2446150.7588 </t>
  </si>
  <si>
    <t> 26.03.1985 06:12 </t>
  </si>
  <si>
    <t> 0.0011 </t>
  </si>
  <si>
    <t>2446205.6556 </t>
  </si>
  <si>
    <t> 20.05.1985 03:44 </t>
  </si>
  <si>
    <t> 0.0005 </t>
  </si>
  <si>
    <t>2446210.724 </t>
  </si>
  <si>
    <t> 25.05.1985 05:22 </t>
  </si>
  <si>
    <t>2446230.664 </t>
  </si>
  <si>
    <t> 14.06.1985 03:56 </t>
  </si>
  <si>
    <t>2446260.373 </t>
  </si>
  <si>
    <t> 13.07.1985 20:57 </t>
  </si>
  <si>
    <t> BBS 77 </t>
  </si>
  <si>
    <t>2446511.793 </t>
  </si>
  <si>
    <t> 22.03.1986 07:01 </t>
  </si>
  <si>
    <t>2446553.388 </t>
  </si>
  <si>
    <t> 02.05.1986 21:18 </t>
  </si>
  <si>
    <t> BBS 80 </t>
  </si>
  <si>
    <t>2446553.749 </t>
  </si>
  <si>
    <t> 03.05.1986 05:58 </t>
  </si>
  <si>
    <t>2446606.722 </t>
  </si>
  <si>
    <t> 25.06.1986 05:19 </t>
  </si>
  <si>
    <t>2446607.410 </t>
  </si>
  <si>
    <t> 25.06.1986 21:50 </t>
  </si>
  <si>
    <t> -0.010 </t>
  </si>
  <si>
    <t>2446610.388 </t>
  </si>
  <si>
    <t> 28.06.1986 21:18 </t>
  </si>
  <si>
    <t>2446820.896 </t>
  </si>
  <si>
    <t> 25.01.1987 09:30 </t>
  </si>
  <si>
    <t>2446875.787 </t>
  </si>
  <si>
    <t> 21.03.1987 06:53 </t>
  </si>
  <si>
    <t>2446909.360 </t>
  </si>
  <si>
    <t> 23.04.1987 20:38 </t>
  </si>
  <si>
    <t> A.Paschke </t>
  </si>
  <si>
    <t> BBS 83 </t>
  </si>
  <si>
    <t>2446915.647 </t>
  </si>
  <si>
    <t> 30.04.1987 03:31 </t>
  </si>
  <si>
    <t>2446924.739 </t>
  </si>
  <si>
    <t> 09.05.1987 05:44 </t>
  </si>
  <si>
    <t>2446939.784 </t>
  </si>
  <si>
    <t> 24.05.1987 06:48 </t>
  </si>
  <si>
    <t> P.Atwood </t>
  </si>
  <si>
    <t>2446951.663 </t>
  </si>
  <si>
    <t> 05.06.1987 03:54 </t>
  </si>
  <si>
    <t>2447219.852 </t>
  </si>
  <si>
    <t> 28.02.1988 08:26 </t>
  </si>
  <si>
    <t> -0.007 </t>
  </si>
  <si>
    <t>2447263.381 </t>
  </si>
  <si>
    <t> 11.04.1988 21:08 </t>
  </si>
  <si>
    <t> BBS 88 </t>
  </si>
  <si>
    <t>2447267.426 </t>
  </si>
  <si>
    <t> 15.04.1988 22:13 </t>
  </si>
  <si>
    <t>2447316.717 </t>
  </si>
  <si>
    <t> 04.06.1988 05:12 </t>
  </si>
  <si>
    <t>2447649.420 </t>
  </si>
  <si>
    <t> 02.05.1989 22:04 </t>
  </si>
  <si>
    <t> BBS 92 </t>
  </si>
  <si>
    <t>2447985.632 </t>
  </si>
  <si>
    <t> 04.04.1990 03:10 </t>
  </si>
  <si>
    <t>2448002.400 </t>
  </si>
  <si>
    <t> 20.04.1990 21:36 </t>
  </si>
  <si>
    <t> BBS 95 </t>
  </si>
  <si>
    <t>2448003.637 </t>
  </si>
  <si>
    <t> 22.04.1990 03:17 </t>
  </si>
  <si>
    <t>2448010.447 </t>
  </si>
  <si>
    <t> 28.04.1990 22:43 </t>
  </si>
  <si>
    <t>2448012.370 </t>
  </si>
  <si>
    <t> 30.04.1990 20:52 </t>
  </si>
  <si>
    <t>2448014.471 </t>
  </si>
  <si>
    <t> 02.05.1990 23:18 </t>
  </si>
  <si>
    <t>2448297.868 </t>
  </si>
  <si>
    <t> 10.02.1991 08:49 </t>
  </si>
  <si>
    <t>2448357.662 </t>
  </si>
  <si>
    <t> 11.04.1991 03:53 </t>
  </si>
  <si>
    <t>2448358.368 </t>
  </si>
  <si>
    <t> 11.04.1991 20:49 </t>
  </si>
  <si>
    <t> BBS 97 </t>
  </si>
  <si>
    <t>2448359.420 </t>
  </si>
  <si>
    <t> 12.04.1991 22:04 </t>
  </si>
  <si>
    <t>2448385.463 </t>
  </si>
  <si>
    <t> 08.05.1991 23:06 </t>
  </si>
  <si>
    <t> BBS 98 </t>
  </si>
  <si>
    <t>2448406.438 </t>
  </si>
  <si>
    <t> 29.05.1991 22:30 </t>
  </si>
  <si>
    <t>2448653.652 </t>
  </si>
  <si>
    <t> 01.02.1992 03:38 </t>
  </si>
  <si>
    <t> BBS 101 </t>
  </si>
  <si>
    <t>2448682.850 </t>
  </si>
  <si>
    <t> 01.03.1992 08:24 </t>
  </si>
  <si>
    <t>2448709.782 </t>
  </si>
  <si>
    <t> 28.03.1992 06:46 </t>
  </si>
  <si>
    <t>2448724.813 </t>
  </si>
  <si>
    <t> 12.04.1992 07:30 </t>
  </si>
  <si>
    <t>2448733.375 </t>
  </si>
  <si>
    <t> 20.04.1992 21:00 </t>
  </si>
  <si>
    <t>2448773.770 </t>
  </si>
  <si>
    <t> 31.05.1992 06:28 </t>
  </si>
  <si>
    <t>2448780.412 </t>
  </si>
  <si>
    <t> 06.06.1992 21:53 </t>
  </si>
  <si>
    <t>2448795.436 </t>
  </si>
  <si>
    <t> 21.06.1992 22:27 </t>
  </si>
  <si>
    <t> -0.014 </t>
  </si>
  <si>
    <t>2449076.392 </t>
  </si>
  <si>
    <t> 29.03.1993 21:24 </t>
  </si>
  <si>
    <t> BBS 104 </t>
  </si>
  <si>
    <t>2449090.382 </t>
  </si>
  <si>
    <t> 12.04.1993 21:10 </t>
  </si>
  <si>
    <t>2449097.377 </t>
  </si>
  <si>
    <t> 19.04.1993 21:02 </t>
  </si>
  <si>
    <t>2449164.680 </t>
  </si>
  <si>
    <t> 26.06.1993 04:19 </t>
  </si>
  <si>
    <t>2449472.392 </t>
  </si>
  <si>
    <t> 29.04.1994 21:24 </t>
  </si>
  <si>
    <t> BBS 106 </t>
  </si>
  <si>
    <t>2449480.778 </t>
  </si>
  <si>
    <t> 08.05.1994 06:40 </t>
  </si>
  <si>
    <t> -0.015 </t>
  </si>
  <si>
    <t>2449486.381 </t>
  </si>
  <si>
    <t> 13.05.1994 21:08 </t>
  </si>
  <si>
    <t>2449801.426 </t>
  </si>
  <si>
    <t> 24.03.1995 22:13 </t>
  </si>
  <si>
    <t> BBS 108 </t>
  </si>
  <si>
    <t>2449811.397 </t>
  </si>
  <si>
    <t> 03.04.1995 21:31 </t>
  </si>
  <si>
    <t> BBS 109 </t>
  </si>
  <si>
    <t>2449840.4102 </t>
  </si>
  <si>
    <t> 02.05.1995 21:50 </t>
  </si>
  <si>
    <t> -0.0137 </t>
  </si>
  <si>
    <t>o</t>
  </si>
  <si>
    <t> W.Kleikamp </t>
  </si>
  <si>
    <t>BAVM 91 </t>
  </si>
  <si>
    <t>2449840.417 </t>
  </si>
  <si>
    <t> 02.05.1995 22:00 </t>
  </si>
  <si>
    <t>2450189.381 </t>
  </si>
  <si>
    <t> 15.04.1996 21:08 </t>
  </si>
  <si>
    <t> BBS 112 </t>
  </si>
  <si>
    <t>2450210.359 </t>
  </si>
  <si>
    <t> 06.05.1996 20:36 </t>
  </si>
  <si>
    <t>2450546.388 </t>
  </si>
  <si>
    <t> 07.04.1997 21:18 </t>
  </si>
  <si>
    <t> BBS 115 </t>
  </si>
  <si>
    <t>2450571.3857 </t>
  </si>
  <si>
    <t> 02.05.1997 21:15 </t>
  </si>
  <si>
    <t> -0.0131 </t>
  </si>
  <si>
    <t>BAVM 111 </t>
  </si>
  <si>
    <t>2450591.6658 </t>
  </si>
  <si>
    <t> 23.05.1997 03:58 </t>
  </si>
  <si>
    <t> -0.0136 </t>
  </si>
  <si>
    <t>2450597.436 </t>
  </si>
  <si>
    <t> 28.05.1997 22:27 </t>
  </si>
  <si>
    <t>2450850.5899 </t>
  </si>
  <si>
    <t> 06.02.1998 02:09 </t>
  </si>
  <si>
    <t> -0.0165 </t>
  </si>
  <si>
    <t> BBS 117 </t>
  </si>
  <si>
    <t>2450916.5061 </t>
  </si>
  <si>
    <t> 13.04.1998 00:08 </t>
  </si>
  <si>
    <t> -0.0122 </t>
  </si>
  <si>
    <t>BAVM 118 </t>
  </si>
  <si>
    <t>2451262.4965 </t>
  </si>
  <si>
    <t> 24.03.1999 23:54 </t>
  </si>
  <si>
    <t> -0.0154 </t>
  </si>
  <si>
    <t>-I</t>
  </si>
  <si>
    <t>BAVM 128 </t>
  </si>
  <si>
    <t>2451678.4216 </t>
  </si>
  <si>
    <t> 13.05.2000 22:07 </t>
  </si>
  <si>
    <t>22026.5</t>
  </si>
  <si>
    <t> -0.0169 </t>
  </si>
  <si>
    <t>BAVM 152 </t>
  </si>
  <si>
    <t>2452002.3862 </t>
  </si>
  <si>
    <t> 02.04.2001 21:16 </t>
  </si>
  <si>
    <t>22953</t>
  </si>
  <si>
    <t> -0.0171 </t>
  </si>
  <si>
    <t> M.Zejda </t>
  </si>
  <si>
    <t>IBVS 5583 </t>
  </si>
  <si>
    <t>2452038.3964 </t>
  </si>
  <si>
    <t> 08.05.2001 21:30 </t>
  </si>
  <si>
    <t>23056</t>
  </si>
  <si>
    <t> -0.0224 </t>
  </si>
  <si>
    <t>2452715.8774 </t>
  </si>
  <si>
    <t> 17.03.2003 09:03 </t>
  </si>
  <si>
    <t>24993.5</t>
  </si>
  <si>
    <t> -0.0175 </t>
  </si>
  <si>
    <t> R.Nelson </t>
  </si>
  <si>
    <t>IBVS 5493 </t>
  </si>
  <si>
    <t>2452751.3675 </t>
  </si>
  <si>
    <t> 21.04.2003 20:49 </t>
  </si>
  <si>
    <t>25095</t>
  </si>
  <si>
    <t> -0.0184 </t>
  </si>
  <si>
    <t>2452751.5422 </t>
  </si>
  <si>
    <t> 22.04.2003 01:00 </t>
  </si>
  <si>
    <t>25095.5</t>
  </si>
  <si>
    <t> -0.0186 </t>
  </si>
  <si>
    <t>2452765.5310 </t>
  </si>
  <si>
    <t> 06.05.2003 00:44 </t>
  </si>
  <si>
    <t>25135.5</t>
  </si>
  <si>
    <t> -0.0164 </t>
  </si>
  <si>
    <t>R</t>
  </si>
  <si>
    <t>2453068.5141 </t>
  </si>
  <si>
    <t> 04.03.2004 00:20 </t>
  </si>
  <si>
    <t>26002</t>
  </si>
  <si>
    <t> -0.0181 </t>
  </si>
  <si>
    <t>2453410.6598 </t>
  </si>
  <si>
    <t> 09.02.2005 03:50 </t>
  </si>
  <si>
    <t>26980.5</t>
  </si>
  <si>
    <t> -0.0197 </t>
  </si>
  <si>
    <t> v.Poschinger </t>
  </si>
  <si>
    <t>BAVM 173 </t>
  </si>
  <si>
    <t>2453451.5703 </t>
  </si>
  <si>
    <t> 22.03.2005 01:41 </t>
  </si>
  <si>
    <t>27097.5</t>
  </si>
  <si>
    <t> -0.0200 </t>
  </si>
  <si>
    <t>2453478.4969 </t>
  </si>
  <si>
    <t> 17.04.2005 23:55 </t>
  </si>
  <si>
    <t>27174.5</t>
  </si>
  <si>
    <t> -0.0176 </t>
  </si>
  <si>
    <t>2453515.38268 </t>
  </si>
  <si>
    <t> 24.05.2005 21:11 </t>
  </si>
  <si>
    <t>27280</t>
  </si>
  <si>
    <t> -0.02152 </t>
  </si>
  <si>
    <t>C </t>
  </si>
  <si>
    <t> R.Ehrenberger </t>
  </si>
  <si>
    <t>OEJV 0074 </t>
  </si>
  <si>
    <t>2454121.8779 </t>
  </si>
  <si>
    <t> 21.01.2007 09:04 </t>
  </si>
  <si>
    <t>29014.5</t>
  </si>
  <si>
    <t> -0.0204 </t>
  </si>
  <si>
    <t> S.Dvorak </t>
  </si>
  <si>
    <t>IBVS 5814 </t>
  </si>
  <si>
    <t>2454204.3995 </t>
  </si>
  <si>
    <t> 13.04.2007 21:35 </t>
  </si>
  <si>
    <t>29250.5</t>
  </si>
  <si>
    <t> -0.0198 </t>
  </si>
  <si>
    <t> A.Liakos &amp; P.Niarchos </t>
  </si>
  <si>
    <t>IBVS 5897 </t>
  </si>
  <si>
    <t>2454217.3370 </t>
  </si>
  <si>
    <t> 26.04.2007 20:05 </t>
  </si>
  <si>
    <t>29287.5</t>
  </si>
  <si>
    <t> -0.0199 </t>
  </si>
  <si>
    <t>2454218.3870 </t>
  </si>
  <si>
    <t> 27.04.2007 21:17 </t>
  </si>
  <si>
    <t>29290.5</t>
  </si>
  <si>
    <t> -0.0189 </t>
  </si>
  <si>
    <t> M.&amp; C.Rätz </t>
  </si>
  <si>
    <t>BAVM 201 </t>
  </si>
  <si>
    <t>2454235.3448 </t>
  </si>
  <si>
    <t> 14.05.2007 20:16 </t>
  </si>
  <si>
    <t>29339</t>
  </si>
  <si>
    <t>2454554.7638 </t>
  </si>
  <si>
    <t> 29.03.2008 06:19 </t>
  </si>
  <si>
    <t>30252.5</t>
  </si>
  <si>
    <t> J.Bialozynski </t>
  </si>
  <si>
    <t>JAAVSO 36(2);186 </t>
  </si>
  <si>
    <t>2454600.3959 </t>
  </si>
  <si>
    <t> 13.05.2008 21:30 </t>
  </si>
  <si>
    <t>30383</t>
  </si>
  <si>
    <t> -0.0191 </t>
  </si>
  <si>
    <t> M.Wischnewski </t>
  </si>
  <si>
    <t>2454610.7099 </t>
  </si>
  <si>
    <t> 24.05.2008 05:02 </t>
  </si>
  <si>
    <t>30412.5</t>
  </si>
  <si>
    <t> -0.0203 </t>
  </si>
  <si>
    <t>2454891.8386 </t>
  </si>
  <si>
    <t> 01.03.2009 08:07 </t>
  </si>
  <si>
    <t>31216.5</t>
  </si>
  <si>
    <t> -0.0223 </t>
  </si>
  <si>
    <t>IBVS 5894 </t>
  </si>
  <si>
    <t>2454904.7801 </t>
  </si>
  <si>
    <t> 14.03.2009 06:43 </t>
  </si>
  <si>
    <t>31253.5</t>
  </si>
  <si>
    <t>ns</t>
  </si>
  <si>
    <t> JAAVSO 38;85 </t>
  </si>
  <si>
    <t>2454924.7101 </t>
  </si>
  <si>
    <t> 03.04.2009 05:02 </t>
  </si>
  <si>
    <t>31310.5</t>
  </si>
  <si>
    <t> -0.0193 </t>
  </si>
  <si>
    <t> K.Menzies </t>
  </si>
  <si>
    <t> R.Poklar </t>
  </si>
  <si>
    <t>2454937.6478 </t>
  </si>
  <si>
    <t> 16.04.2009 03:32 </t>
  </si>
  <si>
    <t>31347.5</t>
  </si>
  <si>
    <t> -0.0192 </t>
  </si>
  <si>
    <t>2454943.4170 </t>
  </si>
  <si>
    <t> 21.04.2009 22:00 </t>
  </si>
  <si>
    <t>31364</t>
  </si>
  <si>
    <t> -0.0195 </t>
  </si>
  <si>
    <t> S.Parimucha et al. </t>
  </si>
  <si>
    <t>IBVS 5898 </t>
  </si>
  <si>
    <t>2454946.3894 </t>
  </si>
  <si>
    <t> 24.04.2009 21:20 </t>
  </si>
  <si>
    <t>31372.5</t>
  </si>
  <si>
    <t>2455257.7642 </t>
  </si>
  <si>
    <t> 02.03.2010 06:20 </t>
  </si>
  <si>
    <t>32263</t>
  </si>
  <si>
    <t> -0.0212 </t>
  </si>
  <si>
    <t> JAAVSO 39;94 </t>
  </si>
  <si>
    <t>2455271.7507 </t>
  </si>
  <si>
    <t> 16.03.2010 06:01 </t>
  </si>
  <si>
    <t>32303</t>
  </si>
  <si>
    <t> -0.0213 </t>
  </si>
  <si>
    <t> R.Sabo </t>
  </si>
  <si>
    <t>2455322.6263 </t>
  </si>
  <si>
    <t> 06.05.2010 03:01 </t>
  </si>
  <si>
    <t>32448.5</t>
  </si>
  <si>
    <t> -0.0220 </t>
  </si>
  <si>
    <t>2455593.6159 </t>
  </si>
  <si>
    <t> 01.02.2011 02:46 </t>
  </si>
  <si>
    <t>33223.5</t>
  </si>
  <si>
    <t> -0.0229 </t>
  </si>
  <si>
    <t> L.Corp </t>
  </si>
  <si>
    <t> JAAVSO 39;177 </t>
  </si>
  <si>
    <t>2455631.5554 </t>
  </si>
  <si>
    <t> 11.03.2011 01:19 </t>
  </si>
  <si>
    <t>33332</t>
  </si>
  <si>
    <t>2455631.9055 </t>
  </si>
  <si>
    <t> 11.03.2011 09:43 </t>
  </si>
  <si>
    <t>33333</t>
  </si>
  <si>
    <t> -0.0216 </t>
  </si>
  <si>
    <t>IBVS 5992 </t>
  </si>
  <si>
    <t>2455650.4368 </t>
  </si>
  <si>
    <t> 29.03.2011 22:28 </t>
  </si>
  <si>
    <t>33386</t>
  </si>
  <si>
    <t> -0.0226 </t>
  </si>
  <si>
    <t> F.Agerer </t>
  </si>
  <si>
    <t>BAVM 220 </t>
  </si>
  <si>
    <t>2455650.6120 </t>
  </si>
  <si>
    <t> 30.03.2011 02:41 </t>
  </si>
  <si>
    <t>33386.5</t>
  </si>
  <si>
    <t> -0.0222 </t>
  </si>
  <si>
    <t>2455671.41624 </t>
  </si>
  <si>
    <t> 19.04.2011 21:59 </t>
  </si>
  <si>
    <t>33446</t>
  </si>
  <si>
    <t> -0.02303 </t>
  </si>
  <si>
    <t> M.Mašek </t>
  </si>
  <si>
    <t>OEJV 0160 </t>
  </si>
  <si>
    <t>2455672.46514 </t>
  </si>
  <si>
    <t> 20.04.2011 23:09 </t>
  </si>
  <si>
    <t>33449</t>
  </si>
  <si>
    <t> -0.02312 </t>
  </si>
  <si>
    <t> R.Uhlar </t>
  </si>
  <si>
    <t>IBVS 6007 </t>
  </si>
  <si>
    <t>2455677.3605 </t>
  </si>
  <si>
    <t> 25.04.2011 20:39 </t>
  </si>
  <si>
    <t>33463</t>
  </si>
  <si>
    <t> -0.0231 </t>
  </si>
  <si>
    <t>IBVS 6044 </t>
  </si>
  <si>
    <t>2456001.8493 </t>
  </si>
  <si>
    <t> 15.03.2012 08:22 </t>
  </si>
  <si>
    <t>34391</t>
  </si>
  <si>
    <t> -0.0235 </t>
  </si>
  <si>
    <t>IBVS 6029 </t>
  </si>
  <si>
    <t>2456002.54995 </t>
  </si>
  <si>
    <t> 16.03.2012 01:11 </t>
  </si>
  <si>
    <t>34393</t>
  </si>
  <si>
    <t> -0.02218 </t>
  </si>
  <si>
    <t>2456021.7800 </t>
  </si>
  <si>
    <t> 04.04.2012 06:43 </t>
  </si>
  <si>
    <t>34448</t>
  </si>
  <si>
    <t> -0.0237 </t>
  </si>
  <si>
    <t>IBVS 6050 </t>
  </si>
  <si>
    <t>2456073.7060 </t>
  </si>
  <si>
    <t> 26.05.2012 04:56 </t>
  </si>
  <si>
    <t>34596.5</t>
  </si>
  <si>
    <t> -0.0230 </t>
  </si>
  <si>
    <t>2456367.42446 </t>
  </si>
  <si>
    <t> 15.03.2013 22:11 </t>
  </si>
  <si>
    <t>35436.5</t>
  </si>
  <si>
    <t> -0.02321 </t>
  </si>
  <si>
    <t>IBVS 6114 </t>
  </si>
  <si>
    <t>2456418.6491 </t>
  </si>
  <si>
    <t> 06.05.2013 03:34 </t>
  </si>
  <si>
    <t>35583</t>
  </si>
  <si>
    <t> -0.0245 </t>
  </si>
  <si>
    <t> JAAVSO 41;328 </t>
  </si>
  <si>
    <t>2456447.6718 </t>
  </si>
  <si>
    <t> 04.06.2013 04:07 </t>
  </si>
  <si>
    <t>35666</t>
  </si>
  <si>
    <t> -0.0240 </t>
  </si>
  <si>
    <t>2456753.8036 </t>
  </si>
  <si>
    <t> 06.04.2014 07:17 </t>
  </si>
  <si>
    <t>36541.5</t>
  </si>
  <si>
    <t> JAAVSO 42;426 </t>
  </si>
  <si>
    <t>2427926.589 </t>
  </si>
  <si>
    <t> 04.05.1935 02:08 </t>
  </si>
  <si>
    <t> 0.202 </t>
  </si>
  <si>
    <t>P </t>
  </si>
  <si>
    <t> A.Jensch </t>
  </si>
  <si>
    <t>2428303.360 </t>
  </si>
  <si>
    <t> 14.05.1936 20:38 </t>
  </si>
  <si>
    <t> 0.209 </t>
  </si>
  <si>
    <t>F </t>
  </si>
  <si>
    <t> A.Soloviev </t>
  </si>
  <si>
    <t>2428316.436 </t>
  </si>
  <si>
    <t> 27.05.1936 22:27 </t>
  </si>
  <si>
    <t> 0.172 </t>
  </si>
  <si>
    <t>2428321.494 </t>
  </si>
  <si>
    <t> 01.06.1936 23:51 </t>
  </si>
  <si>
    <t> 0.160 </t>
  </si>
  <si>
    <t>2431248.100 </t>
  </si>
  <si>
    <t> 06.06.1944 14:24 </t>
  </si>
  <si>
    <t> 0.069 </t>
  </si>
  <si>
    <t> W.Zessewitsch </t>
  </si>
  <si>
    <t>2431248.244 </t>
  </si>
  <si>
    <t> 06.06.1944 17:51 </t>
  </si>
  <si>
    <t> 0.039 </t>
  </si>
  <si>
    <t>2431248.581 </t>
  </si>
  <si>
    <t> 07.06.1944 01:56 </t>
  </si>
  <si>
    <t> 0.026 </t>
  </si>
  <si>
    <t>2431248.750 </t>
  </si>
  <si>
    <t> 07.06.1944 06:00 </t>
  </si>
  <si>
    <t> 0.020 </t>
  </si>
  <si>
    <t>2434506.755 </t>
  </si>
  <si>
    <t> 09.05.1953 06:07 </t>
  </si>
  <si>
    <t> B.S.Whitney </t>
  </si>
  <si>
    <t>2434514.803 </t>
  </si>
  <si>
    <t> 17.05.1953 07:16 </t>
  </si>
  <si>
    <t>2434529.65 </t>
  </si>
  <si>
    <t> 01.06.1953 03:36 </t>
  </si>
  <si>
    <t> 0.01 </t>
  </si>
  <si>
    <t>2434537.692 </t>
  </si>
  <si>
    <t> 09.06.1953 04:36 </t>
  </si>
  <si>
    <t> 0.012 </t>
  </si>
  <si>
    <t>2434543.650 </t>
  </si>
  <si>
    <t> 15.06.1953 03:36 </t>
  </si>
  <si>
    <t>2434557.640 </t>
  </si>
  <si>
    <t> 29.06.1953 03:21 </t>
  </si>
  <si>
    <t> 0.029 </t>
  </si>
  <si>
    <t>2434568.640 </t>
  </si>
  <si>
    <t> 10.07.1953 03:21 </t>
  </si>
  <si>
    <t>2434873.720 </t>
  </si>
  <si>
    <t> 11.05.1954 05:16 </t>
  </si>
  <si>
    <t> Koch &amp; Koch </t>
  </si>
  <si>
    <t>2434897.675 </t>
  </si>
  <si>
    <t> 04.06.1954 04:12 </t>
  </si>
  <si>
    <t>2434914.630 </t>
  </si>
  <si>
    <t> 21.06.1954 03:07 </t>
  </si>
  <si>
    <t> 0.011 </t>
  </si>
  <si>
    <t>2437348.617 </t>
  </si>
  <si>
    <t> 18.02.1961 02:48 </t>
  </si>
  <si>
    <t> -0.021 </t>
  </si>
  <si>
    <t> H.Busch </t>
  </si>
  <si>
    <t>2437351.594 </t>
  </si>
  <si>
    <t> 21.02.1961 02:15 </t>
  </si>
  <si>
    <t>2437375.552 </t>
  </si>
  <si>
    <t> 17.03.1961 01:14 </t>
  </si>
  <si>
    <t>2437399.486 </t>
  </si>
  <si>
    <t> 09.04.1961 23:39 </t>
  </si>
  <si>
    <t>2437667.696 </t>
  </si>
  <si>
    <t> 03.01.1962 04:42 </t>
  </si>
  <si>
    <t>2437705.637 </t>
  </si>
  <si>
    <t> 10.02.1962 03:17 </t>
  </si>
  <si>
    <t>2437731.522 </t>
  </si>
  <si>
    <t> 08.03.1962 00:31 </t>
  </si>
  <si>
    <t>2437783.423 </t>
  </si>
  <si>
    <t> 28.04.1962 22:09 </t>
  </si>
  <si>
    <t> -0.023 </t>
  </si>
  <si>
    <t>2438088.536 </t>
  </si>
  <si>
    <t> 28.02.1963 00:51 </t>
  </si>
  <si>
    <t>2438140.431 </t>
  </si>
  <si>
    <t> 20.04.1963 22:20 </t>
  </si>
  <si>
    <t>2438144.460 </t>
  </si>
  <si>
    <t> 24.04.1963 23:02 </t>
  </si>
  <si>
    <t>2438168.406 </t>
  </si>
  <si>
    <t> 18.05.1963 21:44 </t>
  </si>
  <si>
    <t> -0.022 </t>
  </si>
  <si>
    <t>2438172.453 </t>
  </si>
  <si>
    <t> 22.05.1963 22:52 </t>
  </si>
  <si>
    <t>2438410.567 </t>
  </si>
  <si>
    <t> 16.01.1964 01:36 </t>
  </si>
  <si>
    <t>2438411.636 </t>
  </si>
  <si>
    <t> 17.01.1964 03:15 </t>
  </si>
  <si>
    <t> 0.016 </t>
  </si>
  <si>
    <t>2438414.568 </t>
  </si>
  <si>
    <t> 20.01.1964 01:37 </t>
  </si>
  <si>
    <t> -0.024 </t>
  </si>
  <si>
    <t>2438446.599 </t>
  </si>
  <si>
    <t> 21.02.1964 02:22 </t>
  </si>
  <si>
    <t>2438471.568 </t>
  </si>
  <si>
    <t> 17.03.1964 01:37 </t>
  </si>
  <si>
    <t> -0.019 </t>
  </si>
  <si>
    <t>2438473.494 </t>
  </si>
  <si>
    <t> 18.03.1964 23:51 </t>
  </si>
  <si>
    <t>2438501.478 </t>
  </si>
  <si>
    <t> 15.04.1964 23:28 </t>
  </si>
  <si>
    <t> -0.006 </t>
  </si>
  <si>
    <t>2438557.417 </t>
  </si>
  <si>
    <t> 10.06.1964 22:00 </t>
  </si>
  <si>
    <t>2438817.578 </t>
  </si>
  <si>
    <t> 26.02.1965 01:52 </t>
  </si>
  <si>
    <t>2438827.544 </t>
  </si>
  <si>
    <t> 08.03.1965 01:03 </t>
  </si>
  <si>
    <t>2438851.472 </t>
  </si>
  <si>
    <t> 31.03.1965 23:19 </t>
  </si>
  <si>
    <t> -0.026 </t>
  </si>
  <si>
    <t>2438854.467 </t>
  </si>
  <si>
    <t> 03.04.1965 23:12 </t>
  </si>
  <si>
    <t>2438882.435 </t>
  </si>
  <si>
    <t> 01.05.1965 22:26 </t>
  </si>
  <si>
    <t>2438910.416 </t>
  </si>
  <si>
    <t> 29.05.1965 21:59 </t>
  </si>
  <si>
    <t>2438914.430 </t>
  </si>
  <si>
    <t> 02.06.1965 22:19 </t>
  </si>
  <si>
    <t>2439146.617 </t>
  </si>
  <si>
    <t> 21.01.1966 02:48 </t>
  </si>
  <si>
    <t>2439204.479 </t>
  </si>
  <si>
    <t> 19.03.1966 23:29 </t>
  </si>
  <si>
    <t>2439205.512 </t>
  </si>
  <si>
    <t> 21.03.1966 00:17 </t>
  </si>
  <si>
    <t>2439270.396 </t>
  </si>
  <si>
    <t> 24.05.1966 21:30 </t>
  </si>
  <si>
    <t>2439528.607 </t>
  </si>
  <si>
    <t> 07.02.1967 02:34 </t>
  </si>
  <si>
    <t> -0.018 </t>
  </si>
  <si>
    <t>2439537.531 </t>
  </si>
  <si>
    <t> 16.02.1967 00:44 </t>
  </si>
  <si>
    <t>2439582.476 </t>
  </si>
  <si>
    <t> 01.04.1967 23:25 </t>
  </si>
  <si>
    <t>2439638.431 </t>
  </si>
  <si>
    <t> 27.05.1967 22:20 </t>
  </si>
  <si>
    <t>2439919.549 </t>
  </si>
  <si>
    <t> 04.03.1968 01:10 </t>
  </si>
  <si>
    <t>2439964.467 </t>
  </si>
  <si>
    <t> 17.04.1968 23:12 </t>
  </si>
  <si>
    <t>2439975.492 </t>
  </si>
  <si>
    <t> 28.04.1968 23:48 </t>
  </si>
  <si>
    <t>2439991.391 </t>
  </si>
  <si>
    <t> 14.05.1968 21:23 </t>
  </si>
  <si>
    <t>2440002.423 </t>
  </si>
  <si>
    <t> 25.05.1968 22:09 </t>
  </si>
  <si>
    <t>2442489.750 </t>
  </si>
  <si>
    <t> 18.03.1975 06:00 </t>
  </si>
  <si>
    <t>IBVS 1249 </t>
  </si>
  <si>
    <t>2442540.624 </t>
  </si>
  <si>
    <t> 08.05.1975 02:58 </t>
  </si>
  <si>
    <t>2442900.4508 </t>
  </si>
  <si>
    <t> 01.05.1976 22:49 </t>
  </si>
  <si>
    <t> 0.0052 </t>
  </si>
  <si>
    <t> L.Meinunger </t>
  </si>
  <si>
    <t>2442906.3930 </t>
  </si>
  <si>
    <t> 07.05.1976 21:25 </t>
  </si>
  <si>
    <t> 0.0031 </t>
  </si>
  <si>
    <t>2442907.4418 </t>
  </si>
  <si>
    <t> 08.05.1976 22:36 </t>
  </si>
  <si>
    <t> 0.0029 </t>
  </si>
  <si>
    <t>2443663.418 </t>
  </si>
  <si>
    <t> 03.06.1978 22:01 </t>
  </si>
  <si>
    <t>2449858.768 </t>
  </si>
  <si>
    <t> 21.05.1995 06:25 </t>
  </si>
  <si>
    <t>2449872.744 </t>
  </si>
  <si>
    <t> 04.06.1995 05:51 </t>
  </si>
  <si>
    <t>2449899.678 </t>
  </si>
  <si>
    <t> 01.07.1995 04:16 </t>
  </si>
  <si>
    <t>2450249.687 </t>
  </si>
  <si>
    <t> 15.06.1996 04:29 </t>
  </si>
  <si>
    <t>2450488.858 </t>
  </si>
  <si>
    <t> 09.02.1997 08:35 </t>
  </si>
  <si>
    <t>2450523.838 </t>
  </si>
  <si>
    <t> 16.03.1997 08:06 </t>
  </si>
  <si>
    <t>2450572.786 </t>
  </si>
  <si>
    <t> 04.05.1997 06:51 </t>
  </si>
  <si>
    <t>2450578.729 </t>
  </si>
  <si>
    <t> 10.05.1997 05:29 </t>
  </si>
  <si>
    <t>2450897.629 </t>
  </si>
  <si>
    <t> 25.03.1998 03:05 </t>
  </si>
  <si>
    <t>2450921.759 </t>
  </si>
  <si>
    <t> 18.04.1998 06:12 </t>
  </si>
  <si>
    <t>2450926.647 </t>
  </si>
  <si>
    <t> 23.04.1998 03:31 </t>
  </si>
  <si>
    <t> -0.012 </t>
  </si>
  <si>
    <t>2450950.779 </t>
  </si>
  <si>
    <t> 17.05.1998 06:41 </t>
  </si>
  <si>
    <t>2451260.756 </t>
  </si>
  <si>
    <t> 23.03.1999 06:08 </t>
  </si>
  <si>
    <t>2451275.611 </t>
  </si>
  <si>
    <t> 07.04.1999 02:39 </t>
  </si>
  <si>
    <t>20874.5</t>
  </si>
  <si>
    <t>2451276.133 </t>
  </si>
  <si>
    <t> 07.04.1999 15:11 </t>
  </si>
  <si>
    <t>20876</t>
  </si>
  <si>
    <t> K.Nagai </t>
  </si>
  <si>
    <t>2451606.2147 </t>
  </si>
  <si>
    <t> 02.03.2000 17:09 </t>
  </si>
  <si>
    <t>21820</t>
  </si>
  <si>
    <t> -0.0180 </t>
  </si>
  <si>
    <t> S.Kiyota </t>
  </si>
  <si>
    <t>2451629.815 </t>
  </si>
  <si>
    <t> 26.03.2000 07:33 </t>
  </si>
  <si>
    <t>21887.5</t>
  </si>
  <si>
    <t>2451643.633 </t>
  </si>
  <si>
    <t> 09.04.2000 03:11 </t>
  </si>
  <si>
    <t>21927</t>
  </si>
  <si>
    <t>2451663.0672 </t>
  </si>
  <si>
    <t> 28.04.2000 13:36 </t>
  </si>
  <si>
    <t>21982.5</t>
  </si>
  <si>
    <t> 0.0139 </t>
  </si>
  <si>
    <t>2451663.582 </t>
  </si>
  <si>
    <t> 29.04.2000 01:58 </t>
  </si>
  <si>
    <t>21984</t>
  </si>
  <si>
    <t>2451664.0843 </t>
  </si>
  <si>
    <t> 29.04.2000 14:01 </t>
  </si>
  <si>
    <t>21985.5</t>
  </si>
  <si>
    <t>2451668.4795 </t>
  </si>
  <si>
    <t> 03.05.2000 23:30 </t>
  </si>
  <si>
    <t>21998</t>
  </si>
  <si>
    <t> 0.0064 </t>
  </si>
  <si>
    <t> J.Zahajsky </t>
  </si>
  <si>
    <t>2451679.6452 </t>
  </si>
  <si>
    <t> 15.05.2000 03:29 </t>
  </si>
  <si>
    <t>22030</t>
  </si>
  <si>
    <t> -0.0172 </t>
  </si>
  <si>
    <t>2451693.628 </t>
  </si>
  <si>
    <t> 29.05.2000 03:04 </t>
  </si>
  <si>
    <t>22070</t>
  </si>
  <si>
    <t>2451693.630 </t>
  </si>
  <si>
    <t> 29.05.2000 03:07 </t>
  </si>
  <si>
    <t>2451971.7906 </t>
  </si>
  <si>
    <t> 03.03.2001 06:58 </t>
  </si>
  <si>
    <t>22865.5</t>
  </si>
  <si>
    <t> -0.0170 </t>
  </si>
  <si>
    <t>2452015.673 </t>
  </si>
  <si>
    <t> 16.04.2001 04:09 </t>
  </si>
  <si>
    <t>22991</t>
  </si>
  <si>
    <t>2452021.6176 </t>
  </si>
  <si>
    <t> 22.04.2001 02:49 </t>
  </si>
  <si>
    <t>23008</t>
  </si>
  <si>
    <t> -0.0173 </t>
  </si>
  <si>
    <t>2452027.572 </t>
  </si>
  <si>
    <t> 28.04.2001 01:43 </t>
  </si>
  <si>
    <t>23025</t>
  </si>
  <si>
    <t>2452041.565 </t>
  </si>
  <si>
    <t> 12.05.2001 01:33 </t>
  </si>
  <si>
    <t>23065</t>
  </si>
  <si>
    <t>2452046.6171 </t>
  </si>
  <si>
    <t> 17.05.2001 02:48 </t>
  </si>
  <si>
    <t>23079.5</t>
  </si>
  <si>
    <t> -0.0188 </t>
  </si>
  <si>
    <t>2452048.559 </t>
  </si>
  <si>
    <t> 19.05.2001 01:24 </t>
  </si>
  <si>
    <t>23085</t>
  </si>
  <si>
    <t>2452308.5176 </t>
  </si>
  <si>
    <t> 03.02.2002 00:25 </t>
  </si>
  <si>
    <t>23828.5</t>
  </si>
  <si>
    <t> E.Blättler </t>
  </si>
  <si>
    <t>2452370.0581 </t>
  </si>
  <si>
    <t> 05.04.2002 13:23 </t>
  </si>
  <si>
    <t>24004.5</t>
  </si>
  <si>
    <t>2452398.7309 </t>
  </si>
  <si>
    <t> 04.05.2002 05:32 </t>
  </si>
  <si>
    <t>24086.5</t>
  </si>
  <si>
    <t> -0.0178 </t>
  </si>
  <si>
    <t>2452402.5766 </t>
  </si>
  <si>
    <t> 08.05.2002 01:50 </t>
  </si>
  <si>
    <t>24097.5</t>
  </si>
  <si>
    <t>2452405.712 </t>
  </si>
  <si>
    <t> 11.05.2002 05:05 </t>
  </si>
  <si>
    <t>24106.5</t>
  </si>
  <si>
    <t> -0.030 </t>
  </si>
  <si>
    <t>2452671.2954 </t>
  </si>
  <si>
    <t> 31.01.2003 19:05 </t>
  </si>
  <si>
    <t>24866</t>
  </si>
  <si>
    <t> Nakajima </t>
  </si>
  <si>
    <t>2452678.8129 </t>
  </si>
  <si>
    <t> 08.02.2003 07:30 </t>
  </si>
  <si>
    <t>24887.5</t>
  </si>
  <si>
    <t>2452731.2636 </t>
  </si>
  <si>
    <t> 01.04.2003 18:19 </t>
  </si>
  <si>
    <t>25037.5</t>
  </si>
  <si>
    <t> -0.0166 </t>
  </si>
  <si>
    <t> Q.Liu &amp; Y.Yang </t>
  </si>
  <si>
    <t>2452731.7862 </t>
  </si>
  <si>
    <t> 02.04.2003 06:52 </t>
  </si>
  <si>
    <t>25039</t>
  </si>
  <si>
    <t> -0.0185 </t>
  </si>
  <si>
    <t>2452732.1372 </t>
  </si>
  <si>
    <t> 02.04.2003 15:17 </t>
  </si>
  <si>
    <t>25040</t>
  </si>
  <si>
    <t>2452732.3117 </t>
  </si>
  <si>
    <t> 02.04.2003 19:28 </t>
  </si>
  <si>
    <t>25040.5</t>
  </si>
  <si>
    <t>2452733.1856 </t>
  </si>
  <si>
    <t> 03.04.2003 16:27 </t>
  </si>
  <si>
    <t>25043</t>
  </si>
  <si>
    <t> -0.0177 </t>
  </si>
  <si>
    <t>2452733.362 </t>
  </si>
  <si>
    <t> 03.04.2003 20:41 </t>
  </si>
  <si>
    <t>25043.5</t>
  </si>
  <si>
    <t>2452734.2344 </t>
  </si>
  <si>
    <t> 04.04.2003 17:37 </t>
  </si>
  <si>
    <t>25046</t>
  </si>
  <si>
    <t> -0.0179 </t>
  </si>
  <si>
    <t>2452734.750 </t>
  </si>
  <si>
    <t> 05.04.2003 06:00 </t>
  </si>
  <si>
    <t>25047.5</t>
  </si>
  <si>
    <t> -0.027 </t>
  </si>
  <si>
    <t>2452735.632 </t>
  </si>
  <si>
    <t> 06.04.2003 03:10 </t>
  </si>
  <si>
    <t>25050</t>
  </si>
  <si>
    <t>2452739.6559 </t>
  </si>
  <si>
    <t> 10.04.2003 03:44 </t>
  </si>
  <si>
    <t>25061.5</t>
  </si>
  <si>
    <t> -0.0163 </t>
  </si>
  <si>
    <t>2453083.1976 </t>
  </si>
  <si>
    <t> 18.03.2004 16:44 </t>
  </si>
  <si>
    <t>26044</t>
  </si>
  <si>
    <t> -0.0205 </t>
  </si>
  <si>
    <t>2453097.7110 </t>
  </si>
  <si>
    <t> 02.04.2004 05:03 </t>
  </si>
  <si>
    <t>26085.5</t>
  </si>
  <si>
    <t> -0.0182 </t>
  </si>
  <si>
    <t>2453098.7598 </t>
  </si>
  <si>
    <t> 03.04.2004 06:14 </t>
  </si>
  <si>
    <t>26088.5</t>
  </si>
  <si>
    <t>2453431.8144 </t>
  </si>
  <si>
    <t> 02.03.2005 07:32 </t>
  </si>
  <si>
    <t>27041</t>
  </si>
  <si>
    <t>2453435.8359 </t>
  </si>
  <si>
    <t> 06.03.2005 08:03 </t>
  </si>
  <si>
    <t>27052.5</t>
  </si>
  <si>
    <t>2453487.0626 </t>
  </si>
  <si>
    <t> 26.04.2005 13:30 </t>
  </si>
  <si>
    <t>27199</t>
  </si>
  <si>
    <t> -0.0187 </t>
  </si>
  <si>
    <t> Nagai </t>
  </si>
  <si>
    <t>2453735.3223 </t>
  </si>
  <si>
    <t> 30.12.2005 19:44 </t>
  </si>
  <si>
    <t>27909</t>
  </si>
  <si>
    <t>2453812.7746 </t>
  </si>
  <si>
    <t> 18.03.2006 06:35 </t>
  </si>
  <si>
    <t>28130.5</t>
  </si>
  <si>
    <t>2453851.0600 </t>
  </si>
  <si>
    <t> 25.04.2006 13:26 </t>
  </si>
  <si>
    <t>28240</t>
  </si>
  <si>
    <t> -0.0227 </t>
  </si>
  <si>
    <t> K.Nagai et al. </t>
  </si>
  <si>
    <t>2453931.6606 </t>
  </si>
  <si>
    <t> 15.07.2006 03:51 </t>
  </si>
  <si>
    <t>28470.5</t>
  </si>
  <si>
    <t>2454170.8312 </t>
  </si>
  <si>
    <t> 11.03.2007 07:56 </t>
  </si>
  <si>
    <t>29154.5</t>
  </si>
  <si>
    <t> -0.0202 </t>
  </si>
  <si>
    <t>2454197.7561 </t>
  </si>
  <si>
    <t> 07.04.2007 06:08 </t>
  </si>
  <si>
    <t>29231.5</t>
  </si>
  <si>
    <t> -0.0196 </t>
  </si>
  <si>
    <t>2454217.6868 </t>
  </si>
  <si>
    <t> 27.04.2007 04:28 </t>
  </si>
  <si>
    <t>29288.5</t>
  </si>
  <si>
    <t>2454261.7442 </t>
  </si>
  <si>
    <t> 10.06.2007 05:51 </t>
  </si>
  <si>
    <t>29414.5</t>
  </si>
  <si>
    <t>2454271.7092 </t>
  </si>
  <si>
    <t> 20.06.2007 05:01 </t>
  </si>
  <si>
    <t>29443</t>
  </si>
  <si>
    <t> -0.0206 </t>
  </si>
  <si>
    <t>2454586.0570 </t>
  </si>
  <si>
    <t> 29.04.2008 13:22 </t>
  </si>
  <si>
    <t>30342</t>
  </si>
  <si>
    <t> -0.0218 </t>
  </si>
  <si>
    <t>Rc</t>
  </si>
  <si>
    <t>2454608.0875 </t>
  </si>
  <si>
    <t> 21.05.2008 14:06 </t>
  </si>
  <si>
    <t>30405</t>
  </si>
  <si>
    <t> H.Itoh </t>
  </si>
  <si>
    <t>2454863.3427 </t>
  </si>
  <si>
    <t> 31.01.2009 20:13 </t>
  </si>
  <si>
    <t>31135</t>
  </si>
  <si>
    <t> K.Nakajima </t>
  </si>
  <si>
    <t>2454908.2760 </t>
  </si>
  <si>
    <t> 17.03.2009 18:37 </t>
  </si>
  <si>
    <t>31263.5</t>
  </si>
  <si>
    <t>2455675.9628 </t>
  </si>
  <si>
    <t> 24.04.2011 11:06 </t>
  </si>
  <si>
    <t>33459</t>
  </si>
  <si>
    <t> -0.0221 </t>
  </si>
  <si>
    <t> K.Shiokawa </t>
  </si>
  <si>
    <t>2455676.1367 </t>
  </si>
  <si>
    <t> 24.04.2011 15:16 </t>
  </si>
  <si>
    <t>33459.5</t>
  </si>
  <si>
    <t>2455679.9825 </t>
  </si>
  <si>
    <t> 28.04.2011 11:34 </t>
  </si>
  <si>
    <t>33470.5</t>
  </si>
  <si>
    <t> -0.0236 </t>
  </si>
  <si>
    <t>2455680.1581 </t>
  </si>
  <si>
    <t> 28.04.2011 15:47 </t>
  </si>
  <si>
    <t>33471</t>
  </si>
  <si>
    <t> -0.0228 </t>
  </si>
  <si>
    <t>2456044.6839 </t>
  </si>
  <si>
    <t> 27.04.2012 04:24 </t>
  </si>
  <si>
    <t>34513.5</t>
  </si>
  <si>
    <t>2456403.9643 </t>
  </si>
  <si>
    <t> 21.04.2013 11:08 </t>
  </si>
  <si>
    <t>35541</t>
  </si>
  <si>
    <t> -0.0234 </t>
  </si>
  <si>
    <t>2456404.1395 </t>
  </si>
  <si>
    <t> 21.04.2013 15:20 </t>
  </si>
  <si>
    <t>35541.5</t>
  </si>
  <si>
    <t>2456796.645 </t>
  </si>
  <si>
    <t> 19.05.2014 03:28 </t>
  </si>
  <si>
    <t>36664</t>
  </si>
  <si>
    <t> S.Chris </t>
  </si>
  <si>
    <t>2456808.6990 </t>
  </si>
  <si>
    <t> 31.05.2014 04:46 </t>
  </si>
  <si>
    <t>36698.5</t>
  </si>
  <si>
    <t> -0.0260 </t>
  </si>
  <si>
    <t> B.Manske </t>
  </si>
  <si>
    <t>2457096.8251 </t>
  </si>
  <si>
    <t> 15.03.2015 07:48 </t>
  </si>
  <si>
    <t>37522.5</t>
  </si>
  <si>
    <t>2457104.8674 </t>
  </si>
  <si>
    <t> 23.03.2015 08:49 </t>
  </si>
  <si>
    <t>37545.5</t>
  </si>
  <si>
    <t>JAVSO 49, 256</t>
  </si>
  <si>
    <t>JBAV, 55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</si>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</sst>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$#,##0_);&quot;($&quot;#,##0\)"/>
    <numFmt numFmtId="165" formatCode="m/d/yyyy\ h:mm"/>
    <numFmt numFmtId="168" formatCode="d/mm/yyyy;@"/>
    <numFmt numFmtId="169" formatCode="0.00000"/>
  </numFmts>
  <fonts count="19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17" fillId="0" borderId="0"/>
    <xf numFmtId="0" fontId="17" fillId="0" borderId="0"/>
  </cellStyleXfs>
  <cellXfs count="82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3" xfId="0" applyFont="1" applyBorder="1" applyAlignment="1">
      <alignment horizontal="center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7" fillId="0" borderId="0" xfId="0" applyFont="1">
      <alignment vertical="top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65" fontId="8" fillId="0" borderId="0" xfId="0" applyNumberFormat="1" applyFont="1">
      <alignment vertical="top"/>
    </xf>
    <xf numFmtId="0" fontId="4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11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>
      <alignment vertical="top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>
      <alignment vertical="top"/>
    </xf>
    <xf numFmtId="0" fontId="13" fillId="0" borderId="0" xfId="8" applyFont="1" applyAlignment="1">
      <alignment horizontal="left"/>
    </xf>
    <xf numFmtId="0" fontId="13" fillId="0" borderId="0" xfId="8" applyFont="1" applyAlignment="1">
      <alignment horizontal="center"/>
    </xf>
    <xf numFmtId="0" fontId="14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3" fillId="0" borderId="0" xfId="6" applyFont="1" applyAlignment="1">
      <alignment wrapText="1"/>
    </xf>
    <xf numFmtId="0" fontId="3" fillId="0" borderId="0" xfId="6" applyFont="1" applyAlignment="1">
      <alignment horizontal="center" wrapText="1"/>
    </xf>
    <xf numFmtId="0" fontId="3" fillId="0" borderId="0" xfId="6" applyFont="1" applyAlignment="1">
      <alignment horizontal="left" wrapText="1"/>
    </xf>
    <xf numFmtId="0" fontId="3" fillId="0" borderId="0" xfId="6" applyFont="1" applyAlignment="1">
      <alignment horizontal="left"/>
    </xf>
    <xf numFmtId="0" fontId="14" fillId="0" borderId="0" xfId="8" applyFont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0" borderId="0" xfId="8" applyFont="1" applyAlignment="1">
      <alignment horizontal="center" wrapText="1"/>
    </xf>
    <xf numFmtId="0" fontId="13" fillId="0" borderId="0" xfId="8" applyFont="1" applyAlignment="1">
      <alignment horizontal="left"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6" applyFont="1"/>
    <xf numFmtId="0" fontId="13" fillId="0" borderId="0" xfId="6" applyFont="1" applyAlignment="1">
      <alignment horizontal="center"/>
    </xf>
    <xf numFmtId="0" fontId="13" fillId="0" borderId="0" xfId="6" applyFont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5" xfId="0" applyFont="1" applyBorder="1">
      <alignment vertical="top"/>
    </xf>
    <xf numFmtId="0" fontId="0" fillId="0" borderId="6" xfId="0" applyFont="1" applyBorder="1" applyAlignment="1">
      <alignment horizontal="center"/>
    </xf>
    <xf numFmtId="0" fontId="0" fillId="0" borderId="7" xfId="0" applyFont="1" applyBorder="1">
      <alignment vertical="top"/>
    </xf>
    <xf numFmtId="0" fontId="16" fillId="0" borderId="0" xfId="5" applyNumberFormat="1" applyFont="1" applyFill="1" applyBorder="1" applyAlignment="1" applyProtection="1">
      <alignment horizontal="left"/>
    </xf>
    <xf numFmtId="0" fontId="0" fillId="0" borderId="8" xfId="0" applyFont="1" applyBorder="1" applyAlignment="1">
      <alignment horizontal="center"/>
    </xf>
    <xf numFmtId="0" fontId="0" fillId="0" borderId="9" xfId="0" applyFont="1" applyBorder="1">
      <alignment vertical="top"/>
    </xf>
    <xf numFmtId="0" fontId="3" fillId="2" borderId="10" xfId="0" applyFont="1" applyFill="1" applyBorder="1" applyAlignment="1">
      <alignment horizontal="left" vertical="top" wrapText="1" indent="1"/>
    </xf>
    <xf numFmtId="0" fontId="3" fillId="2" borderId="10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right" vertical="top" wrapText="1"/>
    </xf>
    <xf numFmtId="0" fontId="16" fillId="2" borderId="10" xfId="5" applyNumberFormat="1" applyFont="1" applyFill="1" applyBorder="1" applyAlignment="1" applyProtection="1">
      <alignment horizontal="right" vertical="top" wrapText="1"/>
    </xf>
    <xf numFmtId="168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9" fontId="18" fillId="0" borderId="0" xfId="0" applyNumberFormat="1" applyFont="1" applyAlignment="1">
      <alignment vertical="center" wrapText="1"/>
    </xf>
  </cellXfs>
  <cellStyles count="9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  <cellStyle name="Normal_A_A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AZ Vir - O-C Diagr.</a:t>
            </a:r>
          </a:p>
        </c:rich>
      </c:tx>
      <c:layout>
        <c:manualLayout>
          <c:xMode val="edge"/>
          <c:yMode val="edge"/>
          <c:x val="0.363309730168621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27352029135311"/>
          <c:y val="0.23270511714179548"/>
          <c:w val="0.78057622507326418"/>
          <c:h val="0.5691841378738510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Active!$F$21:$F$404</c:f>
              <c:numCache>
                <c:formatCode>General</c:formatCode>
                <c:ptCount val="384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</c:numCache>
            </c:numRef>
          </c:xVal>
          <c:yVal>
            <c:numRef>
              <c:f>Active!$H$21:$H$404</c:f>
              <c:numCache>
                <c:formatCode>General</c:formatCode>
                <c:ptCount val="384"/>
                <c:pt idx="0">
                  <c:v>2.7214109999476932E-2</c:v>
                </c:pt>
                <c:pt idx="1">
                  <c:v>3.4058085002470762E-2</c:v>
                </c:pt>
                <c:pt idx="2">
                  <c:v>-2.3835399988456629E-3</c:v>
                </c:pt>
                <c:pt idx="3">
                  <c:v>-1.4527635001286399E-2</c:v>
                </c:pt>
                <c:pt idx="4">
                  <c:v>6.9334219995653257E-2</c:v>
                </c:pt>
                <c:pt idx="5">
                  <c:v>3.8501664996147156E-2</c:v>
                </c:pt>
                <c:pt idx="6">
                  <c:v>2.5836554996203631E-2</c:v>
                </c:pt>
                <c:pt idx="7">
                  <c:v>2.0003999998152722E-2</c:v>
                </c:pt>
                <c:pt idx="8">
                  <c:v>2.0341574992926326E-2</c:v>
                </c:pt>
                <c:pt idx="9">
                  <c:v>2.6044045000162441E-2</c:v>
                </c:pt>
                <c:pt idx="10">
                  <c:v>1.2276870002096985E-2</c:v>
                </c:pt>
                <c:pt idx="11">
                  <c:v>1.1979340000834782E-2</c:v>
                </c:pt>
                <c:pt idx="12">
                  <c:v>2.5672470001154579E-2</c:v>
                </c:pt>
                <c:pt idx="13">
                  <c:v>2.9068069998174906E-2</c:v>
                </c:pt>
                <c:pt idx="14">
                  <c:v>1.4617105000070296E-2</c:v>
                </c:pt>
                <c:pt idx="15">
                  <c:v>1.1808629998995457E-2</c:v>
                </c:pt>
                <c:pt idx="16">
                  <c:v>1.4748595000128262E-2</c:v>
                </c:pt>
                <c:pt idx="17">
                  <c:v>1.099075999809429E-2</c:v>
                </c:pt>
                <c:pt idx="141">
                  <c:v>0</c:v>
                </c:pt>
                <c:pt idx="271">
                  <c:v>-1.6591625004366506E-2</c:v>
                </c:pt>
                <c:pt idx="273">
                  <c:v>-1.7154400004073977E-2</c:v>
                </c:pt>
                <c:pt idx="274">
                  <c:v>-1.7486955002823379E-2</c:v>
                </c:pt>
                <c:pt idx="275">
                  <c:v>-1.774973000283353E-2</c:v>
                </c:pt>
                <c:pt idx="276">
                  <c:v>-1.6182284998649266E-2</c:v>
                </c:pt>
                <c:pt idx="277">
                  <c:v>-1.7945059997146018E-2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66-4D7F-BA4C-9BE095D523A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Active!$F$21:$F$404</c:f>
              <c:numCache>
                <c:formatCode>General</c:formatCode>
                <c:ptCount val="384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</c:numCache>
            </c:numRef>
          </c:xVal>
          <c:yVal>
            <c:numRef>
              <c:f>Active!$I$21:$I$404</c:f>
              <c:numCache>
                <c:formatCode>General</c:formatCode>
                <c:ptCount val="384"/>
                <c:pt idx="18">
                  <c:v>-2.08399500043015E-2</c:v>
                </c:pt>
                <c:pt idx="19">
                  <c:v>-1.5993385000911076E-2</c:v>
                </c:pt>
                <c:pt idx="20">
                  <c:v>-1.0053419995529111E-2</c:v>
                </c:pt>
                <c:pt idx="21">
                  <c:v>-2.8113455002312548E-2</c:v>
                </c:pt>
                <c:pt idx="22">
                  <c:v>-1.1252824995608535E-2</c:v>
                </c:pt>
                <c:pt idx="23">
                  <c:v>-8.9172599982703105E-3</c:v>
                </c:pt>
                <c:pt idx="24">
                  <c:v>8.6459999874932691E-4</c:v>
                </c:pt>
                <c:pt idx="25">
                  <c:v>-2.3404234998452011E-2</c:v>
                </c:pt>
                <c:pt idx="26">
                  <c:v>6.7872899962821975E-3</c:v>
                </c:pt>
                <c:pt idx="27">
                  <c:v>-2.3481545002141502E-2</c:v>
                </c:pt>
                <c:pt idx="28">
                  <c:v>-1.5630310001142789E-2</c:v>
                </c:pt>
                <c:pt idx="29">
                  <c:v>-2.1690344998205546E-2</c:v>
                </c:pt>
                <c:pt idx="30">
                  <c:v>4.1608899991842918E-3</c:v>
                </c:pt>
                <c:pt idx="31">
                  <c:v>-3.7790200003655627E-3</c:v>
                </c:pt>
                <c:pt idx="32">
                  <c:v>1.6225649997068103E-2</c:v>
                </c:pt>
                <c:pt idx="33">
                  <c:v>-2.39277850050712E-2</c:v>
                </c:pt>
                <c:pt idx="34">
                  <c:v>1.2714650001726113E-2</c:v>
                </c:pt>
                <c:pt idx="35">
                  <c:v>-1.9340714999998454E-2</c:v>
                </c:pt>
                <c:pt idx="36">
                  <c:v>-1.6498820004926529E-2</c:v>
                </c:pt>
                <c:pt idx="37">
                  <c:v>-5.7076199955190532E-3</c:v>
                </c:pt>
                <c:pt idx="38">
                  <c:v>-1.3125220000802074E-2</c:v>
                </c:pt>
                <c:pt idx="39">
                  <c:v>-2.9670599978999235E-3</c:v>
                </c:pt>
                <c:pt idx="40">
                  <c:v>-2.4226949972216971E-3</c:v>
                </c:pt>
                <c:pt idx="41">
                  <c:v>-2.6482729997951537E-2</c:v>
                </c:pt>
                <c:pt idx="42">
                  <c:v>-3.636165005445946E-3</c:v>
                </c:pt>
                <c:pt idx="43">
                  <c:v>-8.844965006574057E-3</c:v>
                </c:pt>
                <c:pt idx="44">
                  <c:v>-1.0537650014157407E-3</c:v>
                </c:pt>
                <c:pt idx="45">
                  <c:v>-8.202529999834951E-3</c:v>
                </c:pt>
                <c:pt idx="46">
                  <c:v>1.1644299956969917E-3</c:v>
                </c:pt>
                <c:pt idx="47">
                  <c:v>-6.4112750042113476E-3</c:v>
                </c:pt>
                <c:pt idx="48">
                  <c:v>-2.2406604999559931E-2</c:v>
                </c:pt>
                <c:pt idx="49">
                  <c:v>-1.2845099990954623E-3</c:v>
                </c:pt>
                <c:pt idx="50">
                  <c:v>-1.7968244996154681E-2</c:v>
                </c:pt>
                <c:pt idx="51">
                  <c:v>-1.0428549998323433E-2</c:v>
                </c:pt>
                <c:pt idx="52">
                  <c:v>2.6048150029964745E-3</c:v>
                </c:pt>
                <c:pt idx="53">
                  <c:v>1.1187214993697125E-2</c:v>
                </c:pt>
                <c:pt idx="54">
                  <c:v>-1.5612249990226701E-3</c:v>
                </c:pt>
                <c:pt idx="55">
                  <c:v>-1.5527860006841365E-2</c:v>
                </c:pt>
                <c:pt idx="56">
                  <c:v>-4.9788250034907833E-3</c:v>
                </c:pt>
                <c:pt idx="57">
                  <c:v>-1.5741329996671993E-2</c:v>
                </c:pt>
                <c:pt idx="58">
                  <c:v>1.8077050044666976E-3</c:v>
                </c:pt>
                <c:pt idx="59">
                  <c:v>9.5043199980864301E-3</c:v>
                </c:pt>
                <c:pt idx="60">
                  <c:v>5.3354997362475842E-5</c:v>
                </c:pt>
                <c:pt idx="61">
                  <c:v>-4.1047499980777502E-3</c:v>
                </c:pt>
                <c:pt idx="62">
                  <c:v>2.5930499978130683E-3</c:v>
                </c:pt>
                <c:pt idx="63">
                  <c:v>-6.7106000642525032E-4</c:v>
                </c:pt>
                <c:pt idx="64">
                  <c:v>1.8166164998547174E-2</c:v>
                </c:pt>
                <c:pt idx="65">
                  <c:v>-1.9678994998685084E-2</c:v>
                </c:pt>
                <c:pt idx="66">
                  <c:v>-8.9998750045197085E-3</c:v>
                </c:pt>
                <c:pt idx="67">
                  <c:v>2.4695999309187755E-4</c:v>
                </c:pt>
                <c:pt idx="68">
                  <c:v>-4.7729690006235614E-2</c:v>
                </c:pt>
                <c:pt idx="69">
                  <c:v>1.0038159998657648E-2</c:v>
                </c:pt>
                <c:pt idx="70">
                  <c:v>1.0428300010971725E-3</c:v>
                </c:pt>
                <c:pt idx="71">
                  <c:v>-4.1280500590801239E-4</c:v>
                </c:pt>
                <c:pt idx="72">
                  <c:v>5.6852650013752282E-3</c:v>
                </c:pt>
                <c:pt idx="73">
                  <c:v>-4.2310065000492614E-2</c:v>
                </c:pt>
                <c:pt idx="74">
                  <c:v>2.2343000018736348E-3</c:v>
                </c:pt>
                <c:pt idx="75">
                  <c:v>-1.2166650049039163E-3</c:v>
                </c:pt>
                <c:pt idx="76">
                  <c:v>1.318415001151152E-3</c:v>
                </c:pt>
                <c:pt idx="77">
                  <c:v>-6.3387375004822388E-2</c:v>
                </c:pt>
                <c:pt idx="78">
                  <c:v>-6.2689575002877973E-2</c:v>
                </c:pt>
                <c:pt idx="79">
                  <c:v>-5.8809590002056211E-2</c:v>
                </c:pt>
                <c:pt idx="80">
                  <c:v>-8.0102449996047653E-2</c:v>
                </c:pt>
                <c:pt idx="81">
                  <c:v>7.6367869995010551E-2</c:v>
                </c:pt>
                <c:pt idx="82">
                  <c:v>-2.7771555003710091E-2</c:v>
                </c:pt>
                <c:pt idx="84">
                  <c:v>-4.5566800035885535E-3</c:v>
                </c:pt>
                <c:pt idx="85">
                  <c:v>-3.5566799997468479E-3</c:v>
                </c:pt>
                <c:pt idx="86">
                  <c:v>-2.644734995556064E-3</c:v>
                </c:pt>
                <c:pt idx="87">
                  <c:v>6.3552650026394986E-3</c:v>
                </c:pt>
                <c:pt idx="88">
                  <c:v>-4.7728999925311655E-4</c:v>
                </c:pt>
                <c:pt idx="89">
                  <c:v>-1.9375949996174313E-3</c:v>
                </c:pt>
                <c:pt idx="90">
                  <c:v>-5.1003699991269968E-3</c:v>
                </c:pt>
                <c:pt idx="91">
                  <c:v>-9.329249951406382E-4</c:v>
                </c:pt>
                <c:pt idx="92">
                  <c:v>9.0429999545449391E-4</c:v>
                </c:pt>
                <c:pt idx="93">
                  <c:v>1.9042999992961995E-3</c:v>
                </c:pt>
                <c:pt idx="94">
                  <c:v>-3.5253804999229033E-2</c:v>
                </c:pt>
                <c:pt idx="96">
                  <c:v>2.2998999920673668E-3</c:v>
                </c:pt>
                <c:pt idx="97">
                  <c:v>9.1558049971354194E-3</c:v>
                </c:pt>
                <c:pt idx="98">
                  <c:v>-1.3299830003234092E-2</c:v>
                </c:pt>
                <c:pt idx="99">
                  <c:v>-1.2602030001289677E-2</c:v>
                </c:pt>
                <c:pt idx="100">
                  <c:v>6.2445349976769648E-3</c:v>
                </c:pt>
                <c:pt idx="101">
                  <c:v>1.8823549980879761E-3</c:v>
                </c:pt>
                <c:pt idx="102">
                  <c:v>-2.2757499973522499E-3</c:v>
                </c:pt>
                <c:pt idx="104">
                  <c:v>3.9757549966452643E-3</c:v>
                </c:pt>
                <c:pt idx="107">
                  <c:v>-1.6286450045299716E-3</c:v>
                </c:pt>
                <c:pt idx="108">
                  <c:v>-1.5623974999471102E-2</c:v>
                </c:pt>
                <c:pt idx="110">
                  <c:v>1.2272599997231737E-3</c:v>
                </c:pt>
                <c:pt idx="111">
                  <c:v>2.0644850010285154E-3</c:v>
                </c:pt>
                <c:pt idx="114">
                  <c:v>-5.233045005297754E-3</c:v>
                </c:pt>
                <c:pt idx="115">
                  <c:v>8.7669549975544214E-3</c:v>
                </c:pt>
                <c:pt idx="116">
                  <c:v>-4.3864799954462796E-3</c:v>
                </c:pt>
                <c:pt idx="117">
                  <c:v>2.3113200004445389E-3</c:v>
                </c:pt>
                <c:pt idx="118">
                  <c:v>1.8650249985512346E-3</c:v>
                </c:pt>
                <c:pt idx="119">
                  <c:v>2.7115900011267513E-3</c:v>
                </c:pt>
                <c:pt idx="120">
                  <c:v>1.5628249966539443E-3</c:v>
                </c:pt>
                <c:pt idx="121">
                  <c:v>-1.5739374997792765E-2</c:v>
                </c:pt>
                <c:pt idx="122">
                  <c:v>4.1118599983747117E-3</c:v>
                </c:pt>
                <c:pt idx="123">
                  <c:v>5.1118600022164173E-3</c:v>
                </c:pt>
                <c:pt idx="124">
                  <c:v>2.9584249932668172E-3</c:v>
                </c:pt>
                <c:pt idx="125">
                  <c:v>7.2980400000233203E-3</c:v>
                </c:pt>
                <c:pt idx="126">
                  <c:v>-1.6547850005736109E-2</c:v>
                </c:pt>
                <c:pt idx="127">
                  <c:v>3.0292049996205606E-3</c:v>
                </c:pt>
                <c:pt idx="128">
                  <c:v>-2.7613199999905191E-3</c:v>
                </c:pt>
                <c:pt idx="129">
                  <c:v>1.5262029999576043E-2</c:v>
                </c:pt>
                <c:pt idx="130">
                  <c:v>-4.3376999965403229E-3</c:v>
                </c:pt>
                <c:pt idx="131">
                  <c:v>-8.3976800015079789E-3</c:v>
                </c:pt>
                <c:pt idx="132">
                  <c:v>-2.0067500008735806E-3</c:v>
                </c:pt>
                <c:pt idx="133">
                  <c:v>4.0126050007529557E-3</c:v>
                </c:pt>
                <c:pt idx="134">
                  <c:v>-1.5964650010573678E-3</c:v>
                </c:pt>
                <c:pt idx="136">
                  <c:v>3.2547699956921861E-3</c:v>
                </c:pt>
                <c:pt idx="137">
                  <c:v>-4.8939949992927723E-3</c:v>
                </c:pt>
                <c:pt idx="139">
                  <c:v>8.9805899988277815E-3</c:v>
                </c:pt>
                <c:pt idx="142">
                  <c:v>-2.9859900023438968E-3</c:v>
                </c:pt>
                <c:pt idx="143">
                  <c:v>1.2530355001217686E-2</c:v>
                </c:pt>
                <c:pt idx="144">
                  <c:v>7.7118100016377866E-3</c:v>
                </c:pt>
                <c:pt idx="145">
                  <c:v>9.8705900018103421E-3</c:v>
                </c:pt>
                <c:pt idx="146">
                  <c:v>4.623849963536486E-4</c:v>
                </c:pt>
                <c:pt idx="147">
                  <c:v>4.4904050009790808E-3</c:v>
                </c:pt>
                <c:pt idx="148">
                  <c:v>6.2215700017986819E-3</c:v>
                </c:pt>
                <c:pt idx="149">
                  <c:v>2.8960199997527525E-3</c:v>
                </c:pt>
                <c:pt idx="150">
                  <c:v>8.9193700041505508E-3</c:v>
                </c:pt>
                <c:pt idx="151">
                  <c:v>-1.3317395001649857E-2</c:v>
                </c:pt>
                <c:pt idx="152">
                  <c:v>1.0190285000135191E-2</c:v>
                </c:pt>
                <c:pt idx="153">
                  <c:v>-1.0598699955153279E-3</c:v>
                </c:pt>
                <c:pt idx="154">
                  <c:v>3.424515001825057E-3</c:v>
                </c:pt>
                <c:pt idx="155">
                  <c:v>1.7367299951729365E-3</c:v>
                </c:pt>
                <c:pt idx="156">
                  <c:v>1.4119099942035973E-3</c:v>
                </c:pt>
                <c:pt idx="157">
                  <c:v>7.193769997684285E-3</c:v>
                </c:pt>
                <c:pt idx="158">
                  <c:v>1.752820004185196E-3</c:v>
                </c:pt>
                <c:pt idx="159">
                  <c:v>-4.3025449995184317E-3</c:v>
                </c:pt>
                <c:pt idx="160">
                  <c:v>4.3306049992679618E-3</c:v>
                </c:pt>
                <c:pt idx="161">
                  <c:v>5.0517549971118569E-3</c:v>
                </c:pt>
                <c:pt idx="165">
                  <c:v>-1.2203450023662299E-3</c:v>
                </c:pt>
                <c:pt idx="166">
                  <c:v>7.8683849933440797E-3</c:v>
                </c:pt>
                <c:pt idx="167">
                  <c:v>-4.6659650033689104E-3</c:v>
                </c:pt>
                <c:pt idx="168">
                  <c:v>6.1199449992273003E-3</c:v>
                </c:pt>
                <c:pt idx="169">
                  <c:v>-9.0281450029578991E-3</c:v>
                </c:pt>
                <c:pt idx="170">
                  <c:v>2.3067450019880198E-3</c:v>
                </c:pt>
                <c:pt idx="171">
                  <c:v>1.0425799991935492E-3</c:v>
                </c:pt>
                <c:pt idx="172">
                  <c:v>-1.0287639997841325E-2</c:v>
                </c:pt>
                <c:pt idx="173">
                  <c:v>-4.4410750051611103E-3</c:v>
                </c:pt>
                <c:pt idx="174">
                  <c:v>5.1627049979288131E-3</c:v>
                </c:pt>
                <c:pt idx="175">
                  <c:v>-1.2595650041475892E-3</c:v>
                </c:pt>
                <c:pt idx="176">
                  <c:v>3.8898749990039505E-3</c:v>
                </c:pt>
                <c:pt idx="177">
                  <c:v>-3.0821050022495911E-3</c:v>
                </c:pt>
                <c:pt idx="178">
                  <c:v>-2.3749649990350008E-3</c:v>
                </c:pt>
                <c:pt idx="179">
                  <c:v>7.0253049998427741E-3</c:v>
                </c:pt>
                <c:pt idx="180">
                  <c:v>-2.5884350034175441E-3</c:v>
                </c:pt>
                <c:pt idx="181">
                  <c:v>-6.7278050046297722E-3</c:v>
                </c:pt>
                <c:pt idx="182">
                  <c:v>-1.1034000002837274E-2</c:v>
                </c:pt>
                <c:pt idx="183">
                  <c:v>1.2817235001421068E-2</c:v>
                </c:pt>
                <c:pt idx="184">
                  <c:v>1.0367249997216277E-3</c:v>
                </c:pt>
                <c:pt idx="185">
                  <c:v>-2.3154400041676126E-3</c:v>
                </c:pt>
                <c:pt idx="186">
                  <c:v>6.6812949953600764E-3</c:v>
                </c:pt>
                <c:pt idx="187">
                  <c:v>-9.2439849977381527E-3</c:v>
                </c:pt>
                <c:pt idx="188">
                  <c:v>3.9281299978028983E-3</c:v>
                </c:pt>
                <c:pt idx="189">
                  <c:v>-4.5415150016197003E-3</c:v>
                </c:pt>
                <c:pt idx="190">
                  <c:v>-4.6996199962450191E-3</c:v>
                </c:pt>
                <c:pt idx="191">
                  <c:v>-1.6902800052776001E-3</c:v>
                </c:pt>
                <c:pt idx="192">
                  <c:v>-8.2619349996093661E-3</c:v>
                </c:pt>
                <c:pt idx="193">
                  <c:v>-6.9957450032234192E-3</c:v>
                </c:pt>
                <c:pt idx="194">
                  <c:v>-3.2596499659121037E-4</c:v>
                </c:pt>
                <c:pt idx="195">
                  <c:v>2.6787050010170788E-3</c:v>
                </c:pt>
                <c:pt idx="196">
                  <c:v>-4.3719899986172095E-3</c:v>
                </c:pt>
                <c:pt idx="197">
                  <c:v>-9.2785899978480302E-3</c:v>
                </c:pt>
                <c:pt idx="198">
                  <c:v>-8.5113599998294376E-3</c:v>
                </c:pt>
                <c:pt idx="199">
                  <c:v>-7.5480450032046065E-3</c:v>
                </c:pt>
                <c:pt idx="200">
                  <c:v>2.3848500131862238E-4</c:v>
                </c:pt>
                <c:pt idx="201">
                  <c:v>-4.3612450026557781E-3</c:v>
                </c:pt>
                <c:pt idx="202">
                  <c:v>-9.1564399990602396E-3</c:v>
                </c:pt>
                <c:pt idx="203">
                  <c:v>-4.7664500743849203E-4</c:v>
                </c:pt>
                <c:pt idx="204">
                  <c:v>-2.1137350049684756E-3</c:v>
                </c:pt>
                <c:pt idx="205">
                  <c:v>-1.3713464999455027E-2</c:v>
                </c:pt>
                <c:pt idx="206">
                  <c:v>-1.3629350003611762E-2</c:v>
                </c:pt>
                <c:pt idx="207">
                  <c:v>-1.0233749999315478E-2</c:v>
                </c:pt>
                <c:pt idx="208">
                  <c:v>-8.5359500008053146E-3</c:v>
                </c:pt>
                <c:pt idx="209">
                  <c:v>-1.6069625002273824E-2</c:v>
                </c:pt>
                <c:pt idx="210">
                  <c:v>-9.3664250016445294E-3</c:v>
                </c:pt>
                <c:pt idx="211">
                  <c:v>-1.5329065005062148E-2</c:v>
                </c:pt>
                <c:pt idx="212">
                  <c:v>-6.9708250011899509E-3</c:v>
                </c:pt>
                <c:pt idx="213">
                  <c:v>-1.0234934998152312E-2</c:v>
                </c:pt>
                <c:pt idx="214">
                  <c:v>-4.6905700000934303E-3</c:v>
                </c:pt>
                <c:pt idx="216">
                  <c:v>-6.8946999963372946E-3</c:v>
                </c:pt>
                <c:pt idx="217">
                  <c:v>-1.3312975002918392E-2</c:v>
                </c:pt>
                <c:pt idx="218">
                  <c:v>-2.3917375001474284E-2</c:v>
                </c:pt>
                <c:pt idx="219">
                  <c:v>-1.4130845003819559E-2</c:v>
                </c:pt>
                <c:pt idx="220">
                  <c:v>-8.6744799991720356E-3</c:v>
                </c:pt>
                <c:pt idx="221">
                  <c:v>-1.0581080001429655E-2</c:v>
                </c:pt>
                <c:pt idx="222">
                  <c:v>-1.9905954999558162E-2</c:v>
                </c:pt>
                <c:pt idx="223">
                  <c:v>-1.9841195004119072E-2</c:v>
                </c:pt>
                <c:pt idx="224">
                  <c:v>-6.3521949996356852E-3</c:v>
                </c:pt>
                <c:pt idx="225">
                  <c:v>-9.7517899994272739E-3</c:v>
                </c:pt>
                <c:pt idx="228">
                  <c:v>-1.1467595002613962E-2</c:v>
                </c:pt>
                <c:pt idx="229">
                  <c:v>-1.2774465001712088E-2</c:v>
                </c:pt>
                <c:pt idx="230">
                  <c:v>-1.4383535002707504E-2</c:v>
                </c:pt>
                <c:pt idx="231">
                  <c:v>-1.3583535001089331E-2</c:v>
                </c:pt>
                <c:pt idx="232">
                  <c:v>-1.2857850000727922E-2</c:v>
                </c:pt>
                <c:pt idx="233">
                  <c:v>-1.6497490003530402E-2</c:v>
                </c:pt>
                <c:pt idx="234">
                  <c:v>-7.3547849970054813E-3</c:v>
                </c:pt>
                <c:pt idx="236">
                  <c:v>-4.2473749999771826E-3</c:v>
                </c:pt>
                <c:pt idx="237">
                  <c:v>-1.1558915000932757E-2</c:v>
                </c:pt>
                <c:pt idx="238">
                  <c:v>-6.4515049962210469E-3</c:v>
                </c:pt>
                <c:pt idx="239">
                  <c:v>-7.571520000055898E-3</c:v>
                </c:pt>
                <c:pt idx="241">
                  <c:v>-1.3338695003767498E-2</c:v>
                </c:pt>
                <c:pt idx="244">
                  <c:v>-2.0095125000807457E-2</c:v>
                </c:pt>
                <c:pt idx="245">
                  <c:v>-1.3866969995433465E-2</c:v>
                </c:pt>
                <c:pt idx="247">
                  <c:v>4.2217599984724075E-3</c:v>
                </c:pt>
                <c:pt idx="252">
                  <c:v>-2.0977700005460065E-2</c:v>
                </c:pt>
                <c:pt idx="253">
                  <c:v>-1.8977700005052611E-2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66-4D7F-BA4C-9BE095D523A9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Active!$F$21:$F$404</c:f>
              <c:numCache>
                <c:formatCode>General</c:formatCode>
                <c:ptCount val="384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</c:numCache>
            </c:numRef>
          </c:xVal>
          <c:yVal>
            <c:numRef>
              <c:f>Active!$J$21:$J$404</c:f>
              <c:numCache>
                <c:formatCode>General</c:formatCode>
                <c:ptCount val="384"/>
                <c:pt idx="83">
                  <c:v>-1.3952280001831241E-2</c:v>
                </c:pt>
                <c:pt idx="95">
                  <c:v>-1.6225784995185677E-2</c:v>
                </c:pt>
                <c:pt idx="103">
                  <c:v>2.9757550000795163E-3</c:v>
                </c:pt>
                <c:pt idx="105">
                  <c:v>6.1432000002241693E-3</c:v>
                </c:pt>
                <c:pt idx="106">
                  <c:v>-1.1019575002137572E-2</c:v>
                </c:pt>
                <c:pt idx="109">
                  <c:v>5.1760249989456497E-3</c:v>
                </c:pt>
                <c:pt idx="112">
                  <c:v>3.0691549982293509E-3</c:v>
                </c:pt>
                <c:pt idx="113">
                  <c:v>2.8738249966409057E-3</c:v>
                </c:pt>
                <c:pt idx="135">
                  <c:v>2.408205000392627E-3</c:v>
                </c:pt>
                <c:pt idx="140">
                  <c:v>-4.0000000008149073E-3</c:v>
                </c:pt>
                <c:pt idx="162">
                  <c:v>1.1460200039437041E-3</c:v>
                </c:pt>
                <c:pt idx="163">
                  <c:v>5.2375000086612999E-4</c:v>
                </c:pt>
                <c:pt idx="215">
                  <c:v>-1.3694699999177828E-2</c:v>
                </c:pt>
                <c:pt idx="226">
                  <c:v>-1.3107154998579063E-2</c:v>
                </c:pt>
                <c:pt idx="227">
                  <c:v>-1.3107154998579063E-2</c:v>
                </c:pt>
                <c:pt idx="235">
                  <c:v>-1.2170725000032689E-2</c:v>
                </c:pt>
                <c:pt idx="240">
                  <c:v>-1.539706999756163E-2</c:v>
                </c:pt>
                <c:pt idx="250">
                  <c:v>-1.6945415001828223E-2</c:v>
                </c:pt>
                <c:pt idx="259">
                  <c:v>-2.2376160006388091E-2</c:v>
                </c:pt>
                <c:pt idx="288">
                  <c:v>-1.9700354998349212E-2</c:v>
                </c:pt>
                <c:pt idx="291">
                  <c:v>-2.0018225004605483E-2</c:v>
                </c:pt>
                <c:pt idx="292">
                  <c:v>-1.7631695001909975E-2</c:v>
                </c:pt>
                <c:pt idx="305">
                  <c:v>-1.8904454998846631E-2</c:v>
                </c:pt>
                <c:pt idx="312">
                  <c:v>-1.9137129995215219E-2</c:v>
                </c:pt>
                <c:pt idx="322">
                  <c:v>-1.9510040001478046E-2</c:v>
                </c:pt>
                <c:pt idx="323">
                  <c:v>-1.926347499829717E-2</c:v>
                </c:pt>
                <c:pt idx="330">
                  <c:v>-2.2562459998880513E-2</c:v>
                </c:pt>
                <c:pt idx="331">
                  <c:v>-2.2195015000761487E-2</c:v>
                </c:pt>
                <c:pt idx="340">
                  <c:v>-2.3709280001639854E-2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66-4D7F-BA4C-9BE095D523A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Active!$F$21:$F$404</c:f>
              <c:numCache>
                <c:formatCode>General</c:formatCode>
                <c:ptCount val="384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</c:numCache>
            </c:numRef>
          </c:xVal>
          <c:yVal>
            <c:numRef>
              <c:f>Active!$K$21:$K$404</c:f>
              <c:numCache>
                <c:formatCode>General</c:formatCode>
                <c:ptCount val="384"/>
                <c:pt idx="138">
                  <c:v>3.1060049950610846E-3</c:v>
                </c:pt>
                <c:pt idx="242">
                  <c:v>-1.5836359998502303E-2</c:v>
                </c:pt>
                <c:pt idx="243">
                  <c:v>-1.8000200005189981E-2</c:v>
                </c:pt>
                <c:pt idx="246">
                  <c:v>1.3919425000494812E-2</c:v>
                </c:pt>
                <c:pt idx="248">
                  <c:v>-1.7975905000639614E-2</c:v>
                </c:pt>
                <c:pt idx="249">
                  <c:v>6.4102199976332486E-3</c:v>
                </c:pt>
                <c:pt idx="251">
                  <c:v>-1.717330000246875E-2</c:v>
                </c:pt>
                <c:pt idx="254">
                  <c:v>-1.697270500153536E-2</c:v>
                </c:pt>
                <c:pt idx="255">
                  <c:v>-1.7069829998945352E-2</c:v>
                </c:pt>
                <c:pt idx="256">
                  <c:v>-1.754400999925565E-2</c:v>
                </c:pt>
                <c:pt idx="257">
                  <c:v>-1.7250880002393387E-2</c:v>
                </c:pt>
                <c:pt idx="258">
                  <c:v>-7.1577499984414317E-3</c:v>
                </c:pt>
                <c:pt idx="260">
                  <c:v>-7.6214999717194587E-4</c:v>
                </c:pt>
                <c:pt idx="261">
                  <c:v>-1.8806244996085297E-2</c:v>
                </c:pt>
                <c:pt idx="262">
                  <c:v>-6.4350002503488213E-5</c:v>
                </c:pt>
                <c:pt idx="263">
                  <c:v>-1.7473635001806542E-2</c:v>
                </c:pt>
                <c:pt idx="264">
                  <c:v>-1.8032995001703966E-2</c:v>
                </c:pt>
                <c:pt idx="265">
                  <c:v>-1.7772015002265107E-2</c:v>
                </c:pt>
                <c:pt idx="266">
                  <c:v>-1.8388224998489022E-2</c:v>
                </c:pt>
                <c:pt idx="267">
                  <c:v>-2.9974215001857374E-2</c:v>
                </c:pt>
                <c:pt idx="268">
                  <c:v>-1.7225260002305731E-2</c:v>
                </c:pt>
                <c:pt idx="269">
                  <c:v>-1.7525125003885478E-2</c:v>
                </c:pt>
                <c:pt idx="270">
                  <c:v>-1.7526784999063239E-2</c:v>
                </c:pt>
                <c:pt idx="272">
                  <c:v>-1.8489289999706671E-2</c:v>
                </c:pt>
                <c:pt idx="278">
                  <c:v>-2.6842724997550249E-2</c:v>
                </c:pt>
                <c:pt idx="279">
                  <c:v>-1.9005500005732756E-2</c:v>
                </c:pt>
                <c:pt idx="280">
                  <c:v>-1.6254265006864443E-2</c:v>
                </c:pt>
                <c:pt idx="281">
                  <c:v>-1.8435450001561549E-2</c:v>
                </c:pt>
                <c:pt idx="282">
                  <c:v>-1.8568004998087417E-2</c:v>
                </c:pt>
                <c:pt idx="283">
                  <c:v>-1.6372404999856371E-2</c:v>
                </c:pt>
                <c:pt idx="284">
                  <c:v>-1.8090220000885893E-2</c:v>
                </c:pt>
                <c:pt idx="285">
                  <c:v>-2.0524840001598932E-2</c:v>
                </c:pt>
                <c:pt idx="286">
                  <c:v>-1.8226904998300597E-2</c:v>
                </c:pt>
                <c:pt idx="287">
                  <c:v>-1.8422234999889042E-2</c:v>
                </c:pt>
                <c:pt idx="289">
                  <c:v>-1.9839510001474991E-2</c:v>
                </c:pt>
                <c:pt idx="290">
                  <c:v>-1.948827500018524E-2</c:v>
                </c:pt>
                <c:pt idx="293">
                  <c:v>-1.8726890004472807E-2</c:v>
                </c:pt>
                <c:pt idx="294">
                  <c:v>-2.1520800000871532E-2</c:v>
                </c:pt>
                <c:pt idx="295">
                  <c:v>-2.1254990002489649E-2</c:v>
                </c:pt>
                <c:pt idx="296">
                  <c:v>-1.9776855006057303E-2</c:v>
                </c:pt>
                <c:pt idx="297">
                  <c:v>-2.270640000642743E-2</c:v>
                </c:pt>
                <c:pt idx="298">
                  <c:v>-1.9914254997274838E-2</c:v>
                </c:pt>
                <c:pt idx="299">
                  <c:v>-2.0434095000382513E-2</c:v>
                </c:pt>
                <c:pt idx="300">
                  <c:v>-2.0249494999006856E-2</c:v>
                </c:pt>
                <c:pt idx="301">
                  <c:v>-1.9562965004297439E-2</c:v>
                </c:pt>
                <c:pt idx="302">
                  <c:v>-1.9800055000814609E-2</c:v>
                </c:pt>
                <c:pt idx="303">
                  <c:v>-1.9909125003323425E-2</c:v>
                </c:pt>
                <c:pt idx="304">
                  <c:v>-1.9774234999204054E-2</c:v>
                </c:pt>
                <c:pt idx="306">
                  <c:v>-1.9862289998854976E-2</c:v>
                </c:pt>
                <c:pt idx="307">
                  <c:v>-2.0178095001028851E-2</c:v>
                </c:pt>
                <c:pt idx="308">
                  <c:v>-2.063373000419233E-2</c:v>
                </c:pt>
                <c:pt idx="309">
                  <c:v>-1.9940275000408292E-2</c:v>
                </c:pt>
                <c:pt idx="310">
                  <c:v>-1.9940275000408292E-2</c:v>
                </c:pt>
                <c:pt idx="311">
                  <c:v>-2.1767619997262955E-2</c:v>
                </c:pt>
                <c:pt idx="313">
                  <c:v>-2.0169549999991432E-2</c:v>
                </c:pt>
                <c:pt idx="314">
                  <c:v>-2.0257875003153458E-2</c:v>
                </c:pt>
                <c:pt idx="315">
                  <c:v>-2.0499849997577257E-2</c:v>
                </c:pt>
                <c:pt idx="316">
                  <c:v>-2.2306314996967558E-2</c:v>
                </c:pt>
                <c:pt idx="317">
                  <c:v>-1.8415384998661466E-2</c:v>
                </c:pt>
                <c:pt idx="318">
                  <c:v>-1.9166484999004751E-2</c:v>
                </c:pt>
                <c:pt idx="319">
                  <c:v>-1.9326655004988424E-2</c:v>
                </c:pt>
                <c:pt idx="320">
                  <c:v>-1.9326655004988424E-2</c:v>
                </c:pt>
                <c:pt idx="321">
                  <c:v>-1.923572499799775E-2</c:v>
                </c:pt>
                <c:pt idx="324">
                  <c:v>-2.1243930001219269E-2</c:v>
                </c:pt>
                <c:pt idx="325">
                  <c:v>-2.1348330003092997E-2</c:v>
                </c:pt>
                <c:pt idx="326">
                  <c:v>-2.2021835000487044E-2</c:v>
                </c:pt>
                <c:pt idx="327">
                  <c:v>-2.2882085002493113E-2</c:v>
                </c:pt>
                <c:pt idx="328">
                  <c:v>-2.204652000364149E-2</c:v>
                </c:pt>
                <c:pt idx="329">
                  <c:v>-2.16116299998248E-2</c:v>
                </c:pt>
                <c:pt idx="332">
                  <c:v>-2.3029060001135804E-2</c:v>
                </c:pt>
                <c:pt idx="333">
                  <c:v>-2.3124389997974504E-2</c:v>
                </c:pt>
                <c:pt idx="334">
                  <c:v>-2.2115489999123383E-2</c:v>
                </c:pt>
                <c:pt idx="335">
                  <c:v>-2.3048044997267425E-2</c:v>
                </c:pt>
                <c:pt idx="336">
                  <c:v>-2.3075929995684419E-2</c:v>
                </c:pt>
                <c:pt idx="337">
                  <c:v>-2.3564255003293511E-2</c:v>
                </c:pt>
                <c:pt idx="338">
                  <c:v>-2.2796810000727419E-2</c:v>
                </c:pt>
                <c:pt idx="339">
                  <c:v>-2.3498009999457281E-2</c:v>
                </c:pt>
                <c:pt idx="340">
                  <c:v>-2.2178229999553878E-2</c:v>
                </c:pt>
                <c:pt idx="341">
                  <c:v>-2.3709280001639854E-2</c:v>
                </c:pt>
                <c:pt idx="342">
                  <c:v>-2.2873984999023378E-2</c:v>
                </c:pt>
                <c:pt idx="343">
                  <c:v>-2.277398500154959E-2</c:v>
                </c:pt>
                <c:pt idx="344">
                  <c:v>-2.2978115004661959E-2</c:v>
                </c:pt>
                <c:pt idx="345">
                  <c:v>-2.321051499893656E-2</c:v>
                </c:pt>
                <c:pt idx="346">
                  <c:v>-2.337451000494184E-2</c:v>
                </c:pt>
                <c:pt idx="347">
                  <c:v>-2.3007065006822813E-2</c:v>
                </c:pt>
                <c:pt idx="348">
                  <c:v>-2.4509129994839896E-2</c:v>
                </c:pt>
                <c:pt idx="349">
                  <c:v>-2.4013260001083836E-2</c:v>
                </c:pt>
                <c:pt idx="350">
                  <c:v>-2.4017064999497961E-2</c:v>
                </c:pt>
                <c:pt idx="351">
                  <c:v>-1.6593040003499482E-2</c:v>
                </c:pt>
                <c:pt idx="352">
                  <c:v>-1.6593039981671609E-2</c:v>
                </c:pt>
                <c:pt idx="353">
                  <c:v>-2.6039334996312391E-2</c:v>
                </c:pt>
                <c:pt idx="354">
                  <c:v>-2.6039334996312391E-2</c:v>
                </c:pt>
                <c:pt idx="355">
                  <c:v>-2.6039334996312391E-2</c:v>
                </c:pt>
                <c:pt idx="356">
                  <c:v>-2.3989975001313724E-2</c:v>
                </c:pt>
                <c:pt idx="357">
                  <c:v>-2.3989975001313724E-2</c:v>
                </c:pt>
                <c:pt idx="358">
                  <c:v>-2.3989975001313724E-2</c:v>
                </c:pt>
                <c:pt idx="359">
                  <c:v>-2.3987504995602649E-2</c:v>
                </c:pt>
                <c:pt idx="360">
                  <c:v>-2.3987504995602649E-2</c:v>
                </c:pt>
                <c:pt idx="361">
                  <c:v>-2.3987504995602649E-2</c:v>
                </c:pt>
                <c:pt idx="362">
                  <c:v>-2.4028995001572184E-2</c:v>
                </c:pt>
                <c:pt idx="363">
                  <c:v>-2.4547405002522282E-2</c:v>
                </c:pt>
                <c:pt idx="364">
                  <c:v>-2.5428589986404404E-2</c:v>
                </c:pt>
                <c:pt idx="365">
                  <c:v>-2.3863210000854451E-2</c:v>
                </c:pt>
                <c:pt idx="366">
                  <c:v>-2.4449145006656181E-2</c:v>
                </c:pt>
                <c:pt idx="367">
                  <c:v>-2.3948875001224224E-2</c:v>
                </c:pt>
                <c:pt idx="368">
                  <c:v>-3.0049859997234307E-2</c:v>
                </c:pt>
                <c:pt idx="369">
                  <c:v>-2.6445190000231378E-2</c:v>
                </c:pt>
                <c:pt idx="370">
                  <c:v>-2.5105225002334919E-2</c:v>
                </c:pt>
                <c:pt idx="371">
                  <c:v>-2.4806885005091317E-2</c:v>
                </c:pt>
                <c:pt idx="372">
                  <c:v>-2.2839924997242633E-2</c:v>
                </c:pt>
                <c:pt idx="373">
                  <c:v>-2.1392415001173504E-2</c:v>
                </c:pt>
                <c:pt idx="374">
                  <c:v>-2.3294614999031182E-2</c:v>
                </c:pt>
                <c:pt idx="375">
                  <c:v>-2.3222230003739242E-2</c:v>
                </c:pt>
                <c:pt idx="376">
                  <c:v>-2.1234985193586908E-2</c:v>
                </c:pt>
                <c:pt idx="377">
                  <c:v>-2.0726035007101018E-2</c:v>
                </c:pt>
                <c:pt idx="378">
                  <c:v>-2.1037305006757379E-2</c:v>
                </c:pt>
                <c:pt idx="379">
                  <c:v>-2.3604210000485182E-2</c:v>
                </c:pt>
                <c:pt idx="380">
                  <c:v>-2.1526830001675989E-2</c:v>
                </c:pt>
                <c:pt idx="381">
                  <c:v>-2.0414614999026526E-2</c:v>
                </c:pt>
                <c:pt idx="382">
                  <c:v>-2.0960505004040897E-2</c:v>
                </c:pt>
                <c:pt idx="383">
                  <c:v>-1.9829690005281009E-2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66-4D7F-BA4C-9BE095D523A9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Active!$F$21:$F$404</c:f>
              <c:numCache>
                <c:formatCode>General</c:formatCode>
                <c:ptCount val="384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</c:numCache>
            </c:numRef>
          </c:xVal>
          <c:yVal>
            <c:numRef>
              <c:f>Active!$L$21:$L$404</c:f>
              <c:numCache>
                <c:formatCode>General</c:formatCode>
                <c:ptCount val="3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66-4D7F-BA4C-9BE095D523A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Active!$F$21:$F$404</c:f>
              <c:numCache>
                <c:formatCode>General</c:formatCode>
                <c:ptCount val="384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</c:numCache>
            </c:numRef>
          </c:xVal>
          <c:yVal>
            <c:numRef>
              <c:f>Active!$M$21:$M$404</c:f>
              <c:numCache>
                <c:formatCode>General</c:formatCode>
                <c:ptCount val="3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66-4D7F-BA4C-9BE095D523A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Active!$F$21:$F$404</c:f>
              <c:numCache>
                <c:formatCode>General</c:formatCode>
                <c:ptCount val="384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</c:numCache>
            </c:numRef>
          </c:xVal>
          <c:yVal>
            <c:numRef>
              <c:f>Active!$N$21:$N$404</c:f>
              <c:numCache>
                <c:formatCode>General</c:formatCode>
                <c:ptCount val="3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66-4D7F-BA4C-9BE095D523A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Active!$F$21:$F$404</c:f>
              <c:numCache>
                <c:formatCode>General</c:formatCode>
                <c:ptCount val="384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</c:numCache>
            </c:numRef>
          </c:xVal>
          <c:yVal>
            <c:numRef>
              <c:f>Active!$O$21:$O$404</c:f>
              <c:numCache>
                <c:formatCode>General</c:formatCode>
                <c:ptCount val="384"/>
                <c:pt idx="0">
                  <c:v>3.5744522563222754E-2</c:v>
                </c:pt>
                <c:pt idx="1">
                  <c:v>3.497514115852661E-2</c:v>
                </c:pt>
                <c:pt idx="2">
                  <c:v>3.4948364543513979E-2</c:v>
                </c:pt>
                <c:pt idx="3">
                  <c:v>3.4938010919042431E-2</c:v>
                </c:pt>
                <c:pt idx="4">
                  <c:v>2.8961827469757617E-2</c:v>
                </c:pt>
                <c:pt idx="5">
                  <c:v>2.8961470448224121E-2</c:v>
                </c:pt>
                <c:pt idx="6">
                  <c:v>2.8960756405157113E-2</c:v>
                </c:pt>
                <c:pt idx="7">
                  <c:v>2.896039938362361E-2</c:v>
                </c:pt>
                <c:pt idx="8">
                  <c:v>2.2307303106819588E-2</c:v>
                </c:pt>
                <c:pt idx="9">
                  <c:v>2.2290880116278514E-2</c:v>
                </c:pt>
                <c:pt idx="10">
                  <c:v>2.2260533285930868E-2</c:v>
                </c:pt>
                <c:pt idx="11">
                  <c:v>2.2244110295389793E-2</c:v>
                </c:pt>
                <c:pt idx="12">
                  <c:v>2.2231971563250734E-2</c:v>
                </c:pt>
                <c:pt idx="13">
                  <c:v>2.22034098405706E-2</c:v>
                </c:pt>
                <c:pt idx="14">
                  <c:v>2.2180917483959992E-2</c:v>
                </c:pt>
                <c:pt idx="15">
                  <c:v>2.1557914907999541E-2</c:v>
                </c:pt>
                <c:pt idx="16">
                  <c:v>2.1509002957909806E-2</c:v>
                </c:pt>
                <c:pt idx="17">
                  <c:v>2.1474371869160146E-2</c:v>
                </c:pt>
                <c:pt idx="18">
                  <c:v>1.6503918079749595E-2</c:v>
                </c:pt>
                <c:pt idx="19">
                  <c:v>1.6497848713680065E-2</c:v>
                </c:pt>
                <c:pt idx="20">
                  <c:v>1.6448936763590334E-2</c:v>
                </c:pt>
                <c:pt idx="21">
                  <c:v>1.6400024813500599E-2</c:v>
                </c:pt>
                <c:pt idx="22">
                  <c:v>1.5852353781109007E-2</c:v>
                </c:pt>
                <c:pt idx="23">
                  <c:v>1.5774880108339141E-2</c:v>
                </c:pt>
                <c:pt idx="24">
                  <c:v>1.5722040921380888E-2</c:v>
                </c:pt>
                <c:pt idx="25">
                  <c:v>1.5616005525930886E-2</c:v>
                </c:pt>
                <c:pt idx="26">
                  <c:v>1.4993002949970434E-2</c:v>
                </c:pt>
                <c:pt idx="27">
                  <c:v>1.4886967554520432E-2</c:v>
                </c:pt>
                <c:pt idx="28">
                  <c:v>1.4878756059249893E-2</c:v>
                </c:pt>
                <c:pt idx="29">
                  <c:v>1.4829844109160162E-2</c:v>
                </c:pt>
                <c:pt idx="30">
                  <c:v>1.4821632613889623E-2</c:v>
                </c:pt>
                <c:pt idx="31">
                  <c:v>1.4335369285260319E-2</c:v>
                </c:pt>
                <c:pt idx="32">
                  <c:v>1.4333227156059308E-2</c:v>
                </c:pt>
                <c:pt idx="33">
                  <c:v>1.432715778998978E-2</c:v>
                </c:pt>
                <c:pt idx="34">
                  <c:v>1.4261822849358971E-2</c:v>
                </c:pt>
                <c:pt idx="35">
                  <c:v>1.4210768770068228E-2</c:v>
                </c:pt>
                <c:pt idx="36">
                  <c:v>1.420684153319971E-2</c:v>
                </c:pt>
                <c:pt idx="37">
                  <c:v>1.4149718087839439E-2</c:v>
                </c:pt>
                <c:pt idx="38">
                  <c:v>1.4035471197118898E-2</c:v>
                </c:pt>
                <c:pt idx="39">
                  <c:v>1.3504223155268381E-2</c:v>
                </c:pt>
                <c:pt idx="40">
                  <c:v>1.3483872927858784E-2</c:v>
                </c:pt>
                <c:pt idx="41">
                  <c:v>1.3434960977769052E-2</c:v>
                </c:pt>
                <c:pt idx="42">
                  <c:v>1.3428891611699524E-2</c:v>
                </c:pt>
                <c:pt idx="43">
                  <c:v>1.3371768166339254E-2</c:v>
                </c:pt>
                <c:pt idx="44">
                  <c:v>1.3314644720978982E-2</c:v>
                </c:pt>
                <c:pt idx="45">
                  <c:v>1.3306433225708444E-2</c:v>
                </c:pt>
                <c:pt idx="46">
                  <c:v>1.2832308629218197E-2</c:v>
                </c:pt>
                <c:pt idx="47">
                  <c:v>1.2714134501629138E-2</c:v>
                </c:pt>
                <c:pt idx="48">
                  <c:v>1.2711992372428127E-2</c:v>
                </c:pt>
                <c:pt idx="49">
                  <c:v>1.2579537383499E-2</c:v>
                </c:pt>
                <c:pt idx="50">
                  <c:v>1.2052216578517001E-2</c:v>
                </c:pt>
                <c:pt idx="51">
                  <c:v>1.2034008480308415E-2</c:v>
                </c:pt>
                <c:pt idx="52">
                  <c:v>1.1942253946198481E-2</c:v>
                </c:pt>
                <c:pt idx="53">
                  <c:v>1.1828007055477938E-2</c:v>
                </c:pt>
                <c:pt idx="54">
                  <c:v>1.1253916429607219E-2</c:v>
                </c:pt>
                <c:pt idx="55">
                  <c:v>1.1162161895497284E-2</c:v>
                </c:pt>
                <c:pt idx="56">
                  <c:v>1.1139669538886678E-2</c:v>
                </c:pt>
                <c:pt idx="57">
                  <c:v>1.1107180579338023E-2</c:v>
                </c:pt>
                <c:pt idx="58">
                  <c:v>1.1084688222727417E-2</c:v>
                </c:pt>
                <c:pt idx="83">
                  <c:v>6.0053428655988507E-3</c:v>
                </c:pt>
                <c:pt idx="84">
                  <c:v>5.9767811429187155E-3</c:v>
                </c:pt>
                <c:pt idx="95">
                  <c:v>5.9014495993498584E-3</c:v>
                </c:pt>
                <c:pt idx="103">
                  <c:v>5.1974031352845229E-3</c:v>
                </c:pt>
                <c:pt idx="105">
                  <c:v>5.1970461137510211E-3</c:v>
                </c:pt>
                <c:pt idx="106">
                  <c:v>5.1952610060835127E-3</c:v>
                </c:pt>
                <c:pt idx="109">
                  <c:v>5.1666992834033774E-3</c:v>
                </c:pt>
                <c:pt idx="112">
                  <c:v>5.1545605512643197E-3</c:v>
                </c:pt>
                <c:pt idx="113">
                  <c:v>5.1524184220633094E-3</c:v>
                </c:pt>
                <c:pt idx="131">
                  <c:v>3.7632476352082275E-3</c:v>
                </c:pt>
                <c:pt idx="132">
                  <c:v>3.7368280417291021E-3</c:v>
                </c:pt>
                <c:pt idx="135">
                  <c:v>3.6229381725420627E-3</c:v>
                </c:pt>
                <c:pt idx="138">
                  <c:v>3.6086573112019951E-3</c:v>
                </c:pt>
                <c:pt idx="140">
                  <c:v>2.9692317447004655E-3</c:v>
                </c:pt>
                <c:pt idx="185">
                  <c:v>-4.531076631103071E-3</c:v>
                </c:pt>
                <c:pt idx="186">
                  <c:v>-5.2176290400268235E-3</c:v>
                </c:pt>
                <c:pt idx="187">
                  <c:v>-5.2519031072429858E-3</c:v>
                </c:pt>
                <c:pt idx="188">
                  <c:v>-5.2544022579774988E-3</c:v>
                </c:pt>
                <c:pt idx="189">
                  <c:v>-5.2683260977840641E-3</c:v>
                </c:pt>
                <c:pt idx="190">
                  <c:v>-5.2722533346525827E-3</c:v>
                </c:pt>
                <c:pt idx="191">
                  <c:v>-5.2765375930546032E-3</c:v>
                </c:pt>
                <c:pt idx="192">
                  <c:v>-5.8552694988608447E-3</c:v>
                </c:pt>
                <c:pt idx="193">
                  <c:v>-5.9773708633184246E-3</c:v>
                </c:pt>
                <c:pt idx="194">
                  <c:v>-5.9787989494524303E-3</c:v>
                </c:pt>
                <c:pt idx="195">
                  <c:v>-5.9809410786534414E-3</c:v>
                </c:pt>
                <c:pt idx="196">
                  <c:v>-6.0341372871451932E-3</c:v>
                </c:pt>
                <c:pt idx="197">
                  <c:v>-6.0769798711653965E-3</c:v>
                </c:pt>
                <c:pt idx="198">
                  <c:v>-6.5818083195367874E-3</c:v>
                </c:pt>
                <c:pt idx="199">
                  <c:v>-6.6414309156315708E-3</c:v>
                </c:pt>
                <c:pt idx="200">
                  <c:v>-6.6964122317908301E-3</c:v>
                </c:pt>
                <c:pt idx="201">
                  <c:v>-6.7271160836719756E-3</c:v>
                </c:pt>
                <c:pt idx="202">
                  <c:v>-6.7446101388135594E-3</c:v>
                </c:pt>
                <c:pt idx="203">
                  <c:v>-6.8270821130524493E-3</c:v>
                </c:pt>
                <c:pt idx="204">
                  <c:v>-6.8406489313255145E-3</c:v>
                </c:pt>
                <c:pt idx="205">
                  <c:v>-6.87135278320666E-3</c:v>
                </c:pt>
                <c:pt idx="206">
                  <c:v>-7.4450863875438773E-3</c:v>
                </c:pt>
                <c:pt idx="207">
                  <c:v>-7.4736481102240133E-3</c:v>
                </c:pt>
                <c:pt idx="208">
                  <c:v>-7.4879289715640805E-3</c:v>
                </c:pt>
                <c:pt idx="209">
                  <c:v>-7.6253822619622331E-3</c:v>
                </c:pt>
                <c:pt idx="210">
                  <c:v>-8.2537401609252097E-3</c:v>
                </c:pt>
                <c:pt idx="211">
                  <c:v>-8.2708771945332899E-3</c:v>
                </c:pt>
                <c:pt idx="212">
                  <c:v>-8.282301883605344E-3</c:v>
                </c:pt>
                <c:pt idx="213">
                  <c:v>-8.9256546869753931E-3</c:v>
                </c:pt>
                <c:pt idx="214">
                  <c:v>-8.9460049143849901E-3</c:v>
                </c:pt>
                <c:pt idx="215">
                  <c:v>-9.0052704889462699E-3</c:v>
                </c:pt>
                <c:pt idx="216">
                  <c:v>-9.0052704889462699E-3</c:v>
                </c:pt>
                <c:pt idx="217">
                  <c:v>-9.0427577499639471E-3</c:v>
                </c:pt>
                <c:pt idx="218">
                  <c:v>-9.0713194726440832E-3</c:v>
                </c:pt>
                <c:pt idx="219">
                  <c:v>-9.1263007888033442E-3</c:v>
                </c:pt>
                <c:pt idx="220">
                  <c:v>-9.7178854698156472E-3</c:v>
                </c:pt>
                <c:pt idx="221">
                  <c:v>-9.7607280538358505E-3</c:v>
                </c:pt>
                <c:pt idx="222">
                  <c:v>-9.8410578988737309E-3</c:v>
                </c:pt>
                <c:pt idx="223">
                  <c:v>-1.0329463356704044E-2</c:v>
                </c:pt>
                <c:pt idx="224">
                  <c:v>-1.0400867663404383E-2</c:v>
                </c:pt>
                <c:pt idx="225">
                  <c:v>-1.0446923441226101E-2</c:v>
                </c:pt>
                <c:pt idx="226">
                  <c:v>-1.0497977520516844E-2</c:v>
                </c:pt>
                <c:pt idx="227">
                  <c:v>-1.0497977520516844E-2</c:v>
                </c:pt>
                <c:pt idx="228">
                  <c:v>-1.0500833692784857E-2</c:v>
                </c:pt>
                <c:pt idx="229">
                  <c:v>-1.0512972424923914E-2</c:v>
                </c:pt>
                <c:pt idx="230">
                  <c:v>-1.0539392018403039E-2</c:v>
                </c:pt>
                <c:pt idx="231">
                  <c:v>-1.0539392018403039E-2</c:v>
                </c:pt>
                <c:pt idx="232">
                  <c:v>-1.0551173729008595E-2</c:v>
                </c:pt>
                <c:pt idx="233">
                  <c:v>-1.1068140909519044E-2</c:v>
                </c:pt>
                <c:pt idx="234">
                  <c:v>-1.1164179702030999E-2</c:v>
                </c:pt>
                <c:pt idx="235">
                  <c:v>-1.1202738027649182E-2</c:v>
                </c:pt>
                <c:pt idx="236">
                  <c:v>-1.1213448673654232E-2</c:v>
                </c:pt>
                <c:pt idx="237">
                  <c:v>-1.1223445276592281E-2</c:v>
                </c:pt>
                <c:pt idx="238">
                  <c:v>-1.1272714248215514E-2</c:v>
                </c:pt>
                <c:pt idx="239">
                  <c:v>-1.1905713427114013E-2</c:v>
                </c:pt>
                <c:pt idx="240">
                  <c:v>-1.1909283642449029E-2</c:v>
                </c:pt>
                <c:pt idx="241">
                  <c:v>-1.1936060257461656E-2</c:v>
                </c:pt>
                <c:pt idx="242">
                  <c:v>-1.1937131322062162E-2</c:v>
                </c:pt>
                <c:pt idx="243">
                  <c:v>-1.2611187977313355E-2</c:v>
                </c:pt>
                <c:pt idx="244">
                  <c:v>-1.2659385884336084E-2</c:v>
                </c:pt>
                <c:pt idx="245">
                  <c:v>-1.2687590585482718E-2</c:v>
                </c:pt>
                <c:pt idx="246">
                  <c:v>-1.2727219975701405E-2</c:v>
                </c:pt>
                <c:pt idx="247">
                  <c:v>-1.2728291040301909E-2</c:v>
                </c:pt>
                <c:pt idx="248">
                  <c:v>-1.2729362104902416E-2</c:v>
                </c:pt>
                <c:pt idx="249">
                  <c:v>-1.2738287643239957E-2</c:v>
                </c:pt>
                <c:pt idx="250">
                  <c:v>-1.2758637870649554E-2</c:v>
                </c:pt>
                <c:pt idx="251">
                  <c:v>-1.2761137021384065E-2</c:v>
                </c:pt>
                <c:pt idx="252">
                  <c:v>-1.27896987440642E-2</c:v>
                </c:pt>
                <c:pt idx="253">
                  <c:v>-1.27896987440642E-2</c:v>
                </c:pt>
                <c:pt idx="254">
                  <c:v>-1.3357720003865392E-2</c:v>
                </c:pt>
                <c:pt idx="255">
                  <c:v>-1.3420198772228187E-2</c:v>
                </c:pt>
                <c:pt idx="256">
                  <c:v>-1.3447332408774318E-2</c:v>
                </c:pt>
                <c:pt idx="257">
                  <c:v>-1.3459471140913374E-2</c:v>
                </c:pt>
                <c:pt idx="258">
                  <c:v>-1.3471609873052433E-2</c:v>
                </c:pt>
                <c:pt idx="259">
                  <c:v>-1.3493745208129538E-2</c:v>
                </c:pt>
                <c:pt idx="260">
                  <c:v>-1.3500171595732567E-2</c:v>
                </c:pt>
                <c:pt idx="261">
                  <c:v>-1.3510525220204116E-2</c:v>
                </c:pt>
                <c:pt idx="262">
                  <c:v>-1.3514452457072635E-2</c:v>
                </c:pt>
                <c:pt idx="263">
                  <c:v>-1.4045343477389649E-2</c:v>
                </c:pt>
                <c:pt idx="264">
                  <c:v>-1.4171015057182245E-2</c:v>
                </c:pt>
                <c:pt idx="265">
                  <c:v>-1.4229566588676525E-2</c:v>
                </c:pt>
                <c:pt idx="266">
                  <c:v>-1.4237421062413559E-2</c:v>
                </c:pt>
                <c:pt idx="267">
                  <c:v>-1.4243847450016592E-2</c:v>
                </c:pt>
                <c:pt idx="268">
                  <c:v>-1.4786163159405662E-2</c:v>
                </c:pt>
                <c:pt idx="269">
                  <c:v>-1.4801515085346233E-2</c:v>
                </c:pt>
                <c:pt idx="270">
                  <c:v>-1.4877203650448591E-2</c:v>
                </c:pt>
                <c:pt idx="271">
                  <c:v>-1.490862154539674E-2</c:v>
                </c:pt>
                <c:pt idx="272">
                  <c:v>-1.4909692609997244E-2</c:v>
                </c:pt>
                <c:pt idx="273">
                  <c:v>-1.4910406653064248E-2</c:v>
                </c:pt>
                <c:pt idx="274">
                  <c:v>-1.4910763674597751E-2</c:v>
                </c:pt>
                <c:pt idx="275">
                  <c:v>-1.4912548782265259E-2</c:v>
                </c:pt>
                <c:pt idx="276">
                  <c:v>-1.4912905803798763E-2</c:v>
                </c:pt>
                <c:pt idx="277">
                  <c:v>-1.491469091146627E-2</c:v>
                </c:pt>
                <c:pt idx="278">
                  <c:v>-1.4915761976066774E-2</c:v>
                </c:pt>
                <c:pt idx="279">
                  <c:v>-1.4917547083734281E-2</c:v>
                </c:pt>
                <c:pt idx="280">
                  <c:v>-1.4925758579004822E-2</c:v>
                </c:pt>
                <c:pt idx="281">
                  <c:v>-1.4949679021749434E-2</c:v>
                </c:pt>
                <c:pt idx="282">
                  <c:v>-1.4950036043282938E-2</c:v>
                </c:pt>
                <c:pt idx="283">
                  <c:v>-1.4978597765963072E-2</c:v>
                </c:pt>
                <c:pt idx="284">
                  <c:v>-1.5597316083521504E-2</c:v>
                </c:pt>
                <c:pt idx="285">
                  <c:v>-1.5627305892335644E-2</c:v>
                </c:pt>
                <c:pt idx="286">
                  <c:v>-1.5656938679616289E-2</c:v>
                </c:pt>
                <c:pt idx="287">
                  <c:v>-1.5659080808817297E-2</c:v>
                </c:pt>
                <c:pt idx="288">
                  <c:v>-1.6296007224584311E-2</c:v>
                </c:pt>
                <c:pt idx="289">
                  <c:v>-1.6339206830138016E-2</c:v>
                </c:pt>
                <c:pt idx="290">
                  <c:v>-1.6347418325408557E-2</c:v>
                </c:pt>
                <c:pt idx="291">
                  <c:v>-1.6379550263423713E-2</c:v>
                </c:pt>
                <c:pt idx="292">
                  <c:v>-1.6434531579582967E-2</c:v>
                </c:pt>
                <c:pt idx="293">
                  <c:v>-1.6452025634724553E-2</c:v>
                </c:pt>
                <c:pt idx="294">
                  <c:v>-1.6509863123151829E-2</c:v>
                </c:pt>
                <c:pt idx="295">
                  <c:v>-1.6958996212296955E-2</c:v>
                </c:pt>
                <c:pt idx="296">
                  <c:v>-1.7117156751638204E-2</c:v>
                </c:pt>
                <c:pt idx="297">
                  <c:v>-1.7195344467475074E-2</c:v>
                </c:pt>
                <c:pt idx="298">
                  <c:v>-1.7359931394419353E-2</c:v>
                </c:pt>
                <c:pt idx="299">
                  <c:v>-1.7748370822869196E-2</c:v>
                </c:pt>
                <c:pt idx="300">
                  <c:v>-1.7848336852249666E-2</c:v>
                </c:pt>
                <c:pt idx="301">
                  <c:v>-1.7903318168408927E-2</c:v>
                </c:pt>
                <c:pt idx="302">
                  <c:v>-1.7916884986681994E-2</c:v>
                </c:pt>
                <c:pt idx="303">
                  <c:v>-1.7943304580161121E-2</c:v>
                </c:pt>
                <c:pt idx="304">
                  <c:v>-1.7944018623228121E-2</c:v>
                </c:pt>
                <c:pt idx="305">
                  <c:v>-1.7945446709362128E-2</c:v>
                </c:pt>
                <c:pt idx="306">
                  <c:v>-1.7980077798111796E-2</c:v>
                </c:pt>
                <c:pt idx="307">
                  <c:v>-1.8033988049670546E-2</c:v>
                </c:pt>
                <c:pt idx="308">
                  <c:v>-1.8054338277080147E-2</c:v>
                </c:pt>
                <c:pt idx="309">
                  <c:v>-1.8632356139819381E-2</c:v>
                </c:pt>
                <c:pt idx="310">
                  <c:v>-1.8632356139819381E-2</c:v>
                </c:pt>
                <c:pt idx="311">
                  <c:v>-1.869626299431619E-2</c:v>
                </c:pt>
                <c:pt idx="312">
                  <c:v>-1.8725538760063325E-2</c:v>
                </c:pt>
                <c:pt idx="313">
                  <c:v>-1.8741247707537399E-2</c:v>
                </c:pt>
                <c:pt idx="314">
                  <c:v>-1.8746603030539925E-2</c:v>
                </c:pt>
                <c:pt idx="315">
                  <c:v>-1.9262499146449868E-2</c:v>
                </c:pt>
                <c:pt idx="316">
                  <c:v>-1.9320693656410648E-2</c:v>
                </c:pt>
                <c:pt idx="317">
                  <c:v>-1.9347113249889768E-2</c:v>
                </c:pt>
                <c:pt idx="318">
                  <c:v>-1.9354253680559805E-2</c:v>
                </c:pt>
                <c:pt idx="319">
                  <c:v>-1.9387813704708962E-2</c:v>
                </c:pt>
                <c:pt idx="320">
                  <c:v>-1.9387813704708962E-2</c:v>
                </c:pt>
                <c:pt idx="321">
                  <c:v>-1.9414233298188088E-2</c:v>
                </c:pt>
                <c:pt idx="322">
                  <c:v>-1.9426015008793644E-2</c:v>
                </c:pt>
                <c:pt idx="323">
                  <c:v>-1.9432084374863171E-2</c:v>
                </c:pt>
                <c:pt idx="324">
                  <c:v>-2.0067939726029688E-2</c:v>
                </c:pt>
                <c:pt idx="325">
                  <c:v>-2.0096501448709822E-2</c:v>
                </c:pt>
                <c:pt idx="326">
                  <c:v>-2.0200394714958811E-2</c:v>
                </c:pt>
                <c:pt idx="327">
                  <c:v>-2.0753778091886436E-2</c:v>
                </c:pt>
                <c:pt idx="328">
                  <c:v>-2.0831251764656306E-2</c:v>
                </c:pt>
                <c:pt idx="329">
                  <c:v>-2.0831965807723306E-2</c:v>
                </c:pt>
                <c:pt idx="330">
                  <c:v>-2.0869810090274485E-2</c:v>
                </c:pt>
                <c:pt idx="331">
                  <c:v>-2.0870167111807988E-2</c:v>
                </c:pt>
                <c:pt idx="332">
                  <c:v>-2.0912652674294686E-2</c:v>
                </c:pt>
                <c:pt idx="333">
                  <c:v>-2.0914794803495701E-2</c:v>
                </c:pt>
                <c:pt idx="334">
                  <c:v>-2.0921935234165731E-2</c:v>
                </c:pt>
                <c:pt idx="335">
                  <c:v>-2.0922292255699235E-2</c:v>
                </c:pt>
                <c:pt idx="336">
                  <c:v>-2.0924791406433746E-2</c:v>
                </c:pt>
                <c:pt idx="337">
                  <c:v>-2.0930146729436272E-2</c:v>
                </c:pt>
                <c:pt idx="338">
                  <c:v>-2.0930503750969776E-2</c:v>
                </c:pt>
                <c:pt idx="339">
                  <c:v>-2.1587423372612886E-2</c:v>
                </c:pt>
                <c:pt idx="340">
                  <c:v>-2.1588851458746894E-2</c:v>
                </c:pt>
                <c:pt idx="341">
                  <c:v>-2.162812382743208E-2</c:v>
                </c:pt>
                <c:pt idx="342">
                  <c:v>-2.16748936483208E-2</c:v>
                </c:pt>
                <c:pt idx="343">
                  <c:v>-2.16748936483208E-2</c:v>
                </c:pt>
                <c:pt idx="344">
                  <c:v>-2.1734159222882084E-2</c:v>
                </c:pt>
                <c:pt idx="345">
                  <c:v>-2.2333955399164919E-2</c:v>
                </c:pt>
                <c:pt idx="346">
                  <c:v>-2.2408572899666773E-2</c:v>
                </c:pt>
                <c:pt idx="347">
                  <c:v>-2.2408929921200277E-2</c:v>
                </c:pt>
                <c:pt idx="348">
                  <c:v>-2.2438562708480915E-2</c:v>
                </c:pt>
                <c:pt idx="349">
                  <c:v>-2.2497828283042198E-2</c:v>
                </c:pt>
                <c:pt idx="350">
                  <c:v>-2.3122972988203663E-2</c:v>
                </c:pt>
                <c:pt idx="351">
                  <c:v>-2.3210443263911577E-2</c:v>
                </c:pt>
                <c:pt idx="352">
                  <c:v>-2.3210443263911577E-2</c:v>
                </c:pt>
                <c:pt idx="353">
                  <c:v>-2.3235077749723193E-2</c:v>
                </c:pt>
                <c:pt idx="354">
                  <c:v>-2.3235077749723193E-2</c:v>
                </c:pt>
                <c:pt idx="355">
                  <c:v>-2.3235077749723193E-2</c:v>
                </c:pt>
                <c:pt idx="356">
                  <c:v>-2.3823449236933983E-2</c:v>
                </c:pt>
                <c:pt idx="357">
                  <c:v>-2.3823449236933983E-2</c:v>
                </c:pt>
                <c:pt idx="358">
                  <c:v>-2.3823449236933983E-2</c:v>
                </c:pt>
                <c:pt idx="359">
                  <c:v>-2.3839872227475058E-2</c:v>
                </c:pt>
                <c:pt idx="360">
                  <c:v>-2.3839872227475058E-2</c:v>
                </c:pt>
                <c:pt idx="361">
                  <c:v>-2.3839872227475058E-2</c:v>
                </c:pt>
                <c:pt idx="362">
                  <c:v>-2.3882000768428259E-2</c:v>
                </c:pt>
                <c:pt idx="363">
                  <c:v>-2.3904136103505363E-2</c:v>
                </c:pt>
                <c:pt idx="364">
                  <c:v>-2.3928056546249972E-2</c:v>
                </c:pt>
                <c:pt idx="365">
                  <c:v>-2.3958046355064121E-2</c:v>
                </c:pt>
                <c:pt idx="366">
                  <c:v>-2.4499648021386183E-2</c:v>
                </c:pt>
                <c:pt idx="367">
                  <c:v>-2.4530351873267332E-2</c:v>
                </c:pt>
                <c:pt idx="368">
                  <c:v>-2.4682800068072552E-2</c:v>
                </c:pt>
                <c:pt idx="369">
                  <c:v>-2.468494219727356E-2</c:v>
                </c:pt>
                <c:pt idx="370">
                  <c:v>-2.4733854147363295E-2</c:v>
                </c:pt>
                <c:pt idx="371">
                  <c:v>-2.4809542712465653E-2</c:v>
                </c:pt>
                <c:pt idx="372">
                  <c:v>-2.5283667308955898E-2</c:v>
                </c:pt>
                <c:pt idx="373">
                  <c:v>-2.5397200156609435E-2</c:v>
                </c:pt>
                <c:pt idx="374">
                  <c:v>-2.5411481017949503E-2</c:v>
                </c:pt>
                <c:pt idx="375">
                  <c:v>-2.5444684020565163E-2</c:v>
                </c:pt>
                <c:pt idx="376">
                  <c:v>-2.6030556357041434E-2</c:v>
                </c:pt>
                <c:pt idx="377">
                  <c:v>-2.6069828725726621E-2</c:v>
                </c:pt>
                <c:pt idx="378">
                  <c:v>-2.6110529180545815E-2</c:v>
                </c:pt>
                <c:pt idx="379">
                  <c:v>-2.6171579862774602E-2</c:v>
                </c:pt>
                <c:pt idx="380">
                  <c:v>-2.6772804125191452E-2</c:v>
                </c:pt>
                <c:pt idx="381">
                  <c:v>-2.6839567151956269E-2</c:v>
                </c:pt>
                <c:pt idx="382">
                  <c:v>-2.6910257415589604E-2</c:v>
                </c:pt>
                <c:pt idx="383">
                  <c:v>-2.7505412311936928E-2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66-4D7F-BA4C-9BE095D523A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Active!$F$21:$F$404</c:f>
              <c:numCache>
                <c:formatCode>General</c:formatCode>
                <c:ptCount val="384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</c:numCache>
            </c:numRef>
          </c:xVal>
          <c:yVal>
            <c:numRef>
              <c:f>Active!$U$21:$U$404</c:f>
              <c:numCache>
                <c:formatCode>General</c:formatCode>
                <c:ptCount val="3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66-4D7F-BA4C-9BE095D52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582568"/>
        <c:axId val="1"/>
      </c:scatterChart>
      <c:valAx>
        <c:axId val="712582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18742801034756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553956834532377E-2"/>
              <c:y val="0.421384968388385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5825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8920863309352514E-2"/>
          <c:y val="0.9088076726258274"/>
          <c:w val="0.84352593515738583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AZ Vir - O-C Diagr.</a:t>
            </a:r>
          </a:p>
        </c:rich>
      </c:tx>
      <c:layout>
        <c:manualLayout>
          <c:xMode val="edge"/>
          <c:yMode val="edge"/>
          <c:x val="0.36624775583482944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98922800718132"/>
          <c:y val="0.23197527670588738"/>
          <c:w val="0.78456014362657089"/>
          <c:h val="0.5705337886550203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Active!$F$21:$F$404</c:f>
              <c:numCache>
                <c:formatCode>General</c:formatCode>
                <c:ptCount val="384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</c:numCache>
            </c:numRef>
          </c:xVal>
          <c:yVal>
            <c:numRef>
              <c:f>Active!$H$21:$H$404</c:f>
              <c:numCache>
                <c:formatCode>General</c:formatCode>
                <c:ptCount val="384"/>
                <c:pt idx="0">
                  <c:v>2.7214109999476932E-2</c:v>
                </c:pt>
                <c:pt idx="1">
                  <c:v>3.4058085002470762E-2</c:v>
                </c:pt>
                <c:pt idx="2">
                  <c:v>-2.3835399988456629E-3</c:v>
                </c:pt>
                <c:pt idx="3">
                  <c:v>-1.4527635001286399E-2</c:v>
                </c:pt>
                <c:pt idx="4">
                  <c:v>6.9334219995653257E-2</c:v>
                </c:pt>
                <c:pt idx="5">
                  <c:v>3.8501664996147156E-2</c:v>
                </c:pt>
                <c:pt idx="6">
                  <c:v>2.5836554996203631E-2</c:v>
                </c:pt>
                <c:pt idx="7">
                  <c:v>2.0003999998152722E-2</c:v>
                </c:pt>
                <c:pt idx="8">
                  <c:v>2.0341574992926326E-2</c:v>
                </c:pt>
                <c:pt idx="9">
                  <c:v>2.6044045000162441E-2</c:v>
                </c:pt>
                <c:pt idx="10">
                  <c:v>1.2276870002096985E-2</c:v>
                </c:pt>
                <c:pt idx="11">
                  <c:v>1.1979340000834782E-2</c:v>
                </c:pt>
                <c:pt idx="12">
                  <c:v>2.5672470001154579E-2</c:v>
                </c:pt>
                <c:pt idx="13">
                  <c:v>2.9068069998174906E-2</c:v>
                </c:pt>
                <c:pt idx="14">
                  <c:v>1.4617105000070296E-2</c:v>
                </c:pt>
                <c:pt idx="15">
                  <c:v>1.1808629998995457E-2</c:v>
                </c:pt>
                <c:pt idx="16">
                  <c:v>1.4748595000128262E-2</c:v>
                </c:pt>
                <c:pt idx="17">
                  <c:v>1.099075999809429E-2</c:v>
                </c:pt>
                <c:pt idx="141">
                  <c:v>0</c:v>
                </c:pt>
                <c:pt idx="271">
                  <c:v>-1.6591625004366506E-2</c:v>
                </c:pt>
                <c:pt idx="273">
                  <c:v>-1.7154400004073977E-2</c:v>
                </c:pt>
                <c:pt idx="274">
                  <c:v>-1.7486955002823379E-2</c:v>
                </c:pt>
                <c:pt idx="275">
                  <c:v>-1.774973000283353E-2</c:v>
                </c:pt>
                <c:pt idx="276">
                  <c:v>-1.6182284998649266E-2</c:v>
                </c:pt>
                <c:pt idx="277">
                  <c:v>-1.7945059997146018E-2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23-499C-8B0E-8DBE07155A3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Active!$F$21:$F$404</c:f>
              <c:numCache>
                <c:formatCode>General</c:formatCode>
                <c:ptCount val="384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</c:numCache>
            </c:numRef>
          </c:xVal>
          <c:yVal>
            <c:numRef>
              <c:f>Active!$I$21:$I$404</c:f>
              <c:numCache>
                <c:formatCode>General</c:formatCode>
                <c:ptCount val="384"/>
                <c:pt idx="18">
                  <c:v>-2.08399500043015E-2</c:v>
                </c:pt>
                <c:pt idx="19">
                  <c:v>-1.5993385000911076E-2</c:v>
                </c:pt>
                <c:pt idx="20">
                  <c:v>-1.0053419995529111E-2</c:v>
                </c:pt>
                <c:pt idx="21">
                  <c:v>-2.8113455002312548E-2</c:v>
                </c:pt>
                <c:pt idx="22">
                  <c:v>-1.1252824995608535E-2</c:v>
                </c:pt>
                <c:pt idx="23">
                  <c:v>-8.9172599982703105E-3</c:v>
                </c:pt>
                <c:pt idx="24">
                  <c:v>8.6459999874932691E-4</c:v>
                </c:pt>
                <c:pt idx="25">
                  <c:v>-2.3404234998452011E-2</c:v>
                </c:pt>
                <c:pt idx="26">
                  <c:v>6.7872899962821975E-3</c:v>
                </c:pt>
                <c:pt idx="27">
                  <c:v>-2.3481545002141502E-2</c:v>
                </c:pt>
                <c:pt idx="28">
                  <c:v>-1.5630310001142789E-2</c:v>
                </c:pt>
                <c:pt idx="29">
                  <c:v>-2.1690344998205546E-2</c:v>
                </c:pt>
                <c:pt idx="30">
                  <c:v>4.1608899991842918E-3</c:v>
                </c:pt>
                <c:pt idx="31">
                  <c:v>-3.7790200003655627E-3</c:v>
                </c:pt>
                <c:pt idx="32">
                  <c:v>1.6225649997068103E-2</c:v>
                </c:pt>
                <c:pt idx="33">
                  <c:v>-2.39277850050712E-2</c:v>
                </c:pt>
                <c:pt idx="34">
                  <c:v>1.2714650001726113E-2</c:v>
                </c:pt>
                <c:pt idx="35">
                  <c:v>-1.9340714999998454E-2</c:v>
                </c:pt>
                <c:pt idx="36">
                  <c:v>-1.6498820004926529E-2</c:v>
                </c:pt>
                <c:pt idx="37">
                  <c:v>-5.7076199955190532E-3</c:v>
                </c:pt>
                <c:pt idx="38">
                  <c:v>-1.3125220000802074E-2</c:v>
                </c:pt>
                <c:pt idx="39">
                  <c:v>-2.9670599978999235E-3</c:v>
                </c:pt>
                <c:pt idx="40">
                  <c:v>-2.4226949972216971E-3</c:v>
                </c:pt>
                <c:pt idx="41">
                  <c:v>-2.6482729997951537E-2</c:v>
                </c:pt>
                <c:pt idx="42">
                  <c:v>-3.636165005445946E-3</c:v>
                </c:pt>
                <c:pt idx="43">
                  <c:v>-8.844965006574057E-3</c:v>
                </c:pt>
                <c:pt idx="44">
                  <c:v>-1.0537650014157407E-3</c:v>
                </c:pt>
                <c:pt idx="45">
                  <c:v>-8.202529999834951E-3</c:v>
                </c:pt>
                <c:pt idx="46">
                  <c:v>1.1644299956969917E-3</c:v>
                </c:pt>
                <c:pt idx="47">
                  <c:v>-6.4112750042113476E-3</c:v>
                </c:pt>
                <c:pt idx="48">
                  <c:v>-2.2406604999559931E-2</c:v>
                </c:pt>
                <c:pt idx="49">
                  <c:v>-1.2845099990954623E-3</c:v>
                </c:pt>
                <c:pt idx="50">
                  <c:v>-1.7968244996154681E-2</c:v>
                </c:pt>
                <c:pt idx="51">
                  <c:v>-1.0428549998323433E-2</c:v>
                </c:pt>
                <c:pt idx="52">
                  <c:v>2.6048150029964745E-3</c:v>
                </c:pt>
                <c:pt idx="53">
                  <c:v>1.1187214993697125E-2</c:v>
                </c:pt>
                <c:pt idx="54">
                  <c:v>-1.5612249990226701E-3</c:v>
                </c:pt>
                <c:pt idx="55">
                  <c:v>-1.5527860006841365E-2</c:v>
                </c:pt>
                <c:pt idx="56">
                  <c:v>-4.9788250034907833E-3</c:v>
                </c:pt>
                <c:pt idx="57">
                  <c:v>-1.5741329996671993E-2</c:v>
                </c:pt>
                <c:pt idx="58">
                  <c:v>1.8077050044666976E-3</c:v>
                </c:pt>
                <c:pt idx="59">
                  <c:v>9.5043199980864301E-3</c:v>
                </c:pt>
                <c:pt idx="60">
                  <c:v>5.3354997362475842E-5</c:v>
                </c:pt>
                <c:pt idx="61">
                  <c:v>-4.1047499980777502E-3</c:v>
                </c:pt>
                <c:pt idx="62">
                  <c:v>2.5930499978130683E-3</c:v>
                </c:pt>
                <c:pt idx="63">
                  <c:v>-6.7106000642525032E-4</c:v>
                </c:pt>
                <c:pt idx="64">
                  <c:v>1.8166164998547174E-2</c:v>
                </c:pt>
                <c:pt idx="65">
                  <c:v>-1.9678994998685084E-2</c:v>
                </c:pt>
                <c:pt idx="66">
                  <c:v>-8.9998750045197085E-3</c:v>
                </c:pt>
                <c:pt idx="67">
                  <c:v>2.4695999309187755E-4</c:v>
                </c:pt>
                <c:pt idx="68">
                  <c:v>-4.7729690006235614E-2</c:v>
                </c:pt>
                <c:pt idx="69">
                  <c:v>1.0038159998657648E-2</c:v>
                </c:pt>
                <c:pt idx="70">
                  <c:v>1.0428300010971725E-3</c:v>
                </c:pt>
                <c:pt idx="71">
                  <c:v>-4.1280500590801239E-4</c:v>
                </c:pt>
                <c:pt idx="72">
                  <c:v>5.6852650013752282E-3</c:v>
                </c:pt>
                <c:pt idx="73">
                  <c:v>-4.2310065000492614E-2</c:v>
                </c:pt>
                <c:pt idx="74">
                  <c:v>2.2343000018736348E-3</c:v>
                </c:pt>
                <c:pt idx="75">
                  <c:v>-1.2166650049039163E-3</c:v>
                </c:pt>
                <c:pt idx="76">
                  <c:v>1.318415001151152E-3</c:v>
                </c:pt>
                <c:pt idx="77">
                  <c:v>-6.3387375004822388E-2</c:v>
                </c:pt>
                <c:pt idx="78">
                  <c:v>-6.2689575002877973E-2</c:v>
                </c:pt>
                <c:pt idx="79">
                  <c:v>-5.8809590002056211E-2</c:v>
                </c:pt>
                <c:pt idx="80">
                  <c:v>-8.0102449996047653E-2</c:v>
                </c:pt>
                <c:pt idx="81">
                  <c:v>7.6367869995010551E-2</c:v>
                </c:pt>
                <c:pt idx="82">
                  <c:v>-2.7771555003710091E-2</c:v>
                </c:pt>
                <c:pt idx="84">
                  <c:v>-4.5566800035885535E-3</c:v>
                </c:pt>
                <c:pt idx="85">
                  <c:v>-3.5566799997468479E-3</c:v>
                </c:pt>
                <c:pt idx="86">
                  <c:v>-2.644734995556064E-3</c:v>
                </c:pt>
                <c:pt idx="87">
                  <c:v>6.3552650026394986E-3</c:v>
                </c:pt>
                <c:pt idx="88">
                  <c:v>-4.7728999925311655E-4</c:v>
                </c:pt>
                <c:pt idx="89">
                  <c:v>-1.9375949996174313E-3</c:v>
                </c:pt>
                <c:pt idx="90">
                  <c:v>-5.1003699991269968E-3</c:v>
                </c:pt>
                <c:pt idx="91">
                  <c:v>-9.329249951406382E-4</c:v>
                </c:pt>
                <c:pt idx="92">
                  <c:v>9.0429999545449391E-4</c:v>
                </c:pt>
                <c:pt idx="93">
                  <c:v>1.9042999992961995E-3</c:v>
                </c:pt>
                <c:pt idx="94">
                  <c:v>-3.5253804999229033E-2</c:v>
                </c:pt>
                <c:pt idx="96">
                  <c:v>2.2998999920673668E-3</c:v>
                </c:pt>
                <c:pt idx="97">
                  <c:v>9.1558049971354194E-3</c:v>
                </c:pt>
                <c:pt idx="98">
                  <c:v>-1.3299830003234092E-2</c:v>
                </c:pt>
                <c:pt idx="99">
                  <c:v>-1.2602030001289677E-2</c:v>
                </c:pt>
                <c:pt idx="100">
                  <c:v>6.2445349976769648E-3</c:v>
                </c:pt>
                <c:pt idx="101">
                  <c:v>1.8823549980879761E-3</c:v>
                </c:pt>
                <c:pt idx="102">
                  <c:v>-2.2757499973522499E-3</c:v>
                </c:pt>
                <c:pt idx="104">
                  <c:v>3.9757549966452643E-3</c:v>
                </c:pt>
                <c:pt idx="107">
                  <c:v>-1.6286450045299716E-3</c:v>
                </c:pt>
                <c:pt idx="108">
                  <c:v>-1.5623974999471102E-2</c:v>
                </c:pt>
                <c:pt idx="110">
                  <c:v>1.2272599997231737E-3</c:v>
                </c:pt>
                <c:pt idx="111">
                  <c:v>2.0644850010285154E-3</c:v>
                </c:pt>
                <c:pt idx="114">
                  <c:v>-5.233045005297754E-3</c:v>
                </c:pt>
                <c:pt idx="115">
                  <c:v>8.7669549975544214E-3</c:v>
                </c:pt>
                <c:pt idx="116">
                  <c:v>-4.3864799954462796E-3</c:v>
                </c:pt>
                <c:pt idx="117">
                  <c:v>2.3113200004445389E-3</c:v>
                </c:pt>
                <c:pt idx="118">
                  <c:v>1.8650249985512346E-3</c:v>
                </c:pt>
                <c:pt idx="119">
                  <c:v>2.7115900011267513E-3</c:v>
                </c:pt>
                <c:pt idx="120">
                  <c:v>1.5628249966539443E-3</c:v>
                </c:pt>
                <c:pt idx="121">
                  <c:v>-1.5739374997792765E-2</c:v>
                </c:pt>
                <c:pt idx="122">
                  <c:v>4.1118599983747117E-3</c:v>
                </c:pt>
                <c:pt idx="123">
                  <c:v>5.1118600022164173E-3</c:v>
                </c:pt>
                <c:pt idx="124">
                  <c:v>2.9584249932668172E-3</c:v>
                </c:pt>
                <c:pt idx="125">
                  <c:v>7.2980400000233203E-3</c:v>
                </c:pt>
                <c:pt idx="126">
                  <c:v>-1.6547850005736109E-2</c:v>
                </c:pt>
                <c:pt idx="127">
                  <c:v>3.0292049996205606E-3</c:v>
                </c:pt>
                <c:pt idx="128">
                  <c:v>-2.7613199999905191E-3</c:v>
                </c:pt>
                <c:pt idx="129">
                  <c:v>1.5262029999576043E-2</c:v>
                </c:pt>
                <c:pt idx="130">
                  <c:v>-4.3376999965403229E-3</c:v>
                </c:pt>
                <c:pt idx="131">
                  <c:v>-8.3976800015079789E-3</c:v>
                </c:pt>
                <c:pt idx="132">
                  <c:v>-2.0067500008735806E-3</c:v>
                </c:pt>
                <c:pt idx="133">
                  <c:v>4.0126050007529557E-3</c:v>
                </c:pt>
                <c:pt idx="134">
                  <c:v>-1.5964650010573678E-3</c:v>
                </c:pt>
                <c:pt idx="136">
                  <c:v>3.2547699956921861E-3</c:v>
                </c:pt>
                <c:pt idx="137">
                  <c:v>-4.8939949992927723E-3</c:v>
                </c:pt>
                <c:pt idx="139">
                  <c:v>8.9805899988277815E-3</c:v>
                </c:pt>
                <c:pt idx="142">
                  <c:v>-2.9859900023438968E-3</c:v>
                </c:pt>
                <c:pt idx="143">
                  <c:v>1.2530355001217686E-2</c:v>
                </c:pt>
                <c:pt idx="144">
                  <c:v>7.7118100016377866E-3</c:v>
                </c:pt>
                <c:pt idx="145">
                  <c:v>9.8705900018103421E-3</c:v>
                </c:pt>
                <c:pt idx="146">
                  <c:v>4.623849963536486E-4</c:v>
                </c:pt>
                <c:pt idx="147">
                  <c:v>4.4904050009790808E-3</c:v>
                </c:pt>
                <c:pt idx="148">
                  <c:v>6.2215700017986819E-3</c:v>
                </c:pt>
                <c:pt idx="149">
                  <c:v>2.8960199997527525E-3</c:v>
                </c:pt>
                <c:pt idx="150">
                  <c:v>8.9193700041505508E-3</c:v>
                </c:pt>
                <c:pt idx="151">
                  <c:v>-1.3317395001649857E-2</c:v>
                </c:pt>
                <c:pt idx="152">
                  <c:v>1.0190285000135191E-2</c:v>
                </c:pt>
                <c:pt idx="153">
                  <c:v>-1.0598699955153279E-3</c:v>
                </c:pt>
                <c:pt idx="154">
                  <c:v>3.424515001825057E-3</c:v>
                </c:pt>
                <c:pt idx="155">
                  <c:v>1.7367299951729365E-3</c:v>
                </c:pt>
                <c:pt idx="156">
                  <c:v>1.4119099942035973E-3</c:v>
                </c:pt>
                <c:pt idx="157">
                  <c:v>7.193769997684285E-3</c:v>
                </c:pt>
                <c:pt idx="158">
                  <c:v>1.752820004185196E-3</c:v>
                </c:pt>
                <c:pt idx="159">
                  <c:v>-4.3025449995184317E-3</c:v>
                </c:pt>
                <c:pt idx="160">
                  <c:v>4.3306049992679618E-3</c:v>
                </c:pt>
                <c:pt idx="161">
                  <c:v>5.0517549971118569E-3</c:v>
                </c:pt>
                <c:pt idx="165">
                  <c:v>-1.2203450023662299E-3</c:v>
                </c:pt>
                <c:pt idx="166">
                  <c:v>7.8683849933440797E-3</c:v>
                </c:pt>
                <c:pt idx="167">
                  <c:v>-4.6659650033689104E-3</c:v>
                </c:pt>
                <c:pt idx="168">
                  <c:v>6.1199449992273003E-3</c:v>
                </c:pt>
                <c:pt idx="169">
                  <c:v>-9.0281450029578991E-3</c:v>
                </c:pt>
                <c:pt idx="170">
                  <c:v>2.3067450019880198E-3</c:v>
                </c:pt>
                <c:pt idx="171">
                  <c:v>1.0425799991935492E-3</c:v>
                </c:pt>
                <c:pt idx="172">
                  <c:v>-1.0287639997841325E-2</c:v>
                </c:pt>
                <c:pt idx="173">
                  <c:v>-4.4410750051611103E-3</c:v>
                </c:pt>
                <c:pt idx="174">
                  <c:v>5.1627049979288131E-3</c:v>
                </c:pt>
                <c:pt idx="175">
                  <c:v>-1.2595650041475892E-3</c:v>
                </c:pt>
                <c:pt idx="176">
                  <c:v>3.8898749990039505E-3</c:v>
                </c:pt>
                <c:pt idx="177">
                  <c:v>-3.0821050022495911E-3</c:v>
                </c:pt>
                <c:pt idx="178">
                  <c:v>-2.3749649990350008E-3</c:v>
                </c:pt>
                <c:pt idx="179">
                  <c:v>7.0253049998427741E-3</c:v>
                </c:pt>
                <c:pt idx="180">
                  <c:v>-2.5884350034175441E-3</c:v>
                </c:pt>
                <c:pt idx="181">
                  <c:v>-6.7278050046297722E-3</c:v>
                </c:pt>
                <c:pt idx="182">
                  <c:v>-1.1034000002837274E-2</c:v>
                </c:pt>
                <c:pt idx="183">
                  <c:v>1.2817235001421068E-2</c:v>
                </c:pt>
                <c:pt idx="184">
                  <c:v>1.0367249997216277E-3</c:v>
                </c:pt>
                <c:pt idx="185">
                  <c:v>-2.3154400041676126E-3</c:v>
                </c:pt>
                <c:pt idx="186">
                  <c:v>6.6812949953600764E-3</c:v>
                </c:pt>
                <c:pt idx="187">
                  <c:v>-9.2439849977381527E-3</c:v>
                </c:pt>
                <c:pt idx="188">
                  <c:v>3.9281299978028983E-3</c:v>
                </c:pt>
                <c:pt idx="189">
                  <c:v>-4.5415150016197003E-3</c:v>
                </c:pt>
                <c:pt idx="190">
                  <c:v>-4.6996199962450191E-3</c:v>
                </c:pt>
                <c:pt idx="191">
                  <c:v>-1.6902800052776001E-3</c:v>
                </c:pt>
                <c:pt idx="192">
                  <c:v>-8.2619349996093661E-3</c:v>
                </c:pt>
                <c:pt idx="193">
                  <c:v>-6.9957450032234192E-3</c:v>
                </c:pt>
                <c:pt idx="194">
                  <c:v>-3.2596499659121037E-4</c:v>
                </c:pt>
                <c:pt idx="195">
                  <c:v>2.6787050010170788E-3</c:v>
                </c:pt>
                <c:pt idx="196">
                  <c:v>-4.3719899986172095E-3</c:v>
                </c:pt>
                <c:pt idx="197">
                  <c:v>-9.2785899978480302E-3</c:v>
                </c:pt>
                <c:pt idx="198">
                  <c:v>-8.5113599998294376E-3</c:v>
                </c:pt>
                <c:pt idx="199">
                  <c:v>-7.5480450032046065E-3</c:v>
                </c:pt>
                <c:pt idx="200">
                  <c:v>2.3848500131862238E-4</c:v>
                </c:pt>
                <c:pt idx="201">
                  <c:v>-4.3612450026557781E-3</c:v>
                </c:pt>
                <c:pt idx="202">
                  <c:v>-9.1564399990602396E-3</c:v>
                </c:pt>
                <c:pt idx="203">
                  <c:v>-4.7664500743849203E-4</c:v>
                </c:pt>
                <c:pt idx="204">
                  <c:v>-2.1137350049684756E-3</c:v>
                </c:pt>
                <c:pt idx="205">
                  <c:v>-1.3713464999455027E-2</c:v>
                </c:pt>
                <c:pt idx="206">
                  <c:v>-1.3629350003611762E-2</c:v>
                </c:pt>
                <c:pt idx="207">
                  <c:v>-1.0233749999315478E-2</c:v>
                </c:pt>
                <c:pt idx="208">
                  <c:v>-8.5359500008053146E-3</c:v>
                </c:pt>
                <c:pt idx="209">
                  <c:v>-1.6069625002273824E-2</c:v>
                </c:pt>
                <c:pt idx="210">
                  <c:v>-9.3664250016445294E-3</c:v>
                </c:pt>
                <c:pt idx="211">
                  <c:v>-1.5329065005062148E-2</c:v>
                </c:pt>
                <c:pt idx="212">
                  <c:v>-6.9708250011899509E-3</c:v>
                </c:pt>
                <c:pt idx="213">
                  <c:v>-1.0234934998152312E-2</c:v>
                </c:pt>
                <c:pt idx="214">
                  <c:v>-4.6905700000934303E-3</c:v>
                </c:pt>
                <c:pt idx="216">
                  <c:v>-6.8946999963372946E-3</c:v>
                </c:pt>
                <c:pt idx="217">
                  <c:v>-1.3312975002918392E-2</c:v>
                </c:pt>
                <c:pt idx="218">
                  <c:v>-2.3917375001474284E-2</c:v>
                </c:pt>
                <c:pt idx="219">
                  <c:v>-1.4130845003819559E-2</c:v>
                </c:pt>
                <c:pt idx="220">
                  <c:v>-8.6744799991720356E-3</c:v>
                </c:pt>
                <c:pt idx="221">
                  <c:v>-1.0581080001429655E-2</c:v>
                </c:pt>
                <c:pt idx="222">
                  <c:v>-1.9905954999558162E-2</c:v>
                </c:pt>
                <c:pt idx="223">
                  <c:v>-1.9841195004119072E-2</c:v>
                </c:pt>
                <c:pt idx="224">
                  <c:v>-6.3521949996356852E-3</c:v>
                </c:pt>
                <c:pt idx="225">
                  <c:v>-9.7517899994272739E-3</c:v>
                </c:pt>
                <c:pt idx="228">
                  <c:v>-1.1467595002613962E-2</c:v>
                </c:pt>
                <c:pt idx="229">
                  <c:v>-1.2774465001712088E-2</c:v>
                </c:pt>
                <c:pt idx="230">
                  <c:v>-1.4383535002707504E-2</c:v>
                </c:pt>
                <c:pt idx="231">
                  <c:v>-1.3583535001089331E-2</c:v>
                </c:pt>
                <c:pt idx="232">
                  <c:v>-1.2857850000727922E-2</c:v>
                </c:pt>
                <c:pt idx="233">
                  <c:v>-1.6497490003530402E-2</c:v>
                </c:pt>
                <c:pt idx="234">
                  <c:v>-7.3547849970054813E-3</c:v>
                </c:pt>
                <c:pt idx="236">
                  <c:v>-4.2473749999771826E-3</c:v>
                </c:pt>
                <c:pt idx="237">
                  <c:v>-1.1558915000932757E-2</c:v>
                </c:pt>
                <c:pt idx="238">
                  <c:v>-6.4515049962210469E-3</c:v>
                </c:pt>
                <c:pt idx="239">
                  <c:v>-7.571520000055898E-3</c:v>
                </c:pt>
                <c:pt idx="241">
                  <c:v>-1.3338695003767498E-2</c:v>
                </c:pt>
                <c:pt idx="244">
                  <c:v>-2.0095125000807457E-2</c:v>
                </c:pt>
                <c:pt idx="245">
                  <c:v>-1.3866969995433465E-2</c:v>
                </c:pt>
                <c:pt idx="247">
                  <c:v>4.2217599984724075E-3</c:v>
                </c:pt>
                <c:pt idx="252">
                  <c:v>-2.0977700005460065E-2</c:v>
                </c:pt>
                <c:pt idx="253">
                  <c:v>-1.8977700005052611E-2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23-499C-8B0E-8DBE07155A39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Active!$F$21:$F$404</c:f>
              <c:numCache>
                <c:formatCode>General</c:formatCode>
                <c:ptCount val="384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</c:numCache>
            </c:numRef>
          </c:xVal>
          <c:yVal>
            <c:numRef>
              <c:f>Active!$J$21:$J$404</c:f>
              <c:numCache>
                <c:formatCode>General</c:formatCode>
                <c:ptCount val="384"/>
                <c:pt idx="83">
                  <c:v>-1.3952280001831241E-2</c:v>
                </c:pt>
                <c:pt idx="95">
                  <c:v>-1.6225784995185677E-2</c:v>
                </c:pt>
                <c:pt idx="103">
                  <c:v>2.9757550000795163E-3</c:v>
                </c:pt>
                <c:pt idx="105">
                  <c:v>6.1432000002241693E-3</c:v>
                </c:pt>
                <c:pt idx="106">
                  <c:v>-1.1019575002137572E-2</c:v>
                </c:pt>
                <c:pt idx="109">
                  <c:v>5.1760249989456497E-3</c:v>
                </c:pt>
                <c:pt idx="112">
                  <c:v>3.0691549982293509E-3</c:v>
                </c:pt>
                <c:pt idx="113">
                  <c:v>2.8738249966409057E-3</c:v>
                </c:pt>
                <c:pt idx="135">
                  <c:v>2.408205000392627E-3</c:v>
                </c:pt>
                <c:pt idx="140">
                  <c:v>-4.0000000008149073E-3</c:v>
                </c:pt>
                <c:pt idx="162">
                  <c:v>1.1460200039437041E-3</c:v>
                </c:pt>
                <c:pt idx="163">
                  <c:v>5.2375000086612999E-4</c:v>
                </c:pt>
                <c:pt idx="215">
                  <c:v>-1.3694699999177828E-2</c:v>
                </c:pt>
                <c:pt idx="226">
                  <c:v>-1.3107154998579063E-2</c:v>
                </c:pt>
                <c:pt idx="227">
                  <c:v>-1.3107154998579063E-2</c:v>
                </c:pt>
                <c:pt idx="235">
                  <c:v>-1.2170725000032689E-2</c:v>
                </c:pt>
                <c:pt idx="240">
                  <c:v>-1.539706999756163E-2</c:v>
                </c:pt>
                <c:pt idx="250">
                  <c:v>-1.6945415001828223E-2</c:v>
                </c:pt>
                <c:pt idx="259">
                  <c:v>-2.2376160006388091E-2</c:v>
                </c:pt>
                <c:pt idx="288">
                  <c:v>-1.9700354998349212E-2</c:v>
                </c:pt>
                <c:pt idx="291">
                  <c:v>-2.0018225004605483E-2</c:v>
                </c:pt>
                <c:pt idx="292">
                  <c:v>-1.7631695001909975E-2</c:v>
                </c:pt>
                <c:pt idx="305">
                  <c:v>-1.8904454998846631E-2</c:v>
                </c:pt>
                <c:pt idx="312">
                  <c:v>-1.9137129995215219E-2</c:v>
                </c:pt>
                <c:pt idx="322">
                  <c:v>-1.9510040001478046E-2</c:v>
                </c:pt>
                <c:pt idx="323">
                  <c:v>-1.926347499829717E-2</c:v>
                </c:pt>
                <c:pt idx="330">
                  <c:v>-2.2562459998880513E-2</c:v>
                </c:pt>
                <c:pt idx="331">
                  <c:v>-2.2195015000761487E-2</c:v>
                </c:pt>
                <c:pt idx="340">
                  <c:v>-2.3709280001639854E-2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723-499C-8B0E-8DBE07155A3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Active!$F$21:$F$404</c:f>
              <c:numCache>
                <c:formatCode>General</c:formatCode>
                <c:ptCount val="384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</c:numCache>
            </c:numRef>
          </c:xVal>
          <c:yVal>
            <c:numRef>
              <c:f>Active!$K$21:$K$404</c:f>
              <c:numCache>
                <c:formatCode>General</c:formatCode>
                <c:ptCount val="384"/>
                <c:pt idx="138">
                  <c:v>3.1060049950610846E-3</c:v>
                </c:pt>
                <c:pt idx="242">
                  <c:v>-1.5836359998502303E-2</c:v>
                </c:pt>
                <c:pt idx="243">
                  <c:v>-1.8000200005189981E-2</c:v>
                </c:pt>
                <c:pt idx="246">
                  <c:v>1.3919425000494812E-2</c:v>
                </c:pt>
                <c:pt idx="248">
                  <c:v>-1.7975905000639614E-2</c:v>
                </c:pt>
                <c:pt idx="249">
                  <c:v>6.4102199976332486E-3</c:v>
                </c:pt>
                <c:pt idx="251">
                  <c:v>-1.717330000246875E-2</c:v>
                </c:pt>
                <c:pt idx="254">
                  <c:v>-1.697270500153536E-2</c:v>
                </c:pt>
                <c:pt idx="255">
                  <c:v>-1.7069829998945352E-2</c:v>
                </c:pt>
                <c:pt idx="256">
                  <c:v>-1.754400999925565E-2</c:v>
                </c:pt>
                <c:pt idx="257">
                  <c:v>-1.7250880002393387E-2</c:v>
                </c:pt>
                <c:pt idx="258">
                  <c:v>-7.1577499984414317E-3</c:v>
                </c:pt>
                <c:pt idx="260">
                  <c:v>-7.6214999717194587E-4</c:v>
                </c:pt>
                <c:pt idx="261">
                  <c:v>-1.8806244996085297E-2</c:v>
                </c:pt>
                <c:pt idx="262">
                  <c:v>-6.4350002503488213E-5</c:v>
                </c:pt>
                <c:pt idx="263">
                  <c:v>-1.7473635001806542E-2</c:v>
                </c:pt>
                <c:pt idx="264">
                  <c:v>-1.8032995001703966E-2</c:v>
                </c:pt>
                <c:pt idx="265">
                  <c:v>-1.7772015002265107E-2</c:v>
                </c:pt>
                <c:pt idx="266">
                  <c:v>-1.8388224998489022E-2</c:v>
                </c:pt>
                <c:pt idx="267">
                  <c:v>-2.9974215001857374E-2</c:v>
                </c:pt>
                <c:pt idx="268">
                  <c:v>-1.7225260002305731E-2</c:v>
                </c:pt>
                <c:pt idx="269">
                  <c:v>-1.7525125003885478E-2</c:v>
                </c:pt>
                <c:pt idx="270">
                  <c:v>-1.7526784999063239E-2</c:v>
                </c:pt>
                <c:pt idx="272">
                  <c:v>-1.8489289999706671E-2</c:v>
                </c:pt>
                <c:pt idx="278">
                  <c:v>-2.6842724997550249E-2</c:v>
                </c:pt>
                <c:pt idx="279">
                  <c:v>-1.9005500005732756E-2</c:v>
                </c:pt>
                <c:pt idx="280">
                  <c:v>-1.6254265006864443E-2</c:v>
                </c:pt>
                <c:pt idx="281">
                  <c:v>-1.8435450001561549E-2</c:v>
                </c:pt>
                <c:pt idx="282">
                  <c:v>-1.8568004998087417E-2</c:v>
                </c:pt>
                <c:pt idx="283">
                  <c:v>-1.6372404999856371E-2</c:v>
                </c:pt>
                <c:pt idx="284">
                  <c:v>-1.8090220000885893E-2</c:v>
                </c:pt>
                <c:pt idx="285">
                  <c:v>-2.0524840001598932E-2</c:v>
                </c:pt>
                <c:pt idx="286">
                  <c:v>-1.8226904998300597E-2</c:v>
                </c:pt>
                <c:pt idx="287">
                  <c:v>-1.8422234999889042E-2</c:v>
                </c:pt>
                <c:pt idx="289">
                  <c:v>-1.9839510001474991E-2</c:v>
                </c:pt>
                <c:pt idx="290">
                  <c:v>-1.948827500018524E-2</c:v>
                </c:pt>
                <c:pt idx="293">
                  <c:v>-1.8726890004472807E-2</c:v>
                </c:pt>
                <c:pt idx="294">
                  <c:v>-2.1520800000871532E-2</c:v>
                </c:pt>
                <c:pt idx="295">
                  <c:v>-2.1254990002489649E-2</c:v>
                </c:pt>
                <c:pt idx="296">
                  <c:v>-1.9776855006057303E-2</c:v>
                </c:pt>
                <c:pt idx="297">
                  <c:v>-2.270640000642743E-2</c:v>
                </c:pt>
                <c:pt idx="298">
                  <c:v>-1.9914254997274838E-2</c:v>
                </c:pt>
                <c:pt idx="299">
                  <c:v>-2.0434095000382513E-2</c:v>
                </c:pt>
                <c:pt idx="300">
                  <c:v>-2.0249494999006856E-2</c:v>
                </c:pt>
                <c:pt idx="301">
                  <c:v>-1.9562965004297439E-2</c:v>
                </c:pt>
                <c:pt idx="302">
                  <c:v>-1.9800055000814609E-2</c:v>
                </c:pt>
                <c:pt idx="303">
                  <c:v>-1.9909125003323425E-2</c:v>
                </c:pt>
                <c:pt idx="304">
                  <c:v>-1.9774234999204054E-2</c:v>
                </c:pt>
                <c:pt idx="306">
                  <c:v>-1.9862289998854976E-2</c:v>
                </c:pt>
                <c:pt idx="307">
                  <c:v>-2.0178095001028851E-2</c:v>
                </c:pt>
                <c:pt idx="308">
                  <c:v>-2.063373000419233E-2</c:v>
                </c:pt>
                <c:pt idx="309">
                  <c:v>-1.9940275000408292E-2</c:v>
                </c:pt>
                <c:pt idx="310">
                  <c:v>-1.9940275000408292E-2</c:v>
                </c:pt>
                <c:pt idx="311">
                  <c:v>-2.1767619997262955E-2</c:v>
                </c:pt>
                <c:pt idx="313">
                  <c:v>-2.0169549999991432E-2</c:v>
                </c:pt>
                <c:pt idx="314">
                  <c:v>-2.0257875003153458E-2</c:v>
                </c:pt>
                <c:pt idx="315">
                  <c:v>-2.0499849997577257E-2</c:v>
                </c:pt>
                <c:pt idx="316">
                  <c:v>-2.2306314996967558E-2</c:v>
                </c:pt>
                <c:pt idx="317">
                  <c:v>-1.8415384998661466E-2</c:v>
                </c:pt>
                <c:pt idx="318">
                  <c:v>-1.9166484999004751E-2</c:v>
                </c:pt>
                <c:pt idx="319">
                  <c:v>-1.9326655004988424E-2</c:v>
                </c:pt>
                <c:pt idx="320">
                  <c:v>-1.9326655004988424E-2</c:v>
                </c:pt>
                <c:pt idx="321">
                  <c:v>-1.923572499799775E-2</c:v>
                </c:pt>
                <c:pt idx="324">
                  <c:v>-2.1243930001219269E-2</c:v>
                </c:pt>
                <c:pt idx="325">
                  <c:v>-2.1348330003092997E-2</c:v>
                </c:pt>
                <c:pt idx="326">
                  <c:v>-2.2021835000487044E-2</c:v>
                </c:pt>
                <c:pt idx="327">
                  <c:v>-2.2882085002493113E-2</c:v>
                </c:pt>
                <c:pt idx="328">
                  <c:v>-2.204652000364149E-2</c:v>
                </c:pt>
                <c:pt idx="329">
                  <c:v>-2.16116299998248E-2</c:v>
                </c:pt>
                <c:pt idx="332">
                  <c:v>-2.3029060001135804E-2</c:v>
                </c:pt>
                <c:pt idx="333">
                  <c:v>-2.3124389997974504E-2</c:v>
                </c:pt>
                <c:pt idx="334">
                  <c:v>-2.2115489999123383E-2</c:v>
                </c:pt>
                <c:pt idx="335">
                  <c:v>-2.3048044997267425E-2</c:v>
                </c:pt>
                <c:pt idx="336">
                  <c:v>-2.3075929995684419E-2</c:v>
                </c:pt>
                <c:pt idx="337">
                  <c:v>-2.3564255003293511E-2</c:v>
                </c:pt>
                <c:pt idx="338">
                  <c:v>-2.2796810000727419E-2</c:v>
                </c:pt>
                <c:pt idx="339">
                  <c:v>-2.3498009999457281E-2</c:v>
                </c:pt>
                <c:pt idx="340">
                  <c:v>-2.2178229999553878E-2</c:v>
                </c:pt>
                <c:pt idx="341">
                  <c:v>-2.3709280001639854E-2</c:v>
                </c:pt>
                <c:pt idx="342">
                  <c:v>-2.2873984999023378E-2</c:v>
                </c:pt>
                <c:pt idx="343">
                  <c:v>-2.277398500154959E-2</c:v>
                </c:pt>
                <c:pt idx="344">
                  <c:v>-2.2978115004661959E-2</c:v>
                </c:pt>
                <c:pt idx="345">
                  <c:v>-2.321051499893656E-2</c:v>
                </c:pt>
                <c:pt idx="346">
                  <c:v>-2.337451000494184E-2</c:v>
                </c:pt>
                <c:pt idx="347">
                  <c:v>-2.3007065006822813E-2</c:v>
                </c:pt>
                <c:pt idx="348">
                  <c:v>-2.4509129994839896E-2</c:v>
                </c:pt>
                <c:pt idx="349">
                  <c:v>-2.4013260001083836E-2</c:v>
                </c:pt>
                <c:pt idx="350">
                  <c:v>-2.4017064999497961E-2</c:v>
                </c:pt>
                <c:pt idx="351">
                  <c:v>-1.6593040003499482E-2</c:v>
                </c:pt>
                <c:pt idx="352">
                  <c:v>-1.6593039981671609E-2</c:v>
                </c:pt>
                <c:pt idx="353">
                  <c:v>-2.6039334996312391E-2</c:v>
                </c:pt>
                <c:pt idx="354">
                  <c:v>-2.6039334996312391E-2</c:v>
                </c:pt>
                <c:pt idx="355">
                  <c:v>-2.6039334996312391E-2</c:v>
                </c:pt>
                <c:pt idx="356">
                  <c:v>-2.3989975001313724E-2</c:v>
                </c:pt>
                <c:pt idx="357">
                  <c:v>-2.3989975001313724E-2</c:v>
                </c:pt>
                <c:pt idx="358">
                  <c:v>-2.3989975001313724E-2</c:v>
                </c:pt>
                <c:pt idx="359">
                  <c:v>-2.3987504995602649E-2</c:v>
                </c:pt>
                <c:pt idx="360">
                  <c:v>-2.3987504995602649E-2</c:v>
                </c:pt>
                <c:pt idx="361">
                  <c:v>-2.3987504995602649E-2</c:v>
                </c:pt>
                <c:pt idx="362">
                  <c:v>-2.4028995001572184E-2</c:v>
                </c:pt>
                <c:pt idx="363">
                  <c:v>-2.4547405002522282E-2</c:v>
                </c:pt>
                <c:pt idx="364">
                  <c:v>-2.5428589986404404E-2</c:v>
                </c:pt>
                <c:pt idx="365">
                  <c:v>-2.3863210000854451E-2</c:v>
                </c:pt>
                <c:pt idx="366">
                  <c:v>-2.4449145006656181E-2</c:v>
                </c:pt>
                <c:pt idx="367">
                  <c:v>-2.3948875001224224E-2</c:v>
                </c:pt>
                <c:pt idx="368">
                  <c:v>-3.0049859997234307E-2</c:v>
                </c:pt>
                <c:pt idx="369">
                  <c:v>-2.6445190000231378E-2</c:v>
                </c:pt>
                <c:pt idx="370">
                  <c:v>-2.5105225002334919E-2</c:v>
                </c:pt>
                <c:pt idx="371">
                  <c:v>-2.4806885005091317E-2</c:v>
                </c:pt>
                <c:pt idx="372">
                  <c:v>-2.2839924997242633E-2</c:v>
                </c:pt>
                <c:pt idx="373">
                  <c:v>-2.1392415001173504E-2</c:v>
                </c:pt>
                <c:pt idx="374">
                  <c:v>-2.3294614999031182E-2</c:v>
                </c:pt>
                <c:pt idx="375">
                  <c:v>-2.3222230003739242E-2</c:v>
                </c:pt>
                <c:pt idx="376">
                  <c:v>-2.1234985193586908E-2</c:v>
                </c:pt>
                <c:pt idx="377">
                  <c:v>-2.0726035007101018E-2</c:v>
                </c:pt>
                <c:pt idx="378">
                  <c:v>-2.1037305006757379E-2</c:v>
                </c:pt>
                <c:pt idx="379">
                  <c:v>-2.3604210000485182E-2</c:v>
                </c:pt>
                <c:pt idx="380">
                  <c:v>-2.1526830001675989E-2</c:v>
                </c:pt>
                <c:pt idx="381">
                  <c:v>-2.0414614999026526E-2</c:v>
                </c:pt>
                <c:pt idx="382">
                  <c:v>-2.0960505004040897E-2</c:v>
                </c:pt>
                <c:pt idx="383">
                  <c:v>-1.9829690005281009E-2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723-499C-8B0E-8DBE07155A39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Active!$F$21:$F$404</c:f>
              <c:numCache>
                <c:formatCode>General</c:formatCode>
                <c:ptCount val="384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</c:numCache>
            </c:numRef>
          </c:xVal>
          <c:yVal>
            <c:numRef>
              <c:f>Active!$L$21:$L$404</c:f>
              <c:numCache>
                <c:formatCode>General</c:formatCode>
                <c:ptCount val="3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723-499C-8B0E-8DBE07155A3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Active!$F$21:$F$404</c:f>
              <c:numCache>
                <c:formatCode>General</c:formatCode>
                <c:ptCount val="384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</c:numCache>
            </c:numRef>
          </c:xVal>
          <c:yVal>
            <c:numRef>
              <c:f>Active!$M$21:$M$404</c:f>
              <c:numCache>
                <c:formatCode>General</c:formatCode>
                <c:ptCount val="3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723-499C-8B0E-8DBE07155A3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Active!$F$21:$F$404</c:f>
              <c:numCache>
                <c:formatCode>General</c:formatCode>
                <c:ptCount val="384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</c:numCache>
            </c:numRef>
          </c:xVal>
          <c:yVal>
            <c:numRef>
              <c:f>Active!$N$21:$N$404</c:f>
              <c:numCache>
                <c:formatCode>General</c:formatCode>
                <c:ptCount val="3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723-499C-8B0E-8DBE07155A3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Active!$F$21:$F$404</c:f>
              <c:numCache>
                <c:formatCode>General</c:formatCode>
                <c:ptCount val="384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</c:numCache>
            </c:numRef>
          </c:xVal>
          <c:yVal>
            <c:numRef>
              <c:f>Active!$O$21:$O$404</c:f>
              <c:numCache>
                <c:formatCode>General</c:formatCode>
                <c:ptCount val="384"/>
                <c:pt idx="0">
                  <c:v>3.5744522563222754E-2</c:v>
                </c:pt>
                <c:pt idx="1">
                  <c:v>3.497514115852661E-2</c:v>
                </c:pt>
                <c:pt idx="2">
                  <c:v>3.4948364543513979E-2</c:v>
                </c:pt>
                <c:pt idx="3">
                  <c:v>3.4938010919042431E-2</c:v>
                </c:pt>
                <c:pt idx="4">
                  <c:v>2.8961827469757617E-2</c:v>
                </c:pt>
                <c:pt idx="5">
                  <c:v>2.8961470448224121E-2</c:v>
                </c:pt>
                <c:pt idx="6">
                  <c:v>2.8960756405157113E-2</c:v>
                </c:pt>
                <c:pt idx="7">
                  <c:v>2.896039938362361E-2</c:v>
                </c:pt>
                <c:pt idx="8">
                  <c:v>2.2307303106819588E-2</c:v>
                </c:pt>
                <c:pt idx="9">
                  <c:v>2.2290880116278514E-2</c:v>
                </c:pt>
                <c:pt idx="10">
                  <c:v>2.2260533285930868E-2</c:v>
                </c:pt>
                <c:pt idx="11">
                  <c:v>2.2244110295389793E-2</c:v>
                </c:pt>
                <c:pt idx="12">
                  <c:v>2.2231971563250734E-2</c:v>
                </c:pt>
                <c:pt idx="13">
                  <c:v>2.22034098405706E-2</c:v>
                </c:pt>
                <c:pt idx="14">
                  <c:v>2.2180917483959992E-2</c:v>
                </c:pt>
                <c:pt idx="15">
                  <c:v>2.1557914907999541E-2</c:v>
                </c:pt>
                <c:pt idx="16">
                  <c:v>2.1509002957909806E-2</c:v>
                </c:pt>
                <c:pt idx="17">
                  <c:v>2.1474371869160146E-2</c:v>
                </c:pt>
                <c:pt idx="18">
                  <c:v>1.6503918079749595E-2</c:v>
                </c:pt>
                <c:pt idx="19">
                  <c:v>1.6497848713680065E-2</c:v>
                </c:pt>
                <c:pt idx="20">
                  <c:v>1.6448936763590334E-2</c:v>
                </c:pt>
                <c:pt idx="21">
                  <c:v>1.6400024813500599E-2</c:v>
                </c:pt>
                <c:pt idx="22">
                  <c:v>1.5852353781109007E-2</c:v>
                </c:pt>
                <c:pt idx="23">
                  <c:v>1.5774880108339141E-2</c:v>
                </c:pt>
                <c:pt idx="24">
                  <c:v>1.5722040921380888E-2</c:v>
                </c:pt>
                <c:pt idx="25">
                  <c:v>1.5616005525930886E-2</c:v>
                </c:pt>
                <c:pt idx="26">
                  <c:v>1.4993002949970434E-2</c:v>
                </c:pt>
                <c:pt idx="27">
                  <c:v>1.4886967554520432E-2</c:v>
                </c:pt>
                <c:pt idx="28">
                  <c:v>1.4878756059249893E-2</c:v>
                </c:pt>
                <c:pt idx="29">
                  <c:v>1.4829844109160162E-2</c:v>
                </c:pt>
                <c:pt idx="30">
                  <c:v>1.4821632613889623E-2</c:v>
                </c:pt>
                <c:pt idx="31">
                  <c:v>1.4335369285260319E-2</c:v>
                </c:pt>
                <c:pt idx="32">
                  <c:v>1.4333227156059308E-2</c:v>
                </c:pt>
                <c:pt idx="33">
                  <c:v>1.432715778998978E-2</c:v>
                </c:pt>
                <c:pt idx="34">
                  <c:v>1.4261822849358971E-2</c:v>
                </c:pt>
                <c:pt idx="35">
                  <c:v>1.4210768770068228E-2</c:v>
                </c:pt>
                <c:pt idx="36">
                  <c:v>1.420684153319971E-2</c:v>
                </c:pt>
                <c:pt idx="37">
                  <c:v>1.4149718087839439E-2</c:v>
                </c:pt>
                <c:pt idx="38">
                  <c:v>1.4035471197118898E-2</c:v>
                </c:pt>
                <c:pt idx="39">
                  <c:v>1.3504223155268381E-2</c:v>
                </c:pt>
                <c:pt idx="40">
                  <c:v>1.3483872927858784E-2</c:v>
                </c:pt>
                <c:pt idx="41">
                  <c:v>1.3434960977769052E-2</c:v>
                </c:pt>
                <c:pt idx="42">
                  <c:v>1.3428891611699524E-2</c:v>
                </c:pt>
                <c:pt idx="43">
                  <c:v>1.3371768166339254E-2</c:v>
                </c:pt>
                <c:pt idx="44">
                  <c:v>1.3314644720978982E-2</c:v>
                </c:pt>
                <c:pt idx="45">
                  <c:v>1.3306433225708444E-2</c:v>
                </c:pt>
                <c:pt idx="46">
                  <c:v>1.2832308629218197E-2</c:v>
                </c:pt>
                <c:pt idx="47">
                  <c:v>1.2714134501629138E-2</c:v>
                </c:pt>
                <c:pt idx="48">
                  <c:v>1.2711992372428127E-2</c:v>
                </c:pt>
                <c:pt idx="49">
                  <c:v>1.2579537383499E-2</c:v>
                </c:pt>
                <c:pt idx="50">
                  <c:v>1.2052216578517001E-2</c:v>
                </c:pt>
                <c:pt idx="51">
                  <c:v>1.2034008480308415E-2</c:v>
                </c:pt>
                <c:pt idx="52">
                  <c:v>1.1942253946198481E-2</c:v>
                </c:pt>
                <c:pt idx="53">
                  <c:v>1.1828007055477938E-2</c:v>
                </c:pt>
                <c:pt idx="54">
                  <c:v>1.1253916429607219E-2</c:v>
                </c:pt>
                <c:pt idx="55">
                  <c:v>1.1162161895497284E-2</c:v>
                </c:pt>
                <c:pt idx="56">
                  <c:v>1.1139669538886678E-2</c:v>
                </c:pt>
                <c:pt idx="57">
                  <c:v>1.1107180579338023E-2</c:v>
                </c:pt>
                <c:pt idx="58">
                  <c:v>1.1084688222727417E-2</c:v>
                </c:pt>
                <c:pt idx="83">
                  <c:v>6.0053428655988507E-3</c:v>
                </c:pt>
                <c:pt idx="84">
                  <c:v>5.9767811429187155E-3</c:v>
                </c:pt>
                <c:pt idx="95">
                  <c:v>5.9014495993498584E-3</c:v>
                </c:pt>
                <c:pt idx="103">
                  <c:v>5.1974031352845229E-3</c:v>
                </c:pt>
                <c:pt idx="105">
                  <c:v>5.1970461137510211E-3</c:v>
                </c:pt>
                <c:pt idx="106">
                  <c:v>5.1952610060835127E-3</c:v>
                </c:pt>
                <c:pt idx="109">
                  <c:v>5.1666992834033774E-3</c:v>
                </c:pt>
                <c:pt idx="112">
                  <c:v>5.1545605512643197E-3</c:v>
                </c:pt>
                <c:pt idx="113">
                  <c:v>5.1524184220633094E-3</c:v>
                </c:pt>
                <c:pt idx="131">
                  <c:v>3.7632476352082275E-3</c:v>
                </c:pt>
                <c:pt idx="132">
                  <c:v>3.7368280417291021E-3</c:v>
                </c:pt>
                <c:pt idx="135">
                  <c:v>3.6229381725420627E-3</c:v>
                </c:pt>
                <c:pt idx="138">
                  <c:v>3.6086573112019951E-3</c:v>
                </c:pt>
                <c:pt idx="140">
                  <c:v>2.9692317447004655E-3</c:v>
                </c:pt>
                <c:pt idx="185">
                  <c:v>-4.531076631103071E-3</c:v>
                </c:pt>
                <c:pt idx="186">
                  <c:v>-5.2176290400268235E-3</c:v>
                </c:pt>
                <c:pt idx="187">
                  <c:v>-5.2519031072429858E-3</c:v>
                </c:pt>
                <c:pt idx="188">
                  <c:v>-5.2544022579774988E-3</c:v>
                </c:pt>
                <c:pt idx="189">
                  <c:v>-5.2683260977840641E-3</c:v>
                </c:pt>
                <c:pt idx="190">
                  <c:v>-5.2722533346525827E-3</c:v>
                </c:pt>
                <c:pt idx="191">
                  <c:v>-5.2765375930546032E-3</c:v>
                </c:pt>
                <c:pt idx="192">
                  <c:v>-5.8552694988608447E-3</c:v>
                </c:pt>
                <c:pt idx="193">
                  <c:v>-5.9773708633184246E-3</c:v>
                </c:pt>
                <c:pt idx="194">
                  <c:v>-5.9787989494524303E-3</c:v>
                </c:pt>
                <c:pt idx="195">
                  <c:v>-5.9809410786534414E-3</c:v>
                </c:pt>
                <c:pt idx="196">
                  <c:v>-6.0341372871451932E-3</c:v>
                </c:pt>
                <c:pt idx="197">
                  <c:v>-6.0769798711653965E-3</c:v>
                </c:pt>
                <c:pt idx="198">
                  <c:v>-6.5818083195367874E-3</c:v>
                </c:pt>
                <c:pt idx="199">
                  <c:v>-6.6414309156315708E-3</c:v>
                </c:pt>
                <c:pt idx="200">
                  <c:v>-6.6964122317908301E-3</c:v>
                </c:pt>
                <c:pt idx="201">
                  <c:v>-6.7271160836719756E-3</c:v>
                </c:pt>
                <c:pt idx="202">
                  <c:v>-6.7446101388135594E-3</c:v>
                </c:pt>
                <c:pt idx="203">
                  <c:v>-6.8270821130524493E-3</c:v>
                </c:pt>
                <c:pt idx="204">
                  <c:v>-6.8406489313255145E-3</c:v>
                </c:pt>
                <c:pt idx="205">
                  <c:v>-6.87135278320666E-3</c:v>
                </c:pt>
                <c:pt idx="206">
                  <c:v>-7.4450863875438773E-3</c:v>
                </c:pt>
                <c:pt idx="207">
                  <c:v>-7.4736481102240133E-3</c:v>
                </c:pt>
                <c:pt idx="208">
                  <c:v>-7.4879289715640805E-3</c:v>
                </c:pt>
                <c:pt idx="209">
                  <c:v>-7.6253822619622331E-3</c:v>
                </c:pt>
                <c:pt idx="210">
                  <c:v>-8.2537401609252097E-3</c:v>
                </c:pt>
                <c:pt idx="211">
                  <c:v>-8.2708771945332899E-3</c:v>
                </c:pt>
                <c:pt idx="212">
                  <c:v>-8.282301883605344E-3</c:v>
                </c:pt>
                <c:pt idx="213">
                  <c:v>-8.9256546869753931E-3</c:v>
                </c:pt>
                <c:pt idx="214">
                  <c:v>-8.9460049143849901E-3</c:v>
                </c:pt>
                <c:pt idx="215">
                  <c:v>-9.0052704889462699E-3</c:v>
                </c:pt>
                <c:pt idx="216">
                  <c:v>-9.0052704889462699E-3</c:v>
                </c:pt>
                <c:pt idx="217">
                  <c:v>-9.0427577499639471E-3</c:v>
                </c:pt>
                <c:pt idx="218">
                  <c:v>-9.0713194726440832E-3</c:v>
                </c:pt>
                <c:pt idx="219">
                  <c:v>-9.1263007888033442E-3</c:v>
                </c:pt>
                <c:pt idx="220">
                  <c:v>-9.7178854698156472E-3</c:v>
                </c:pt>
                <c:pt idx="221">
                  <c:v>-9.7607280538358505E-3</c:v>
                </c:pt>
                <c:pt idx="222">
                  <c:v>-9.8410578988737309E-3</c:v>
                </c:pt>
                <c:pt idx="223">
                  <c:v>-1.0329463356704044E-2</c:v>
                </c:pt>
                <c:pt idx="224">
                  <c:v>-1.0400867663404383E-2</c:v>
                </c:pt>
                <c:pt idx="225">
                  <c:v>-1.0446923441226101E-2</c:v>
                </c:pt>
                <c:pt idx="226">
                  <c:v>-1.0497977520516844E-2</c:v>
                </c:pt>
                <c:pt idx="227">
                  <c:v>-1.0497977520516844E-2</c:v>
                </c:pt>
                <c:pt idx="228">
                  <c:v>-1.0500833692784857E-2</c:v>
                </c:pt>
                <c:pt idx="229">
                  <c:v>-1.0512972424923914E-2</c:v>
                </c:pt>
                <c:pt idx="230">
                  <c:v>-1.0539392018403039E-2</c:v>
                </c:pt>
                <c:pt idx="231">
                  <c:v>-1.0539392018403039E-2</c:v>
                </c:pt>
                <c:pt idx="232">
                  <c:v>-1.0551173729008595E-2</c:v>
                </c:pt>
                <c:pt idx="233">
                  <c:v>-1.1068140909519044E-2</c:v>
                </c:pt>
                <c:pt idx="234">
                  <c:v>-1.1164179702030999E-2</c:v>
                </c:pt>
                <c:pt idx="235">
                  <c:v>-1.1202738027649182E-2</c:v>
                </c:pt>
                <c:pt idx="236">
                  <c:v>-1.1213448673654232E-2</c:v>
                </c:pt>
                <c:pt idx="237">
                  <c:v>-1.1223445276592281E-2</c:v>
                </c:pt>
                <c:pt idx="238">
                  <c:v>-1.1272714248215514E-2</c:v>
                </c:pt>
                <c:pt idx="239">
                  <c:v>-1.1905713427114013E-2</c:v>
                </c:pt>
                <c:pt idx="240">
                  <c:v>-1.1909283642449029E-2</c:v>
                </c:pt>
                <c:pt idx="241">
                  <c:v>-1.1936060257461656E-2</c:v>
                </c:pt>
                <c:pt idx="242">
                  <c:v>-1.1937131322062162E-2</c:v>
                </c:pt>
                <c:pt idx="243">
                  <c:v>-1.2611187977313355E-2</c:v>
                </c:pt>
                <c:pt idx="244">
                  <c:v>-1.2659385884336084E-2</c:v>
                </c:pt>
                <c:pt idx="245">
                  <c:v>-1.2687590585482718E-2</c:v>
                </c:pt>
                <c:pt idx="246">
                  <c:v>-1.2727219975701405E-2</c:v>
                </c:pt>
                <c:pt idx="247">
                  <c:v>-1.2728291040301909E-2</c:v>
                </c:pt>
                <c:pt idx="248">
                  <c:v>-1.2729362104902416E-2</c:v>
                </c:pt>
                <c:pt idx="249">
                  <c:v>-1.2738287643239957E-2</c:v>
                </c:pt>
                <c:pt idx="250">
                  <c:v>-1.2758637870649554E-2</c:v>
                </c:pt>
                <c:pt idx="251">
                  <c:v>-1.2761137021384065E-2</c:v>
                </c:pt>
                <c:pt idx="252">
                  <c:v>-1.27896987440642E-2</c:v>
                </c:pt>
                <c:pt idx="253">
                  <c:v>-1.27896987440642E-2</c:v>
                </c:pt>
                <c:pt idx="254">
                  <c:v>-1.3357720003865392E-2</c:v>
                </c:pt>
                <c:pt idx="255">
                  <c:v>-1.3420198772228187E-2</c:v>
                </c:pt>
                <c:pt idx="256">
                  <c:v>-1.3447332408774318E-2</c:v>
                </c:pt>
                <c:pt idx="257">
                  <c:v>-1.3459471140913374E-2</c:v>
                </c:pt>
                <c:pt idx="258">
                  <c:v>-1.3471609873052433E-2</c:v>
                </c:pt>
                <c:pt idx="259">
                  <c:v>-1.3493745208129538E-2</c:v>
                </c:pt>
                <c:pt idx="260">
                  <c:v>-1.3500171595732567E-2</c:v>
                </c:pt>
                <c:pt idx="261">
                  <c:v>-1.3510525220204116E-2</c:v>
                </c:pt>
                <c:pt idx="262">
                  <c:v>-1.3514452457072635E-2</c:v>
                </c:pt>
                <c:pt idx="263">
                  <c:v>-1.4045343477389649E-2</c:v>
                </c:pt>
                <c:pt idx="264">
                  <c:v>-1.4171015057182245E-2</c:v>
                </c:pt>
                <c:pt idx="265">
                  <c:v>-1.4229566588676525E-2</c:v>
                </c:pt>
                <c:pt idx="266">
                  <c:v>-1.4237421062413559E-2</c:v>
                </c:pt>
                <c:pt idx="267">
                  <c:v>-1.4243847450016592E-2</c:v>
                </c:pt>
                <c:pt idx="268">
                  <c:v>-1.4786163159405662E-2</c:v>
                </c:pt>
                <c:pt idx="269">
                  <c:v>-1.4801515085346233E-2</c:v>
                </c:pt>
                <c:pt idx="270">
                  <c:v>-1.4877203650448591E-2</c:v>
                </c:pt>
                <c:pt idx="271">
                  <c:v>-1.490862154539674E-2</c:v>
                </c:pt>
                <c:pt idx="272">
                  <c:v>-1.4909692609997244E-2</c:v>
                </c:pt>
                <c:pt idx="273">
                  <c:v>-1.4910406653064248E-2</c:v>
                </c:pt>
                <c:pt idx="274">
                  <c:v>-1.4910763674597751E-2</c:v>
                </c:pt>
                <c:pt idx="275">
                  <c:v>-1.4912548782265259E-2</c:v>
                </c:pt>
                <c:pt idx="276">
                  <c:v>-1.4912905803798763E-2</c:v>
                </c:pt>
                <c:pt idx="277">
                  <c:v>-1.491469091146627E-2</c:v>
                </c:pt>
                <c:pt idx="278">
                  <c:v>-1.4915761976066774E-2</c:v>
                </c:pt>
                <c:pt idx="279">
                  <c:v>-1.4917547083734281E-2</c:v>
                </c:pt>
                <c:pt idx="280">
                  <c:v>-1.4925758579004822E-2</c:v>
                </c:pt>
                <c:pt idx="281">
                  <c:v>-1.4949679021749434E-2</c:v>
                </c:pt>
                <c:pt idx="282">
                  <c:v>-1.4950036043282938E-2</c:v>
                </c:pt>
                <c:pt idx="283">
                  <c:v>-1.4978597765963072E-2</c:v>
                </c:pt>
                <c:pt idx="284">
                  <c:v>-1.5597316083521504E-2</c:v>
                </c:pt>
                <c:pt idx="285">
                  <c:v>-1.5627305892335644E-2</c:v>
                </c:pt>
                <c:pt idx="286">
                  <c:v>-1.5656938679616289E-2</c:v>
                </c:pt>
                <c:pt idx="287">
                  <c:v>-1.5659080808817297E-2</c:v>
                </c:pt>
                <c:pt idx="288">
                  <c:v>-1.6296007224584311E-2</c:v>
                </c:pt>
                <c:pt idx="289">
                  <c:v>-1.6339206830138016E-2</c:v>
                </c:pt>
                <c:pt idx="290">
                  <c:v>-1.6347418325408557E-2</c:v>
                </c:pt>
                <c:pt idx="291">
                  <c:v>-1.6379550263423713E-2</c:v>
                </c:pt>
                <c:pt idx="292">
                  <c:v>-1.6434531579582967E-2</c:v>
                </c:pt>
                <c:pt idx="293">
                  <c:v>-1.6452025634724553E-2</c:v>
                </c:pt>
                <c:pt idx="294">
                  <c:v>-1.6509863123151829E-2</c:v>
                </c:pt>
                <c:pt idx="295">
                  <c:v>-1.6958996212296955E-2</c:v>
                </c:pt>
                <c:pt idx="296">
                  <c:v>-1.7117156751638204E-2</c:v>
                </c:pt>
                <c:pt idx="297">
                  <c:v>-1.7195344467475074E-2</c:v>
                </c:pt>
                <c:pt idx="298">
                  <c:v>-1.7359931394419353E-2</c:v>
                </c:pt>
                <c:pt idx="299">
                  <c:v>-1.7748370822869196E-2</c:v>
                </c:pt>
                <c:pt idx="300">
                  <c:v>-1.7848336852249666E-2</c:v>
                </c:pt>
                <c:pt idx="301">
                  <c:v>-1.7903318168408927E-2</c:v>
                </c:pt>
                <c:pt idx="302">
                  <c:v>-1.7916884986681994E-2</c:v>
                </c:pt>
                <c:pt idx="303">
                  <c:v>-1.7943304580161121E-2</c:v>
                </c:pt>
                <c:pt idx="304">
                  <c:v>-1.7944018623228121E-2</c:v>
                </c:pt>
                <c:pt idx="305">
                  <c:v>-1.7945446709362128E-2</c:v>
                </c:pt>
                <c:pt idx="306">
                  <c:v>-1.7980077798111796E-2</c:v>
                </c:pt>
                <c:pt idx="307">
                  <c:v>-1.8033988049670546E-2</c:v>
                </c:pt>
                <c:pt idx="308">
                  <c:v>-1.8054338277080147E-2</c:v>
                </c:pt>
                <c:pt idx="309">
                  <c:v>-1.8632356139819381E-2</c:v>
                </c:pt>
                <c:pt idx="310">
                  <c:v>-1.8632356139819381E-2</c:v>
                </c:pt>
                <c:pt idx="311">
                  <c:v>-1.869626299431619E-2</c:v>
                </c:pt>
                <c:pt idx="312">
                  <c:v>-1.8725538760063325E-2</c:v>
                </c:pt>
                <c:pt idx="313">
                  <c:v>-1.8741247707537399E-2</c:v>
                </c:pt>
                <c:pt idx="314">
                  <c:v>-1.8746603030539925E-2</c:v>
                </c:pt>
                <c:pt idx="315">
                  <c:v>-1.9262499146449868E-2</c:v>
                </c:pt>
                <c:pt idx="316">
                  <c:v>-1.9320693656410648E-2</c:v>
                </c:pt>
                <c:pt idx="317">
                  <c:v>-1.9347113249889768E-2</c:v>
                </c:pt>
                <c:pt idx="318">
                  <c:v>-1.9354253680559805E-2</c:v>
                </c:pt>
                <c:pt idx="319">
                  <c:v>-1.9387813704708962E-2</c:v>
                </c:pt>
                <c:pt idx="320">
                  <c:v>-1.9387813704708962E-2</c:v>
                </c:pt>
                <c:pt idx="321">
                  <c:v>-1.9414233298188088E-2</c:v>
                </c:pt>
                <c:pt idx="322">
                  <c:v>-1.9426015008793644E-2</c:v>
                </c:pt>
                <c:pt idx="323">
                  <c:v>-1.9432084374863171E-2</c:v>
                </c:pt>
                <c:pt idx="324">
                  <c:v>-2.0067939726029688E-2</c:v>
                </c:pt>
                <c:pt idx="325">
                  <c:v>-2.0096501448709822E-2</c:v>
                </c:pt>
                <c:pt idx="326">
                  <c:v>-2.0200394714958811E-2</c:v>
                </c:pt>
                <c:pt idx="327">
                  <c:v>-2.0753778091886436E-2</c:v>
                </c:pt>
                <c:pt idx="328">
                  <c:v>-2.0831251764656306E-2</c:v>
                </c:pt>
                <c:pt idx="329">
                  <c:v>-2.0831965807723306E-2</c:v>
                </c:pt>
                <c:pt idx="330">
                  <c:v>-2.0869810090274485E-2</c:v>
                </c:pt>
                <c:pt idx="331">
                  <c:v>-2.0870167111807988E-2</c:v>
                </c:pt>
                <c:pt idx="332">
                  <c:v>-2.0912652674294686E-2</c:v>
                </c:pt>
                <c:pt idx="333">
                  <c:v>-2.0914794803495701E-2</c:v>
                </c:pt>
                <c:pt idx="334">
                  <c:v>-2.0921935234165731E-2</c:v>
                </c:pt>
                <c:pt idx="335">
                  <c:v>-2.0922292255699235E-2</c:v>
                </c:pt>
                <c:pt idx="336">
                  <c:v>-2.0924791406433746E-2</c:v>
                </c:pt>
                <c:pt idx="337">
                  <c:v>-2.0930146729436272E-2</c:v>
                </c:pt>
                <c:pt idx="338">
                  <c:v>-2.0930503750969776E-2</c:v>
                </c:pt>
                <c:pt idx="339">
                  <c:v>-2.1587423372612886E-2</c:v>
                </c:pt>
                <c:pt idx="340">
                  <c:v>-2.1588851458746894E-2</c:v>
                </c:pt>
                <c:pt idx="341">
                  <c:v>-2.162812382743208E-2</c:v>
                </c:pt>
                <c:pt idx="342">
                  <c:v>-2.16748936483208E-2</c:v>
                </c:pt>
                <c:pt idx="343">
                  <c:v>-2.16748936483208E-2</c:v>
                </c:pt>
                <c:pt idx="344">
                  <c:v>-2.1734159222882084E-2</c:v>
                </c:pt>
                <c:pt idx="345">
                  <c:v>-2.2333955399164919E-2</c:v>
                </c:pt>
                <c:pt idx="346">
                  <c:v>-2.2408572899666773E-2</c:v>
                </c:pt>
                <c:pt idx="347">
                  <c:v>-2.2408929921200277E-2</c:v>
                </c:pt>
                <c:pt idx="348">
                  <c:v>-2.2438562708480915E-2</c:v>
                </c:pt>
                <c:pt idx="349">
                  <c:v>-2.2497828283042198E-2</c:v>
                </c:pt>
                <c:pt idx="350">
                  <c:v>-2.3122972988203663E-2</c:v>
                </c:pt>
                <c:pt idx="351">
                  <c:v>-2.3210443263911577E-2</c:v>
                </c:pt>
                <c:pt idx="352">
                  <c:v>-2.3210443263911577E-2</c:v>
                </c:pt>
                <c:pt idx="353">
                  <c:v>-2.3235077749723193E-2</c:v>
                </c:pt>
                <c:pt idx="354">
                  <c:v>-2.3235077749723193E-2</c:v>
                </c:pt>
                <c:pt idx="355">
                  <c:v>-2.3235077749723193E-2</c:v>
                </c:pt>
                <c:pt idx="356">
                  <c:v>-2.3823449236933983E-2</c:v>
                </c:pt>
                <c:pt idx="357">
                  <c:v>-2.3823449236933983E-2</c:v>
                </c:pt>
                <c:pt idx="358">
                  <c:v>-2.3823449236933983E-2</c:v>
                </c:pt>
                <c:pt idx="359">
                  <c:v>-2.3839872227475058E-2</c:v>
                </c:pt>
                <c:pt idx="360">
                  <c:v>-2.3839872227475058E-2</c:v>
                </c:pt>
                <c:pt idx="361">
                  <c:v>-2.3839872227475058E-2</c:v>
                </c:pt>
                <c:pt idx="362">
                  <c:v>-2.3882000768428259E-2</c:v>
                </c:pt>
                <c:pt idx="363">
                  <c:v>-2.3904136103505363E-2</c:v>
                </c:pt>
                <c:pt idx="364">
                  <c:v>-2.3928056546249972E-2</c:v>
                </c:pt>
                <c:pt idx="365">
                  <c:v>-2.3958046355064121E-2</c:v>
                </c:pt>
                <c:pt idx="366">
                  <c:v>-2.4499648021386183E-2</c:v>
                </c:pt>
                <c:pt idx="367">
                  <c:v>-2.4530351873267332E-2</c:v>
                </c:pt>
                <c:pt idx="368">
                  <c:v>-2.4682800068072552E-2</c:v>
                </c:pt>
                <c:pt idx="369">
                  <c:v>-2.468494219727356E-2</c:v>
                </c:pt>
                <c:pt idx="370">
                  <c:v>-2.4733854147363295E-2</c:v>
                </c:pt>
                <c:pt idx="371">
                  <c:v>-2.4809542712465653E-2</c:v>
                </c:pt>
                <c:pt idx="372">
                  <c:v>-2.5283667308955898E-2</c:v>
                </c:pt>
                <c:pt idx="373">
                  <c:v>-2.5397200156609435E-2</c:v>
                </c:pt>
                <c:pt idx="374">
                  <c:v>-2.5411481017949503E-2</c:v>
                </c:pt>
                <c:pt idx="375">
                  <c:v>-2.5444684020565163E-2</c:v>
                </c:pt>
                <c:pt idx="376">
                  <c:v>-2.6030556357041434E-2</c:v>
                </c:pt>
                <c:pt idx="377">
                  <c:v>-2.6069828725726621E-2</c:v>
                </c:pt>
                <c:pt idx="378">
                  <c:v>-2.6110529180545815E-2</c:v>
                </c:pt>
                <c:pt idx="379">
                  <c:v>-2.6171579862774602E-2</c:v>
                </c:pt>
                <c:pt idx="380">
                  <c:v>-2.6772804125191452E-2</c:v>
                </c:pt>
                <c:pt idx="381">
                  <c:v>-2.6839567151956269E-2</c:v>
                </c:pt>
                <c:pt idx="382">
                  <c:v>-2.6910257415589604E-2</c:v>
                </c:pt>
                <c:pt idx="383">
                  <c:v>-2.7505412311936928E-2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723-499C-8B0E-8DBE07155A3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Active!$F$21:$F$404</c:f>
              <c:numCache>
                <c:formatCode>General</c:formatCode>
                <c:ptCount val="384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</c:numCache>
            </c:numRef>
          </c:xVal>
          <c:yVal>
            <c:numRef>
              <c:f>Active!$U$21:$U$404</c:f>
              <c:numCache>
                <c:formatCode>General</c:formatCode>
                <c:ptCount val="3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723-499C-8B0E-8DBE07155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582896"/>
        <c:axId val="1"/>
      </c:scatterChart>
      <c:valAx>
        <c:axId val="712582896"/>
        <c:scaling>
          <c:orientation val="minMax"/>
          <c:min val="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05565529622977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4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450628366247758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5828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59245960502693"/>
          <c:y val="0.91222702177901738"/>
          <c:w val="0.84201077199281871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57150</xdr:colOff>
      <xdr:row>0</xdr:row>
      <xdr:rowOff>0</xdr:rowOff>
    </xdr:from>
    <xdr:to>
      <xdr:col>24</xdr:col>
      <xdr:colOff>552450</xdr:colOff>
      <xdr:row>18</xdr:row>
      <xdr:rowOff>19050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F1B82716-D200-4675-C293-CE54D658D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0</xdr:row>
      <xdr:rowOff>0</xdr:rowOff>
    </xdr:from>
    <xdr:to>
      <xdr:col>15</xdr:col>
      <xdr:colOff>295275</xdr:colOff>
      <xdr:row>18</xdr:row>
      <xdr:rowOff>28575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00CF52F8-69B4-74BA-23C5-94C9706705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v-astro.de/sfs/BAVM_link.php?BAVMnr=152" TargetMode="External"/><Relationship Id="rId18" Type="http://schemas.openxmlformats.org/officeDocument/2006/relationships/hyperlink" Target="http://www.konkoly.hu/cgi-bin/IBVS?5583" TargetMode="External"/><Relationship Id="rId26" Type="http://schemas.openxmlformats.org/officeDocument/2006/relationships/hyperlink" Target="http://www.konkoly.hu/cgi-bin/IBVS?5897" TargetMode="External"/><Relationship Id="rId39" Type="http://schemas.openxmlformats.org/officeDocument/2006/relationships/hyperlink" Target="http://www.bav-astro.de/sfs/BAVM_link.php?BAVMnr=220" TargetMode="External"/><Relationship Id="rId21" Type="http://schemas.openxmlformats.org/officeDocument/2006/relationships/hyperlink" Target="http://www.bav-astro.de/sfs/BAVM_link.php?BAVMnr=173" TargetMode="External"/><Relationship Id="rId34" Type="http://schemas.openxmlformats.org/officeDocument/2006/relationships/hyperlink" Target="http://www.konkoly.hu/cgi-bin/IBVS?5894" TargetMode="External"/><Relationship Id="rId42" Type="http://schemas.openxmlformats.org/officeDocument/2006/relationships/hyperlink" Target="http://www.konkoly.hu/cgi-bin/IBVS?6044" TargetMode="External"/><Relationship Id="rId47" Type="http://schemas.openxmlformats.org/officeDocument/2006/relationships/hyperlink" Target="http://www.konkoly.hu/cgi-bin/IBVS?6114" TargetMode="External"/><Relationship Id="rId50" Type="http://schemas.openxmlformats.org/officeDocument/2006/relationships/hyperlink" Target="http://vsolj.cetus-net.org/no47.pdf" TargetMode="External"/><Relationship Id="rId55" Type="http://schemas.openxmlformats.org/officeDocument/2006/relationships/hyperlink" Target="http://vsolj.cetus-net.org/no42.pdf" TargetMode="External"/><Relationship Id="rId63" Type="http://schemas.openxmlformats.org/officeDocument/2006/relationships/hyperlink" Target="http://vsolj.cetus-net.org/vsoljno50.pdf" TargetMode="External"/><Relationship Id="rId68" Type="http://schemas.openxmlformats.org/officeDocument/2006/relationships/hyperlink" Target="http://vsolj.cetus-net.org/vsoljno56.pdf" TargetMode="External"/><Relationship Id="rId7" Type="http://schemas.openxmlformats.org/officeDocument/2006/relationships/hyperlink" Target="http://www.konkoly.hu/cgi-bin/IBVS?1936" TargetMode="External"/><Relationship Id="rId2" Type="http://schemas.openxmlformats.org/officeDocument/2006/relationships/hyperlink" Target="http://www.konkoly.hu/cgi-bin/IBVS?1936" TargetMode="External"/><Relationship Id="rId16" Type="http://schemas.openxmlformats.org/officeDocument/2006/relationships/hyperlink" Target="http://www.konkoly.hu/cgi-bin/IBVS?5493" TargetMode="External"/><Relationship Id="rId29" Type="http://schemas.openxmlformats.org/officeDocument/2006/relationships/hyperlink" Target="http://www.konkoly.hu/cgi-bin/IBVS?5897" TargetMode="External"/><Relationship Id="rId1" Type="http://schemas.openxmlformats.org/officeDocument/2006/relationships/hyperlink" Target="http://www.konkoly.hu/cgi-bin/IBVS?1350" TargetMode="External"/><Relationship Id="rId6" Type="http://schemas.openxmlformats.org/officeDocument/2006/relationships/hyperlink" Target="http://www.konkoly.hu/cgi-bin/IBVS?1502" TargetMode="External"/><Relationship Id="rId11" Type="http://schemas.openxmlformats.org/officeDocument/2006/relationships/hyperlink" Target="http://www.bav-astro.de/sfs/BAVM_link.php?BAVMnr=118" TargetMode="External"/><Relationship Id="rId24" Type="http://schemas.openxmlformats.org/officeDocument/2006/relationships/hyperlink" Target="http://var.astro.cz/oejv/issues/oejv0074.pdf" TargetMode="External"/><Relationship Id="rId32" Type="http://schemas.openxmlformats.org/officeDocument/2006/relationships/hyperlink" Target="http://www.bav-astro.de/sfs/BAVM_link.php?BAVMnr=201" TargetMode="External"/><Relationship Id="rId37" Type="http://schemas.openxmlformats.org/officeDocument/2006/relationships/hyperlink" Target="http://www.konkoly.hu/cgi-bin/IBVS?5992" TargetMode="External"/><Relationship Id="rId40" Type="http://schemas.openxmlformats.org/officeDocument/2006/relationships/hyperlink" Target="http://var.astro.cz/oejv/issues/oejv0160.pdf" TargetMode="External"/><Relationship Id="rId45" Type="http://schemas.openxmlformats.org/officeDocument/2006/relationships/hyperlink" Target="http://www.konkoly.hu/cgi-bin/IBVS?6050" TargetMode="External"/><Relationship Id="rId53" Type="http://schemas.openxmlformats.org/officeDocument/2006/relationships/hyperlink" Target="http://vsolj.cetus-net.org/no38.pdf" TargetMode="External"/><Relationship Id="rId58" Type="http://schemas.openxmlformats.org/officeDocument/2006/relationships/hyperlink" Target="http://vsolj.cetus-net.org/no44.pdf" TargetMode="External"/><Relationship Id="rId66" Type="http://schemas.openxmlformats.org/officeDocument/2006/relationships/hyperlink" Target="http://vsolj.cetus-net.org/vsoljno53.pdf" TargetMode="External"/><Relationship Id="rId5" Type="http://schemas.openxmlformats.org/officeDocument/2006/relationships/hyperlink" Target="http://www.konkoly.hu/cgi-bin/IBVS?1502" TargetMode="External"/><Relationship Id="rId15" Type="http://schemas.openxmlformats.org/officeDocument/2006/relationships/hyperlink" Target="http://www.bav-astro.de/sfs/BAVM_link.php?BAVMnr=152" TargetMode="External"/><Relationship Id="rId23" Type="http://schemas.openxmlformats.org/officeDocument/2006/relationships/hyperlink" Target="http://www.bav-astro.de/sfs/BAVM_link.php?BAVMnr=173" TargetMode="External"/><Relationship Id="rId28" Type="http://schemas.openxmlformats.org/officeDocument/2006/relationships/hyperlink" Target="http://www.bav-astro.de/sfs/BAVM_link.php?BAVMnr=201" TargetMode="External"/><Relationship Id="rId36" Type="http://schemas.openxmlformats.org/officeDocument/2006/relationships/hyperlink" Target="http://www.konkoly.hu/cgi-bin/IBVS?5898" TargetMode="External"/><Relationship Id="rId49" Type="http://schemas.openxmlformats.org/officeDocument/2006/relationships/hyperlink" Target="http://www.konkoly.hu/cgi-bin/IBVS?1249" TargetMode="External"/><Relationship Id="rId57" Type="http://schemas.openxmlformats.org/officeDocument/2006/relationships/hyperlink" Target="http://vsolj.cetus-net.org/no44.pdf" TargetMode="External"/><Relationship Id="rId61" Type="http://schemas.openxmlformats.org/officeDocument/2006/relationships/hyperlink" Target="http://vsolj.cetus-net.org/no48.pdf" TargetMode="External"/><Relationship Id="rId10" Type="http://schemas.openxmlformats.org/officeDocument/2006/relationships/hyperlink" Target="http://www.bav-astro.de/sfs/BAVM_link.php?BAVMnr=111" TargetMode="External"/><Relationship Id="rId19" Type="http://schemas.openxmlformats.org/officeDocument/2006/relationships/hyperlink" Target="http://www.konkoly.hu/cgi-bin/IBVS?5583" TargetMode="External"/><Relationship Id="rId31" Type="http://schemas.openxmlformats.org/officeDocument/2006/relationships/hyperlink" Target="http://www.aavso.org/sites/default/files/jaavso/v36n2/186.pdf" TargetMode="External"/><Relationship Id="rId44" Type="http://schemas.openxmlformats.org/officeDocument/2006/relationships/hyperlink" Target="http://var.astro.cz/oejv/issues/oejv0160.pdf" TargetMode="External"/><Relationship Id="rId52" Type="http://schemas.openxmlformats.org/officeDocument/2006/relationships/hyperlink" Target="http://vsolj.cetus-net.org/no38.pdf" TargetMode="External"/><Relationship Id="rId60" Type="http://schemas.openxmlformats.org/officeDocument/2006/relationships/hyperlink" Target="http://vsolj.cetus-net.org/no48.pdf" TargetMode="External"/><Relationship Id="rId65" Type="http://schemas.openxmlformats.org/officeDocument/2006/relationships/hyperlink" Target="http://vsolj.cetus-net.org/vsoljno53.pdf" TargetMode="External"/><Relationship Id="rId4" Type="http://schemas.openxmlformats.org/officeDocument/2006/relationships/hyperlink" Target="http://www.konkoly.hu/cgi-bin/IBVS?1936" TargetMode="External"/><Relationship Id="rId9" Type="http://schemas.openxmlformats.org/officeDocument/2006/relationships/hyperlink" Target="http://www.bav-astro.de/sfs/BAVM_link.php?BAVMnr=91" TargetMode="External"/><Relationship Id="rId14" Type="http://schemas.openxmlformats.org/officeDocument/2006/relationships/hyperlink" Target="http://www.konkoly.hu/cgi-bin/IBVS?5583" TargetMode="External"/><Relationship Id="rId22" Type="http://schemas.openxmlformats.org/officeDocument/2006/relationships/hyperlink" Target="http://www.bav-astro.de/sfs/BAVM_link.php?BAVMnr=173" TargetMode="External"/><Relationship Id="rId27" Type="http://schemas.openxmlformats.org/officeDocument/2006/relationships/hyperlink" Target="http://www.konkoly.hu/cgi-bin/IBVS?5897" TargetMode="External"/><Relationship Id="rId30" Type="http://schemas.openxmlformats.org/officeDocument/2006/relationships/hyperlink" Target="http://www.aavso.org/sites/default/files/jaavso/v36n2/186.pdf" TargetMode="External"/><Relationship Id="rId35" Type="http://schemas.openxmlformats.org/officeDocument/2006/relationships/hyperlink" Target="http://www.konkoly.hu/cgi-bin/IBVS?5898" TargetMode="External"/><Relationship Id="rId43" Type="http://schemas.openxmlformats.org/officeDocument/2006/relationships/hyperlink" Target="http://www.konkoly.hu/cgi-bin/IBVS?6029" TargetMode="External"/><Relationship Id="rId48" Type="http://schemas.openxmlformats.org/officeDocument/2006/relationships/hyperlink" Target="http://www.konkoly.hu/cgi-bin/IBVS?1249" TargetMode="External"/><Relationship Id="rId56" Type="http://schemas.openxmlformats.org/officeDocument/2006/relationships/hyperlink" Target="http://vsolj.cetus-net.org/no43.pdf" TargetMode="External"/><Relationship Id="rId64" Type="http://schemas.openxmlformats.org/officeDocument/2006/relationships/hyperlink" Target="http://vsolj.cetus-net.org/vsoljno53.pdf" TargetMode="External"/><Relationship Id="rId69" Type="http://schemas.openxmlformats.org/officeDocument/2006/relationships/hyperlink" Target="http://vsolj.cetus-net.org/vsoljno56.pdf" TargetMode="External"/><Relationship Id="rId8" Type="http://schemas.openxmlformats.org/officeDocument/2006/relationships/hyperlink" Target="http://www.konkoly.hu/cgi-bin/IBVS?1936" TargetMode="External"/><Relationship Id="rId51" Type="http://schemas.openxmlformats.org/officeDocument/2006/relationships/hyperlink" Target="http://vsolj.cetus-net.org/no38.pdf" TargetMode="External"/><Relationship Id="rId3" Type="http://schemas.openxmlformats.org/officeDocument/2006/relationships/hyperlink" Target="http://www.konkoly.hu/cgi-bin/IBVS?1936" TargetMode="External"/><Relationship Id="rId12" Type="http://schemas.openxmlformats.org/officeDocument/2006/relationships/hyperlink" Target="http://www.bav-astro.de/sfs/BAVM_link.php?BAVMnr=128" TargetMode="External"/><Relationship Id="rId17" Type="http://schemas.openxmlformats.org/officeDocument/2006/relationships/hyperlink" Target="http://www.konkoly.hu/cgi-bin/IBVS?5583" TargetMode="External"/><Relationship Id="rId25" Type="http://schemas.openxmlformats.org/officeDocument/2006/relationships/hyperlink" Target="http://www.konkoly.hu/cgi-bin/IBVS?5814" TargetMode="External"/><Relationship Id="rId33" Type="http://schemas.openxmlformats.org/officeDocument/2006/relationships/hyperlink" Target="http://www.aavso.org/sites/default/files/jaavso/v36n2/186.pdf" TargetMode="External"/><Relationship Id="rId38" Type="http://schemas.openxmlformats.org/officeDocument/2006/relationships/hyperlink" Target="http://www.bav-astro.de/sfs/BAVM_link.php?BAVMnr=220" TargetMode="External"/><Relationship Id="rId46" Type="http://schemas.openxmlformats.org/officeDocument/2006/relationships/hyperlink" Target="http://www.konkoly.hu/cgi-bin/IBVS?6029" TargetMode="External"/><Relationship Id="rId59" Type="http://schemas.openxmlformats.org/officeDocument/2006/relationships/hyperlink" Target="http://vsolj.cetus-net.org/no45.pdf" TargetMode="External"/><Relationship Id="rId67" Type="http://schemas.openxmlformats.org/officeDocument/2006/relationships/hyperlink" Target="http://vsolj.cetus-net.org/vsoljno53.pdf" TargetMode="External"/><Relationship Id="rId20" Type="http://schemas.openxmlformats.org/officeDocument/2006/relationships/hyperlink" Target="http://www.konkoly.hu/cgi-bin/IBVS?5583" TargetMode="External"/><Relationship Id="rId41" Type="http://schemas.openxmlformats.org/officeDocument/2006/relationships/hyperlink" Target="http://www.konkoly.hu/cgi-bin/IBVS?6007" TargetMode="External"/><Relationship Id="rId54" Type="http://schemas.openxmlformats.org/officeDocument/2006/relationships/hyperlink" Target="http://vsolj.cetus-net.org/no40.pdf" TargetMode="External"/><Relationship Id="rId62" Type="http://schemas.openxmlformats.org/officeDocument/2006/relationships/hyperlink" Target="http://vsolj.cetus-net.org/vsoljno50.pdf" TargetMode="External"/><Relationship Id="rId70" Type="http://schemas.openxmlformats.org/officeDocument/2006/relationships/hyperlink" Target="http://vsolj.cetus-net.org/vsoljno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3"/>
  <sheetViews>
    <sheetView tabSelected="1" workbookViewId="0">
      <pane xSplit="13" ySplit="22" topLeftCell="N389" activePane="bottomRight" state="frozen"/>
      <selection pane="topRight" activeCell="N1" sqref="N1"/>
      <selection pane="bottomLeft" activeCell="A23" sqref="A23"/>
      <selection pane="bottomRight" activeCell="E10" sqref="E10"/>
    </sheetView>
  </sheetViews>
  <sheetFormatPr defaultColWidth="10.28515625" defaultRowHeight="12.75" x14ac:dyDescent="0.2"/>
  <cols>
    <col min="1" max="1" width="18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11.14062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3" t="s">
        <v>2</v>
      </c>
    </row>
    <row r="4" spans="1:6" x14ac:dyDescent="0.2">
      <c r="A4" s="4" t="s">
        <v>3</v>
      </c>
      <c r="C4" s="5">
        <v>43976.54</v>
      </c>
      <c r="D4" s="6">
        <v>0.34966511</v>
      </c>
    </row>
    <row r="5" spans="1:6" x14ac:dyDescent="0.2">
      <c r="A5" s="7" t="s">
        <v>4</v>
      </c>
      <c r="B5"/>
      <c r="C5" s="8">
        <v>-9.5</v>
      </c>
      <c r="D5" t="s">
        <v>5</v>
      </c>
    </row>
    <row r="6" spans="1:6" x14ac:dyDescent="0.2">
      <c r="A6" s="4" t="s">
        <v>6</v>
      </c>
      <c r="C6" s="1">
        <v>135</v>
      </c>
    </row>
    <row r="7" spans="1:6" x14ac:dyDescent="0.2">
      <c r="A7" s="1" t="s">
        <v>7</v>
      </c>
      <c r="C7" s="1">
        <f>+C4</f>
        <v>43976.54</v>
      </c>
    </row>
    <row r="8" spans="1:6" x14ac:dyDescent="0.2">
      <c r="A8" s="1" t="s">
        <v>8</v>
      </c>
      <c r="C8" s="1">
        <f>+D4</f>
        <v>0.34966511</v>
      </c>
    </row>
    <row r="9" spans="1:6" x14ac:dyDescent="0.2">
      <c r="A9" s="9" t="s">
        <v>9</v>
      </c>
      <c r="B9" s="10">
        <v>160</v>
      </c>
      <c r="C9" s="11" t="str">
        <f>"F"&amp;B9</f>
        <v>F160</v>
      </c>
      <c r="D9" s="12" t="str">
        <f>"G"&amp;B9</f>
        <v>G160</v>
      </c>
    </row>
    <row r="10" spans="1:6" x14ac:dyDescent="0.2">
      <c r="A10"/>
      <c r="B10"/>
      <c r="C10" s="13" t="s">
        <v>10</v>
      </c>
      <c r="D10" s="13" t="s">
        <v>11</v>
      </c>
      <c r="E10"/>
    </row>
    <row r="11" spans="1:6" x14ac:dyDescent="0.2">
      <c r="A11" t="s">
        <v>12</v>
      </c>
      <c r="B11"/>
      <c r="C11" s="14">
        <f ca="1">INTERCEPT(INDIRECT($D$9):G977,INDIRECT($C$9):F977)</f>
        <v>2.9692317447004655E-3</v>
      </c>
      <c r="D11" s="15"/>
      <c r="E11"/>
    </row>
    <row r="12" spans="1:6" x14ac:dyDescent="0.2">
      <c r="A12" t="s">
        <v>13</v>
      </c>
      <c r="B12"/>
      <c r="C12" s="14">
        <f ca="1">SLOPE(INDIRECT($D$9):G977,INDIRECT($C$9):F977)</f>
        <v>-7.1404306700338317E-7</v>
      </c>
      <c r="D12" s="15"/>
      <c r="E12"/>
    </row>
    <row r="13" spans="1:6" x14ac:dyDescent="0.2">
      <c r="A13" t="s">
        <v>14</v>
      </c>
      <c r="B13"/>
      <c r="C13" s="15" t="s">
        <v>15</v>
      </c>
    </row>
    <row r="14" spans="1:6" x14ac:dyDescent="0.2">
      <c r="A14"/>
      <c r="B14"/>
      <c r="C14"/>
    </row>
    <row r="15" spans="1:6" x14ac:dyDescent="0.2">
      <c r="A15" s="16" t="s">
        <v>16</v>
      </c>
      <c r="B15"/>
      <c r="C15" s="17">
        <f ca="1">(C7+C11)+(C8+C12)*INT(MAX(F21:F3518))</f>
        <v>59733.46964423902</v>
      </c>
      <c r="E15" s="18" t="s">
        <v>17</v>
      </c>
      <c r="F15" s="8">
        <v>1</v>
      </c>
    </row>
    <row r="16" spans="1:6" x14ac:dyDescent="0.2">
      <c r="A16" s="16" t="s">
        <v>18</v>
      </c>
      <c r="B16"/>
      <c r="C16" s="17">
        <f ca="1">+C8+C12</f>
        <v>0.34966439595693299</v>
      </c>
      <c r="E16" s="18" t="s">
        <v>19</v>
      </c>
      <c r="F16" s="14">
        <f ca="1">NOW()+15018.5+$C$5/24</f>
        <v>59969.85091793981</v>
      </c>
    </row>
    <row r="17" spans="1:21" x14ac:dyDescent="0.2">
      <c r="A17" s="18" t="s">
        <v>20</v>
      </c>
      <c r="B17"/>
      <c r="C17">
        <f>COUNT(C21:C2176)</f>
        <v>391</v>
      </c>
      <c r="E17" s="18" t="s">
        <v>21</v>
      </c>
      <c r="F17" s="14">
        <f ca="1">ROUND(2*(F16-$C$7)/$C$8,0)/2+F15</f>
        <v>45740</v>
      </c>
    </row>
    <row r="18" spans="1:21" x14ac:dyDescent="0.2">
      <c r="A18" s="16" t="s">
        <v>22</v>
      </c>
      <c r="B18"/>
      <c r="C18" s="19">
        <f ca="1">+C15</f>
        <v>59733.46964423902</v>
      </c>
      <c r="D18" s="20">
        <f ca="1">+C16</f>
        <v>0.34966439595693299</v>
      </c>
      <c r="E18" s="18" t="s">
        <v>23</v>
      </c>
      <c r="F18" s="12">
        <f ca="1">ROUND(2*(F16-$C$15)/$C$16,0)/2+F15</f>
        <v>677</v>
      </c>
    </row>
    <row r="19" spans="1:21" x14ac:dyDescent="0.2">
      <c r="E19" s="18" t="s">
        <v>24</v>
      </c>
      <c r="F19" s="21">
        <f ca="1">+$C$15+$C$16*F18-15018.5-$C$5/24</f>
        <v>44952.0882736352</v>
      </c>
    </row>
    <row r="20" spans="1:21" x14ac:dyDescent="0.2">
      <c r="A20" s="13" t="s">
        <v>25</v>
      </c>
      <c r="B20" s="13" t="s">
        <v>26</v>
      </c>
      <c r="C20" s="13" t="s">
        <v>27</v>
      </c>
      <c r="D20" s="13" t="s">
        <v>28</v>
      </c>
      <c r="E20" s="13" t="s">
        <v>29</v>
      </c>
      <c r="F20" s="13" t="s">
        <v>30</v>
      </c>
      <c r="G20" s="13" t="s">
        <v>31</v>
      </c>
      <c r="H20" s="22" t="s">
        <v>32</v>
      </c>
      <c r="I20" s="22" t="s">
        <v>33</v>
      </c>
      <c r="J20" s="22" t="s">
        <v>34</v>
      </c>
      <c r="K20" s="22" t="s">
        <v>35</v>
      </c>
      <c r="L20" s="22" t="s">
        <v>36</v>
      </c>
      <c r="M20" s="22" t="s">
        <v>37</v>
      </c>
      <c r="N20" s="22" t="s">
        <v>38</v>
      </c>
      <c r="O20" s="22" t="s">
        <v>39</v>
      </c>
      <c r="P20" s="22" t="s">
        <v>40</v>
      </c>
      <c r="Q20" s="13" t="s">
        <v>41</v>
      </c>
      <c r="U20" s="23" t="s">
        <v>42</v>
      </c>
    </row>
    <row r="21" spans="1:21" x14ac:dyDescent="0.2">
      <c r="A21" s="24" t="s">
        <v>43</v>
      </c>
      <c r="B21" s="25" t="s">
        <v>44</v>
      </c>
      <c r="C21" s="26">
        <v>27926.589</v>
      </c>
      <c r="D21" s="27"/>
      <c r="E21" s="1">
        <f>+(C21-C$7)/C$8</f>
        <v>-45900.922170930928</v>
      </c>
      <c r="F21" s="1">
        <f>ROUND(2*E21,0)/2</f>
        <v>-45901</v>
      </c>
      <c r="G21" s="1">
        <f>+C21-(C$7+F21*C$8)</f>
        <v>2.7214109999476932E-2</v>
      </c>
      <c r="H21" s="1">
        <f>G21</f>
        <v>2.7214109999476932E-2</v>
      </c>
      <c r="O21" s="1">
        <f ca="1">+C$11+C$12*F21</f>
        <v>3.5744522563222754E-2</v>
      </c>
      <c r="Q21" s="78">
        <f>+C21-15018.5</f>
        <v>12908.089</v>
      </c>
    </row>
    <row r="22" spans="1:21" x14ac:dyDescent="0.2">
      <c r="A22" s="24" t="s">
        <v>45</v>
      </c>
      <c r="B22" s="25" t="s">
        <v>46</v>
      </c>
      <c r="C22" s="26">
        <v>28303.360000000001</v>
      </c>
      <c r="D22" s="27"/>
      <c r="E22" s="1">
        <f>+(C22-C$7)/C$8</f>
        <v>-44823.402597988686</v>
      </c>
      <c r="F22" s="1">
        <f>ROUND(2*E22,0)/2</f>
        <v>-44823.5</v>
      </c>
      <c r="G22" s="1">
        <f>+C22-(C$7+F22*C$8)</f>
        <v>3.4058085002470762E-2</v>
      </c>
      <c r="H22" s="1">
        <f>G22</f>
        <v>3.4058085002470762E-2</v>
      </c>
      <c r="O22" s="1">
        <f ca="1">+C$11+C$12*F22</f>
        <v>3.497514115852661E-2</v>
      </c>
      <c r="Q22" s="78">
        <f>+C22-15018.5</f>
        <v>13284.86</v>
      </c>
    </row>
    <row r="23" spans="1:21" x14ac:dyDescent="0.2">
      <c r="A23" s="24" t="s">
        <v>47</v>
      </c>
      <c r="B23" s="25" t="s">
        <v>44</v>
      </c>
      <c r="C23" s="26">
        <v>28316.436000000002</v>
      </c>
      <c r="D23" s="27"/>
      <c r="E23" s="1">
        <f>+(C23-C$7)/C$8</f>
        <v>-44786.00681663664</v>
      </c>
      <c r="F23" s="1">
        <f>ROUND(2*E23,0)/2</f>
        <v>-44786</v>
      </c>
      <c r="G23" s="1">
        <f>+C23-(C$7+F23*C$8)</f>
        <v>-2.3835399988456629E-3</v>
      </c>
      <c r="H23" s="1">
        <f>G23</f>
        <v>-2.3835399988456629E-3</v>
      </c>
      <c r="O23" s="1">
        <f ca="1">+C$11+C$12*F23</f>
        <v>3.4948364543513979E-2</v>
      </c>
      <c r="Q23" s="78">
        <f>+C23-15018.5</f>
        <v>13297.936000000002</v>
      </c>
    </row>
    <row r="24" spans="1:21" x14ac:dyDescent="0.2">
      <c r="A24" s="24" t="s">
        <v>48</v>
      </c>
      <c r="B24" s="25" t="s">
        <v>46</v>
      </c>
      <c r="C24" s="26">
        <v>28321.493999999999</v>
      </c>
      <c r="D24" s="27"/>
      <c r="E24" s="1">
        <f>+(C24-C$7)/C$8</f>
        <v>-44771.541547282206</v>
      </c>
      <c r="F24" s="1">
        <f>ROUND(2*E24,0)/2</f>
        <v>-44771.5</v>
      </c>
      <c r="G24" s="1">
        <f>+C24-(C$7+F24*C$8)</f>
        <v>-1.4527635001286399E-2</v>
      </c>
      <c r="H24" s="1">
        <f>G24</f>
        <v>-1.4527635001286399E-2</v>
      </c>
      <c r="O24" s="1">
        <f ca="1">+C$11+C$12*F24</f>
        <v>3.4938010919042431E-2</v>
      </c>
      <c r="Q24" s="78">
        <f>+C24-15018.5</f>
        <v>13302.993999999999</v>
      </c>
    </row>
    <row r="25" spans="1:21" x14ac:dyDescent="0.2">
      <c r="A25" s="24" t="s">
        <v>49</v>
      </c>
      <c r="B25" s="25" t="s">
        <v>46</v>
      </c>
      <c r="C25" s="26">
        <v>31248.1</v>
      </c>
      <c r="D25" s="27"/>
      <c r="E25" s="1">
        <f>+(C25-C$7)/C$8</f>
        <v>-36401.801712501438</v>
      </c>
      <c r="F25" s="1">
        <f>ROUND(2*E25,0)/2</f>
        <v>-36402</v>
      </c>
      <c r="G25" s="1">
        <f>+C25-(C$7+F25*C$8)</f>
        <v>6.9334219995653257E-2</v>
      </c>
      <c r="H25" s="1">
        <f>G25</f>
        <v>6.9334219995653257E-2</v>
      </c>
      <c r="O25" s="1">
        <f ca="1">+C$11+C$12*F25</f>
        <v>2.8961827469757617E-2</v>
      </c>
      <c r="Q25" s="78">
        <f>+C25-15018.5</f>
        <v>16229.599999999999</v>
      </c>
    </row>
    <row r="26" spans="1:21" x14ac:dyDescent="0.2">
      <c r="A26" s="24" t="s">
        <v>49</v>
      </c>
      <c r="B26" s="25" t="s">
        <v>44</v>
      </c>
      <c r="C26" s="26">
        <v>31248.243999999999</v>
      </c>
      <c r="D26" s="27"/>
      <c r="E26" s="1">
        <f>+(C26-C$7)/C$8</f>
        <v>-36401.389889886363</v>
      </c>
      <c r="F26" s="1">
        <f>ROUND(2*E26,0)/2</f>
        <v>-36401.5</v>
      </c>
      <c r="G26" s="1">
        <f>+C26-(C$7+F26*C$8)</f>
        <v>3.8501664996147156E-2</v>
      </c>
      <c r="H26" s="1">
        <f>G26</f>
        <v>3.8501664996147156E-2</v>
      </c>
      <c r="O26" s="1">
        <f ca="1">+C$11+C$12*F26</f>
        <v>2.8961470448224121E-2</v>
      </c>
      <c r="Q26" s="78">
        <f>+C26-15018.5</f>
        <v>16229.743999999999</v>
      </c>
    </row>
    <row r="27" spans="1:21" x14ac:dyDescent="0.2">
      <c r="A27" s="24" t="s">
        <v>50</v>
      </c>
      <c r="B27" s="25" t="s">
        <v>44</v>
      </c>
      <c r="C27" s="26">
        <v>31248.580999999998</v>
      </c>
      <c r="D27" s="27"/>
      <c r="E27" s="1">
        <f>+(C27-C$7)/C$8</f>
        <v>-36400.42611057192</v>
      </c>
      <c r="F27" s="1">
        <f>ROUND(2*E27,0)/2</f>
        <v>-36400.5</v>
      </c>
      <c r="G27" s="1">
        <f>+C27-(C$7+F27*C$8)</f>
        <v>2.5836554996203631E-2</v>
      </c>
      <c r="H27" s="1">
        <f>G27</f>
        <v>2.5836554996203631E-2</v>
      </c>
      <c r="O27" s="1">
        <f ca="1">+C$11+C$12*F27</f>
        <v>2.8960756405157113E-2</v>
      </c>
      <c r="Q27" s="78">
        <f>+C27-15018.5</f>
        <v>16230.080999999998</v>
      </c>
    </row>
    <row r="28" spans="1:21" x14ac:dyDescent="0.2">
      <c r="A28" s="24" t="s">
        <v>50</v>
      </c>
      <c r="B28" s="25" t="s">
        <v>46</v>
      </c>
      <c r="C28" s="26">
        <v>31248.75</v>
      </c>
      <c r="D28" s="27"/>
      <c r="E28" s="1">
        <f>+(C28-C$7)/C$8</f>
        <v>-36399.942790975059</v>
      </c>
      <c r="F28" s="1">
        <f>ROUND(2*E28,0)/2</f>
        <v>-36400</v>
      </c>
      <c r="G28" s="1">
        <f>+C28-(C$7+F28*C$8)</f>
        <v>2.0003999998152722E-2</v>
      </c>
      <c r="H28" s="1">
        <f>G28</f>
        <v>2.0003999998152722E-2</v>
      </c>
      <c r="O28" s="1">
        <f ca="1">+C$11+C$12*F28</f>
        <v>2.896039938362361E-2</v>
      </c>
      <c r="Q28" s="78">
        <f>+C28-15018.5</f>
        <v>16230.25</v>
      </c>
    </row>
    <row r="29" spans="1:21" x14ac:dyDescent="0.2">
      <c r="A29" s="24" t="s">
        <v>51</v>
      </c>
      <c r="B29" s="25" t="s">
        <v>44</v>
      </c>
      <c r="C29" s="26">
        <v>34506.754999999997</v>
      </c>
      <c r="D29" s="27"/>
      <c r="E29" s="1">
        <f>+(C29-C$7)/C$8</f>
        <v>-27082.441825551319</v>
      </c>
      <c r="F29" s="1">
        <f>ROUND(2*E29,0)/2</f>
        <v>-27082.5</v>
      </c>
      <c r="G29" s="1">
        <f>+C29-(C$7+F29*C$8)</f>
        <v>2.0341574992926326E-2</v>
      </c>
      <c r="H29" s="1">
        <f>G29</f>
        <v>2.0341574992926326E-2</v>
      </c>
      <c r="O29" s="1">
        <f ca="1">+C$11+C$12*F29</f>
        <v>2.2307303106819588E-2</v>
      </c>
      <c r="Q29" s="78">
        <f>+C29-15018.5</f>
        <v>19488.254999999997</v>
      </c>
    </row>
    <row r="30" spans="1:21" x14ac:dyDescent="0.2">
      <c r="A30" s="24" t="s">
        <v>51</v>
      </c>
      <c r="B30" s="25" t="s">
        <v>44</v>
      </c>
      <c r="C30" s="26">
        <v>34514.803</v>
      </c>
      <c r="D30" s="27"/>
      <c r="E30" s="1">
        <f>+(C30-C$7)/C$8</f>
        <v>-27059.425517175565</v>
      </c>
      <c r="F30" s="1">
        <f>ROUND(2*E30,0)/2</f>
        <v>-27059.5</v>
      </c>
      <c r="G30" s="1">
        <f>+C30-(C$7+F30*C$8)</f>
        <v>2.6044045000162441E-2</v>
      </c>
      <c r="H30" s="1">
        <f>G30</f>
        <v>2.6044045000162441E-2</v>
      </c>
      <c r="O30" s="1">
        <f ca="1">+C$11+C$12*F30</f>
        <v>2.2290880116278514E-2</v>
      </c>
      <c r="Q30" s="78">
        <f>+C30-15018.5</f>
        <v>19496.303</v>
      </c>
    </row>
    <row r="31" spans="1:21" x14ac:dyDescent="0.2">
      <c r="A31" s="24" t="s">
        <v>51</v>
      </c>
      <c r="B31" s="25" t="s">
        <v>46</v>
      </c>
      <c r="C31" s="26">
        <v>34529.65</v>
      </c>
      <c r="D31" s="27"/>
      <c r="E31" s="1">
        <f>+(C31-C$7)/C$8</f>
        <v>-27016.964889633968</v>
      </c>
      <c r="F31" s="1">
        <f>ROUND(2*E31,0)/2</f>
        <v>-27017</v>
      </c>
      <c r="G31" s="1">
        <f>+C31-(C$7+F31*C$8)</f>
        <v>1.2276870002096985E-2</v>
      </c>
      <c r="H31" s="1">
        <f>G31</f>
        <v>1.2276870002096985E-2</v>
      </c>
      <c r="O31" s="1">
        <f ca="1">+C$11+C$12*F31</f>
        <v>2.2260533285930868E-2</v>
      </c>
      <c r="Q31" s="78">
        <f>+C31-15018.5</f>
        <v>19511.150000000001</v>
      </c>
    </row>
    <row r="32" spans="1:21" x14ac:dyDescent="0.2">
      <c r="A32" s="24" t="s">
        <v>51</v>
      </c>
      <c r="B32" s="25" t="s">
        <v>46</v>
      </c>
      <c r="C32" s="26">
        <v>34537.692000000003</v>
      </c>
      <c r="D32" s="27"/>
      <c r="E32" s="1">
        <f>+(C32-C$7)/C$8</f>
        <v>-26993.965740533844</v>
      </c>
      <c r="F32" s="1">
        <f>ROUND(2*E32,0)/2</f>
        <v>-26994</v>
      </c>
      <c r="G32" s="1">
        <f>+C32-(C$7+F32*C$8)</f>
        <v>1.1979340000834782E-2</v>
      </c>
      <c r="H32" s="1">
        <f>G32</f>
        <v>1.1979340000834782E-2</v>
      </c>
      <c r="O32" s="1">
        <f ca="1">+C$11+C$12*F32</f>
        <v>2.2244110295389793E-2</v>
      </c>
      <c r="Q32" s="78">
        <f>+C32-15018.5</f>
        <v>19519.192000000003</v>
      </c>
    </row>
    <row r="33" spans="1:17" x14ac:dyDescent="0.2">
      <c r="A33" s="24" t="s">
        <v>51</v>
      </c>
      <c r="B33" s="25" t="s">
        <v>46</v>
      </c>
      <c r="C33" s="26">
        <v>34543.65</v>
      </c>
      <c r="D33" s="27"/>
      <c r="E33" s="1">
        <f>+(C33-C$7)/C$8</f>
        <v>-26976.926579835203</v>
      </c>
      <c r="F33" s="1">
        <f>ROUND(2*E33,0)/2</f>
        <v>-26977</v>
      </c>
      <c r="G33" s="1">
        <f>+C33-(C$7+F33*C$8)</f>
        <v>2.5672470001154579E-2</v>
      </c>
      <c r="H33" s="1">
        <f>G33</f>
        <v>2.5672470001154579E-2</v>
      </c>
      <c r="O33" s="1">
        <f ca="1">+C$11+C$12*F33</f>
        <v>2.2231971563250734E-2</v>
      </c>
      <c r="Q33" s="78">
        <f>+C33-15018.5</f>
        <v>19525.150000000001</v>
      </c>
    </row>
    <row r="34" spans="1:17" x14ac:dyDescent="0.2">
      <c r="A34" s="24" t="s">
        <v>51</v>
      </c>
      <c r="B34" s="25" t="s">
        <v>46</v>
      </c>
      <c r="C34" s="26">
        <v>34557.64</v>
      </c>
      <c r="D34" s="27"/>
      <c r="E34" s="1">
        <f>+(C34-C$7)/C$8</f>
        <v>-26936.916868829154</v>
      </c>
      <c r="F34" s="1">
        <f>ROUND(2*E34,0)/2</f>
        <v>-26937</v>
      </c>
      <c r="G34" s="1">
        <f>+C34-(C$7+F34*C$8)</f>
        <v>2.9068069998174906E-2</v>
      </c>
      <c r="H34" s="1">
        <f>G34</f>
        <v>2.9068069998174906E-2</v>
      </c>
      <c r="O34" s="1">
        <f ca="1">+C$11+C$12*F34</f>
        <v>2.22034098405706E-2</v>
      </c>
      <c r="Q34" s="78">
        <f>+C34-15018.5</f>
        <v>19539.14</v>
      </c>
    </row>
    <row r="35" spans="1:17" x14ac:dyDescent="0.2">
      <c r="A35" s="24" t="s">
        <v>51</v>
      </c>
      <c r="B35" s="25" t="s">
        <v>44</v>
      </c>
      <c r="C35" s="26">
        <v>34568.639999999999</v>
      </c>
      <c r="D35" s="27"/>
      <c r="E35" s="1">
        <f>+(C35-C$7)/C$8</f>
        <v>-26905.458196844407</v>
      </c>
      <c r="F35" s="1">
        <f>ROUND(2*E35,0)/2</f>
        <v>-26905.5</v>
      </c>
      <c r="G35" s="1">
        <f>+C35-(C$7+F35*C$8)</f>
        <v>1.4617105000070296E-2</v>
      </c>
      <c r="H35" s="1">
        <f>G35</f>
        <v>1.4617105000070296E-2</v>
      </c>
      <c r="O35" s="1">
        <f ca="1">+C$11+C$12*F35</f>
        <v>2.2180917483959992E-2</v>
      </c>
      <c r="Q35" s="78">
        <f>+C35-15018.5</f>
        <v>19550.14</v>
      </c>
    </row>
    <row r="36" spans="1:17" x14ac:dyDescent="0.2">
      <c r="A36" s="24" t="s">
        <v>52</v>
      </c>
      <c r="B36" s="25" t="s">
        <v>46</v>
      </c>
      <c r="C36" s="26">
        <v>34873.72</v>
      </c>
      <c r="D36" s="27"/>
      <c r="E36" s="1">
        <f>+(C36-C$7)/C$8</f>
        <v>-26032.96622874384</v>
      </c>
      <c r="F36" s="1">
        <f>ROUND(2*E36,0)/2</f>
        <v>-26033</v>
      </c>
      <c r="G36" s="1">
        <f>+C36-(C$7+F36*C$8)</f>
        <v>1.1808629998995457E-2</v>
      </c>
      <c r="H36" s="1">
        <f>G36</f>
        <v>1.1808629998995457E-2</v>
      </c>
      <c r="O36" s="1">
        <f ca="1">+C$11+C$12*F36</f>
        <v>2.1557914907999541E-2</v>
      </c>
      <c r="Q36" s="78">
        <f>+C36-15018.5</f>
        <v>19855.22</v>
      </c>
    </row>
    <row r="37" spans="1:17" x14ac:dyDescent="0.2">
      <c r="A37" s="24" t="s">
        <v>51</v>
      </c>
      <c r="B37" s="25" t="s">
        <v>44</v>
      </c>
      <c r="C37" s="26">
        <v>34897.675000000003</v>
      </c>
      <c r="D37" s="27"/>
      <c r="E37" s="1">
        <f>+(C37-C$7)/C$8</f>
        <v>-25964.457820798871</v>
      </c>
      <c r="F37" s="1">
        <f>ROUND(2*E37,0)/2</f>
        <v>-25964.5</v>
      </c>
      <c r="G37" s="1">
        <f>+C37-(C$7+F37*C$8)</f>
        <v>1.4748595000128262E-2</v>
      </c>
      <c r="H37" s="1">
        <f>G37</f>
        <v>1.4748595000128262E-2</v>
      </c>
      <c r="O37" s="1">
        <f ca="1">+C$11+C$12*F37</f>
        <v>2.1509002957909806E-2</v>
      </c>
      <c r="Q37" s="78">
        <f>+C37-15018.5</f>
        <v>19879.175000000003</v>
      </c>
    </row>
    <row r="38" spans="1:17" x14ac:dyDescent="0.2">
      <c r="A38" s="24" t="s">
        <v>51</v>
      </c>
      <c r="B38" s="25" t="s">
        <v>46</v>
      </c>
      <c r="C38" s="26">
        <v>34914.629999999997</v>
      </c>
      <c r="D38" s="27"/>
      <c r="E38" s="1">
        <f>+(C38-C$7)/C$8</f>
        <v>-25915.968567753309</v>
      </c>
      <c r="F38" s="1">
        <f>ROUND(2*E38,0)/2</f>
        <v>-25916</v>
      </c>
      <c r="G38" s="1">
        <f>+C38-(C$7+F38*C$8)</f>
        <v>1.099075999809429E-2</v>
      </c>
      <c r="H38" s="1">
        <f>G38</f>
        <v>1.099075999809429E-2</v>
      </c>
      <c r="O38" s="1">
        <f ca="1">+C$11+C$12*F38</f>
        <v>2.1474371869160146E-2</v>
      </c>
      <c r="Q38" s="78">
        <f>+C38-15018.5</f>
        <v>19896.129999999997</v>
      </c>
    </row>
    <row r="39" spans="1:17" x14ac:dyDescent="0.2">
      <c r="A39" s="24" t="s">
        <v>53</v>
      </c>
      <c r="B39" s="25" t="s">
        <v>46</v>
      </c>
      <c r="C39" s="26">
        <v>37348.616999999998</v>
      </c>
      <c r="D39" s="27"/>
      <c r="E39" s="1">
        <f>+(C39-C$7)/C$8</f>
        <v>-18955.059599741027</v>
      </c>
      <c r="F39" s="1">
        <f>ROUND(2*E39,0)/2</f>
        <v>-18955</v>
      </c>
      <c r="G39" s="1">
        <f>+C39-(C$7+F39*C$8)</f>
        <v>-2.08399500043015E-2</v>
      </c>
      <c r="I39" s="1">
        <f>G39</f>
        <v>-2.08399500043015E-2</v>
      </c>
      <c r="O39" s="1">
        <f ca="1">+C$11+C$12*F39</f>
        <v>1.6503918079749595E-2</v>
      </c>
      <c r="Q39" s="78">
        <f>+C39-15018.5</f>
        <v>22330.116999999998</v>
      </c>
    </row>
    <row r="40" spans="1:17" x14ac:dyDescent="0.2">
      <c r="A40" s="24" t="s">
        <v>53</v>
      </c>
      <c r="B40" s="25" t="s">
        <v>44</v>
      </c>
      <c r="C40" s="26">
        <v>37351.593999999997</v>
      </c>
      <c r="D40" s="27"/>
      <c r="E40" s="1">
        <f>+(C40-C$7)/C$8</f>
        <v>-18946.54573915025</v>
      </c>
      <c r="F40" s="1">
        <f>ROUND(2*E40,0)/2</f>
        <v>-18946.5</v>
      </c>
      <c r="G40" s="1">
        <f>+C40-(C$7+F40*C$8)</f>
        <v>-1.5993385000911076E-2</v>
      </c>
      <c r="I40" s="1">
        <f>G40</f>
        <v>-1.5993385000911076E-2</v>
      </c>
      <c r="O40" s="1">
        <f ca="1">+C$11+C$12*F40</f>
        <v>1.6497848713680065E-2</v>
      </c>
      <c r="Q40" s="78">
        <f>+C40-15018.5</f>
        <v>22333.093999999997</v>
      </c>
    </row>
    <row r="41" spans="1:17" x14ac:dyDescent="0.2">
      <c r="A41" s="24" t="s">
        <v>53</v>
      </c>
      <c r="B41" s="25" t="s">
        <v>46</v>
      </c>
      <c r="C41" s="26">
        <v>37375.552000000003</v>
      </c>
      <c r="D41" s="27"/>
      <c r="E41" s="1">
        <f>+(C41-C$7)/C$8</f>
        <v>-18878.028751567457</v>
      </c>
      <c r="F41" s="1">
        <f>ROUND(2*E41,0)/2</f>
        <v>-18878</v>
      </c>
      <c r="G41" s="1">
        <f>+C41-(C$7+F41*C$8)</f>
        <v>-1.0053419995529111E-2</v>
      </c>
      <c r="I41" s="1">
        <f>G41</f>
        <v>-1.0053419995529111E-2</v>
      </c>
      <c r="O41" s="1">
        <f ca="1">+C$11+C$12*F41</f>
        <v>1.6448936763590334E-2</v>
      </c>
      <c r="Q41" s="78">
        <f>+C41-15018.5</f>
        <v>22357.052000000003</v>
      </c>
    </row>
    <row r="42" spans="1:17" x14ac:dyDescent="0.2">
      <c r="A42" s="24" t="s">
        <v>53</v>
      </c>
      <c r="B42" s="25" t="s">
        <v>44</v>
      </c>
      <c r="C42" s="26">
        <v>37399.485999999997</v>
      </c>
      <c r="D42" s="27"/>
      <c r="E42" s="1">
        <f>+(C42-C$7)/C$8</f>
        <v>-18809.580401087213</v>
      </c>
      <c r="F42" s="1">
        <f>ROUND(2*E42,0)/2</f>
        <v>-18809.5</v>
      </c>
      <c r="G42" s="1">
        <f>+C42-(C$7+F42*C$8)</f>
        <v>-2.8113455002312548E-2</v>
      </c>
      <c r="I42" s="1">
        <f>G42</f>
        <v>-2.8113455002312548E-2</v>
      </c>
      <c r="O42" s="1">
        <f ca="1">+C$11+C$12*F42</f>
        <v>1.6400024813500599E-2</v>
      </c>
      <c r="Q42" s="78">
        <f>+C42-15018.5</f>
        <v>22380.985999999997</v>
      </c>
    </row>
    <row r="43" spans="1:17" x14ac:dyDescent="0.2">
      <c r="A43" s="24" t="s">
        <v>53</v>
      </c>
      <c r="B43" s="25" t="s">
        <v>44</v>
      </c>
      <c r="C43" s="26">
        <v>37667.696000000004</v>
      </c>
      <c r="D43" s="27"/>
      <c r="E43" s="1">
        <f>+(C43-C$7)/C$8</f>
        <v>-18042.532181720955</v>
      </c>
      <c r="F43" s="1">
        <f>ROUND(2*E43,0)/2</f>
        <v>-18042.5</v>
      </c>
      <c r="G43" s="1">
        <f>+C43-(C$7+F43*C$8)</f>
        <v>-1.1252824995608535E-2</v>
      </c>
      <c r="I43" s="1">
        <f>G43</f>
        <v>-1.1252824995608535E-2</v>
      </c>
      <c r="O43" s="1">
        <f ca="1">+C$11+C$12*F43</f>
        <v>1.5852353781109007E-2</v>
      </c>
      <c r="Q43" s="78">
        <f>+C43-15018.5</f>
        <v>22649.196000000004</v>
      </c>
    </row>
    <row r="44" spans="1:17" x14ac:dyDescent="0.2">
      <c r="A44" s="24" t="s">
        <v>53</v>
      </c>
      <c r="B44" s="25" t="s">
        <v>46</v>
      </c>
      <c r="C44" s="26">
        <v>37705.637000000002</v>
      </c>
      <c r="D44" s="27"/>
      <c r="E44" s="1">
        <f>+(C44-C$7)/C$8</f>
        <v>-17934.025502287026</v>
      </c>
      <c r="F44" s="1">
        <f>ROUND(2*E44,0)/2</f>
        <v>-17934</v>
      </c>
      <c r="G44" s="1">
        <f>+C44-(C$7+F44*C$8)</f>
        <v>-8.9172599982703105E-3</v>
      </c>
      <c r="I44" s="1">
        <f>G44</f>
        <v>-8.9172599982703105E-3</v>
      </c>
      <c r="O44" s="1">
        <f ca="1">+C$11+C$12*F44</f>
        <v>1.5774880108339141E-2</v>
      </c>
      <c r="Q44" s="78">
        <f>+C44-15018.5</f>
        <v>22687.137000000002</v>
      </c>
    </row>
    <row r="45" spans="1:17" x14ac:dyDescent="0.2">
      <c r="A45" s="24" t="s">
        <v>53</v>
      </c>
      <c r="B45" s="25" t="s">
        <v>46</v>
      </c>
      <c r="C45" s="26">
        <v>37731.521999999997</v>
      </c>
      <c r="D45" s="27"/>
      <c r="E45" s="1">
        <f>+(C45-C$7)/C$8</f>
        <v>-17859.997527348394</v>
      </c>
      <c r="F45" s="1">
        <f>ROUND(2*E45,0)/2</f>
        <v>-17860</v>
      </c>
      <c r="G45" s="1">
        <f>+C45-(C$7+F45*C$8)</f>
        <v>8.6459999874932691E-4</v>
      </c>
      <c r="I45" s="1">
        <f>G45</f>
        <v>8.6459999874932691E-4</v>
      </c>
      <c r="O45" s="1">
        <f ca="1">+C$11+C$12*F45</f>
        <v>1.5722040921380888E-2</v>
      </c>
      <c r="Q45" s="78">
        <f>+C45-15018.5</f>
        <v>22713.021999999997</v>
      </c>
    </row>
    <row r="46" spans="1:17" x14ac:dyDescent="0.2">
      <c r="A46" s="24" t="s">
        <v>53</v>
      </c>
      <c r="B46" s="25" t="s">
        <v>44</v>
      </c>
      <c r="C46" s="26">
        <v>37783.423000000003</v>
      </c>
      <c r="D46" s="27"/>
      <c r="E46" s="1">
        <f>+(C46-C$7)/C$8</f>
        <v>-17711.566933286533</v>
      </c>
      <c r="F46" s="1">
        <f>ROUND(2*E46,0)/2</f>
        <v>-17711.5</v>
      </c>
      <c r="G46" s="1">
        <f>+C46-(C$7+F46*C$8)</f>
        <v>-2.3404234998452011E-2</v>
      </c>
      <c r="I46" s="1">
        <f>G46</f>
        <v>-2.3404234998452011E-2</v>
      </c>
      <c r="O46" s="1">
        <f ca="1">+C$11+C$12*F46</f>
        <v>1.5616005525930886E-2</v>
      </c>
      <c r="Q46" s="78">
        <f>+C46-15018.5</f>
        <v>22764.923000000003</v>
      </c>
    </row>
    <row r="47" spans="1:17" x14ac:dyDescent="0.2">
      <c r="A47" s="24" t="s">
        <v>53</v>
      </c>
      <c r="B47" s="25" t="s">
        <v>46</v>
      </c>
      <c r="C47" s="26">
        <v>38088.536</v>
      </c>
      <c r="D47" s="27"/>
      <c r="E47" s="1">
        <f>+(C47-C$7)/C$8</f>
        <v>-16838.980589170023</v>
      </c>
      <c r="F47" s="1">
        <f>ROUND(2*E47,0)/2</f>
        <v>-16839</v>
      </c>
      <c r="G47" s="1">
        <f>+C47-(C$7+F47*C$8)</f>
        <v>6.7872899962821975E-3</v>
      </c>
      <c r="I47" s="1">
        <f>G47</f>
        <v>6.7872899962821975E-3</v>
      </c>
      <c r="O47" s="1">
        <f ca="1">+C$11+C$12*F47</f>
        <v>1.4993002949970434E-2</v>
      </c>
      <c r="Q47" s="78">
        <f>+C47-15018.5</f>
        <v>23070.036</v>
      </c>
    </row>
    <row r="48" spans="1:17" x14ac:dyDescent="0.2">
      <c r="A48" s="24" t="s">
        <v>53</v>
      </c>
      <c r="B48" s="25" t="s">
        <v>44</v>
      </c>
      <c r="C48" s="26">
        <v>38140.430999999997</v>
      </c>
      <c r="D48" s="27"/>
      <c r="E48" s="1">
        <f>+(C48-C$7)/C$8</f>
        <v>-16690.567154383814</v>
      </c>
      <c r="F48" s="1">
        <f>ROUND(2*E48,0)/2</f>
        <v>-16690.5</v>
      </c>
      <c r="G48" s="1">
        <f>+C48-(C$7+F48*C$8)</f>
        <v>-2.3481545002141502E-2</v>
      </c>
      <c r="I48" s="1">
        <f>G48</f>
        <v>-2.3481545002141502E-2</v>
      </c>
      <c r="O48" s="1">
        <f ca="1">+C$11+C$12*F48</f>
        <v>1.4886967554520432E-2</v>
      </c>
      <c r="Q48" s="78">
        <f>+C48-15018.5</f>
        <v>23121.930999999997</v>
      </c>
    </row>
    <row r="49" spans="1:17" x14ac:dyDescent="0.2">
      <c r="A49" s="24" t="s">
        <v>53</v>
      </c>
      <c r="B49" s="25" t="s">
        <v>46</v>
      </c>
      <c r="C49" s="26">
        <v>38144.46</v>
      </c>
      <c r="D49" s="27"/>
      <c r="E49" s="1">
        <f>+(C49-C$7)/C$8</f>
        <v>-16679.044700799579</v>
      </c>
      <c r="F49" s="1">
        <f>ROUND(2*E49,0)/2</f>
        <v>-16679</v>
      </c>
      <c r="G49" s="1">
        <f>+C49-(C$7+F49*C$8)</f>
        <v>-1.5630310001142789E-2</v>
      </c>
      <c r="I49" s="1">
        <f>G49</f>
        <v>-1.5630310001142789E-2</v>
      </c>
      <c r="O49" s="1">
        <f ca="1">+C$11+C$12*F49</f>
        <v>1.4878756059249893E-2</v>
      </c>
      <c r="Q49" s="78">
        <f>+C49-15018.5</f>
        <v>23125.96</v>
      </c>
    </row>
    <row r="50" spans="1:17" x14ac:dyDescent="0.2">
      <c r="A50" s="24" t="s">
        <v>53</v>
      </c>
      <c r="B50" s="25" t="s">
        <v>44</v>
      </c>
      <c r="C50" s="26">
        <v>38168.406000000003</v>
      </c>
      <c r="D50" s="27"/>
      <c r="E50" s="1">
        <f>+(C50-C$7)/C$8</f>
        <v>-16610.562031768048</v>
      </c>
      <c r="F50" s="1">
        <f>ROUND(2*E50,0)/2</f>
        <v>-16610.5</v>
      </c>
      <c r="G50" s="1">
        <f>+C50-(C$7+F50*C$8)</f>
        <v>-2.1690344998205546E-2</v>
      </c>
      <c r="I50" s="1">
        <f>G50</f>
        <v>-2.1690344998205546E-2</v>
      </c>
      <c r="O50" s="1">
        <f ca="1">+C$11+C$12*F50</f>
        <v>1.4829844109160162E-2</v>
      </c>
      <c r="Q50" s="78">
        <f>+C50-15018.5</f>
        <v>23149.906000000003</v>
      </c>
    </row>
    <row r="51" spans="1:17" x14ac:dyDescent="0.2">
      <c r="A51" s="24" t="s">
        <v>53</v>
      </c>
      <c r="B51" s="25" t="s">
        <v>46</v>
      </c>
      <c r="C51" s="26">
        <v>38172.453000000001</v>
      </c>
      <c r="D51" s="27"/>
      <c r="E51" s="1">
        <f>+(C51-C$7)/C$8</f>
        <v>-16598.988100356939</v>
      </c>
      <c r="F51" s="1">
        <f>ROUND(2*E51,0)/2</f>
        <v>-16599</v>
      </c>
      <c r="G51" s="1">
        <f>+C51-(C$7+F51*C$8)</f>
        <v>4.1608899991842918E-3</v>
      </c>
      <c r="I51" s="1">
        <f>G51</f>
        <v>4.1608899991842918E-3</v>
      </c>
      <c r="O51" s="1">
        <f ca="1">+C$11+C$12*F51</f>
        <v>1.4821632613889623E-2</v>
      </c>
      <c r="Q51" s="78">
        <f>+C51-15018.5</f>
        <v>23153.953000000001</v>
      </c>
    </row>
    <row r="52" spans="1:17" x14ac:dyDescent="0.2">
      <c r="A52" s="24" t="s">
        <v>53</v>
      </c>
      <c r="B52" s="25" t="s">
        <v>46</v>
      </c>
      <c r="C52" s="26">
        <v>38410.567000000003</v>
      </c>
      <c r="D52" s="27"/>
      <c r="E52" s="1">
        <f>+(C52-C$7)/C$8</f>
        <v>-15918.010807540959</v>
      </c>
      <c r="F52" s="1">
        <f>ROUND(2*E52,0)/2</f>
        <v>-15918</v>
      </c>
      <c r="G52" s="1">
        <f>+C52-(C$7+F52*C$8)</f>
        <v>-3.7790200003655627E-3</v>
      </c>
      <c r="I52" s="1">
        <f>G52</f>
        <v>-3.7790200003655627E-3</v>
      </c>
      <c r="O52" s="1">
        <f ca="1">+C$11+C$12*F52</f>
        <v>1.4335369285260319E-2</v>
      </c>
      <c r="Q52" s="78">
        <f>+C52-15018.5</f>
        <v>23392.067000000003</v>
      </c>
    </row>
    <row r="53" spans="1:17" x14ac:dyDescent="0.2">
      <c r="A53" s="24" t="s">
        <v>53</v>
      </c>
      <c r="B53" s="25" t="s">
        <v>46</v>
      </c>
      <c r="C53" s="26">
        <v>38411.635999999999</v>
      </c>
      <c r="D53" s="27"/>
      <c r="E53" s="1">
        <f>+(C53-C$7)/C$8</f>
        <v>-15914.953596599908</v>
      </c>
      <c r="F53" s="1">
        <f>ROUND(2*E53,0)/2</f>
        <v>-15915</v>
      </c>
      <c r="G53" s="1">
        <f>+C53-(C$7+F53*C$8)</f>
        <v>1.6225649997068103E-2</v>
      </c>
      <c r="I53" s="1">
        <f>G53</f>
        <v>1.6225649997068103E-2</v>
      </c>
      <c r="O53" s="1">
        <f ca="1">+C$11+C$12*F53</f>
        <v>1.4333227156059308E-2</v>
      </c>
      <c r="Q53" s="78">
        <f>+C53-15018.5</f>
        <v>23393.135999999999</v>
      </c>
    </row>
    <row r="54" spans="1:17" x14ac:dyDescent="0.2">
      <c r="A54" s="24" t="s">
        <v>53</v>
      </c>
      <c r="B54" s="25" t="s">
        <v>44</v>
      </c>
      <c r="C54" s="26">
        <v>38414.567999999999</v>
      </c>
      <c r="D54" s="27"/>
      <c r="E54" s="1">
        <f>+(C54-C$7)/C$8</f>
        <v>-15906.568430576335</v>
      </c>
      <c r="F54" s="1">
        <f>ROUND(2*E54,0)/2</f>
        <v>-15906.5</v>
      </c>
      <c r="G54" s="1">
        <f>+C54-(C$7+F54*C$8)</f>
        <v>-2.39277850050712E-2</v>
      </c>
      <c r="I54" s="1">
        <f>G54</f>
        <v>-2.39277850050712E-2</v>
      </c>
      <c r="O54" s="1">
        <f ca="1">+C$11+C$12*F54</f>
        <v>1.432715778998978E-2</v>
      </c>
      <c r="Q54" s="78">
        <f>+C54-15018.5</f>
        <v>23396.067999999999</v>
      </c>
    </row>
    <row r="55" spans="1:17" x14ac:dyDescent="0.2">
      <c r="A55" s="24" t="s">
        <v>53</v>
      </c>
      <c r="B55" s="25" t="s">
        <v>46</v>
      </c>
      <c r="C55" s="26">
        <v>38446.599000000002</v>
      </c>
      <c r="D55" s="27"/>
      <c r="E55" s="1">
        <f>+(C55-C$7)/C$8</f>
        <v>-15814.963637636019</v>
      </c>
      <c r="F55" s="1">
        <f>ROUND(2*E55,0)/2</f>
        <v>-15815</v>
      </c>
      <c r="G55" s="1">
        <f>+C55-(C$7+F55*C$8)</f>
        <v>1.2714650001726113E-2</v>
      </c>
      <c r="I55" s="1">
        <f>G55</f>
        <v>1.2714650001726113E-2</v>
      </c>
      <c r="O55" s="1">
        <f ca="1">+C$11+C$12*F55</f>
        <v>1.4261822849358971E-2</v>
      </c>
      <c r="Q55" s="78">
        <f>+C55-15018.5</f>
        <v>23428.099000000002</v>
      </c>
    </row>
    <row r="56" spans="1:17" x14ac:dyDescent="0.2">
      <c r="A56" s="24" t="s">
        <v>53</v>
      </c>
      <c r="B56" s="25" t="s">
        <v>44</v>
      </c>
      <c r="C56" s="26">
        <v>38471.567999999999</v>
      </c>
      <c r="D56" s="27"/>
      <c r="E56" s="1">
        <f>+(C56-C$7)/C$8</f>
        <v>-15743.555312109926</v>
      </c>
      <c r="F56" s="1">
        <f>ROUND(2*E56,0)/2</f>
        <v>-15743.5</v>
      </c>
      <c r="G56" s="1">
        <f>+C56-(C$7+F56*C$8)</f>
        <v>-1.9340714999998454E-2</v>
      </c>
      <c r="I56" s="1">
        <f>G56</f>
        <v>-1.9340714999998454E-2</v>
      </c>
      <c r="O56" s="1">
        <f ca="1">+C$11+C$12*F56</f>
        <v>1.4210768770068228E-2</v>
      </c>
      <c r="Q56" s="78">
        <f>+C56-15018.5</f>
        <v>23453.067999999999</v>
      </c>
    </row>
    <row r="57" spans="1:17" x14ac:dyDescent="0.2">
      <c r="A57" s="24" t="s">
        <v>53</v>
      </c>
      <c r="B57" s="25" t="s">
        <v>46</v>
      </c>
      <c r="C57" s="26">
        <v>38473.493999999999</v>
      </c>
      <c r="D57" s="27"/>
      <c r="E57" s="1">
        <f>+(C57-C$7)/C$8</f>
        <v>-15738.047184633326</v>
      </c>
      <c r="F57" s="1">
        <f>ROUND(2*E57,0)/2</f>
        <v>-15738</v>
      </c>
      <c r="G57" s="1">
        <f>+C57-(C$7+F57*C$8)</f>
        <v>-1.6498820004926529E-2</v>
      </c>
      <c r="I57" s="1">
        <f>G57</f>
        <v>-1.6498820004926529E-2</v>
      </c>
      <c r="O57" s="1">
        <f ca="1">+C$11+C$12*F57</f>
        <v>1.420684153319971E-2</v>
      </c>
      <c r="Q57" s="78">
        <f>+C57-15018.5</f>
        <v>23454.993999999999</v>
      </c>
    </row>
    <row r="58" spans="1:17" x14ac:dyDescent="0.2">
      <c r="A58" s="24" t="s">
        <v>53</v>
      </c>
      <c r="B58" s="25" t="s">
        <v>46</v>
      </c>
      <c r="C58" s="26">
        <v>38501.478000000003</v>
      </c>
      <c r="D58" s="27"/>
      <c r="E58" s="1">
        <f>+(C58-C$7)/C$8</f>
        <v>-15658.016323104121</v>
      </c>
      <c r="F58" s="1">
        <f>ROUND(2*E58,0)/2</f>
        <v>-15658</v>
      </c>
      <c r="G58" s="1">
        <f>+C58-(C$7+F58*C$8)</f>
        <v>-5.7076199955190532E-3</v>
      </c>
      <c r="I58" s="1">
        <f>G58</f>
        <v>-5.7076199955190532E-3</v>
      </c>
      <c r="O58" s="1">
        <f ca="1">+C$11+C$12*F58</f>
        <v>1.4149718087839439E-2</v>
      </c>
      <c r="Q58" s="78">
        <f>+C58-15018.5</f>
        <v>23482.978000000003</v>
      </c>
    </row>
    <row r="59" spans="1:17" x14ac:dyDescent="0.2">
      <c r="A59" s="24" t="s">
        <v>53</v>
      </c>
      <c r="B59" s="25" t="s">
        <v>46</v>
      </c>
      <c r="C59" s="26">
        <v>38557.417000000001</v>
      </c>
      <c r="D59" s="27"/>
      <c r="E59" s="1">
        <f>+(C59-C$7)/C$8</f>
        <v>-15498.037536544609</v>
      </c>
      <c r="F59" s="1">
        <f>ROUND(2*E59,0)/2</f>
        <v>-15498</v>
      </c>
      <c r="G59" s="1">
        <f>+C59-(C$7+F59*C$8)</f>
        <v>-1.3125220000802074E-2</v>
      </c>
      <c r="I59" s="1">
        <f>G59</f>
        <v>-1.3125220000802074E-2</v>
      </c>
      <c r="O59" s="1">
        <f ca="1">+C$11+C$12*F59</f>
        <v>1.4035471197118898E-2</v>
      </c>
      <c r="Q59" s="78">
        <f>+C59-15018.5</f>
        <v>23538.917000000001</v>
      </c>
    </row>
    <row r="60" spans="1:17" x14ac:dyDescent="0.2">
      <c r="A60" s="24" t="s">
        <v>53</v>
      </c>
      <c r="B60" s="25" t="s">
        <v>46</v>
      </c>
      <c r="C60" s="26">
        <v>38817.578000000001</v>
      </c>
      <c r="D60" s="27"/>
      <c r="E60" s="1">
        <f>+(C60-C$7)/C$8</f>
        <v>-14754.008485433389</v>
      </c>
      <c r="F60" s="1">
        <f>ROUND(2*E60,0)/2</f>
        <v>-14754</v>
      </c>
      <c r="G60" s="1">
        <f>+C60-(C$7+F60*C$8)</f>
        <v>-2.9670599978999235E-3</v>
      </c>
      <c r="I60" s="1">
        <f>G60</f>
        <v>-2.9670599978999235E-3</v>
      </c>
      <c r="O60" s="1">
        <f ca="1">+C$11+C$12*F60</f>
        <v>1.3504223155268381E-2</v>
      </c>
      <c r="Q60" s="78">
        <f>+C60-15018.5</f>
        <v>23799.078000000001</v>
      </c>
    </row>
    <row r="61" spans="1:17" x14ac:dyDescent="0.2">
      <c r="A61" s="24" t="s">
        <v>53</v>
      </c>
      <c r="B61" s="25" t="s">
        <v>44</v>
      </c>
      <c r="C61" s="26">
        <v>38827.544000000002</v>
      </c>
      <c r="D61" s="27"/>
      <c r="E61" s="1">
        <f>+(C61-C$7)/C$8</f>
        <v>-14725.506928615208</v>
      </c>
      <c r="F61" s="1">
        <f>ROUND(2*E61,0)/2</f>
        <v>-14725.5</v>
      </c>
      <c r="G61" s="1">
        <f>+C61-(C$7+F61*C$8)</f>
        <v>-2.4226949972216971E-3</v>
      </c>
      <c r="I61" s="1">
        <f>G61</f>
        <v>-2.4226949972216971E-3</v>
      </c>
      <c r="O61" s="1">
        <f ca="1">+C$11+C$12*F61</f>
        <v>1.3483872927858784E-2</v>
      </c>
      <c r="Q61" s="78">
        <f>+C61-15018.5</f>
        <v>23809.044000000002</v>
      </c>
    </row>
    <row r="62" spans="1:17" x14ac:dyDescent="0.2">
      <c r="A62" s="24" t="s">
        <v>53</v>
      </c>
      <c r="B62" s="25" t="s">
        <v>46</v>
      </c>
      <c r="C62" s="26">
        <v>38851.472000000002</v>
      </c>
      <c r="D62" s="27"/>
      <c r="E62" s="1">
        <f>+(C62-C$7)/C$8</f>
        <v>-14657.075737410574</v>
      </c>
      <c r="F62" s="1">
        <f>ROUND(2*E62,0)/2</f>
        <v>-14657</v>
      </c>
      <c r="G62" s="1">
        <f>+C62-(C$7+F62*C$8)</f>
        <v>-2.6482729997951537E-2</v>
      </c>
      <c r="I62" s="1">
        <f>G62</f>
        <v>-2.6482729997951537E-2</v>
      </c>
      <c r="O62" s="1">
        <f ca="1">+C$11+C$12*F62</f>
        <v>1.3434960977769052E-2</v>
      </c>
      <c r="Q62" s="78">
        <f>+C62-15018.5</f>
        <v>23832.972000000002</v>
      </c>
    </row>
    <row r="63" spans="1:17" x14ac:dyDescent="0.2">
      <c r="A63" s="24" t="s">
        <v>53</v>
      </c>
      <c r="B63" s="25" t="s">
        <v>44</v>
      </c>
      <c r="C63" s="26">
        <v>38854.466999999997</v>
      </c>
      <c r="D63" s="27"/>
      <c r="E63" s="1">
        <f>+(C63-C$7)/C$8</f>
        <v>-14648.510398992921</v>
      </c>
      <c r="F63" s="1">
        <f>ROUND(2*E63,0)/2</f>
        <v>-14648.5</v>
      </c>
      <c r="G63" s="1">
        <f>+C63-(C$7+F63*C$8)</f>
        <v>-3.636165005445946E-3</v>
      </c>
      <c r="I63" s="1">
        <f>G63</f>
        <v>-3.636165005445946E-3</v>
      </c>
      <c r="O63" s="1">
        <f ca="1">+C$11+C$12*F63</f>
        <v>1.3428891611699524E-2</v>
      </c>
      <c r="Q63" s="78">
        <f>+C63-15018.5</f>
        <v>23835.966999999997</v>
      </c>
    </row>
    <row r="64" spans="1:17" x14ac:dyDescent="0.2">
      <c r="A64" s="24" t="s">
        <v>53</v>
      </c>
      <c r="B64" s="25" t="s">
        <v>44</v>
      </c>
      <c r="C64" s="26">
        <v>38882.434999999998</v>
      </c>
      <c r="D64" s="27"/>
      <c r="E64" s="1">
        <f>+(C64-C$7)/C$8</f>
        <v>-14568.525295532068</v>
      </c>
      <c r="F64" s="1">
        <f>ROUND(2*E64,0)/2</f>
        <v>-14568.5</v>
      </c>
      <c r="G64" s="1">
        <f>+C64-(C$7+F64*C$8)</f>
        <v>-8.844965006574057E-3</v>
      </c>
      <c r="I64" s="1">
        <f>G64</f>
        <v>-8.844965006574057E-3</v>
      </c>
      <c r="O64" s="1">
        <f ca="1">+C$11+C$12*F64</f>
        <v>1.3371768166339254E-2</v>
      </c>
      <c r="Q64" s="78">
        <f>+C64-15018.5</f>
        <v>23863.934999999998</v>
      </c>
    </row>
    <row r="65" spans="1:33" x14ac:dyDescent="0.2">
      <c r="A65" s="24" t="s">
        <v>53</v>
      </c>
      <c r="B65" s="25" t="s">
        <v>44</v>
      </c>
      <c r="C65" s="26">
        <v>38910.415999999997</v>
      </c>
      <c r="D65" s="27"/>
      <c r="E65" s="1">
        <f>+(C65-C$7)/C$8</f>
        <v>-14488.503013640689</v>
      </c>
      <c r="F65" s="1">
        <f>ROUND(2*E65,0)/2</f>
        <v>-14488.5</v>
      </c>
      <c r="G65" s="1">
        <f>+C65-(C$7+F65*C$8)</f>
        <v>-1.0537650014157407E-3</v>
      </c>
      <c r="I65" s="1">
        <f>G65</f>
        <v>-1.0537650014157407E-3</v>
      </c>
      <c r="O65" s="1">
        <f ca="1">+C$11+C$12*F65</f>
        <v>1.3314644720978982E-2</v>
      </c>
      <c r="Q65" s="78">
        <f>+C65-15018.5</f>
        <v>23891.915999999997</v>
      </c>
    </row>
    <row r="66" spans="1:33" x14ac:dyDescent="0.2">
      <c r="A66" s="24" t="s">
        <v>53</v>
      </c>
      <c r="B66" s="25" t="s">
        <v>46</v>
      </c>
      <c r="C66" s="26">
        <v>38914.43</v>
      </c>
      <c r="D66" s="27"/>
      <c r="E66" s="1">
        <f>+(C66-C$7)/C$8</f>
        <v>-14477.023458245521</v>
      </c>
      <c r="F66" s="1">
        <f>ROUND(2*E66,0)/2</f>
        <v>-14477</v>
      </c>
      <c r="G66" s="1">
        <f>+C66-(C$7+F66*C$8)</f>
        <v>-8.202529999834951E-3</v>
      </c>
      <c r="I66" s="1">
        <f>G66</f>
        <v>-8.202529999834951E-3</v>
      </c>
      <c r="O66" s="1">
        <f ca="1">+C$11+C$12*F66</f>
        <v>1.3306433225708444E-2</v>
      </c>
      <c r="Q66" s="78">
        <f>+C66-15018.5</f>
        <v>23895.93</v>
      </c>
    </row>
    <row r="67" spans="1:33" x14ac:dyDescent="0.2">
      <c r="A67" s="24" t="s">
        <v>53</v>
      </c>
      <c r="B67" s="25" t="s">
        <v>46</v>
      </c>
      <c r="C67" s="26">
        <v>39146.616999999998</v>
      </c>
      <c r="D67" s="27"/>
      <c r="E67" s="1">
        <f>+(C67-C$7)/C$8</f>
        <v>-13812.996669870787</v>
      </c>
      <c r="F67" s="1">
        <f>ROUND(2*E67,0)/2</f>
        <v>-13813</v>
      </c>
      <c r="G67" s="1">
        <f>+C67-(C$7+F67*C$8)</f>
        <v>1.1644299956969917E-3</v>
      </c>
      <c r="I67" s="1">
        <f>G67</f>
        <v>1.1644299956969917E-3</v>
      </c>
      <c r="O67" s="1">
        <f ca="1">+C$11+C$12*F67</f>
        <v>1.2832308629218197E-2</v>
      </c>
      <c r="Q67" s="78">
        <f>+C67-15018.5</f>
        <v>24128.116999999998</v>
      </c>
    </row>
    <row r="68" spans="1:33" x14ac:dyDescent="0.2">
      <c r="A68" s="24" t="s">
        <v>53</v>
      </c>
      <c r="B68" s="25" t="s">
        <v>44</v>
      </c>
      <c r="C68" s="26">
        <v>39204.478999999999</v>
      </c>
      <c r="D68" s="27"/>
      <c r="E68" s="1">
        <f>+(C68-C$7)/C$8</f>
        <v>-13647.51833547248</v>
      </c>
      <c r="F68" s="1">
        <f>ROUND(2*E68,0)/2</f>
        <v>-13647.5</v>
      </c>
      <c r="G68" s="1">
        <f>+C68-(C$7+F68*C$8)</f>
        <v>-6.4112750042113476E-3</v>
      </c>
      <c r="I68" s="1">
        <f>G68</f>
        <v>-6.4112750042113476E-3</v>
      </c>
      <c r="O68" s="1">
        <f ca="1">+C$11+C$12*F68</f>
        <v>1.2714134501629138E-2</v>
      </c>
      <c r="Q68" s="78">
        <f>+C68-15018.5</f>
        <v>24185.978999999999</v>
      </c>
    </row>
    <row r="69" spans="1:33" x14ac:dyDescent="0.2">
      <c r="A69" s="24" t="s">
        <v>53</v>
      </c>
      <c r="B69" s="25" t="s">
        <v>44</v>
      </c>
      <c r="C69" s="26">
        <v>39205.512000000002</v>
      </c>
      <c r="D69" s="27"/>
      <c r="E69" s="1">
        <f>+(C69-C$7)/C$8</f>
        <v>-13644.564080185177</v>
      </c>
      <c r="F69" s="1">
        <f>ROUND(2*E69,0)/2</f>
        <v>-13644.5</v>
      </c>
      <c r="G69" s="1">
        <f>+C69-(C$7+F69*C$8)</f>
        <v>-2.2406604999559931E-2</v>
      </c>
      <c r="I69" s="1">
        <f>G69</f>
        <v>-2.2406604999559931E-2</v>
      </c>
      <c r="O69" s="1">
        <f ca="1">+C$11+C$12*F69</f>
        <v>1.2711992372428127E-2</v>
      </c>
      <c r="Q69" s="78">
        <f>+C69-15018.5</f>
        <v>24187.012000000002</v>
      </c>
    </row>
    <row r="70" spans="1:33" x14ac:dyDescent="0.2">
      <c r="A70" s="24" t="s">
        <v>53</v>
      </c>
      <c r="B70" s="25" t="s">
        <v>46</v>
      </c>
      <c r="C70" s="26">
        <v>39270.396000000001</v>
      </c>
      <c r="D70" s="27"/>
      <c r="E70" s="1">
        <f>+(C70-C$7)/C$8</f>
        <v>-13459.003673543524</v>
      </c>
      <c r="F70" s="1">
        <f>ROUND(2*E70,0)/2</f>
        <v>-13459</v>
      </c>
      <c r="G70" s="1">
        <f>+C70-(C$7+F70*C$8)</f>
        <v>-1.2845099990954623E-3</v>
      </c>
      <c r="I70" s="1">
        <f>G70</f>
        <v>-1.2845099990954623E-3</v>
      </c>
      <c r="O70" s="1">
        <f ca="1">+C$11+C$12*F70</f>
        <v>1.2579537383499E-2</v>
      </c>
      <c r="Q70" s="78">
        <f>+C70-15018.5</f>
        <v>24251.896000000001</v>
      </c>
    </row>
    <row r="71" spans="1:33" x14ac:dyDescent="0.2">
      <c r="A71" s="24" t="s">
        <v>53</v>
      </c>
      <c r="B71" s="25" t="s">
        <v>44</v>
      </c>
      <c r="C71" s="26">
        <v>39528.607000000004</v>
      </c>
      <c r="D71" s="27"/>
      <c r="E71" s="1">
        <f>+(C71-C$7)/C$8</f>
        <v>-12720.55138701141</v>
      </c>
      <c r="F71" s="1">
        <f>ROUND(2*E71,0)/2</f>
        <v>-12720.5</v>
      </c>
      <c r="G71" s="1">
        <f>+C71-(C$7+F71*C$8)</f>
        <v>-1.7968244996154681E-2</v>
      </c>
      <c r="I71" s="1">
        <f>G71</f>
        <v>-1.7968244996154681E-2</v>
      </c>
      <c r="O71" s="1">
        <f ca="1">+C$11+C$12*F71</f>
        <v>1.2052216578517001E-2</v>
      </c>
      <c r="Q71" s="78">
        <f>+C71-15018.5</f>
        <v>24510.107000000004</v>
      </c>
    </row>
    <row r="72" spans="1:33" x14ac:dyDescent="0.2">
      <c r="A72" s="24" t="s">
        <v>53</v>
      </c>
      <c r="B72" s="25" t="s">
        <v>46</v>
      </c>
      <c r="C72" s="26">
        <v>39537.531000000003</v>
      </c>
      <c r="D72" s="27"/>
      <c r="E72" s="1">
        <f>+(C72-C$7)/C$8</f>
        <v>-12695.029824393971</v>
      </c>
      <c r="F72" s="1">
        <f>ROUND(2*E72,0)/2</f>
        <v>-12695</v>
      </c>
      <c r="G72" s="1">
        <f>+C72-(C$7+F72*C$8)</f>
        <v>-1.0428549998323433E-2</v>
      </c>
      <c r="I72" s="1">
        <f>G72</f>
        <v>-1.0428549998323433E-2</v>
      </c>
      <c r="O72" s="1">
        <f ca="1">+C$11+C$12*F72</f>
        <v>1.2034008480308415E-2</v>
      </c>
      <c r="Q72" s="78">
        <f>+C72-15018.5</f>
        <v>24519.031000000003</v>
      </c>
    </row>
    <row r="73" spans="1:33" x14ac:dyDescent="0.2">
      <c r="A73" s="24" t="s">
        <v>53</v>
      </c>
      <c r="B73" s="25" t="s">
        <v>44</v>
      </c>
      <c r="C73" s="26">
        <v>39582.476000000002</v>
      </c>
      <c r="D73" s="27"/>
      <c r="E73" s="1">
        <f>+(C73-C$7)/C$8</f>
        <v>-12566.492550543571</v>
      </c>
      <c r="F73" s="1">
        <f>ROUND(2*E73,0)/2</f>
        <v>-12566.5</v>
      </c>
      <c r="G73" s="1">
        <f>+C73-(C$7+F73*C$8)</f>
        <v>2.6048150029964745E-3</v>
      </c>
      <c r="I73" s="1">
        <f>G73</f>
        <v>2.6048150029964745E-3</v>
      </c>
      <c r="O73" s="1">
        <f ca="1">+C$11+C$12*F73</f>
        <v>1.1942253946198481E-2</v>
      </c>
      <c r="Q73" s="78">
        <f>+C73-15018.5</f>
        <v>24563.976000000002</v>
      </c>
    </row>
    <row r="74" spans="1:33" x14ac:dyDescent="0.2">
      <c r="A74" s="24" t="s">
        <v>53</v>
      </c>
      <c r="B74" s="25" t="s">
        <v>44</v>
      </c>
      <c r="C74" s="26">
        <v>39638.430999999997</v>
      </c>
      <c r="D74" s="27"/>
      <c r="E74" s="1">
        <f>+(C74-C$7)/C$8</f>
        <v>-12406.468005915729</v>
      </c>
      <c r="F74" s="1">
        <f>ROUND(2*E74,0)/2</f>
        <v>-12406.5</v>
      </c>
      <c r="G74" s="1">
        <f>+C74-(C$7+F74*C$8)</f>
        <v>1.1187214993697125E-2</v>
      </c>
      <c r="I74" s="1">
        <f>G74</f>
        <v>1.1187214993697125E-2</v>
      </c>
      <c r="O74" s="1">
        <f ca="1">+C$11+C$12*F74</f>
        <v>1.1828007055477938E-2</v>
      </c>
      <c r="Q74" s="78">
        <f>+C74-15018.5</f>
        <v>24619.930999999997</v>
      </c>
    </row>
    <row r="75" spans="1:33" x14ac:dyDescent="0.2">
      <c r="A75" s="24" t="s">
        <v>53</v>
      </c>
      <c r="B75" s="25" t="s">
        <v>44</v>
      </c>
      <c r="C75" s="26">
        <v>39919.548999999999</v>
      </c>
      <c r="D75" s="27"/>
      <c r="E75" s="1">
        <f>+(C75-C$7)/C$8</f>
        <v>-11602.50446491502</v>
      </c>
      <c r="F75" s="1">
        <f>ROUND(2*E75,0)/2</f>
        <v>-11602.5</v>
      </c>
      <c r="G75" s="1">
        <f>+C75-(C$7+F75*C$8)</f>
        <v>-1.5612249990226701E-3</v>
      </c>
      <c r="I75" s="1">
        <f>G75</f>
        <v>-1.5612249990226701E-3</v>
      </c>
      <c r="O75" s="1">
        <f ca="1">+C$11+C$12*F75</f>
        <v>1.1253916429607219E-2</v>
      </c>
      <c r="Q75" s="78">
        <f>+C75-15018.5</f>
        <v>24901.048999999999</v>
      </c>
    </row>
    <row r="76" spans="1:33" x14ac:dyDescent="0.2">
      <c r="A76" s="24" t="s">
        <v>53</v>
      </c>
      <c r="B76" s="25" t="s">
        <v>46</v>
      </c>
      <c r="C76" s="26">
        <v>39964.466999999997</v>
      </c>
      <c r="D76" s="27"/>
      <c r="E76" s="1">
        <f>+(C76-C$7)/C$8</f>
        <v>-11474.044407804953</v>
      </c>
      <c r="F76" s="1">
        <f>ROUND(2*E76,0)/2</f>
        <v>-11474</v>
      </c>
      <c r="G76" s="1">
        <f>+C76-(C$7+F76*C$8)</f>
        <v>-1.5527860006841365E-2</v>
      </c>
      <c r="I76" s="1">
        <f>G76</f>
        <v>-1.5527860006841365E-2</v>
      </c>
      <c r="O76" s="1">
        <f ca="1">+C$11+C$12*F76</f>
        <v>1.1162161895497284E-2</v>
      </c>
      <c r="Q76" s="78">
        <f>+C76-15018.5</f>
        <v>24945.966999999997</v>
      </c>
    </row>
    <row r="77" spans="1:33" x14ac:dyDescent="0.2">
      <c r="A77" s="24" t="s">
        <v>53</v>
      </c>
      <c r="B77" s="25" t="s">
        <v>44</v>
      </c>
      <c r="C77" s="26">
        <v>39975.491999999998</v>
      </c>
      <c r="D77" s="27"/>
      <c r="E77" s="1">
        <f>+(C77-C$7)/C$8</f>
        <v>-11442.514238838421</v>
      </c>
      <c r="F77" s="1">
        <f>ROUND(2*E77,0)/2</f>
        <v>-11442.5</v>
      </c>
      <c r="G77" s="1">
        <f>+C77-(C$7+F77*C$8)</f>
        <v>-4.9788250034907833E-3</v>
      </c>
      <c r="I77" s="1">
        <f>G77</f>
        <v>-4.9788250034907833E-3</v>
      </c>
      <c r="O77" s="1">
        <f ca="1">+C$11+C$12*F77</f>
        <v>1.1139669538886678E-2</v>
      </c>
      <c r="Q77" s="78">
        <f>+C77-15018.5</f>
        <v>24956.991999999998</v>
      </c>
    </row>
    <row r="78" spans="1:33" x14ac:dyDescent="0.2">
      <c r="A78" s="24" t="s">
        <v>53</v>
      </c>
      <c r="B78" s="25" t="s">
        <v>46</v>
      </c>
      <c r="C78" s="26">
        <v>39991.391000000003</v>
      </c>
      <c r="D78" s="27"/>
      <c r="E78" s="1">
        <f>+(C78-C$7)/C$8</f>
        <v>-11397.045018303363</v>
      </c>
      <c r="F78" s="1">
        <f>ROUND(2*E78,0)/2</f>
        <v>-11397</v>
      </c>
      <c r="G78" s="1">
        <f>+C78-(C$7+F78*C$8)</f>
        <v>-1.5741329996671993E-2</v>
      </c>
      <c r="I78" s="1">
        <f>G78</f>
        <v>-1.5741329996671993E-2</v>
      </c>
      <c r="O78" s="1">
        <f ca="1">+C$11+C$12*F78</f>
        <v>1.1107180579338023E-2</v>
      </c>
      <c r="Q78" s="78">
        <f>+C78-15018.5</f>
        <v>24972.891000000003</v>
      </c>
    </row>
    <row r="79" spans="1:33" x14ac:dyDescent="0.2">
      <c r="A79" s="24" t="s">
        <v>53</v>
      </c>
      <c r="B79" s="25" t="s">
        <v>44</v>
      </c>
      <c r="C79" s="26">
        <v>40002.423000000003</v>
      </c>
      <c r="D79" s="27"/>
      <c r="E79" s="1">
        <f>+(C79-C$7)/C$8</f>
        <v>-11365.494830181937</v>
      </c>
      <c r="F79" s="1">
        <f>ROUND(2*E79,0)/2</f>
        <v>-11365.5</v>
      </c>
      <c r="G79" s="1">
        <f>+C79-(C$7+F79*C$8)</f>
        <v>1.8077050044666976E-3</v>
      </c>
      <c r="I79" s="1">
        <f>G79</f>
        <v>1.8077050044666976E-3</v>
      </c>
      <c r="O79" s="1">
        <f ca="1">+C$11+C$12*F79</f>
        <v>1.1084688222727417E-2</v>
      </c>
      <c r="Q79" s="78">
        <f>+C79-15018.5</f>
        <v>24983.923000000003</v>
      </c>
    </row>
    <row r="80" spans="1:33" x14ac:dyDescent="0.2">
      <c r="A80" s="1" t="s">
        <v>54</v>
      </c>
      <c r="B80" s="15" t="s">
        <v>44</v>
      </c>
      <c r="C80" s="27">
        <v>40720.468000000001</v>
      </c>
      <c r="D80" s="27"/>
      <c r="E80" s="1">
        <f>+(C80-C$7)/C$8</f>
        <v>-9311.9728187922447</v>
      </c>
      <c r="F80" s="1">
        <f>ROUND(2*E80,0)/2</f>
        <v>-9312</v>
      </c>
      <c r="G80" s="1">
        <f>+C80-(C$7+F80*C$8)</f>
        <v>9.5043199980864301E-3</v>
      </c>
      <c r="I80" s="1">
        <f>G80</f>
        <v>9.5043199980864301E-3</v>
      </c>
      <c r="Q80" s="78">
        <f>+C80-15018.5</f>
        <v>25701.968000000001</v>
      </c>
      <c r="AC80" s="1">
        <v>11</v>
      </c>
      <c r="AE80" s="1" t="s">
        <v>55</v>
      </c>
      <c r="AG80" s="1" t="s">
        <v>56</v>
      </c>
    </row>
    <row r="81" spans="1:33" x14ac:dyDescent="0.2">
      <c r="A81" s="1" t="s">
        <v>54</v>
      </c>
      <c r="B81" s="15" t="s">
        <v>44</v>
      </c>
      <c r="C81" s="27">
        <v>40731.472999999998</v>
      </c>
      <c r="D81" s="27"/>
      <c r="E81" s="1">
        <f>+(C81-C$7)/C$8</f>
        <v>-9280.4998474111489</v>
      </c>
      <c r="F81" s="1">
        <f>ROUND(2*E81,0)/2</f>
        <v>-9280.5</v>
      </c>
      <c r="G81" s="1">
        <f>+C81-(C$7+F81*C$8)</f>
        <v>5.3354997362475842E-5</v>
      </c>
      <c r="I81" s="1">
        <f>G81</f>
        <v>5.3354997362475842E-5</v>
      </c>
      <c r="Q81" s="78">
        <f>+C81-15018.5</f>
        <v>25712.972999999998</v>
      </c>
      <c r="AC81" s="1">
        <v>10</v>
      </c>
      <c r="AE81" s="1" t="s">
        <v>55</v>
      </c>
      <c r="AG81" s="1" t="s">
        <v>56</v>
      </c>
    </row>
    <row r="82" spans="1:33" x14ac:dyDescent="0.2">
      <c r="A82" s="1" t="s">
        <v>54</v>
      </c>
      <c r="B82" s="15"/>
      <c r="C82" s="27">
        <v>40733.392</v>
      </c>
      <c r="D82" s="27"/>
      <c r="E82" s="1">
        <f>+(C82-C$7)/C$8</f>
        <v>-9275.0117390894411</v>
      </c>
      <c r="F82" s="1">
        <f>ROUND(2*E82,0)/2</f>
        <v>-9275</v>
      </c>
      <c r="G82" s="1">
        <f>+C82-(C$7+F82*C$8)</f>
        <v>-4.1047499980777502E-3</v>
      </c>
      <c r="I82" s="1">
        <f>G82</f>
        <v>-4.1047499980777502E-3</v>
      </c>
      <c r="Q82" s="78">
        <f>+C82-15018.5</f>
        <v>25714.892</v>
      </c>
      <c r="AC82" s="1">
        <v>7</v>
      </c>
      <c r="AE82" s="1" t="s">
        <v>55</v>
      </c>
      <c r="AG82" s="1" t="s">
        <v>56</v>
      </c>
    </row>
    <row r="83" spans="1:33" x14ac:dyDescent="0.2">
      <c r="A83" s="1" t="s">
        <v>54</v>
      </c>
      <c r="B83" s="15" t="s">
        <v>44</v>
      </c>
      <c r="C83" s="27">
        <v>40740.392</v>
      </c>
      <c r="D83" s="27"/>
      <c r="E83" s="1">
        <f>+(C83-C$7)/C$8</f>
        <v>-9254.9925841900586</v>
      </c>
      <c r="F83" s="1">
        <f>ROUND(2*E83,0)/2</f>
        <v>-9255</v>
      </c>
      <c r="G83" s="1">
        <f>+C83-(C$7+F83*C$8)</f>
        <v>2.5930499978130683E-3</v>
      </c>
      <c r="I83" s="1">
        <f>G83</f>
        <v>2.5930499978130683E-3</v>
      </c>
      <c r="Q83" s="78">
        <f>+C83-15018.5</f>
        <v>25721.892</v>
      </c>
      <c r="AC83" s="1">
        <v>6</v>
      </c>
      <c r="AE83" s="1" t="s">
        <v>55</v>
      </c>
      <c r="AG83" s="1" t="s">
        <v>56</v>
      </c>
    </row>
    <row r="84" spans="1:33" x14ac:dyDescent="0.2">
      <c r="A84" s="1" t="s">
        <v>57</v>
      </c>
      <c r="B84" s="15" t="s">
        <v>44</v>
      </c>
      <c r="C84" s="27">
        <v>41055.436999999998</v>
      </c>
      <c r="D84" s="27"/>
      <c r="E84" s="1">
        <f>+(C84-C$7)/C$8</f>
        <v>-8354.0019191505926</v>
      </c>
      <c r="F84" s="1">
        <f>ROUND(2*E84,0)/2</f>
        <v>-8354</v>
      </c>
      <c r="G84" s="1">
        <f>+C84-(C$7+F84*C$8)</f>
        <v>-6.7106000642525032E-4</v>
      </c>
      <c r="I84" s="1">
        <f>G84</f>
        <v>-6.7106000642525032E-4</v>
      </c>
      <c r="Q84" s="78">
        <f>+C84-15018.5</f>
        <v>26036.936999999998</v>
      </c>
      <c r="AC84" s="1">
        <v>12</v>
      </c>
      <c r="AE84" s="1" t="s">
        <v>58</v>
      </c>
      <c r="AG84" s="1" t="s">
        <v>56</v>
      </c>
    </row>
    <row r="85" spans="1:33" x14ac:dyDescent="0.2">
      <c r="A85" s="1" t="s">
        <v>57</v>
      </c>
      <c r="B85" s="15" t="s">
        <v>44</v>
      </c>
      <c r="C85" s="27">
        <v>41056.33</v>
      </c>
      <c r="D85" s="27"/>
      <c r="E85" s="1">
        <f>+(C85-C$7)/C$8</f>
        <v>-8351.4480469612736</v>
      </c>
      <c r="F85" s="1">
        <f>ROUND(2*E85,0)/2</f>
        <v>-8351.5</v>
      </c>
      <c r="G85" s="1">
        <f>+C85-(C$7+F85*C$8)</f>
        <v>1.8166164998547174E-2</v>
      </c>
      <c r="I85" s="1">
        <f>G85</f>
        <v>1.8166164998547174E-2</v>
      </c>
      <c r="Q85" s="78">
        <f>+C85-15018.5</f>
        <v>26037.83</v>
      </c>
      <c r="AC85" s="1">
        <v>9</v>
      </c>
      <c r="AE85" s="1" t="s">
        <v>58</v>
      </c>
      <c r="AG85" s="1" t="s">
        <v>56</v>
      </c>
    </row>
    <row r="86" spans="1:33" x14ac:dyDescent="0.2">
      <c r="A86" s="1" t="s">
        <v>59</v>
      </c>
      <c r="B86" s="15"/>
      <c r="C86" s="27">
        <v>41390.572</v>
      </c>
      <c r="D86" s="27"/>
      <c r="E86" s="1">
        <f>+(C86-C$7)/C$8</f>
        <v>-7395.5562795498836</v>
      </c>
      <c r="F86" s="1">
        <f>ROUND(2*E86,0)/2</f>
        <v>-7395.5</v>
      </c>
      <c r="G86" s="1">
        <f>+C86-(C$7+F86*C$8)</f>
        <v>-1.9678994998685084E-2</v>
      </c>
      <c r="I86" s="1">
        <f>G86</f>
        <v>-1.9678994998685084E-2</v>
      </c>
      <c r="Q86" s="78">
        <f>+C86-15018.5</f>
        <v>26372.072</v>
      </c>
      <c r="AC86" s="1">
        <v>8</v>
      </c>
      <c r="AE86" s="1" t="s">
        <v>58</v>
      </c>
      <c r="AG86" s="1" t="s">
        <v>56</v>
      </c>
    </row>
    <row r="87" spans="1:33" x14ac:dyDescent="0.2">
      <c r="A87" s="1" t="s">
        <v>59</v>
      </c>
      <c r="B87" s="15" t="s">
        <v>44</v>
      </c>
      <c r="C87" s="27">
        <v>41393.379999999997</v>
      </c>
      <c r="D87" s="27"/>
      <c r="E87" s="1">
        <f>+(C87-C$7)/C$8</f>
        <v>-7387.5257385559671</v>
      </c>
      <c r="F87" s="1">
        <f>ROUND(2*E87,0)/2</f>
        <v>-7387.5</v>
      </c>
      <c r="G87" s="1">
        <f>+C87-(C$7+F87*C$8)</f>
        <v>-8.9998750045197085E-3</v>
      </c>
      <c r="I87" s="1">
        <f>G87</f>
        <v>-8.9998750045197085E-3</v>
      </c>
      <c r="Q87" s="78">
        <f>+C87-15018.5</f>
        <v>26374.879999999997</v>
      </c>
      <c r="AC87" s="1">
        <v>10</v>
      </c>
      <c r="AE87" s="1" t="s">
        <v>58</v>
      </c>
      <c r="AG87" s="1" t="s">
        <v>56</v>
      </c>
    </row>
    <row r="88" spans="1:33" x14ac:dyDescent="0.2">
      <c r="A88" s="1" t="s">
        <v>59</v>
      </c>
      <c r="B88" s="15"/>
      <c r="C88" s="27">
        <v>41411.396999999997</v>
      </c>
      <c r="D88" s="27"/>
      <c r="E88" s="1">
        <f>+(C88-C$7)/C$8</f>
        <v>-7335.9992937242259</v>
      </c>
      <c r="F88" s="1">
        <f>ROUND(2*E88,0)/2</f>
        <v>-7336</v>
      </c>
      <c r="G88" s="1">
        <f>+C88-(C$7+F88*C$8)</f>
        <v>2.4695999309187755E-4</v>
      </c>
      <c r="I88" s="1">
        <f>G88</f>
        <v>2.4695999309187755E-4</v>
      </c>
      <c r="Q88" s="78">
        <f>+C88-15018.5</f>
        <v>26392.896999999997</v>
      </c>
      <c r="AC88" s="1">
        <v>10</v>
      </c>
      <c r="AE88" s="1" t="s">
        <v>58</v>
      </c>
      <c r="AG88" s="1" t="s">
        <v>56</v>
      </c>
    </row>
    <row r="89" spans="1:33" x14ac:dyDescent="0.2">
      <c r="A89" s="1" t="s">
        <v>59</v>
      </c>
      <c r="B89" s="15" t="s">
        <v>44</v>
      </c>
      <c r="C89" s="27">
        <v>41416.593999999997</v>
      </c>
      <c r="D89" s="27"/>
      <c r="E89" s="1">
        <f>+(C89-C$7)/C$8</f>
        <v>-7321.1365011510688</v>
      </c>
      <c r="F89" s="1">
        <f>ROUND(2*E89,0)/2</f>
        <v>-7321</v>
      </c>
      <c r="G89" s="1">
        <f>+C89-(C$7+F89*C$8)</f>
        <v>-4.7729690006235614E-2</v>
      </c>
      <c r="I89" s="1">
        <f>G89</f>
        <v>-4.7729690006235614E-2</v>
      </c>
      <c r="Q89" s="78">
        <f>+C89-15018.5</f>
        <v>26398.093999999997</v>
      </c>
      <c r="AC89" s="1">
        <v>6</v>
      </c>
      <c r="AE89" s="1" t="s">
        <v>58</v>
      </c>
      <c r="AG89" s="1" t="s">
        <v>56</v>
      </c>
    </row>
    <row r="90" spans="1:33" x14ac:dyDescent="0.2">
      <c r="A90" s="1" t="s">
        <v>60</v>
      </c>
      <c r="B90" s="15"/>
      <c r="C90" s="27">
        <v>41439.379999999997</v>
      </c>
      <c r="D90" s="27"/>
      <c r="E90" s="1">
        <f>+(C90-C$7)/C$8</f>
        <v>-7255.9712920743032</v>
      </c>
      <c r="F90" s="1">
        <f>ROUND(2*E90,0)/2</f>
        <v>-7256</v>
      </c>
      <c r="G90" s="1">
        <f>+C90-(C$7+F90*C$8)</f>
        <v>1.0038159998657648E-2</v>
      </c>
      <c r="I90" s="1">
        <f>G90</f>
        <v>1.0038159998657648E-2</v>
      </c>
      <c r="Q90" s="78">
        <f>+C90-15018.5</f>
        <v>26420.879999999997</v>
      </c>
      <c r="AC90" s="1">
        <v>10</v>
      </c>
      <c r="AE90" s="1" t="s">
        <v>58</v>
      </c>
      <c r="AG90" s="1" t="s">
        <v>56</v>
      </c>
    </row>
    <row r="91" spans="1:33" x14ac:dyDescent="0.2">
      <c r="A91" s="1" t="s">
        <v>60</v>
      </c>
      <c r="B91" s="15" t="s">
        <v>44</v>
      </c>
      <c r="C91" s="27">
        <v>41440.42</v>
      </c>
      <c r="D91" s="27"/>
      <c r="E91" s="1">
        <f>+(C91-C$7)/C$8</f>
        <v>-7252.9970176321067</v>
      </c>
      <c r="F91" s="1">
        <f>ROUND(2*E91,0)/2</f>
        <v>-7253</v>
      </c>
      <c r="G91" s="1">
        <f>+C91-(C$7+F91*C$8)</f>
        <v>1.0428300010971725E-3</v>
      </c>
      <c r="I91" s="1">
        <f>G91</f>
        <v>1.0428300010971725E-3</v>
      </c>
      <c r="Q91" s="78">
        <f>+C91-15018.5</f>
        <v>26421.919999999998</v>
      </c>
      <c r="AC91" s="1">
        <v>6</v>
      </c>
      <c r="AE91" s="1" t="s">
        <v>58</v>
      </c>
      <c r="AG91" s="1" t="s">
        <v>56</v>
      </c>
    </row>
    <row r="92" spans="1:33" x14ac:dyDescent="0.2">
      <c r="A92" s="1" t="s">
        <v>60</v>
      </c>
      <c r="B92" s="15"/>
      <c r="C92" s="27">
        <v>41450.383999999998</v>
      </c>
      <c r="D92" s="27"/>
      <c r="E92" s="1">
        <f>+(C92-C$7)/C$8</f>
        <v>-7224.5011805724698</v>
      </c>
      <c r="F92" s="1">
        <f>ROUND(2*E92,0)/2</f>
        <v>-7224.5</v>
      </c>
      <c r="G92" s="1">
        <f>+C92-(C$7+F92*C$8)</f>
        <v>-4.1280500590801239E-4</v>
      </c>
      <c r="I92" s="1">
        <f>G92</f>
        <v>-4.1280500590801239E-4</v>
      </c>
      <c r="Q92" s="78">
        <f>+C92-15018.5</f>
        <v>26431.883999999998</v>
      </c>
      <c r="AC92" s="1">
        <v>11</v>
      </c>
      <c r="AE92" s="1" t="s">
        <v>61</v>
      </c>
      <c r="AG92" s="1" t="s">
        <v>56</v>
      </c>
    </row>
    <row r="93" spans="1:33" x14ac:dyDescent="0.2">
      <c r="A93" s="1" t="s">
        <v>60</v>
      </c>
      <c r="B93" s="15"/>
      <c r="C93" s="27">
        <v>41472.419000000002</v>
      </c>
      <c r="D93" s="27"/>
      <c r="E93" s="1">
        <f>+(C93-C$7)/C$8</f>
        <v>-7161.483740828472</v>
      </c>
      <c r="F93" s="1">
        <f>ROUND(2*E93,0)/2</f>
        <v>-7161.5</v>
      </c>
      <c r="G93" s="1">
        <f>+C93-(C$7+F93*C$8)</f>
        <v>5.6852650013752282E-3</v>
      </c>
      <c r="I93" s="1">
        <f>G93</f>
        <v>5.6852650013752282E-3</v>
      </c>
      <c r="Q93" s="78">
        <f>+C93-15018.5</f>
        <v>26453.919000000002</v>
      </c>
      <c r="AC93" s="1">
        <v>11</v>
      </c>
      <c r="AE93" s="1" t="s">
        <v>61</v>
      </c>
      <c r="AG93" s="1" t="s">
        <v>56</v>
      </c>
    </row>
    <row r="94" spans="1:33" x14ac:dyDescent="0.2">
      <c r="A94" s="1" t="s">
        <v>60</v>
      </c>
      <c r="B94" s="15" t="s">
        <v>44</v>
      </c>
      <c r="C94" s="27">
        <v>41473.42</v>
      </c>
      <c r="D94" s="27"/>
      <c r="E94" s="1">
        <f>+(C94-C$7)/C$8</f>
        <v>-7158.6210016778705</v>
      </c>
      <c r="F94" s="1">
        <f>ROUND(2*E94,0)/2</f>
        <v>-7158.5</v>
      </c>
      <c r="G94" s="1">
        <f>+C94-(C$7+F94*C$8)</f>
        <v>-4.2310065000492614E-2</v>
      </c>
      <c r="I94" s="1">
        <f>G94</f>
        <v>-4.2310065000492614E-2</v>
      </c>
      <c r="Q94" s="78">
        <f>+C94-15018.5</f>
        <v>26454.92</v>
      </c>
      <c r="AC94" s="1">
        <v>7</v>
      </c>
      <c r="AE94" s="1" t="s">
        <v>55</v>
      </c>
      <c r="AG94" s="1" t="s">
        <v>56</v>
      </c>
    </row>
    <row r="95" spans="1:33" x14ac:dyDescent="0.2">
      <c r="A95" s="1" t="s">
        <v>60</v>
      </c>
      <c r="B95" s="15"/>
      <c r="C95" s="27">
        <v>41483.43</v>
      </c>
      <c r="D95" s="27"/>
      <c r="E95" s="1">
        <f>+(C95-C$7)/C$8</f>
        <v>-7129.9936101717458</v>
      </c>
      <c r="F95" s="1">
        <f>ROUND(2*E95,0)/2</f>
        <v>-7130</v>
      </c>
      <c r="G95" s="1">
        <f>+C95-(C$7+F95*C$8)</f>
        <v>2.2343000018736348E-3</v>
      </c>
      <c r="I95" s="1">
        <f>G95</f>
        <v>2.2343000018736348E-3</v>
      </c>
      <c r="Q95" s="78">
        <f>+C95-15018.5</f>
        <v>26464.93</v>
      </c>
      <c r="AC95" s="1">
        <v>12</v>
      </c>
      <c r="AE95" s="1" t="s">
        <v>61</v>
      </c>
      <c r="AG95" s="1" t="s">
        <v>56</v>
      </c>
    </row>
    <row r="96" spans="1:33" x14ac:dyDescent="0.2">
      <c r="A96" s="1" t="s">
        <v>60</v>
      </c>
      <c r="B96" s="15"/>
      <c r="C96" s="27">
        <v>41494.440999999999</v>
      </c>
      <c r="D96" s="27"/>
      <c r="E96" s="1">
        <f>+(C96-C$7)/C$8</f>
        <v>-7098.5034795150195</v>
      </c>
      <c r="F96" s="1">
        <f>ROUND(2*E96,0)/2</f>
        <v>-7098.5</v>
      </c>
      <c r="G96" s="1">
        <f>+C96-(C$7+F96*C$8)</f>
        <v>-1.2166650049039163E-3</v>
      </c>
      <c r="I96" s="1">
        <f>G96</f>
        <v>-1.2166650049039163E-3</v>
      </c>
      <c r="Q96" s="78">
        <f>+C96-15018.5</f>
        <v>26475.940999999999</v>
      </c>
      <c r="AC96" s="1">
        <v>12</v>
      </c>
      <c r="AE96" s="1" t="s">
        <v>58</v>
      </c>
      <c r="AG96" s="1" t="s">
        <v>56</v>
      </c>
    </row>
    <row r="97" spans="1:33" x14ac:dyDescent="0.2">
      <c r="A97" s="1" t="s">
        <v>62</v>
      </c>
      <c r="B97" s="15" t="s">
        <v>44</v>
      </c>
      <c r="C97" s="27">
        <v>41764.385000000002</v>
      </c>
      <c r="D97" s="27"/>
      <c r="E97" s="1">
        <f>+(C97-C$7)/C$8</f>
        <v>-6326.496229492267</v>
      </c>
      <c r="F97" s="1">
        <f>ROUND(2*E97,0)/2</f>
        <v>-6326.5</v>
      </c>
      <c r="G97" s="1">
        <f>+C97-(C$7+F97*C$8)</f>
        <v>1.318415001151152E-3</v>
      </c>
      <c r="I97" s="1">
        <f>G97</f>
        <v>1.318415001151152E-3</v>
      </c>
      <c r="Q97" s="78">
        <f>+C97-15018.5</f>
        <v>26745.885000000002</v>
      </c>
      <c r="AC97" s="1">
        <v>8</v>
      </c>
      <c r="AE97" s="1" t="s">
        <v>63</v>
      </c>
      <c r="AG97" s="1" t="s">
        <v>56</v>
      </c>
    </row>
    <row r="98" spans="1:33" x14ac:dyDescent="0.2">
      <c r="A98" s="1" t="s">
        <v>64</v>
      </c>
      <c r="B98" s="15" t="s">
        <v>44</v>
      </c>
      <c r="C98" s="27">
        <v>41830.406999999999</v>
      </c>
      <c r="D98" s="27"/>
      <c r="E98" s="1">
        <f>+(C98-C$7)/C$8</f>
        <v>-6137.6812802398317</v>
      </c>
      <c r="F98" s="1">
        <f>ROUND(2*E98,0)/2</f>
        <v>-6137.5</v>
      </c>
      <c r="G98" s="1">
        <f>+C98-(C$7+F98*C$8)</f>
        <v>-6.3387375004822388E-2</v>
      </c>
      <c r="I98" s="1">
        <f>G98</f>
        <v>-6.3387375004822388E-2</v>
      </c>
      <c r="Q98" s="78">
        <f>+C98-15018.5</f>
        <v>26811.906999999999</v>
      </c>
      <c r="AC98" s="1">
        <v>6</v>
      </c>
      <c r="AE98" s="1" t="s">
        <v>63</v>
      </c>
      <c r="AG98" s="1" t="s">
        <v>56</v>
      </c>
    </row>
    <row r="99" spans="1:33" x14ac:dyDescent="0.2">
      <c r="A99" s="1" t="s">
        <v>65</v>
      </c>
      <c r="B99" s="15"/>
      <c r="C99" s="27">
        <v>41837.400999999998</v>
      </c>
      <c r="D99" s="27"/>
      <c r="E99" s="1">
        <f>+(C99-C$7)/C$8</f>
        <v>-6117.6792846160797</v>
      </c>
      <c r="F99" s="1">
        <f>ROUND(2*E99,0)/2</f>
        <v>-6117.5</v>
      </c>
      <c r="G99" s="1">
        <f>+C99-(C$7+F99*C$8)</f>
        <v>-6.2689575002877973E-2</v>
      </c>
      <c r="I99" s="1">
        <f>G99</f>
        <v>-6.2689575002877973E-2</v>
      </c>
      <c r="Q99" s="78">
        <f>+C99-15018.5</f>
        <v>26818.900999999998</v>
      </c>
      <c r="AC99" s="1">
        <v>7</v>
      </c>
      <c r="AE99" s="1" t="s">
        <v>63</v>
      </c>
      <c r="AG99" s="1" t="s">
        <v>56</v>
      </c>
    </row>
    <row r="100" spans="1:33" x14ac:dyDescent="0.2">
      <c r="A100" s="28" t="s">
        <v>66</v>
      </c>
      <c r="B100" s="15"/>
      <c r="C100" s="27">
        <v>42147.383000000002</v>
      </c>
      <c r="D100" s="27"/>
      <c r="E100" s="1">
        <f>+(C100-C$7)/C$8</f>
        <v>-5231.168188327395</v>
      </c>
      <c r="F100" s="1">
        <f>ROUND(2*E100,0)/2</f>
        <v>-5231</v>
      </c>
      <c r="G100" s="1">
        <f>+C100-(C$7+F100*C$8)</f>
        <v>-5.8809590002056211E-2</v>
      </c>
      <c r="I100" s="1">
        <f>G100</f>
        <v>-5.8809590002056211E-2</v>
      </c>
      <c r="Q100" s="78">
        <f>+C100-15018.5</f>
        <v>27128.883000000002</v>
      </c>
      <c r="AC100" s="1">
        <v>8</v>
      </c>
      <c r="AE100" s="1" t="s">
        <v>63</v>
      </c>
      <c r="AG100" s="1" t="s">
        <v>56</v>
      </c>
    </row>
    <row r="101" spans="1:33" x14ac:dyDescent="0.2">
      <c r="A101" s="28" t="s">
        <v>66</v>
      </c>
      <c r="B101" s="15" t="s">
        <v>44</v>
      </c>
      <c r="C101" s="27">
        <v>42156.453000000001</v>
      </c>
      <c r="D101" s="27"/>
      <c r="E101" s="1">
        <f>+(C101-C$7)/C$8</f>
        <v>-5205.2290833363377</v>
      </c>
      <c r="F101" s="1">
        <f>ROUND(2*E101,0)/2</f>
        <v>-5205</v>
      </c>
      <c r="G101" s="1">
        <f>+C101-(C$7+F101*C$8)</f>
        <v>-8.0102449996047653E-2</v>
      </c>
      <c r="I101" s="1">
        <f>G101</f>
        <v>-8.0102449996047653E-2</v>
      </c>
      <c r="Q101" s="78">
        <f>+C101-15018.5</f>
        <v>27137.953000000001</v>
      </c>
      <c r="AC101" s="1">
        <v>6</v>
      </c>
      <c r="AE101" s="1" t="s">
        <v>63</v>
      </c>
      <c r="AG101" s="1" t="s">
        <v>56</v>
      </c>
    </row>
    <row r="102" spans="1:33" x14ac:dyDescent="0.2">
      <c r="A102" s="28" t="s">
        <v>66</v>
      </c>
      <c r="B102" s="15" t="s">
        <v>44</v>
      </c>
      <c r="C102" s="27">
        <v>42187.38</v>
      </c>
      <c r="D102" s="27"/>
      <c r="E102" s="1">
        <f>+(C102-C$7)/C$8</f>
        <v>-5116.7815971116006</v>
      </c>
      <c r="F102" s="1">
        <f>ROUND(2*E102,0)/2</f>
        <v>-5117</v>
      </c>
      <c r="G102" s="1">
        <f>+C102-(C$7+F102*C$8)</f>
        <v>7.6367869995010551E-2</v>
      </c>
      <c r="I102" s="1">
        <f>G102</f>
        <v>7.6367869995010551E-2</v>
      </c>
      <c r="Q102" s="78">
        <f>+C102-15018.5</f>
        <v>27168.879999999997</v>
      </c>
      <c r="AC102" s="1">
        <v>6</v>
      </c>
      <c r="AE102" s="1" t="s">
        <v>63</v>
      </c>
      <c r="AG102" s="1" t="s">
        <v>56</v>
      </c>
    </row>
    <row r="103" spans="1:33" x14ac:dyDescent="0.2">
      <c r="A103" s="28" t="s">
        <v>66</v>
      </c>
      <c r="B103" s="15" t="s">
        <v>44</v>
      </c>
      <c r="C103" s="27">
        <v>42193.394999999997</v>
      </c>
      <c r="D103" s="27"/>
      <c r="E103" s="1">
        <f>+(C103-C$7)/C$8</f>
        <v>-5099.5794232944891</v>
      </c>
      <c r="F103" s="1">
        <f>ROUND(2*E103,0)/2</f>
        <v>-5099.5</v>
      </c>
      <c r="G103" s="1">
        <f>+C103-(C$7+F103*C$8)</f>
        <v>-2.7771555003710091E-2</v>
      </c>
      <c r="I103" s="1">
        <f>G103</f>
        <v>-2.7771555003710091E-2</v>
      </c>
      <c r="Q103" s="78">
        <f>+C103-15018.5</f>
        <v>27174.894999999997</v>
      </c>
      <c r="AC103" s="1">
        <v>8</v>
      </c>
      <c r="AE103" s="1" t="s">
        <v>61</v>
      </c>
      <c r="AG103" s="1" t="s">
        <v>56</v>
      </c>
    </row>
    <row r="104" spans="1:33" x14ac:dyDescent="0.2">
      <c r="A104" s="24" t="s">
        <v>67</v>
      </c>
      <c r="B104" s="25" t="s">
        <v>46</v>
      </c>
      <c r="C104" s="26">
        <v>42489.75</v>
      </c>
      <c r="D104" s="27"/>
      <c r="E104" s="1">
        <f>+(C104-C$7)/C$8</f>
        <v>-4252.0399018363623</v>
      </c>
      <c r="F104" s="1">
        <f>ROUND(2*E104,0)/2</f>
        <v>-4252</v>
      </c>
      <c r="G104" s="1">
        <f>+C104-(C$7+F104*C$8)</f>
        <v>-1.3952280001831241E-2</v>
      </c>
      <c r="J104" s="1">
        <f>G104</f>
        <v>-1.3952280001831241E-2</v>
      </c>
      <c r="O104" s="1">
        <f ca="1">+C$11+C$12*F104</f>
        <v>6.0053428655988507E-3</v>
      </c>
      <c r="Q104" s="78">
        <f>+C104-15018.5</f>
        <v>27471.25</v>
      </c>
    </row>
    <row r="105" spans="1:33" x14ac:dyDescent="0.2">
      <c r="A105" s="29" t="s">
        <v>68</v>
      </c>
      <c r="B105" s="30"/>
      <c r="C105" s="27">
        <v>42503.745999999999</v>
      </c>
      <c r="D105" s="27">
        <v>5.0000000000000001E-3</v>
      </c>
      <c r="E105" s="1">
        <f>+(C105-C$7)/C$8</f>
        <v>-4212.013031554683</v>
      </c>
      <c r="F105" s="1">
        <f>ROUND(2*E105,0)/2</f>
        <v>-4212</v>
      </c>
      <c r="G105" s="1">
        <f>+C105-(C$7+F105*C$8)</f>
        <v>-4.5566800035885535E-3</v>
      </c>
      <c r="I105" s="1">
        <f>G105</f>
        <v>-4.5566800035885535E-3</v>
      </c>
      <c r="O105" s="1">
        <f ca="1">+C$11+C$12*F105</f>
        <v>5.9767811429187155E-3</v>
      </c>
      <c r="Q105" s="78">
        <f>+C105-15018.5</f>
        <v>27485.245999999999</v>
      </c>
    </row>
    <row r="106" spans="1:33" x14ac:dyDescent="0.2">
      <c r="A106" s="28" t="s">
        <v>69</v>
      </c>
      <c r="B106" s="15"/>
      <c r="C106" s="27">
        <v>42503.747000000003</v>
      </c>
      <c r="D106" s="27"/>
      <c r="E106" s="1">
        <f>+(C106-C$7)/C$8</f>
        <v>-4212.0101716754007</v>
      </c>
      <c r="F106" s="1">
        <f>ROUND(2*E106,0)/2</f>
        <v>-4212</v>
      </c>
      <c r="G106" s="1">
        <f>+C106-(C$7+F106*C$8)</f>
        <v>-3.5566799997468479E-3</v>
      </c>
      <c r="I106" s="1">
        <f>G106</f>
        <v>-3.5566799997468479E-3</v>
      </c>
      <c r="Q106" s="78">
        <f>+C106-15018.5</f>
        <v>27485.247000000003</v>
      </c>
      <c r="AC106" s="1">
        <v>13</v>
      </c>
      <c r="AE106" s="1" t="s">
        <v>70</v>
      </c>
      <c r="AG106" s="1" t="s">
        <v>71</v>
      </c>
    </row>
    <row r="107" spans="1:33" x14ac:dyDescent="0.2">
      <c r="A107" s="28" t="s">
        <v>72</v>
      </c>
      <c r="B107" s="15"/>
      <c r="C107" s="27">
        <v>42521.406000000003</v>
      </c>
      <c r="D107" s="27"/>
      <c r="E107" s="1">
        <f>+(C107-C$7)/C$8</f>
        <v>-4161.5075636227994</v>
      </c>
      <c r="F107" s="1">
        <f>ROUND(2*E107,0)/2</f>
        <v>-4161.5</v>
      </c>
      <c r="G107" s="1">
        <f>+C107-(C$7+F107*C$8)</f>
        <v>-2.644734995556064E-3</v>
      </c>
      <c r="I107" s="1">
        <f>G107</f>
        <v>-2.644734995556064E-3</v>
      </c>
      <c r="Q107" s="78">
        <f>+C107-15018.5</f>
        <v>27502.906000000003</v>
      </c>
      <c r="AC107" s="1">
        <v>16</v>
      </c>
      <c r="AE107" s="1" t="s">
        <v>63</v>
      </c>
      <c r="AG107" s="1" t="s">
        <v>56</v>
      </c>
    </row>
    <row r="108" spans="1:33" x14ac:dyDescent="0.2">
      <c r="A108" s="28" t="s">
        <v>72</v>
      </c>
      <c r="B108" s="15"/>
      <c r="C108" s="27">
        <v>42521.415000000001</v>
      </c>
      <c r="D108" s="27"/>
      <c r="E108" s="1">
        <f>+(C108-C$7)/C$8</f>
        <v>-4161.4818247093626</v>
      </c>
      <c r="F108" s="1">
        <f>ROUND(2*E108,0)/2</f>
        <v>-4161.5</v>
      </c>
      <c r="G108" s="1">
        <f>+C108-(C$7+F108*C$8)</f>
        <v>6.3552650026394986E-3</v>
      </c>
      <c r="I108" s="1">
        <f>G108</f>
        <v>6.3552650026394986E-3</v>
      </c>
      <c r="Q108" s="78">
        <f>+C108-15018.5</f>
        <v>27502.915000000001</v>
      </c>
      <c r="AC108" s="1">
        <v>0</v>
      </c>
      <c r="AG108" s="1" t="s">
        <v>56</v>
      </c>
    </row>
    <row r="109" spans="1:33" x14ac:dyDescent="0.2">
      <c r="A109" s="28" t="s">
        <v>72</v>
      </c>
      <c r="B109" s="15"/>
      <c r="C109" s="27">
        <v>42521.582999999999</v>
      </c>
      <c r="D109" s="27"/>
      <c r="E109" s="1">
        <f>+(C109-C$7)/C$8</f>
        <v>-4161.0013649917837</v>
      </c>
      <c r="F109" s="1">
        <f>ROUND(2*E109,0)/2</f>
        <v>-4161</v>
      </c>
      <c r="G109" s="1">
        <f>+C109-(C$7+F109*C$8)</f>
        <v>-4.7728999925311655E-4</v>
      </c>
      <c r="I109" s="1">
        <f>G109</f>
        <v>-4.7728999925311655E-4</v>
      </c>
      <c r="Q109" s="78">
        <f>+C109-15018.5</f>
        <v>27503.082999999999</v>
      </c>
      <c r="AC109" s="1">
        <v>16</v>
      </c>
      <c r="AE109" s="1" t="s">
        <v>58</v>
      </c>
      <c r="AG109" s="1" t="s">
        <v>56</v>
      </c>
    </row>
    <row r="110" spans="1:33" x14ac:dyDescent="0.2">
      <c r="A110" s="28" t="s">
        <v>72</v>
      </c>
      <c r="B110" s="15"/>
      <c r="C110" s="27">
        <v>42530.498</v>
      </c>
      <c r="D110" s="27"/>
      <c r="E110" s="1">
        <f>+(C110-C$7)/C$8</f>
        <v>-4135.50554128778</v>
      </c>
      <c r="F110" s="1">
        <f>ROUND(2*E110,0)/2</f>
        <v>-4135.5</v>
      </c>
      <c r="G110" s="1">
        <f>+C110-(C$7+F110*C$8)</f>
        <v>-1.9375949996174313E-3</v>
      </c>
      <c r="I110" s="1">
        <f>G110</f>
        <v>-1.9375949996174313E-3</v>
      </c>
      <c r="Q110" s="78">
        <f>+C110-15018.5</f>
        <v>27511.998</v>
      </c>
      <c r="AC110" s="1">
        <v>10</v>
      </c>
      <c r="AE110" s="1" t="s">
        <v>61</v>
      </c>
      <c r="AG110" s="1" t="s">
        <v>56</v>
      </c>
    </row>
    <row r="111" spans="1:33" x14ac:dyDescent="0.2">
      <c r="A111" s="1" t="s">
        <v>72</v>
      </c>
      <c r="B111" s="15"/>
      <c r="C111" s="27">
        <v>42531.368999999999</v>
      </c>
      <c r="D111" s="27"/>
      <c r="E111" s="1">
        <f>+(C111-C$7)/C$8</f>
        <v>-4133.0145864424449</v>
      </c>
      <c r="F111" s="1">
        <f>ROUND(2*E111,0)/2</f>
        <v>-4133</v>
      </c>
      <c r="G111" s="1">
        <f>+C111-(C$7+F111*C$8)</f>
        <v>-5.1003699991269968E-3</v>
      </c>
      <c r="I111" s="1">
        <f>G111</f>
        <v>-5.1003699991269968E-3</v>
      </c>
      <c r="Q111" s="78">
        <f>+C111-15018.5</f>
        <v>27512.868999999999</v>
      </c>
      <c r="AC111" s="1">
        <v>0</v>
      </c>
      <c r="AG111" s="1" t="s">
        <v>56</v>
      </c>
    </row>
    <row r="112" spans="1:33" x14ac:dyDescent="0.2">
      <c r="A112" s="1" t="s">
        <v>72</v>
      </c>
      <c r="B112" s="15"/>
      <c r="C112" s="27">
        <v>42531.548000000003</v>
      </c>
      <c r="D112" s="27"/>
      <c r="E112" s="1">
        <f>+(C112-C$7)/C$8</f>
        <v>-4132.5026680528645</v>
      </c>
      <c r="F112" s="1">
        <f>ROUND(2*E112,0)/2</f>
        <v>-4132.5</v>
      </c>
      <c r="G112" s="1">
        <f>+C112-(C$7+F112*C$8)</f>
        <v>-9.329249951406382E-4</v>
      </c>
      <c r="I112" s="1">
        <f>G112</f>
        <v>-9.329249951406382E-4</v>
      </c>
      <c r="Q112" s="78">
        <f>+C112-15018.5</f>
        <v>27513.048000000003</v>
      </c>
      <c r="AC112" s="1">
        <v>25</v>
      </c>
      <c r="AE112" s="1" t="s">
        <v>63</v>
      </c>
      <c r="AG112" s="1" t="s">
        <v>56</v>
      </c>
    </row>
    <row r="113" spans="1:33" x14ac:dyDescent="0.2">
      <c r="A113" s="1" t="s">
        <v>72</v>
      </c>
      <c r="B113" s="15"/>
      <c r="C113" s="27">
        <v>42532.423999999999</v>
      </c>
      <c r="D113" s="27"/>
      <c r="E113" s="1">
        <f>+(C113-C$7)/C$8</f>
        <v>-4129.9974138111802</v>
      </c>
      <c r="F113" s="1">
        <f>ROUND(2*E113,0)/2</f>
        <v>-4130</v>
      </c>
      <c r="G113" s="1">
        <f>+C113-(C$7+F113*C$8)</f>
        <v>9.0429999545449391E-4</v>
      </c>
      <c r="I113" s="1">
        <f>G113</f>
        <v>9.0429999545449391E-4</v>
      </c>
      <c r="Q113" s="78">
        <f>+C113-15018.5</f>
        <v>27513.923999999999</v>
      </c>
      <c r="AC113" s="1">
        <v>14</v>
      </c>
      <c r="AE113" s="1" t="s">
        <v>61</v>
      </c>
      <c r="AG113" s="1" t="s">
        <v>56</v>
      </c>
    </row>
    <row r="114" spans="1:33" x14ac:dyDescent="0.2">
      <c r="A114" s="1" t="s">
        <v>72</v>
      </c>
      <c r="B114" s="15"/>
      <c r="C114" s="27">
        <v>42532.425000000003</v>
      </c>
      <c r="D114" s="27"/>
      <c r="E114" s="1">
        <f>+(C114-C$7)/C$8</f>
        <v>-4129.9945539318978</v>
      </c>
      <c r="F114" s="1">
        <f>ROUND(2*E114,0)/2</f>
        <v>-4130</v>
      </c>
      <c r="G114" s="1">
        <f>+C114-(C$7+F114*C$8)</f>
        <v>1.9042999992961995E-3</v>
      </c>
      <c r="I114" s="1">
        <f>G114</f>
        <v>1.9042999992961995E-3</v>
      </c>
      <c r="Q114" s="78">
        <f>+C114-15018.5</f>
        <v>27513.925000000003</v>
      </c>
      <c r="AC114" s="1">
        <v>13</v>
      </c>
      <c r="AE114" s="1" t="s">
        <v>63</v>
      </c>
      <c r="AG114" s="1" t="s">
        <v>56</v>
      </c>
    </row>
    <row r="115" spans="1:33" x14ac:dyDescent="0.2">
      <c r="A115" s="1" t="s">
        <v>72</v>
      </c>
      <c r="B115" s="15"/>
      <c r="C115" s="27">
        <v>42534.311000000002</v>
      </c>
      <c r="D115" s="27"/>
      <c r="E115" s="1">
        <f>+(C115-C$7)/C$8</f>
        <v>-4124.6008216261534</v>
      </c>
      <c r="F115" s="1">
        <f>ROUND(2*E115,0)/2</f>
        <v>-4124.5</v>
      </c>
      <c r="G115" s="1">
        <f>+C115-(C$7+F115*C$8)</f>
        <v>-3.5253804999229033E-2</v>
      </c>
      <c r="I115" s="1">
        <f>G115</f>
        <v>-3.5253804999229033E-2</v>
      </c>
      <c r="Q115" s="78">
        <f>+C115-15018.5</f>
        <v>27515.811000000002</v>
      </c>
      <c r="AC115" s="1">
        <v>9</v>
      </c>
      <c r="AE115" s="1" t="s">
        <v>63</v>
      </c>
      <c r="AG115" s="1" t="s">
        <v>56</v>
      </c>
    </row>
    <row r="116" spans="1:33" x14ac:dyDescent="0.2">
      <c r="A116" s="24" t="s">
        <v>67</v>
      </c>
      <c r="B116" s="25" t="s">
        <v>44</v>
      </c>
      <c r="C116" s="26">
        <v>42540.624000000003</v>
      </c>
      <c r="D116" s="27"/>
      <c r="E116" s="1">
        <f>+(C116-C$7)/C$8</f>
        <v>-4106.5464037861757</v>
      </c>
      <c r="F116" s="1">
        <f>ROUND(2*E116,0)/2</f>
        <v>-4106.5</v>
      </c>
      <c r="G116" s="1">
        <f>+C116-(C$7+F116*C$8)</f>
        <v>-1.6225784995185677E-2</v>
      </c>
      <c r="J116" s="1">
        <f>G116</f>
        <v>-1.6225784995185677E-2</v>
      </c>
      <c r="O116" s="1">
        <f ca="1">+C$11+C$12*F116</f>
        <v>5.9014495993498584E-3</v>
      </c>
      <c r="Q116" s="78">
        <f>+C116-15018.5</f>
        <v>27522.124000000003</v>
      </c>
    </row>
    <row r="117" spans="1:33" x14ac:dyDescent="0.2">
      <c r="A117" s="1" t="s">
        <v>72</v>
      </c>
      <c r="B117" s="15"/>
      <c r="C117" s="27">
        <v>42546.411999999997</v>
      </c>
      <c r="D117" s="27"/>
      <c r="E117" s="1">
        <f>+(C117-C$7)/C$8</f>
        <v>-4089.9934225636762</v>
      </c>
      <c r="F117" s="1">
        <f>ROUND(2*E117,0)/2</f>
        <v>-4090</v>
      </c>
      <c r="G117" s="1">
        <f>+C117-(C$7+F117*C$8)</f>
        <v>2.2998999920673668E-3</v>
      </c>
      <c r="I117" s="1">
        <f>G117</f>
        <v>2.2998999920673668E-3</v>
      </c>
      <c r="Q117" s="78">
        <f>+C117-15018.5</f>
        <v>27527.911999999997</v>
      </c>
      <c r="AC117" s="1">
        <v>11</v>
      </c>
      <c r="AE117" s="1" t="s">
        <v>63</v>
      </c>
      <c r="AG117" s="1" t="s">
        <v>56</v>
      </c>
    </row>
    <row r="118" spans="1:33" x14ac:dyDescent="0.2">
      <c r="A118" s="1" t="s">
        <v>72</v>
      </c>
      <c r="B118" s="15"/>
      <c r="C118" s="27">
        <v>42551.489000000001</v>
      </c>
      <c r="D118" s="27"/>
      <c r="E118" s="1">
        <f>+(C118-C$7)/C$8</f>
        <v>-4075.4738155030664</v>
      </c>
      <c r="F118" s="1">
        <f>ROUND(2*E118,0)/2</f>
        <v>-4075.5</v>
      </c>
      <c r="G118" s="1">
        <f>+C118-(C$7+F118*C$8)</f>
        <v>9.1558049971354194E-3</v>
      </c>
      <c r="I118" s="1">
        <f>G118</f>
        <v>9.1558049971354194E-3</v>
      </c>
      <c r="Q118" s="78">
        <f>+C118-15018.5</f>
        <v>27532.989000000001</v>
      </c>
      <c r="AC118" s="1">
        <v>10</v>
      </c>
      <c r="AE118" s="1" t="s">
        <v>63</v>
      </c>
      <c r="AG118" s="1" t="s">
        <v>56</v>
      </c>
    </row>
    <row r="119" spans="1:33" x14ac:dyDescent="0.2">
      <c r="A119" s="28" t="s">
        <v>72</v>
      </c>
      <c r="B119" s="31"/>
      <c r="C119" s="3">
        <v>42561.432000000001</v>
      </c>
      <c r="D119" s="3"/>
      <c r="E119" s="1">
        <f>+(C119-C$7)/C$8</f>
        <v>-4047.03803590813</v>
      </c>
      <c r="F119" s="1">
        <f>ROUND(2*E119,0)/2</f>
        <v>-4047</v>
      </c>
      <c r="G119" s="1">
        <f>+C119-(C$7+F119*C$8)</f>
        <v>-1.3299830003234092E-2</v>
      </c>
      <c r="I119" s="1">
        <f>G119</f>
        <v>-1.3299830003234092E-2</v>
      </c>
      <c r="Q119" s="78">
        <f>+C119-15018.5</f>
        <v>27542.932000000001</v>
      </c>
      <c r="AC119" s="1">
        <v>8</v>
      </c>
      <c r="AE119" s="1" t="s">
        <v>63</v>
      </c>
      <c r="AG119" s="1" t="s">
        <v>56</v>
      </c>
    </row>
    <row r="120" spans="1:33" x14ac:dyDescent="0.2">
      <c r="A120" s="28" t="s">
        <v>73</v>
      </c>
      <c r="B120" s="31"/>
      <c r="C120" s="3">
        <v>42568.425999999999</v>
      </c>
      <c r="D120" s="3"/>
      <c r="E120" s="1">
        <f>+(C120-C$7)/C$8</f>
        <v>-4027.0360402843776</v>
      </c>
      <c r="F120" s="1">
        <f>ROUND(2*E120,0)/2</f>
        <v>-4027</v>
      </c>
      <c r="G120" s="1">
        <f>+C120-(C$7+F120*C$8)</f>
        <v>-1.2602030001289677E-2</v>
      </c>
      <c r="I120" s="1">
        <f>G120</f>
        <v>-1.2602030001289677E-2</v>
      </c>
      <c r="Q120" s="78">
        <f>+C120-15018.5</f>
        <v>27549.925999999999</v>
      </c>
      <c r="AC120" s="1">
        <v>9</v>
      </c>
      <c r="AE120" s="1" t="s">
        <v>55</v>
      </c>
      <c r="AG120" s="1" t="s">
        <v>56</v>
      </c>
    </row>
    <row r="121" spans="1:33" x14ac:dyDescent="0.2">
      <c r="A121" s="28" t="s">
        <v>73</v>
      </c>
      <c r="B121" s="31"/>
      <c r="C121" s="3">
        <v>42571.417000000001</v>
      </c>
      <c r="D121" s="3"/>
      <c r="E121" s="1">
        <f>+(C121-C$7)/C$8</f>
        <v>-4018.4821413837931</v>
      </c>
      <c r="F121" s="1">
        <f>ROUND(2*E121,0)/2</f>
        <v>-4018.5</v>
      </c>
      <c r="G121" s="1">
        <f>+C121-(C$7+F121*C$8)</f>
        <v>6.2445349976769648E-3</v>
      </c>
      <c r="I121" s="1">
        <f>G121</f>
        <v>6.2445349976769648E-3</v>
      </c>
      <c r="Q121" s="78">
        <f>+C121-15018.5</f>
        <v>27552.917000000001</v>
      </c>
      <c r="AC121" s="1">
        <v>10</v>
      </c>
      <c r="AE121" s="1" t="s">
        <v>63</v>
      </c>
      <c r="AG121" s="1" t="s">
        <v>56</v>
      </c>
    </row>
    <row r="122" spans="1:33" x14ac:dyDescent="0.2">
      <c r="A122" s="28" t="s">
        <v>74</v>
      </c>
      <c r="B122" s="31" t="s">
        <v>44</v>
      </c>
      <c r="C122" s="3">
        <v>42864.432000000001</v>
      </c>
      <c r="D122" s="3"/>
      <c r="E122" s="1">
        <f>+(C122-C$7)/C$8</f>
        <v>-3180.4946166919549</v>
      </c>
      <c r="F122" s="1">
        <f>ROUND(2*E122,0)/2</f>
        <v>-3180.5</v>
      </c>
      <c r="G122" s="1">
        <f>+C122-(C$7+F122*C$8)</f>
        <v>1.8823549980879761E-3</v>
      </c>
      <c r="I122" s="1">
        <f>G122</f>
        <v>1.8823549980879761E-3</v>
      </c>
      <c r="Q122" s="78">
        <f>+C122-15018.5</f>
        <v>27845.932000000001</v>
      </c>
      <c r="AC122" s="1">
        <v>15</v>
      </c>
      <c r="AE122" s="1" t="s">
        <v>63</v>
      </c>
      <c r="AG122" s="1" t="s">
        <v>56</v>
      </c>
    </row>
    <row r="123" spans="1:33" x14ac:dyDescent="0.2">
      <c r="A123" s="28" t="s">
        <v>74</v>
      </c>
      <c r="B123" s="31"/>
      <c r="C123" s="3">
        <v>42866.351000000002</v>
      </c>
      <c r="D123" s="3"/>
      <c r="E123" s="1">
        <f>+(C123-C$7)/C$8</f>
        <v>-3175.0065083702475</v>
      </c>
      <c r="F123" s="1">
        <f>ROUND(2*E123,0)/2</f>
        <v>-3175</v>
      </c>
      <c r="G123" s="1">
        <f>+C123-(C$7+F123*C$8)</f>
        <v>-2.2757499973522499E-3</v>
      </c>
      <c r="I123" s="1">
        <f>G123</f>
        <v>-2.2757499973522499E-3</v>
      </c>
      <c r="Q123" s="78">
        <f>+C123-15018.5</f>
        <v>27847.851000000002</v>
      </c>
      <c r="AC123" s="1">
        <v>12</v>
      </c>
      <c r="AE123" s="1" t="s">
        <v>63</v>
      </c>
      <c r="AG123" s="1" t="s">
        <v>56</v>
      </c>
    </row>
    <row r="124" spans="1:33" x14ac:dyDescent="0.2">
      <c r="A124" s="29" t="s">
        <v>75</v>
      </c>
      <c r="B124" s="32" t="s">
        <v>46</v>
      </c>
      <c r="C124" s="29">
        <v>42885.413</v>
      </c>
      <c r="D124" s="29" t="s">
        <v>34</v>
      </c>
      <c r="E124" s="1">
        <f>+(C124-C$7)/C$8</f>
        <v>-3120.4914896999599</v>
      </c>
      <c r="F124" s="1">
        <f>ROUND(2*E124,0)/2</f>
        <v>-3120.5</v>
      </c>
      <c r="G124" s="1">
        <f>+C124-(C$7+F124*C$8)</f>
        <v>2.9757550000795163E-3</v>
      </c>
      <c r="J124" s="1">
        <f>G124</f>
        <v>2.9757550000795163E-3</v>
      </c>
      <c r="O124" s="1">
        <f ca="1">+C$11+C$12*F124</f>
        <v>5.1974031352845229E-3</v>
      </c>
      <c r="Q124" s="78">
        <f>+C124-15018.5</f>
        <v>27866.913</v>
      </c>
    </row>
    <row r="125" spans="1:33" x14ac:dyDescent="0.2">
      <c r="A125" s="28" t="s">
        <v>74</v>
      </c>
      <c r="B125" s="31" t="s">
        <v>44</v>
      </c>
      <c r="C125" s="3">
        <v>42885.413999999997</v>
      </c>
      <c r="D125" s="3"/>
      <c r="E125" s="1">
        <f>+(C125-C$7)/C$8</f>
        <v>-3120.4886298206984</v>
      </c>
      <c r="F125" s="1">
        <f>ROUND(2*E125,0)/2</f>
        <v>-3120.5</v>
      </c>
      <c r="G125" s="1">
        <f>+C125-(C$7+F125*C$8)</f>
        <v>3.9757549966452643E-3</v>
      </c>
      <c r="I125" s="1">
        <f>G125</f>
        <v>3.9757549966452643E-3</v>
      </c>
      <c r="Q125" s="78">
        <f>+C125-15018.5</f>
        <v>27866.913999999997</v>
      </c>
      <c r="AC125" s="1">
        <v>10</v>
      </c>
      <c r="AE125" s="1" t="s">
        <v>63</v>
      </c>
      <c r="AG125" s="1" t="s">
        <v>56</v>
      </c>
    </row>
    <row r="126" spans="1:33" x14ac:dyDescent="0.2">
      <c r="A126" s="29" t="s">
        <v>75</v>
      </c>
      <c r="B126" s="32" t="s">
        <v>44</v>
      </c>
      <c r="C126" s="29">
        <v>42885.591</v>
      </c>
      <c r="D126" s="29" t="s">
        <v>34</v>
      </c>
      <c r="E126" s="1">
        <f>+(C126-C$7)/C$8</f>
        <v>-3119.9824311896618</v>
      </c>
      <c r="F126" s="1">
        <f>ROUND(2*E126,0)/2</f>
        <v>-3120</v>
      </c>
      <c r="G126" s="1">
        <f>+C126-(C$7+F126*C$8)</f>
        <v>6.1432000002241693E-3</v>
      </c>
      <c r="J126" s="1">
        <f>G126</f>
        <v>6.1432000002241693E-3</v>
      </c>
      <c r="O126" s="1">
        <f ca="1">+C$11+C$12*F126</f>
        <v>5.1970461137510211E-3</v>
      </c>
      <c r="Q126" s="78">
        <f>+C126-15018.5</f>
        <v>27867.091</v>
      </c>
    </row>
    <row r="127" spans="1:33" x14ac:dyDescent="0.2">
      <c r="A127" s="29" t="s">
        <v>75</v>
      </c>
      <c r="B127" s="32" t="s">
        <v>46</v>
      </c>
      <c r="C127" s="29">
        <v>42886.447999999997</v>
      </c>
      <c r="D127" s="29" t="s">
        <v>34</v>
      </c>
      <c r="E127" s="1">
        <f>+(C127-C$7)/C$8</f>
        <v>-3117.5315146541334</v>
      </c>
      <c r="F127" s="1">
        <f>ROUND(2*E127,0)/2</f>
        <v>-3117.5</v>
      </c>
      <c r="G127" s="1">
        <f>+C127-(C$7+F127*C$8)</f>
        <v>-1.1019575002137572E-2</v>
      </c>
      <c r="J127" s="1">
        <f>G127</f>
        <v>-1.1019575002137572E-2</v>
      </c>
      <c r="O127" s="1">
        <f ca="1">+C$11+C$12*F127</f>
        <v>5.1952610060835127E-3</v>
      </c>
      <c r="Q127" s="78">
        <f>+C127-15018.5</f>
        <v>27867.947999999997</v>
      </c>
    </row>
    <row r="128" spans="1:33" x14ac:dyDescent="0.2">
      <c r="A128" s="28" t="s">
        <v>74</v>
      </c>
      <c r="B128" s="31" t="s">
        <v>44</v>
      </c>
      <c r="C128" s="3">
        <v>42899.394999999997</v>
      </c>
      <c r="D128" s="3"/>
      <c r="E128" s="1">
        <f>+(C128-C$7)/C$8</f>
        <v>-3080.5046577280873</v>
      </c>
      <c r="F128" s="1">
        <f>ROUND(2*E128,0)/2</f>
        <v>-3080.5</v>
      </c>
      <c r="G128" s="1">
        <f>+C128-(C$7+F128*C$8)</f>
        <v>-1.6286450045299716E-3</v>
      </c>
      <c r="I128" s="1">
        <f>G128</f>
        <v>-1.6286450045299716E-3</v>
      </c>
      <c r="Q128" s="78">
        <f>+C128-15018.5</f>
        <v>27880.894999999997</v>
      </c>
      <c r="AC128" s="1">
        <v>9</v>
      </c>
      <c r="AE128" s="1" t="s">
        <v>63</v>
      </c>
      <c r="AG128" s="1" t="s">
        <v>56</v>
      </c>
    </row>
    <row r="129" spans="1:33" x14ac:dyDescent="0.2">
      <c r="A129" s="28" t="s">
        <v>74</v>
      </c>
      <c r="B129" s="31" t="s">
        <v>44</v>
      </c>
      <c r="C129" s="3">
        <v>42900.43</v>
      </c>
      <c r="D129" s="3"/>
      <c r="E129" s="1">
        <f>+(C129-C$7)/C$8</f>
        <v>-3077.5446826822399</v>
      </c>
      <c r="F129" s="1">
        <f>ROUND(2*E129,0)/2</f>
        <v>-3077.5</v>
      </c>
      <c r="G129" s="1">
        <f>+C129-(C$7+F129*C$8)</f>
        <v>-1.5623974999471102E-2</v>
      </c>
      <c r="I129" s="1">
        <f>G129</f>
        <v>-1.5623974999471102E-2</v>
      </c>
      <c r="Q129" s="78">
        <f>+C129-15018.5</f>
        <v>27881.93</v>
      </c>
      <c r="AC129" s="1">
        <v>8</v>
      </c>
      <c r="AE129" s="1" t="s">
        <v>63</v>
      </c>
      <c r="AG129" s="1" t="s">
        <v>56</v>
      </c>
    </row>
    <row r="130" spans="1:33" x14ac:dyDescent="0.2">
      <c r="A130" s="24" t="s">
        <v>76</v>
      </c>
      <c r="B130" s="25" t="s">
        <v>44</v>
      </c>
      <c r="C130" s="26">
        <v>42900.450799999999</v>
      </c>
      <c r="D130" s="27"/>
      <c r="E130" s="1">
        <f>+(C130-C$7)/C$8</f>
        <v>-3077.4851971934008</v>
      </c>
      <c r="F130" s="1">
        <f>ROUND(2*E130,0)/2</f>
        <v>-3077.5</v>
      </c>
      <c r="G130" s="1">
        <f>+C130-(C$7+F130*C$8)</f>
        <v>5.1760249989456497E-3</v>
      </c>
      <c r="J130" s="1">
        <f>G130</f>
        <v>5.1760249989456497E-3</v>
      </c>
      <c r="O130" s="1">
        <f ca="1">+C$11+C$12*F130</f>
        <v>5.1666992834033774E-3</v>
      </c>
      <c r="Q130" s="78">
        <f>+C130-15018.5</f>
        <v>27881.950799999999</v>
      </c>
    </row>
    <row r="131" spans="1:33" x14ac:dyDescent="0.2">
      <c r="A131" s="28" t="s">
        <v>74</v>
      </c>
      <c r="B131" s="31"/>
      <c r="C131" s="3">
        <v>42904.468000000001</v>
      </c>
      <c r="D131" s="3"/>
      <c r="E131" s="1">
        <f>+(C131-C$7)/C$8</f>
        <v>-3065.9964901845656</v>
      </c>
      <c r="F131" s="1">
        <f>ROUND(2*E131,0)/2</f>
        <v>-3066</v>
      </c>
      <c r="G131" s="1">
        <f>+C131-(C$7+F131*C$8)</f>
        <v>1.2272599997231737E-3</v>
      </c>
      <c r="I131" s="1">
        <f>G131</f>
        <v>1.2272599997231737E-3</v>
      </c>
      <c r="Q131" s="78">
        <f>+C131-15018.5</f>
        <v>27885.968000000001</v>
      </c>
      <c r="AC131" s="1">
        <v>9</v>
      </c>
      <c r="AE131" s="1" t="s">
        <v>61</v>
      </c>
      <c r="AG131" s="1" t="s">
        <v>56</v>
      </c>
    </row>
    <row r="132" spans="1:33" x14ac:dyDescent="0.2">
      <c r="A132" s="28" t="s">
        <v>74</v>
      </c>
      <c r="B132" s="31" t="s">
        <v>44</v>
      </c>
      <c r="C132" s="3">
        <v>42905.343000000001</v>
      </c>
      <c r="D132" s="3"/>
      <c r="E132" s="1">
        <f>+(C132-C$7)/C$8</f>
        <v>-3063.4940958221428</v>
      </c>
      <c r="F132" s="1">
        <f>ROUND(2*E132,0)/2</f>
        <v>-3063.5</v>
      </c>
      <c r="G132" s="1">
        <f>+C132-(C$7+F132*C$8)</f>
        <v>2.0644850010285154E-3</v>
      </c>
      <c r="I132" s="1">
        <f>G132</f>
        <v>2.0644850010285154E-3</v>
      </c>
      <c r="Q132" s="78">
        <f>+C132-15018.5</f>
        <v>27886.843000000001</v>
      </c>
      <c r="AC132" s="1">
        <v>7</v>
      </c>
      <c r="AE132" s="1" t="s">
        <v>63</v>
      </c>
      <c r="AG132" s="1" t="s">
        <v>56</v>
      </c>
    </row>
    <row r="133" spans="1:33" x14ac:dyDescent="0.2">
      <c r="A133" s="24" t="s">
        <v>76</v>
      </c>
      <c r="B133" s="25" t="s">
        <v>44</v>
      </c>
      <c r="C133" s="26">
        <v>42906.392999999996</v>
      </c>
      <c r="D133" s="27"/>
      <c r="E133" s="1">
        <f>+(C133-C$7)/C$8</f>
        <v>-3060.4912225872476</v>
      </c>
      <c r="F133" s="1">
        <f>ROUND(2*E133,0)/2</f>
        <v>-3060.5</v>
      </c>
      <c r="G133" s="1">
        <f>+C133-(C$7+F133*C$8)</f>
        <v>3.0691549982293509E-3</v>
      </c>
      <c r="J133" s="1">
        <f>G133</f>
        <v>3.0691549982293509E-3</v>
      </c>
      <c r="O133" s="1">
        <f ca="1">+C$11+C$12*F133</f>
        <v>5.1545605512643197E-3</v>
      </c>
      <c r="Q133" s="78">
        <f>+C133-15018.5</f>
        <v>27887.892999999996</v>
      </c>
    </row>
    <row r="134" spans="1:33" x14ac:dyDescent="0.2">
      <c r="A134" s="24" t="s">
        <v>76</v>
      </c>
      <c r="B134" s="25" t="s">
        <v>44</v>
      </c>
      <c r="C134" s="26">
        <v>42907.441800000001</v>
      </c>
      <c r="D134" s="27"/>
      <c r="E134" s="1">
        <f>+(C134-C$7)/C$8</f>
        <v>-3057.4917812074541</v>
      </c>
      <c r="F134" s="1">
        <f>ROUND(2*E134,0)/2</f>
        <v>-3057.5</v>
      </c>
      <c r="G134" s="1">
        <f>+C134-(C$7+F134*C$8)</f>
        <v>2.8738249966409057E-3</v>
      </c>
      <c r="J134" s="1">
        <f>G134</f>
        <v>2.8738249966409057E-3</v>
      </c>
      <c r="O134" s="1">
        <f ca="1">+C$11+C$12*F134</f>
        <v>5.1524184220633094E-3</v>
      </c>
      <c r="Q134" s="78">
        <f>+C134-15018.5</f>
        <v>27888.941800000001</v>
      </c>
    </row>
    <row r="135" spans="1:33" x14ac:dyDescent="0.2">
      <c r="A135" s="28" t="s">
        <v>74</v>
      </c>
      <c r="B135" s="31" t="s">
        <v>44</v>
      </c>
      <c r="C135" s="3">
        <v>42913.377999999997</v>
      </c>
      <c r="D135" s="3"/>
      <c r="E135" s="1">
        <f>+(C135-C$7)/C$8</f>
        <v>-3040.5149658769328</v>
      </c>
      <c r="F135" s="1">
        <f>ROUND(2*E135,0)/2</f>
        <v>-3040.5</v>
      </c>
      <c r="G135" s="1">
        <f>+C135-(C$7+F135*C$8)</f>
        <v>-5.233045005297754E-3</v>
      </c>
      <c r="I135" s="1">
        <f>G135</f>
        <v>-5.233045005297754E-3</v>
      </c>
      <c r="Q135" s="78">
        <f>+C135-15018.5</f>
        <v>27894.877999999997</v>
      </c>
      <c r="AC135" s="1">
        <v>8</v>
      </c>
      <c r="AE135" s="1" t="s">
        <v>58</v>
      </c>
      <c r="AG135" s="1" t="s">
        <v>56</v>
      </c>
    </row>
    <row r="136" spans="1:33" x14ac:dyDescent="0.2">
      <c r="A136" s="28" t="s">
        <v>74</v>
      </c>
      <c r="B136" s="31" t="s">
        <v>44</v>
      </c>
      <c r="C136" s="3">
        <v>42913.392</v>
      </c>
      <c r="D136" s="3"/>
      <c r="E136" s="1">
        <f>+(C136-C$7)/C$8</f>
        <v>-3040.4749275671256</v>
      </c>
      <c r="F136" s="1">
        <f>ROUND(2*E136,0)/2</f>
        <v>-3040.5</v>
      </c>
      <c r="G136" s="1">
        <f>+C136-(C$7+F136*C$8)</f>
        <v>8.7669549975544214E-3</v>
      </c>
      <c r="I136" s="1">
        <f>G136</f>
        <v>8.7669549975544214E-3</v>
      </c>
      <c r="Q136" s="78">
        <f>+C136-15018.5</f>
        <v>27894.892</v>
      </c>
      <c r="AC136" s="1">
        <v>9</v>
      </c>
      <c r="AE136" s="1" t="s">
        <v>63</v>
      </c>
      <c r="AG136" s="1" t="s">
        <v>56</v>
      </c>
    </row>
    <row r="137" spans="1:33" x14ac:dyDescent="0.2">
      <c r="A137" s="1" t="s">
        <v>74</v>
      </c>
      <c r="B137" s="15"/>
      <c r="C137" s="27">
        <v>42916.351000000002</v>
      </c>
      <c r="D137" s="27"/>
      <c r="E137" s="1">
        <f>+(C137-C$7)/C$8</f>
        <v>-3032.0125448032218</v>
      </c>
      <c r="F137" s="1">
        <f>ROUND(2*E137,0)/2</f>
        <v>-3032</v>
      </c>
      <c r="G137" s="1">
        <f>+C137-(C$7+F137*C$8)</f>
        <v>-4.3864799954462796E-3</v>
      </c>
      <c r="I137" s="1">
        <f>G137</f>
        <v>-4.3864799954462796E-3</v>
      </c>
      <c r="Q137" s="78">
        <f>+C137-15018.5</f>
        <v>27897.851000000002</v>
      </c>
      <c r="AC137" s="1">
        <v>7</v>
      </c>
      <c r="AE137" s="1" t="s">
        <v>63</v>
      </c>
      <c r="AG137" s="1" t="s">
        <v>56</v>
      </c>
    </row>
    <row r="138" spans="1:33" x14ac:dyDescent="0.2">
      <c r="A138" s="1" t="s">
        <v>74</v>
      </c>
      <c r="B138" s="15"/>
      <c r="C138" s="27">
        <v>42923.351000000002</v>
      </c>
      <c r="D138" s="27"/>
      <c r="E138" s="1">
        <f>+(C138-C$7)/C$8</f>
        <v>-3011.9933899038383</v>
      </c>
      <c r="F138" s="1">
        <f>ROUND(2*E138,0)/2</f>
        <v>-3012</v>
      </c>
      <c r="G138" s="1">
        <f>+C138-(C$7+F138*C$8)</f>
        <v>2.3113200004445389E-3</v>
      </c>
      <c r="I138" s="1">
        <f>G138</f>
        <v>2.3113200004445389E-3</v>
      </c>
      <c r="Q138" s="78">
        <f>+C138-15018.5</f>
        <v>27904.851000000002</v>
      </c>
      <c r="AC138" s="1">
        <v>7</v>
      </c>
      <c r="AE138" s="1" t="s">
        <v>63</v>
      </c>
      <c r="AG138" s="1" t="s">
        <v>56</v>
      </c>
    </row>
    <row r="139" spans="1:33" x14ac:dyDescent="0.2">
      <c r="A139" s="1" t="s">
        <v>74</v>
      </c>
      <c r="B139" s="15" t="s">
        <v>44</v>
      </c>
      <c r="C139" s="27">
        <v>42935.413999999997</v>
      </c>
      <c r="D139" s="27"/>
      <c r="E139" s="1">
        <f>+(C139-C$7)/C$8</f>
        <v>-2977.4946662536731</v>
      </c>
      <c r="F139" s="1">
        <f>ROUND(2*E139,0)/2</f>
        <v>-2977.5</v>
      </c>
      <c r="G139" s="1">
        <f>+C139-(C$7+F139*C$8)</f>
        <v>1.8650249985512346E-3</v>
      </c>
      <c r="I139" s="1">
        <f>G139</f>
        <v>1.8650249985512346E-3</v>
      </c>
      <c r="Q139" s="78">
        <f>+C139-15018.5</f>
        <v>27916.913999999997</v>
      </c>
      <c r="AC139" s="1">
        <v>10</v>
      </c>
      <c r="AE139" s="1" t="s">
        <v>63</v>
      </c>
      <c r="AG139" s="1" t="s">
        <v>56</v>
      </c>
    </row>
    <row r="140" spans="1:33" x14ac:dyDescent="0.2">
      <c r="A140" s="1" t="s">
        <v>74</v>
      </c>
      <c r="B140" s="15"/>
      <c r="C140" s="27">
        <v>42938.387000000002</v>
      </c>
      <c r="D140" s="27"/>
      <c r="E140" s="1">
        <f>+(C140-C$7)/C$8</f>
        <v>-2968.9922451799621</v>
      </c>
      <c r="F140" s="1">
        <f>ROUND(2*E140,0)/2</f>
        <v>-2969</v>
      </c>
      <c r="G140" s="1">
        <f>+C140-(C$7+F140*C$8)</f>
        <v>2.7115900011267513E-3</v>
      </c>
      <c r="I140" s="1">
        <f>G140</f>
        <v>2.7115900011267513E-3</v>
      </c>
      <c r="Q140" s="78">
        <f>+C140-15018.5</f>
        <v>27919.887000000002</v>
      </c>
      <c r="AC140" s="1">
        <v>8</v>
      </c>
      <c r="AE140" s="1" t="s">
        <v>63</v>
      </c>
      <c r="AG140" s="1" t="s">
        <v>56</v>
      </c>
    </row>
    <row r="141" spans="1:33" x14ac:dyDescent="0.2">
      <c r="A141" s="1" t="s">
        <v>74</v>
      </c>
      <c r="B141" s="15" t="s">
        <v>44</v>
      </c>
      <c r="C141" s="27">
        <v>42942.406999999999</v>
      </c>
      <c r="D141" s="27"/>
      <c r="E141" s="1">
        <f>+(C141-C$7)/C$8</f>
        <v>-2957.4955305091826</v>
      </c>
      <c r="F141" s="1">
        <f>ROUND(2*E141,0)/2</f>
        <v>-2957.5</v>
      </c>
      <c r="G141" s="1">
        <f>+C141-(C$7+F141*C$8)</f>
        <v>1.5628249966539443E-3</v>
      </c>
      <c r="I141" s="1">
        <f>G141</f>
        <v>1.5628249966539443E-3</v>
      </c>
      <c r="Q141" s="78">
        <f>+C141-15018.5</f>
        <v>27923.906999999999</v>
      </c>
      <c r="AC141" s="1">
        <v>8</v>
      </c>
      <c r="AE141" s="1" t="s">
        <v>63</v>
      </c>
      <c r="AG141" s="1" t="s">
        <v>56</v>
      </c>
    </row>
    <row r="142" spans="1:33" x14ac:dyDescent="0.2">
      <c r="A142" s="1" t="s">
        <v>74</v>
      </c>
      <c r="B142" s="15" t="s">
        <v>44</v>
      </c>
      <c r="C142" s="27">
        <v>42949.383000000002</v>
      </c>
      <c r="D142" s="27"/>
      <c r="E142" s="1">
        <f>+(C142-C$7)/C$8</f>
        <v>-2937.545012712304</v>
      </c>
      <c r="F142" s="1">
        <f>ROUND(2*E142,0)/2</f>
        <v>-2937.5</v>
      </c>
      <c r="G142" s="1">
        <f>+C142-(C$7+F142*C$8)</f>
        <v>-1.5739374997792765E-2</v>
      </c>
      <c r="I142" s="1">
        <f>G142</f>
        <v>-1.5739374997792765E-2</v>
      </c>
      <c r="Q142" s="78">
        <f>+C142-15018.5</f>
        <v>27930.883000000002</v>
      </c>
      <c r="AC142" s="1">
        <v>8</v>
      </c>
      <c r="AE142" s="1" t="s">
        <v>63</v>
      </c>
      <c r="AG142" s="1" t="s">
        <v>56</v>
      </c>
    </row>
    <row r="143" spans="1:33" x14ac:dyDescent="0.2">
      <c r="A143" s="1" t="s">
        <v>74</v>
      </c>
      <c r="B143" s="15"/>
      <c r="C143" s="27">
        <v>42953.423999999999</v>
      </c>
      <c r="D143" s="27"/>
      <c r="E143" s="1">
        <f>+(C143-C$7)/C$8</f>
        <v>-2925.9882405768244</v>
      </c>
      <c r="F143" s="1">
        <f>ROUND(2*E143,0)/2</f>
        <v>-2926</v>
      </c>
      <c r="G143" s="1">
        <f>+C143-(C$7+F143*C$8)</f>
        <v>4.1118599983747117E-3</v>
      </c>
      <c r="I143" s="1">
        <f>G143</f>
        <v>4.1118599983747117E-3</v>
      </c>
      <c r="Q143" s="78">
        <f>+C143-15018.5</f>
        <v>27934.923999999999</v>
      </c>
      <c r="AC143" s="1">
        <v>10</v>
      </c>
      <c r="AE143" s="1" t="s">
        <v>63</v>
      </c>
      <c r="AG143" s="1" t="s">
        <v>56</v>
      </c>
    </row>
    <row r="144" spans="1:33" x14ac:dyDescent="0.2">
      <c r="A144" s="1" t="s">
        <v>74</v>
      </c>
      <c r="B144" s="15"/>
      <c r="C144" s="27">
        <v>42953.425000000003</v>
      </c>
      <c r="D144" s="27"/>
      <c r="E144" s="1">
        <f>+(C144-C$7)/C$8</f>
        <v>-2925.985380697542</v>
      </c>
      <c r="F144" s="1">
        <f>ROUND(2*E144,0)/2</f>
        <v>-2926</v>
      </c>
      <c r="G144" s="1">
        <f>+C144-(C$7+F144*C$8)</f>
        <v>5.1118600022164173E-3</v>
      </c>
      <c r="I144" s="1">
        <f>G144</f>
        <v>5.1118600022164173E-3</v>
      </c>
      <c r="Q144" s="78">
        <f>+C144-15018.5</f>
        <v>27934.925000000003</v>
      </c>
      <c r="AC144" s="1">
        <v>7</v>
      </c>
      <c r="AE144" s="1" t="s">
        <v>61</v>
      </c>
      <c r="AG144" s="1" t="s">
        <v>56</v>
      </c>
    </row>
    <row r="145" spans="1:33" x14ac:dyDescent="0.2">
      <c r="A145" s="1" t="s">
        <v>74</v>
      </c>
      <c r="B145" s="15" t="s">
        <v>44</v>
      </c>
      <c r="C145" s="27">
        <v>42956.394999999997</v>
      </c>
      <c r="D145" s="27"/>
      <c r="E145" s="1">
        <f>+(C145-C$7)/C$8</f>
        <v>-2917.4915392616786</v>
      </c>
      <c r="F145" s="1">
        <f>ROUND(2*E145,0)/2</f>
        <v>-2917.5</v>
      </c>
      <c r="G145" s="1">
        <f>+C145-(C$7+F145*C$8)</f>
        <v>2.9584249932668172E-3</v>
      </c>
      <c r="I145" s="1">
        <f>G145</f>
        <v>2.9584249932668172E-3</v>
      </c>
      <c r="Q145" s="78">
        <f>+C145-15018.5</f>
        <v>27937.894999999997</v>
      </c>
      <c r="AC145" s="1">
        <v>8</v>
      </c>
      <c r="AE145" s="1" t="s">
        <v>63</v>
      </c>
      <c r="AG145" s="1" t="s">
        <v>56</v>
      </c>
    </row>
    <row r="146" spans="1:33" x14ac:dyDescent="0.2">
      <c r="A146" s="28" t="s">
        <v>69</v>
      </c>
      <c r="B146" s="15"/>
      <c r="C146" s="27">
        <v>43219.872000000003</v>
      </c>
      <c r="D146" s="27"/>
      <c r="E146" s="1">
        <f>+(C146-C$7)/C$8</f>
        <v>-2163.9791284866765</v>
      </c>
      <c r="F146" s="1">
        <f>ROUND(2*E146,0)/2</f>
        <v>-2164</v>
      </c>
      <c r="G146" s="1">
        <f>+C146-(C$7+F146*C$8)</f>
        <v>7.2980400000233203E-3</v>
      </c>
      <c r="I146" s="1">
        <f>G146</f>
        <v>7.2980400000233203E-3</v>
      </c>
      <c r="Q146" s="78">
        <f>+C146-15018.5</f>
        <v>28201.372000000003</v>
      </c>
      <c r="AB146" s="1" t="s">
        <v>77</v>
      </c>
      <c r="AC146" s="1">
        <v>14</v>
      </c>
      <c r="AE146" s="1" t="s">
        <v>78</v>
      </c>
      <c r="AG146" s="1" t="s">
        <v>71</v>
      </c>
    </row>
    <row r="147" spans="1:33" x14ac:dyDescent="0.2">
      <c r="A147" s="28" t="s">
        <v>79</v>
      </c>
      <c r="B147" s="15"/>
      <c r="C147" s="27">
        <v>43254.464999999997</v>
      </c>
      <c r="D147" s="27"/>
      <c r="E147" s="1">
        <f>+(C147-C$7)/C$8</f>
        <v>-2065.0473248532126</v>
      </c>
      <c r="F147" s="1">
        <f>ROUND(2*E147,0)/2</f>
        <v>-2065</v>
      </c>
      <c r="G147" s="1">
        <f>+C147-(C$7+F147*C$8)</f>
        <v>-1.6547850005736109E-2</v>
      </c>
      <c r="I147" s="1">
        <f>G147</f>
        <v>-1.6547850005736109E-2</v>
      </c>
      <c r="Q147" s="78">
        <f>+C147-15018.5</f>
        <v>28235.964999999997</v>
      </c>
      <c r="AC147" s="1">
        <v>6</v>
      </c>
      <c r="AE147" s="1" t="s">
        <v>55</v>
      </c>
      <c r="AG147" s="1" t="s">
        <v>56</v>
      </c>
    </row>
    <row r="148" spans="1:33" x14ac:dyDescent="0.2">
      <c r="A148" s="28" t="s">
        <v>69</v>
      </c>
      <c r="B148" s="15" t="s">
        <v>44</v>
      </c>
      <c r="C148" s="27">
        <v>43271.792999999998</v>
      </c>
      <c r="D148" s="27"/>
      <c r="E148" s="1">
        <f>+(C148-C$7)/C$8</f>
        <v>-2015.4913368394205</v>
      </c>
      <c r="F148" s="1">
        <f>ROUND(2*E148,0)/2</f>
        <v>-2015.5</v>
      </c>
      <c r="G148" s="1">
        <f>+C148-(C$7+F148*C$8)</f>
        <v>3.0292049996205606E-3</v>
      </c>
      <c r="I148" s="1">
        <f>G148</f>
        <v>3.0292049996205606E-3</v>
      </c>
      <c r="Q148" s="78">
        <f>+C148-15018.5</f>
        <v>28253.292999999998</v>
      </c>
      <c r="AB148" s="1" t="s">
        <v>77</v>
      </c>
      <c r="AC148" s="1">
        <v>13</v>
      </c>
      <c r="AE148" s="1" t="s">
        <v>80</v>
      </c>
      <c r="AG148" s="1" t="s">
        <v>71</v>
      </c>
    </row>
    <row r="149" spans="1:33" x14ac:dyDescent="0.2">
      <c r="A149" s="28" t="s">
        <v>79</v>
      </c>
      <c r="B149" s="15"/>
      <c r="C149" s="27">
        <v>43281.402999999998</v>
      </c>
      <c r="D149" s="27"/>
      <c r="E149" s="1">
        <f>+(C149-C$7)/C$8</f>
        <v>-1988.0078970418365</v>
      </c>
      <c r="F149" s="1">
        <f>ROUND(2*E149,0)/2</f>
        <v>-1988</v>
      </c>
      <c r="G149" s="1">
        <f>+C149-(C$7+F149*C$8)</f>
        <v>-2.7613199999905191E-3</v>
      </c>
      <c r="I149" s="1">
        <f>G149</f>
        <v>-2.7613199999905191E-3</v>
      </c>
      <c r="Q149" s="78">
        <f>+C149-15018.5</f>
        <v>28262.902999999998</v>
      </c>
      <c r="AC149" s="1">
        <v>12</v>
      </c>
      <c r="AE149" s="1" t="s">
        <v>63</v>
      </c>
      <c r="AG149" s="1" t="s">
        <v>56</v>
      </c>
    </row>
    <row r="150" spans="1:33" x14ac:dyDescent="0.2">
      <c r="A150" s="28" t="s">
        <v>69</v>
      </c>
      <c r="B150" s="15"/>
      <c r="C150" s="27">
        <v>43286.665999999997</v>
      </c>
      <c r="D150" s="27"/>
      <c r="E150" s="1">
        <f>+(C150-C$7)/C$8</f>
        <v>-1972.9563524367743</v>
      </c>
      <c r="F150" s="1">
        <f>ROUND(2*E150,0)/2</f>
        <v>-1973</v>
      </c>
      <c r="G150" s="1">
        <f>+C150-(C$7+F150*C$8)</f>
        <v>1.5262029999576043E-2</v>
      </c>
      <c r="I150" s="1">
        <f>G150</f>
        <v>1.5262029999576043E-2</v>
      </c>
      <c r="Q150" s="78">
        <f>+C150-15018.5</f>
        <v>28268.165999999997</v>
      </c>
      <c r="AB150" s="1" t="s">
        <v>77</v>
      </c>
      <c r="AC150" s="1">
        <v>11</v>
      </c>
      <c r="AE150" s="1" t="s">
        <v>78</v>
      </c>
      <c r="AG150" s="1" t="s">
        <v>71</v>
      </c>
    </row>
    <row r="151" spans="1:33" x14ac:dyDescent="0.2">
      <c r="A151" s="28" t="s">
        <v>69</v>
      </c>
      <c r="B151" s="15"/>
      <c r="C151" s="27">
        <v>43301.682000000001</v>
      </c>
      <c r="D151" s="27"/>
      <c r="E151" s="1">
        <f>+(C151-C$7)/C$8</f>
        <v>-1930.0124052983158</v>
      </c>
      <c r="F151" s="1">
        <f>ROUND(2*E151,0)/2</f>
        <v>-1930</v>
      </c>
      <c r="G151" s="1">
        <f>+C151-(C$7+F151*C$8)</f>
        <v>-4.3376999965403229E-3</v>
      </c>
      <c r="I151" s="1">
        <f>G151</f>
        <v>-4.3376999965403229E-3</v>
      </c>
      <c r="Q151" s="78">
        <f>+C151-15018.5</f>
        <v>28283.182000000001</v>
      </c>
      <c r="AB151" s="1" t="s">
        <v>77</v>
      </c>
      <c r="AC151" s="1">
        <v>10</v>
      </c>
      <c r="AE151" s="1" t="s">
        <v>78</v>
      </c>
      <c r="AG151" s="1" t="s">
        <v>71</v>
      </c>
    </row>
    <row r="152" spans="1:33" x14ac:dyDescent="0.2">
      <c r="A152" s="29" t="s">
        <v>81</v>
      </c>
      <c r="B152" s="30"/>
      <c r="C152" s="27">
        <v>43587.703999999998</v>
      </c>
      <c r="D152" s="27">
        <v>3.0000000000000001E-3</v>
      </c>
      <c r="E152" s="1">
        <f>+(C152-C$7)/C$8</f>
        <v>-1112.0240163509679</v>
      </c>
      <c r="F152" s="1">
        <f>ROUND(2*E152,0)/2</f>
        <v>-1112</v>
      </c>
      <c r="G152" s="1">
        <f>+C152-(C$7+F152*C$8)</f>
        <v>-8.3976800015079789E-3</v>
      </c>
      <c r="I152" s="1">
        <f>G152</f>
        <v>-8.3976800015079789E-3</v>
      </c>
      <c r="O152" s="1">
        <f ca="1">+C$11+C$12*F152</f>
        <v>3.7632476352082275E-3</v>
      </c>
      <c r="Q152" s="78">
        <f>+C152-15018.5</f>
        <v>28569.203999999998</v>
      </c>
    </row>
    <row r="153" spans="1:33" x14ac:dyDescent="0.2">
      <c r="A153" s="29" t="s">
        <v>81</v>
      </c>
      <c r="B153" s="32"/>
      <c r="C153" s="3">
        <v>43600.648000000001</v>
      </c>
      <c r="D153" s="3">
        <v>3.0000000000000001E-3</v>
      </c>
      <c r="E153" s="1">
        <f>+(C153-C$7)/C$8</f>
        <v>-1075.0057390627273</v>
      </c>
      <c r="F153" s="1">
        <f>ROUND(2*E153,0)/2</f>
        <v>-1075</v>
      </c>
      <c r="G153" s="1">
        <f>+C153-(C$7+F153*C$8)</f>
        <v>-2.0067500008735806E-3</v>
      </c>
      <c r="I153" s="1">
        <f>G153</f>
        <v>-2.0067500008735806E-3</v>
      </c>
      <c r="O153" s="1">
        <f ca="1">+C$11+C$12*F153</f>
        <v>3.7368280417291021E-3</v>
      </c>
      <c r="Q153" s="78">
        <f>+C153-15018.5</f>
        <v>28582.148000000001</v>
      </c>
    </row>
    <row r="154" spans="1:33" x14ac:dyDescent="0.2">
      <c r="A154" s="28" t="s">
        <v>82</v>
      </c>
      <c r="B154" s="31" t="s">
        <v>44</v>
      </c>
      <c r="C154" s="3">
        <v>43642.438999999998</v>
      </c>
      <c r="D154" s="3"/>
      <c r="E154" s="1">
        <f>+(C154-C$7)/C$8</f>
        <v>-955.4885244341433</v>
      </c>
      <c r="F154" s="1">
        <f>ROUND(2*E154,0)/2</f>
        <v>-955.5</v>
      </c>
      <c r="G154" s="1">
        <f>+C154-(C$7+F154*C$8)</f>
        <v>4.0126050007529557E-3</v>
      </c>
      <c r="I154" s="1">
        <f>G154</f>
        <v>4.0126050007529557E-3</v>
      </c>
      <c r="Q154" s="78">
        <f>+C154-15018.5</f>
        <v>28623.938999999998</v>
      </c>
      <c r="AC154" s="1">
        <v>9</v>
      </c>
      <c r="AE154" s="1" t="s">
        <v>61</v>
      </c>
      <c r="AG154" s="1" t="s">
        <v>56</v>
      </c>
    </row>
    <row r="155" spans="1:33" x14ac:dyDescent="0.2">
      <c r="A155" s="28" t="s">
        <v>82</v>
      </c>
      <c r="B155" s="31" t="s">
        <v>44</v>
      </c>
      <c r="C155" s="3">
        <v>43655.370999999999</v>
      </c>
      <c r="D155" s="3"/>
      <c r="E155" s="1">
        <f>+(C155-C$7)/C$8</f>
        <v>-918.50456569716573</v>
      </c>
      <c r="F155" s="1">
        <f>ROUND(2*E155,0)/2</f>
        <v>-918.5</v>
      </c>
      <c r="G155" s="1">
        <f>+C155-(C$7+F155*C$8)</f>
        <v>-1.5964650010573678E-3</v>
      </c>
      <c r="I155" s="1">
        <f>G155</f>
        <v>-1.5964650010573678E-3</v>
      </c>
      <c r="Q155" s="78">
        <f>+C155-15018.5</f>
        <v>28636.870999999999</v>
      </c>
      <c r="AC155" s="1">
        <v>7</v>
      </c>
      <c r="AE155" s="1" t="s">
        <v>63</v>
      </c>
      <c r="AG155" s="1" t="s">
        <v>56</v>
      </c>
    </row>
    <row r="156" spans="1:33" x14ac:dyDescent="0.2">
      <c r="A156" s="29" t="s">
        <v>75</v>
      </c>
      <c r="B156" s="32" t="s">
        <v>46</v>
      </c>
      <c r="C156" s="29">
        <v>43656.423999999999</v>
      </c>
      <c r="D156" s="29" t="s">
        <v>34</v>
      </c>
      <c r="E156" s="1">
        <f>+(C156-C$7)/C$8</f>
        <v>-915.49311282444455</v>
      </c>
      <c r="F156" s="1">
        <f>ROUND(2*E156,0)/2</f>
        <v>-915.5</v>
      </c>
      <c r="G156" s="1">
        <f>+C156-(C$7+F156*C$8)</f>
        <v>2.408205000392627E-3</v>
      </c>
      <c r="J156" s="1">
        <f>G156</f>
        <v>2.408205000392627E-3</v>
      </c>
      <c r="O156" s="1">
        <f ca="1">+C$11+C$12*F156</f>
        <v>3.6229381725420627E-3</v>
      </c>
      <c r="Q156" s="78">
        <f>+C156-15018.5</f>
        <v>28637.923999999999</v>
      </c>
    </row>
    <row r="157" spans="1:33" x14ac:dyDescent="0.2">
      <c r="A157" s="28" t="s">
        <v>82</v>
      </c>
      <c r="B157" s="31"/>
      <c r="C157" s="3">
        <v>43659.396999999997</v>
      </c>
      <c r="D157" s="3"/>
      <c r="E157" s="1">
        <f>+(C157-C$7)/C$8</f>
        <v>-906.99069175075454</v>
      </c>
      <c r="F157" s="1">
        <f>ROUND(2*E157,0)/2</f>
        <v>-907</v>
      </c>
      <c r="G157" s="1">
        <f>+C157-(C$7+F157*C$8)</f>
        <v>3.2547699956921861E-3</v>
      </c>
      <c r="I157" s="1">
        <f>G157</f>
        <v>3.2547699956921861E-3</v>
      </c>
      <c r="Q157" s="78">
        <f>+C157-15018.5</f>
        <v>28640.896999999997</v>
      </c>
      <c r="AC157" s="1">
        <v>7</v>
      </c>
      <c r="AE157" s="1" t="s">
        <v>63</v>
      </c>
      <c r="AG157" s="1" t="s">
        <v>56</v>
      </c>
    </row>
    <row r="158" spans="1:33" x14ac:dyDescent="0.2">
      <c r="A158" s="28" t="s">
        <v>82</v>
      </c>
      <c r="B158" s="31" t="s">
        <v>44</v>
      </c>
      <c r="C158" s="3">
        <v>43663.41</v>
      </c>
      <c r="D158" s="3"/>
      <c r="E158" s="1">
        <f>+(C158-C$7)/C$8</f>
        <v>-895.51399623484701</v>
      </c>
      <c r="F158" s="1">
        <f>ROUND(2*E158,0)/2</f>
        <v>-895.5</v>
      </c>
      <c r="G158" s="1">
        <f>+C158-(C$7+F158*C$8)</f>
        <v>-4.8939949992927723E-3</v>
      </c>
      <c r="I158" s="1">
        <f>G158</f>
        <v>-4.8939949992927723E-3</v>
      </c>
      <c r="Q158" s="78">
        <f>+C158-15018.5</f>
        <v>28644.910000000003</v>
      </c>
      <c r="AC158" s="1">
        <v>7</v>
      </c>
      <c r="AE158" s="1" t="s">
        <v>63</v>
      </c>
      <c r="AG158" s="1" t="s">
        <v>56</v>
      </c>
    </row>
    <row r="159" spans="1:33" x14ac:dyDescent="0.2">
      <c r="A159" s="24" t="s">
        <v>83</v>
      </c>
      <c r="B159" s="25" t="s">
        <v>44</v>
      </c>
      <c r="C159" s="26">
        <v>43663.417999999998</v>
      </c>
      <c r="D159" s="27"/>
      <c r="E159" s="1">
        <f>+(C159-C$7)/C$8</f>
        <v>-895.49111720069243</v>
      </c>
      <c r="F159" s="1">
        <f>ROUND(2*E159,0)/2</f>
        <v>-895.5</v>
      </c>
      <c r="G159" s="1">
        <f>+C159-(C$7+F159*C$8)</f>
        <v>3.1060049950610846E-3</v>
      </c>
      <c r="K159" s="1">
        <f>G159</f>
        <v>3.1060049950610846E-3</v>
      </c>
      <c r="O159" s="1">
        <f ca="1">+C$11+C$12*F159</f>
        <v>3.6086573112019951E-3</v>
      </c>
      <c r="Q159" s="78">
        <f>+C159-15018.5</f>
        <v>28644.917999999998</v>
      </c>
    </row>
    <row r="160" spans="1:33" x14ac:dyDescent="0.2">
      <c r="A160" s="28" t="s">
        <v>69</v>
      </c>
      <c r="B160" s="31"/>
      <c r="C160" s="3">
        <v>43672.69</v>
      </c>
      <c r="D160" s="3"/>
      <c r="E160" s="1">
        <f>+(C160-C$7)/C$8</f>
        <v>-868.97431659681047</v>
      </c>
      <c r="F160" s="1">
        <f>ROUND(2*E160,0)/2</f>
        <v>-869</v>
      </c>
      <c r="G160" s="1">
        <f>+C160-(C$7+F160*C$8)</f>
        <v>8.9805899988277815E-3</v>
      </c>
      <c r="I160" s="1">
        <f>G160</f>
        <v>8.9805899988277815E-3</v>
      </c>
      <c r="Q160" s="78">
        <f>+C160-15018.5</f>
        <v>28654.190000000002</v>
      </c>
      <c r="AB160" s="1" t="s">
        <v>77</v>
      </c>
      <c r="AC160" s="1">
        <v>9</v>
      </c>
      <c r="AE160" s="1" t="s">
        <v>78</v>
      </c>
      <c r="AG160" s="1" t="s">
        <v>71</v>
      </c>
    </row>
    <row r="161" spans="1:33" x14ac:dyDescent="0.2">
      <c r="A161" s="29" t="s">
        <v>75</v>
      </c>
      <c r="B161" s="32" t="s">
        <v>44</v>
      </c>
      <c r="C161" s="29">
        <v>43976.536</v>
      </c>
      <c r="D161" s="29" t="s">
        <v>34</v>
      </c>
      <c r="E161" s="1">
        <f>+(C161-C$7)/C$8</f>
        <v>-1.1439517087692584E-2</v>
      </c>
      <c r="F161" s="1">
        <f>ROUND(2*E161,0)/2</f>
        <v>0</v>
      </c>
      <c r="G161" s="1">
        <f>+C161-(C$7+F161*C$8)</f>
        <v>-4.0000000008149073E-3</v>
      </c>
      <c r="J161" s="1">
        <f>G161</f>
        <v>-4.0000000008149073E-3</v>
      </c>
      <c r="O161" s="1">
        <f ca="1">+C$11+C$12*F161</f>
        <v>2.9692317447004655E-3</v>
      </c>
      <c r="Q161" s="78">
        <f>+C161-15018.5</f>
        <v>28958.036</v>
      </c>
    </row>
    <row r="162" spans="1:33" x14ac:dyDescent="0.2">
      <c r="A162" s="28" t="s">
        <v>84</v>
      </c>
      <c r="B162" s="31"/>
      <c r="C162" s="3">
        <v>43976.54</v>
      </c>
      <c r="D162" s="3" t="s">
        <v>15</v>
      </c>
      <c r="E162" s="1">
        <f>+(C162-C$7)/C$8</f>
        <v>0</v>
      </c>
      <c r="F162" s="1">
        <f>ROUND(2*E162,0)/2</f>
        <v>0</v>
      </c>
      <c r="G162" s="1">
        <f>+C162-(C$7+F162*C$8)</f>
        <v>0</v>
      </c>
      <c r="H162" s="1">
        <f>+G162</f>
        <v>0</v>
      </c>
      <c r="Q162" s="78">
        <f>+C162-15018.5</f>
        <v>28958.04</v>
      </c>
    </row>
    <row r="163" spans="1:33" x14ac:dyDescent="0.2">
      <c r="A163" s="28" t="s">
        <v>69</v>
      </c>
      <c r="B163" s="31"/>
      <c r="C163" s="3">
        <v>43979.684000000001</v>
      </c>
      <c r="D163" s="3"/>
      <c r="E163" s="1">
        <f>+(C163-C$7)/C$8</f>
        <v>8.9914604290952358</v>
      </c>
      <c r="F163" s="1">
        <f>ROUND(2*E163,0)/2</f>
        <v>9</v>
      </c>
      <c r="G163" s="1">
        <f>+C163-(C$7+F163*C$8)</f>
        <v>-2.9859900023438968E-3</v>
      </c>
      <c r="I163" s="1">
        <f>G163</f>
        <v>-2.9859900023438968E-3</v>
      </c>
      <c r="Q163" s="78">
        <f>+C163-15018.5</f>
        <v>28961.184000000001</v>
      </c>
      <c r="AB163" s="1" t="s">
        <v>77</v>
      </c>
      <c r="AC163" s="1">
        <v>15</v>
      </c>
      <c r="AE163" s="1" t="s">
        <v>78</v>
      </c>
      <c r="AG163" s="1" t="s">
        <v>71</v>
      </c>
    </row>
    <row r="164" spans="1:33" x14ac:dyDescent="0.2">
      <c r="A164" s="28" t="s">
        <v>85</v>
      </c>
      <c r="B164" s="31" t="s">
        <v>44</v>
      </c>
      <c r="C164" s="3">
        <v>43983.370999999999</v>
      </c>
      <c r="D164" s="3"/>
      <c r="E164" s="1">
        <f>+(C164-C$7)/C$8</f>
        <v>19.535835302522209</v>
      </c>
      <c r="F164" s="1">
        <f>ROUND(2*E164,0)/2</f>
        <v>19.5</v>
      </c>
      <c r="G164" s="1">
        <f>+C164-(C$7+F164*C$8)</f>
        <v>1.2530355001217686E-2</v>
      </c>
      <c r="I164" s="1">
        <f>G164</f>
        <v>1.2530355001217686E-2</v>
      </c>
      <c r="Q164" s="78">
        <f>+C164-15018.5</f>
        <v>28964.870999999999</v>
      </c>
      <c r="AC164" s="1">
        <v>6</v>
      </c>
      <c r="AE164" s="1" t="s">
        <v>63</v>
      </c>
      <c r="AG164" s="1" t="s">
        <v>56</v>
      </c>
    </row>
    <row r="165" spans="1:33" x14ac:dyDescent="0.2">
      <c r="A165" s="28" t="s">
        <v>69</v>
      </c>
      <c r="B165" s="31"/>
      <c r="C165" s="3">
        <v>43986.688000000002</v>
      </c>
      <c r="D165" s="3"/>
      <c r="E165" s="1">
        <f>+(C165-C$7)/C$8</f>
        <v>29.022054845566512</v>
      </c>
      <c r="F165" s="1">
        <f>ROUND(2*E165,0)/2</f>
        <v>29</v>
      </c>
      <c r="G165" s="1">
        <f>+C165-(C$7+F165*C$8)</f>
        <v>7.7118100016377866E-3</v>
      </c>
      <c r="I165" s="1">
        <f>G165</f>
        <v>7.7118100016377866E-3</v>
      </c>
      <c r="Q165" s="78">
        <f>+C165-15018.5</f>
        <v>28968.188000000002</v>
      </c>
      <c r="AB165" s="1" t="s">
        <v>77</v>
      </c>
      <c r="AC165" s="1">
        <v>14</v>
      </c>
      <c r="AE165" s="1" t="s">
        <v>78</v>
      </c>
      <c r="AG165" s="1" t="s">
        <v>71</v>
      </c>
    </row>
    <row r="166" spans="1:33" x14ac:dyDescent="0.2">
      <c r="A166" s="28" t="s">
        <v>85</v>
      </c>
      <c r="B166" s="31"/>
      <c r="C166" s="3">
        <v>44022.356</v>
      </c>
      <c r="D166" s="3"/>
      <c r="E166" s="1">
        <f>+(C166-C$7)/C$8</f>
        <v>131.02822869573373</v>
      </c>
      <c r="F166" s="1">
        <f>ROUND(2*E166,0)/2</f>
        <v>131</v>
      </c>
      <c r="G166" s="1">
        <f>+C166-(C$7+F166*C$8)</f>
        <v>9.8705900018103421E-3</v>
      </c>
      <c r="I166" s="1">
        <f>G166</f>
        <v>9.8705900018103421E-3</v>
      </c>
      <c r="Q166" s="78">
        <f>+C166-15018.5</f>
        <v>29003.856</v>
      </c>
      <c r="AC166" s="1">
        <v>6</v>
      </c>
      <c r="AE166" s="1" t="s">
        <v>63</v>
      </c>
      <c r="AG166" s="1" t="s">
        <v>56</v>
      </c>
    </row>
    <row r="167" spans="1:33" x14ac:dyDescent="0.2">
      <c r="A167" s="28" t="s">
        <v>86</v>
      </c>
      <c r="B167" s="31" t="s">
        <v>44</v>
      </c>
      <c r="C167" s="3">
        <v>44342.464999999997</v>
      </c>
      <c r="D167" s="3"/>
      <c r="E167" s="1">
        <f>+(C167-C$7)/C$8</f>
        <v>1046.5013223652643</v>
      </c>
      <c r="F167" s="1">
        <f>ROUND(2*E167,0)/2</f>
        <v>1046.5</v>
      </c>
      <c r="G167" s="1">
        <f>+C167-(C$7+F167*C$8)</f>
        <v>4.623849963536486E-4</v>
      </c>
      <c r="I167" s="1">
        <f>G167</f>
        <v>4.623849963536486E-4</v>
      </c>
      <c r="Q167" s="78">
        <f>+C167-15018.5</f>
        <v>29323.964999999997</v>
      </c>
      <c r="AB167" s="1" t="s">
        <v>77</v>
      </c>
      <c r="AC167" s="1">
        <v>8</v>
      </c>
      <c r="AE167" s="1" t="s">
        <v>55</v>
      </c>
      <c r="AG167" s="1" t="s">
        <v>56</v>
      </c>
    </row>
    <row r="168" spans="1:33" x14ac:dyDescent="0.2">
      <c r="A168" s="28" t="s">
        <v>69</v>
      </c>
      <c r="B168" s="31" t="s">
        <v>44</v>
      </c>
      <c r="C168" s="3">
        <v>44348.762999999999</v>
      </c>
      <c r="D168" s="3"/>
      <c r="E168" s="1">
        <f>+(C168-C$7)/C$8</f>
        <v>1064.5128420161741</v>
      </c>
      <c r="F168" s="1">
        <f>ROUND(2*E168,0)/2</f>
        <v>1064.5</v>
      </c>
      <c r="G168" s="1">
        <f>+C168-(C$7+F168*C$8)</f>
        <v>4.4904050009790808E-3</v>
      </c>
      <c r="I168" s="1">
        <f>G168</f>
        <v>4.4904050009790808E-3</v>
      </c>
      <c r="Q168" s="78">
        <f>+C168-15018.5</f>
        <v>29330.262999999999</v>
      </c>
      <c r="AB168" s="1" t="s">
        <v>77</v>
      </c>
      <c r="AC168" s="1">
        <v>11</v>
      </c>
      <c r="AE168" s="1" t="s">
        <v>78</v>
      </c>
      <c r="AG168" s="1" t="s">
        <v>71</v>
      </c>
    </row>
    <row r="169" spans="1:33" x14ac:dyDescent="0.2">
      <c r="A169" s="1" t="s">
        <v>69</v>
      </c>
      <c r="B169" s="15"/>
      <c r="C169" s="27">
        <v>44400.69</v>
      </c>
      <c r="D169" s="27"/>
      <c r="E169" s="1">
        <f>+(C169-C$7)/C$8</f>
        <v>1213.0177929390823</v>
      </c>
      <c r="F169" s="1">
        <f>ROUND(2*E169,0)/2</f>
        <v>1213</v>
      </c>
      <c r="G169" s="1">
        <f>+C169-(C$7+F169*C$8)</f>
        <v>6.2215700017986819E-3</v>
      </c>
      <c r="I169" s="1">
        <f>G169</f>
        <v>6.2215700017986819E-3</v>
      </c>
      <c r="Q169" s="78">
        <f>+C169-15018.5</f>
        <v>29382.190000000002</v>
      </c>
      <c r="AB169" s="1" t="s">
        <v>77</v>
      </c>
      <c r="AC169" s="1">
        <v>9</v>
      </c>
      <c r="AE169" s="1" t="s">
        <v>87</v>
      </c>
      <c r="AG169" s="1" t="s">
        <v>71</v>
      </c>
    </row>
    <row r="170" spans="1:33" x14ac:dyDescent="0.2">
      <c r="A170" s="1" t="s">
        <v>88</v>
      </c>
      <c r="B170" s="15"/>
      <c r="C170" s="27">
        <v>44402.434999999998</v>
      </c>
      <c r="D170" s="27"/>
      <c r="E170" s="1">
        <f>+(C170-C$7)/C$8</f>
        <v>1218.0082822675581</v>
      </c>
      <c r="F170" s="1">
        <f>ROUND(2*E170,0)/2</f>
        <v>1218</v>
      </c>
      <c r="G170" s="1">
        <f>+C170-(C$7+F170*C$8)</f>
        <v>2.8960199997527525E-3</v>
      </c>
      <c r="I170" s="1">
        <f>G170</f>
        <v>2.8960199997527525E-3</v>
      </c>
      <c r="Q170" s="78">
        <f>+C170-15018.5</f>
        <v>29383.934999999998</v>
      </c>
      <c r="AB170" s="1" t="s">
        <v>77</v>
      </c>
      <c r="AC170" s="1">
        <v>7</v>
      </c>
      <c r="AE170" s="1" t="s">
        <v>63</v>
      </c>
      <c r="AG170" s="1" t="s">
        <v>56</v>
      </c>
    </row>
    <row r="171" spans="1:33" x14ac:dyDescent="0.2">
      <c r="A171" s="1" t="s">
        <v>69</v>
      </c>
      <c r="B171" s="15"/>
      <c r="C171" s="27">
        <v>44407.686000000002</v>
      </c>
      <c r="D171" s="27"/>
      <c r="E171" s="1">
        <f>+(C171-C$7)/C$8</f>
        <v>1233.0255083213783</v>
      </c>
      <c r="F171" s="1">
        <f>ROUND(2*E171,0)/2</f>
        <v>1233</v>
      </c>
      <c r="G171" s="1">
        <f>+C171-(C$7+F171*C$8)</f>
        <v>8.9193700041505508E-3</v>
      </c>
      <c r="I171" s="1">
        <f>G171</f>
        <v>8.9193700041505508E-3</v>
      </c>
      <c r="Q171" s="78">
        <f>+C171-15018.5</f>
        <v>29389.186000000002</v>
      </c>
      <c r="AB171" s="1" t="s">
        <v>77</v>
      </c>
      <c r="AC171" s="1">
        <v>12</v>
      </c>
      <c r="AE171" s="1" t="s">
        <v>87</v>
      </c>
      <c r="AG171" s="1" t="s">
        <v>71</v>
      </c>
    </row>
    <row r="172" spans="1:33" x14ac:dyDescent="0.2">
      <c r="A172" s="1" t="s">
        <v>89</v>
      </c>
      <c r="B172" s="15" t="s">
        <v>44</v>
      </c>
      <c r="C172" s="27">
        <v>44691.417000000001</v>
      </c>
      <c r="D172" s="27"/>
      <c r="E172" s="1">
        <f>+(C172-C$7)/C$8</f>
        <v>2044.4619138580924</v>
      </c>
      <c r="F172" s="1">
        <f>ROUND(2*E172,0)/2</f>
        <v>2044.5</v>
      </c>
      <c r="G172" s="1">
        <f>+C172-(C$7+F172*C$8)</f>
        <v>-1.3317395001649857E-2</v>
      </c>
      <c r="I172" s="1">
        <f>G172</f>
        <v>-1.3317395001649857E-2</v>
      </c>
      <c r="Q172" s="78">
        <f>+C172-15018.5</f>
        <v>29672.917000000001</v>
      </c>
      <c r="AB172" s="1" t="s">
        <v>77</v>
      </c>
      <c r="AC172" s="1">
        <v>7</v>
      </c>
      <c r="AE172" s="1" t="s">
        <v>63</v>
      </c>
      <c r="AG172" s="1" t="s">
        <v>56</v>
      </c>
    </row>
    <row r="173" spans="1:33" x14ac:dyDescent="0.2">
      <c r="A173" s="1" t="s">
        <v>69</v>
      </c>
      <c r="B173" s="15" t="s">
        <v>44</v>
      </c>
      <c r="C173" s="27">
        <v>44730.603000000003</v>
      </c>
      <c r="D173" s="27"/>
      <c r="E173" s="1">
        <f>+(C173-C$7)/C$8</f>
        <v>2156.5291429848462</v>
      </c>
      <c r="F173" s="1">
        <f>ROUND(2*E173,0)/2</f>
        <v>2156.5</v>
      </c>
      <c r="G173" s="1">
        <f>+C173-(C$7+F173*C$8)</f>
        <v>1.0190285000135191E-2</v>
      </c>
      <c r="I173" s="1">
        <f>G173</f>
        <v>1.0190285000135191E-2</v>
      </c>
      <c r="Q173" s="78">
        <f>+C173-15018.5</f>
        <v>29712.103000000003</v>
      </c>
      <c r="AB173" s="1" t="s">
        <v>77</v>
      </c>
      <c r="AC173" s="1">
        <v>9</v>
      </c>
      <c r="AE173" s="1" t="s">
        <v>78</v>
      </c>
      <c r="AG173" s="1" t="s">
        <v>71</v>
      </c>
    </row>
    <row r="174" spans="1:33" x14ac:dyDescent="0.2">
      <c r="A174" s="1" t="s">
        <v>69</v>
      </c>
      <c r="B174" s="15"/>
      <c r="C174" s="27">
        <v>44786.713000000003</v>
      </c>
      <c r="D174" s="27"/>
      <c r="E174" s="1">
        <f>+(C174-C$7)/C$8</f>
        <v>2316.9969688997639</v>
      </c>
      <c r="F174" s="1">
        <f>ROUND(2*E174,0)/2</f>
        <v>2317</v>
      </c>
      <c r="G174" s="1">
        <f>+C174-(C$7+F174*C$8)</f>
        <v>-1.0598699955153279E-3</v>
      </c>
      <c r="I174" s="1">
        <f>G174</f>
        <v>-1.0598699955153279E-3</v>
      </c>
      <c r="Q174" s="78">
        <f>+C174-15018.5</f>
        <v>29768.213000000003</v>
      </c>
      <c r="AB174" s="1" t="s">
        <v>77</v>
      </c>
      <c r="AC174" s="1">
        <v>10</v>
      </c>
      <c r="AE174" s="1" t="s">
        <v>78</v>
      </c>
      <c r="AG174" s="1" t="s">
        <v>71</v>
      </c>
    </row>
    <row r="175" spans="1:33" x14ac:dyDescent="0.2">
      <c r="A175" s="1" t="s">
        <v>69</v>
      </c>
      <c r="B175" s="15" t="s">
        <v>44</v>
      </c>
      <c r="C175" s="27">
        <v>45082.709000000003</v>
      </c>
      <c r="D175" s="27"/>
      <c r="E175" s="1">
        <f>+(C175-C$7)/C$8</f>
        <v>3163.5097936994675</v>
      </c>
      <c r="F175" s="1">
        <f>ROUND(2*E175,0)/2</f>
        <v>3163.5</v>
      </c>
      <c r="G175" s="1">
        <f>+C175-(C$7+F175*C$8)</f>
        <v>3.424515001825057E-3</v>
      </c>
      <c r="I175" s="1">
        <f>G175</f>
        <v>3.424515001825057E-3</v>
      </c>
      <c r="Q175" s="78">
        <f>+C175-15018.5</f>
        <v>30064.209000000003</v>
      </c>
      <c r="AB175" s="1" t="s">
        <v>77</v>
      </c>
      <c r="AC175" s="1">
        <v>16</v>
      </c>
      <c r="AE175" s="1" t="s">
        <v>78</v>
      </c>
      <c r="AG175" s="1" t="s">
        <v>71</v>
      </c>
    </row>
    <row r="176" spans="1:33" x14ac:dyDescent="0.2">
      <c r="A176" s="1" t="s">
        <v>90</v>
      </c>
      <c r="B176" s="15"/>
      <c r="C176" s="27">
        <v>45115.400999999998</v>
      </c>
      <c r="D176" s="27"/>
      <c r="E176" s="1">
        <f>+(C176-C$7)/C$8</f>
        <v>3257.0049668381189</v>
      </c>
      <c r="F176" s="1">
        <f>ROUND(2*E176,0)/2</f>
        <v>3257</v>
      </c>
      <c r="G176" s="1">
        <f>+C176-(C$7+F176*C$8)</f>
        <v>1.7367299951729365E-3</v>
      </c>
      <c r="I176" s="1">
        <f>G176</f>
        <v>1.7367299951729365E-3</v>
      </c>
      <c r="Q176" s="78">
        <f>+C176-15018.5</f>
        <v>30096.900999999998</v>
      </c>
      <c r="AB176" s="1" t="s">
        <v>77</v>
      </c>
      <c r="AC176" s="1">
        <v>6</v>
      </c>
      <c r="AE176" s="1" t="s">
        <v>63</v>
      </c>
      <c r="AG176" s="1" t="s">
        <v>56</v>
      </c>
    </row>
    <row r="177" spans="1:33" x14ac:dyDescent="0.2">
      <c r="A177" s="1" t="s">
        <v>69</v>
      </c>
      <c r="B177" s="15"/>
      <c r="C177" s="27">
        <v>45416.811999999998</v>
      </c>
      <c r="D177" s="27"/>
      <c r="E177" s="1">
        <f>+(C177-C$7)/C$8</f>
        <v>4119.004037892134</v>
      </c>
      <c r="F177" s="1">
        <f>ROUND(2*E177,0)/2</f>
        <v>4119</v>
      </c>
      <c r="G177" s="1">
        <f>+C177-(C$7+F177*C$8)</f>
        <v>1.4119099942035973E-3</v>
      </c>
      <c r="I177" s="1">
        <f>G177</f>
        <v>1.4119099942035973E-3</v>
      </c>
      <c r="Q177" s="78">
        <f>+C177-15018.5</f>
        <v>30398.311999999998</v>
      </c>
      <c r="AB177" s="1" t="s">
        <v>77</v>
      </c>
      <c r="AC177" s="1">
        <v>14</v>
      </c>
      <c r="AE177" s="1" t="s">
        <v>78</v>
      </c>
      <c r="AG177" s="1" t="s">
        <v>71</v>
      </c>
    </row>
    <row r="178" spans="1:33" x14ac:dyDescent="0.2">
      <c r="A178" s="1" t="s">
        <v>69</v>
      </c>
      <c r="B178" s="15"/>
      <c r="C178" s="27">
        <v>45442.692999999999</v>
      </c>
      <c r="D178" s="27"/>
      <c r="E178" s="1">
        <f>+(C178-C$7)/C$8</f>
        <v>4193.0205733137009</v>
      </c>
      <c r="F178" s="1">
        <f>ROUND(2*E178,0)/2</f>
        <v>4193</v>
      </c>
      <c r="G178" s="1">
        <f>+C178-(C$7+F178*C$8)</f>
        <v>7.193769997684285E-3</v>
      </c>
      <c r="I178" s="1">
        <f>G178</f>
        <v>7.193769997684285E-3</v>
      </c>
      <c r="Q178" s="78">
        <f>+C178-15018.5</f>
        <v>30424.192999999999</v>
      </c>
      <c r="AB178" s="1" t="s">
        <v>77</v>
      </c>
      <c r="AC178" s="1">
        <v>13</v>
      </c>
      <c r="AE178" s="1" t="s">
        <v>78</v>
      </c>
      <c r="AG178" s="1" t="s">
        <v>71</v>
      </c>
    </row>
    <row r="179" spans="1:33" x14ac:dyDescent="0.2">
      <c r="A179" s="1" t="s">
        <v>91</v>
      </c>
      <c r="B179" s="15"/>
      <c r="C179" s="27">
        <v>45493.389000000003</v>
      </c>
      <c r="D179" s="27"/>
      <c r="E179" s="1">
        <f>+(C179-C$7)/C$8</f>
        <v>4338.0050128535904</v>
      </c>
      <c r="F179" s="1">
        <f>ROUND(2*E179,0)/2</f>
        <v>4338</v>
      </c>
      <c r="G179" s="1">
        <f>+C179-(C$7+F179*C$8)</f>
        <v>1.752820004185196E-3</v>
      </c>
      <c r="I179" s="1">
        <f>G179</f>
        <v>1.752820004185196E-3</v>
      </c>
      <c r="Q179" s="78">
        <f>+C179-15018.5</f>
        <v>30474.889000000003</v>
      </c>
      <c r="AB179" s="1" t="s">
        <v>77</v>
      </c>
      <c r="AC179" s="1">
        <v>7</v>
      </c>
      <c r="AE179" s="1" t="s">
        <v>63</v>
      </c>
      <c r="AG179" s="1" t="s">
        <v>56</v>
      </c>
    </row>
    <row r="180" spans="1:33" x14ac:dyDescent="0.2">
      <c r="A180" s="1" t="s">
        <v>91</v>
      </c>
      <c r="B180" s="15" t="s">
        <v>44</v>
      </c>
      <c r="C180" s="27">
        <v>45518.383999999998</v>
      </c>
      <c r="D180" s="27"/>
      <c r="E180" s="1">
        <f>+(C180-C$7)/C$8</f>
        <v>4409.487695240733</v>
      </c>
      <c r="F180" s="1">
        <f>ROUND(2*E180,0)/2</f>
        <v>4409.5</v>
      </c>
      <c r="G180" s="1">
        <f>+C180-(C$7+F180*C$8)</f>
        <v>-4.3025449995184317E-3</v>
      </c>
      <c r="I180" s="1">
        <f>G180</f>
        <v>-4.3025449995184317E-3</v>
      </c>
      <c r="Q180" s="78">
        <f>+C180-15018.5</f>
        <v>30499.883999999998</v>
      </c>
      <c r="AB180" s="1" t="s">
        <v>77</v>
      </c>
      <c r="AC180" s="1">
        <v>7</v>
      </c>
      <c r="AE180" s="1" t="s">
        <v>63</v>
      </c>
      <c r="AG180" s="1" t="s">
        <v>56</v>
      </c>
    </row>
    <row r="181" spans="1:33" x14ac:dyDescent="0.2">
      <c r="A181" s="1" t="s">
        <v>92</v>
      </c>
      <c r="B181" s="15" t="s">
        <v>44</v>
      </c>
      <c r="C181" s="27">
        <v>45810.362999999998</v>
      </c>
      <c r="D181" s="27"/>
      <c r="E181" s="1">
        <f>+(C181-C$7)/C$8</f>
        <v>5244.5123850074624</v>
      </c>
      <c r="F181" s="1">
        <f>ROUND(2*E181,0)/2</f>
        <v>5244.5</v>
      </c>
      <c r="G181" s="1">
        <f>+C181-(C$7+F181*C$8)</f>
        <v>4.3306049992679618E-3</v>
      </c>
      <c r="I181" s="1">
        <f>G181</f>
        <v>4.3306049992679618E-3</v>
      </c>
      <c r="Q181" s="78">
        <f>+C181-15018.5</f>
        <v>30791.862999999998</v>
      </c>
      <c r="AB181" s="1" t="s">
        <v>77</v>
      </c>
      <c r="AC181" s="1">
        <v>8</v>
      </c>
      <c r="AE181" s="1" t="s">
        <v>63</v>
      </c>
      <c r="AG181" s="1" t="s">
        <v>56</v>
      </c>
    </row>
    <row r="182" spans="1:33" x14ac:dyDescent="0.2">
      <c r="A182" s="1" t="s">
        <v>93</v>
      </c>
      <c r="B182" s="15" t="s">
        <v>44</v>
      </c>
      <c r="C182" s="27">
        <v>45822.601999999999</v>
      </c>
      <c r="D182" s="27"/>
      <c r="E182" s="1">
        <f>+(C182-C$7)/C$8</f>
        <v>5279.5144474094031</v>
      </c>
      <c r="F182" s="1">
        <f>ROUND(2*E182,0)/2</f>
        <v>5279.5</v>
      </c>
      <c r="G182" s="1">
        <f>+C182-(C$7+F182*C$8)</f>
        <v>5.0517549971118569E-3</v>
      </c>
      <c r="I182" s="1">
        <f>G182</f>
        <v>5.0517549971118569E-3</v>
      </c>
      <c r="Q182" s="78">
        <f>+C182-15018.5</f>
        <v>30804.101999999999</v>
      </c>
      <c r="AB182" s="1" t="s">
        <v>77</v>
      </c>
      <c r="AC182" s="1">
        <v>9</v>
      </c>
      <c r="AE182" s="1" t="s">
        <v>94</v>
      </c>
      <c r="AG182" s="1" t="s">
        <v>56</v>
      </c>
    </row>
    <row r="183" spans="1:33" x14ac:dyDescent="0.2">
      <c r="A183" s="1" t="s">
        <v>95</v>
      </c>
      <c r="B183" s="15" t="s">
        <v>44</v>
      </c>
      <c r="C183" s="27">
        <v>46143.765399999997</v>
      </c>
      <c r="D183" s="27"/>
      <c r="E183" s="1">
        <f>+(C183-C$7)/C$8</f>
        <v>6198.002997782638</v>
      </c>
      <c r="F183" s="1">
        <f>ROUND(2*E183,0)/2</f>
        <v>6198</v>
      </c>
      <c r="G183" s="1">
        <f>+C183-(C$7+F183*C$8)</f>
        <v>1.0482199941179715E-3</v>
      </c>
      <c r="J183" s="1">
        <f>G184</f>
        <v>1.1460200039437041E-3</v>
      </c>
      <c r="Q183" s="78">
        <f>+C183-15018.5</f>
        <v>31125.265399999997</v>
      </c>
      <c r="AB183" s="1" t="s">
        <v>96</v>
      </c>
      <c r="AG183" s="1" t="s">
        <v>97</v>
      </c>
    </row>
    <row r="184" spans="1:33" x14ac:dyDescent="0.2">
      <c r="A184" s="1" t="s">
        <v>95</v>
      </c>
      <c r="B184" s="15" t="s">
        <v>44</v>
      </c>
      <c r="C184" s="27">
        <v>46150.758800000003</v>
      </c>
      <c r="D184" s="27"/>
      <c r="E184" s="1">
        <f>+(C184-C$7)/C$8</f>
        <v>6218.0032774788497</v>
      </c>
      <c r="F184" s="1">
        <f>ROUND(2*E184,0)/2</f>
        <v>6218</v>
      </c>
      <c r="G184" s="1">
        <f>+C184-(C$7+F184*C$8)</f>
        <v>1.1460200039437041E-3</v>
      </c>
      <c r="J184" s="1">
        <f>G185</f>
        <v>5.2375000086612999E-4</v>
      </c>
      <c r="Q184" s="78">
        <f>+C184-15018.5</f>
        <v>31132.258800000003</v>
      </c>
      <c r="AB184" s="1" t="s">
        <v>96</v>
      </c>
      <c r="AG184" s="1" t="s">
        <v>97</v>
      </c>
    </row>
    <row r="185" spans="1:33" x14ac:dyDescent="0.2">
      <c r="A185" s="1" t="s">
        <v>95</v>
      </c>
      <c r="B185" s="15" t="s">
        <v>44</v>
      </c>
      <c r="C185" s="27">
        <v>46205.655599999998</v>
      </c>
      <c r="D185" s="27"/>
      <c r="E185" s="1">
        <f>+(C185-C$7)/C$8</f>
        <v>6375.001497861761</v>
      </c>
      <c r="F185" s="1">
        <f>ROUND(2*E185,0)/2</f>
        <v>6375</v>
      </c>
      <c r="G185" s="1">
        <f>+C185-(C$7+F185*C$8)</f>
        <v>5.2375000086612999E-4</v>
      </c>
      <c r="Q185" s="78">
        <f>+C185-15018.5</f>
        <v>31187.155599999998</v>
      </c>
      <c r="AB185" s="1" t="s">
        <v>96</v>
      </c>
      <c r="AG185" s="1" t="s">
        <v>97</v>
      </c>
    </row>
    <row r="186" spans="1:33" x14ac:dyDescent="0.2">
      <c r="A186" s="1" t="s">
        <v>69</v>
      </c>
      <c r="B186" s="15" t="s">
        <v>44</v>
      </c>
      <c r="C186" s="27">
        <v>46210.724000000002</v>
      </c>
      <c r="D186" s="27"/>
      <c r="E186" s="1">
        <f>+(C186-C$7)/C$8</f>
        <v>6389.4965099606334</v>
      </c>
      <c r="F186" s="1">
        <f>ROUND(2*E186,0)/2</f>
        <v>6389.5</v>
      </c>
      <c r="G186" s="1">
        <f>+C186-(C$7+F186*C$8)</f>
        <v>-1.2203450023662299E-3</v>
      </c>
      <c r="I186" s="1">
        <f>G186</f>
        <v>-1.2203450023662299E-3</v>
      </c>
      <c r="Q186" s="78">
        <f>+C186-15018.5</f>
        <v>31192.224000000002</v>
      </c>
      <c r="AB186" s="1" t="s">
        <v>77</v>
      </c>
      <c r="AC186" s="1">
        <v>12</v>
      </c>
      <c r="AE186" s="1" t="s">
        <v>78</v>
      </c>
      <c r="AG186" s="1" t="s">
        <v>71</v>
      </c>
    </row>
    <row r="187" spans="1:33" x14ac:dyDescent="0.2">
      <c r="A187" s="1" t="s">
        <v>69</v>
      </c>
      <c r="B187" s="15" t="s">
        <v>44</v>
      </c>
      <c r="C187" s="27">
        <v>46230.663999999997</v>
      </c>
      <c r="D187" s="27"/>
      <c r="E187" s="1">
        <f>+(C187-C$7)/C$8</f>
        <v>6446.5225026311491</v>
      </c>
      <c r="F187" s="1">
        <f>ROUND(2*E187,0)/2</f>
        <v>6446.5</v>
      </c>
      <c r="G187" s="1">
        <f>+C187-(C$7+F187*C$8)</f>
        <v>7.8683849933440797E-3</v>
      </c>
      <c r="I187" s="1">
        <f>G187</f>
        <v>7.8683849933440797E-3</v>
      </c>
      <c r="Q187" s="78">
        <f>+C187-15018.5</f>
        <v>31212.163999999997</v>
      </c>
      <c r="AB187" s="1" t="s">
        <v>77</v>
      </c>
      <c r="AC187" s="1">
        <v>10</v>
      </c>
      <c r="AE187" s="1" t="s">
        <v>78</v>
      </c>
      <c r="AG187" s="1" t="s">
        <v>71</v>
      </c>
    </row>
    <row r="188" spans="1:33" x14ac:dyDescent="0.2">
      <c r="A188" s="1" t="s">
        <v>98</v>
      </c>
      <c r="B188" s="15" t="s">
        <v>44</v>
      </c>
      <c r="C188" s="27">
        <v>46260.373</v>
      </c>
      <c r="D188" s="27"/>
      <c r="E188" s="1">
        <f>+(C188-C$7)/C$8</f>
        <v>6531.4866559034117</v>
      </c>
      <c r="F188" s="1">
        <f>ROUND(2*E188,0)/2</f>
        <v>6531.5</v>
      </c>
      <c r="G188" s="1">
        <f>+C188-(C$7+F188*C$8)</f>
        <v>-4.6659650033689104E-3</v>
      </c>
      <c r="I188" s="1">
        <f>G188</f>
        <v>-4.6659650033689104E-3</v>
      </c>
      <c r="Q188" s="78">
        <f>+C188-15018.5</f>
        <v>31241.873</v>
      </c>
      <c r="AB188" s="1" t="s">
        <v>77</v>
      </c>
      <c r="AC188" s="1">
        <v>6</v>
      </c>
      <c r="AE188" s="1" t="s">
        <v>63</v>
      </c>
      <c r="AG188" s="1" t="s">
        <v>56</v>
      </c>
    </row>
    <row r="189" spans="1:33" x14ac:dyDescent="0.2">
      <c r="A189" s="1" t="s">
        <v>69</v>
      </c>
      <c r="B189" s="15" t="s">
        <v>44</v>
      </c>
      <c r="C189" s="27">
        <v>46511.792999999998</v>
      </c>
      <c r="D189" s="27"/>
      <c r="E189" s="1">
        <f>+(C189-C$7)/C$8</f>
        <v>7250.5175023038382</v>
      </c>
      <c r="F189" s="1">
        <f>ROUND(2*E189,0)/2</f>
        <v>7250.5</v>
      </c>
      <c r="G189" s="1">
        <f>+C189-(C$7+F189*C$8)</f>
        <v>6.1199449992273003E-3</v>
      </c>
      <c r="I189" s="1">
        <f>G189</f>
        <v>6.1199449992273003E-3</v>
      </c>
      <c r="Q189" s="78">
        <f>+C189-15018.5</f>
        <v>31493.292999999998</v>
      </c>
      <c r="AB189" s="1" t="s">
        <v>77</v>
      </c>
      <c r="AC189" s="1">
        <v>15</v>
      </c>
      <c r="AE189" s="1" t="s">
        <v>78</v>
      </c>
      <c r="AG189" s="1" t="s">
        <v>71</v>
      </c>
    </row>
    <row r="190" spans="1:33" x14ac:dyDescent="0.2">
      <c r="A190" s="1" t="s">
        <v>99</v>
      </c>
      <c r="B190" s="15" t="s">
        <v>44</v>
      </c>
      <c r="C190" s="27">
        <v>46553.387999999999</v>
      </c>
      <c r="D190" s="27"/>
      <c r="E190" s="1">
        <f>+(C190-C$7)/C$8</f>
        <v>7369.4741805952508</v>
      </c>
      <c r="F190" s="1">
        <f>ROUND(2*E190,0)/2</f>
        <v>7369.5</v>
      </c>
      <c r="G190" s="1">
        <f>+C190-(C$7+F190*C$8)</f>
        <v>-9.0281450029578991E-3</v>
      </c>
      <c r="I190" s="1">
        <f>G190</f>
        <v>-9.0281450029578991E-3</v>
      </c>
      <c r="Q190" s="78">
        <f>+C190-15018.5</f>
        <v>31534.887999999999</v>
      </c>
      <c r="AB190" s="1" t="s">
        <v>77</v>
      </c>
      <c r="AC190" s="1">
        <v>7</v>
      </c>
      <c r="AE190" s="1" t="s">
        <v>63</v>
      </c>
      <c r="AG190" s="1" t="s">
        <v>56</v>
      </c>
    </row>
    <row r="191" spans="1:33" x14ac:dyDescent="0.2">
      <c r="A191" s="1" t="s">
        <v>69</v>
      </c>
      <c r="B191" s="15" t="s">
        <v>44</v>
      </c>
      <c r="C191" s="27">
        <v>46553.749000000003</v>
      </c>
      <c r="D191" s="27"/>
      <c r="E191" s="1">
        <f>+(C191-C$7)/C$8</f>
        <v>7370.5065970122168</v>
      </c>
      <c r="F191" s="1">
        <f>ROUND(2*E191,0)/2</f>
        <v>7370.5</v>
      </c>
      <c r="G191" s="1">
        <f>+C191-(C$7+F191*C$8)</f>
        <v>2.3067450019880198E-3</v>
      </c>
      <c r="I191" s="1">
        <f>G191</f>
        <v>2.3067450019880198E-3</v>
      </c>
      <c r="Q191" s="78">
        <f>+C191-15018.5</f>
        <v>31535.249000000003</v>
      </c>
      <c r="AB191" s="1" t="s">
        <v>77</v>
      </c>
      <c r="AC191" s="1">
        <v>15</v>
      </c>
      <c r="AE191" s="1" t="s">
        <v>78</v>
      </c>
      <c r="AG191" s="1" t="s">
        <v>71</v>
      </c>
    </row>
    <row r="192" spans="1:33" x14ac:dyDescent="0.2">
      <c r="A192" s="1" t="s">
        <v>69</v>
      </c>
      <c r="B192" s="15"/>
      <c r="C192" s="27">
        <v>46606.722000000002</v>
      </c>
      <c r="D192" s="27"/>
      <c r="E192" s="1">
        <f>+(C192-C$7)/C$8</f>
        <v>7522.0029816529322</v>
      </c>
      <c r="F192" s="1">
        <f>ROUND(2*E192,0)/2</f>
        <v>7522</v>
      </c>
      <c r="G192" s="1">
        <f>+C192-(C$7+F192*C$8)</f>
        <v>1.0425799991935492E-3</v>
      </c>
      <c r="I192" s="1">
        <f>G192</f>
        <v>1.0425799991935492E-3</v>
      </c>
      <c r="Q192" s="78">
        <f>+C192-15018.5</f>
        <v>31588.222000000002</v>
      </c>
      <c r="AB192" s="1" t="s">
        <v>77</v>
      </c>
      <c r="AC192" s="1">
        <v>13</v>
      </c>
      <c r="AE192" s="1" t="s">
        <v>78</v>
      </c>
      <c r="AG192" s="1" t="s">
        <v>71</v>
      </c>
    </row>
    <row r="193" spans="1:33" x14ac:dyDescent="0.2">
      <c r="A193" s="1" t="s">
        <v>99</v>
      </c>
      <c r="B193" s="15"/>
      <c r="C193" s="27">
        <v>46607.41</v>
      </c>
      <c r="D193" s="27"/>
      <c r="E193" s="1">
        <f>+(C193-C$7)/C$8</f>
        <v>7523.9705785916203</v>
      </c>
      <c r="F193" s="1">
        <f>ROUND(2*E193,0)/2</f>
        <v>7524</v>
      </c>
      <c r="G193" s="1">
        <f>+C193-(C$7+F193*C$8)</f>
        <v>-1.0287639997841325E-2</v>
      </c>
      <c r="I193" s="1">
        <f>G193</f>
        <v>-1.0287639997841325E-2</v>
      </c>
      <c r="Q193" s="78">
        <f>+C193-15018.5</f>
        <v>31588.910000000003</v>
      </c>
      <c r="AB193" s="1" t="s">
        <v>77</v>
      </c>
      <c r="AC193" s="1">
        <v>6</v>
      </c>
      <c r="AE193" s="1" t="s">
        <v>63</v>
      </c>
      <c r="AG193" s="1" t="s">
        <v>56</v>
      </c>
    </row>
    <row r="194" spans="1:33" x14ac:dyDescent="0.2">
      <c r="A194" s="1" t="s">
        <v>99</v>
      </c>
      <c r="B194" s="15" t="s">
        <v>44</v>
      </c>
      <c r="C194" s="27">
        <v>46610.387999999999</v>
      </c>
      <c r="D194" s="27"/>
      <c r="E194" s="1">
        <f>+(C194-C$7)/C$8</f>
        <v>7532.4872990616595</v>
      </c>
      <c r="F194" s="1">
        <f>ROUND(2*E194,0)/2</f>
        <v>7532.5</v>
      </c>
      <c r="G194" s="1">
        <f>+C194-(C$7+F194*C$8)</f>
        <v>-4.4410750051611103E-3</v>
      </c>
      <c r="I194" s="1">
        <f>G194</f>
        <v>-4.4410750051611103E-3</v>
      </c>
      <c r="Q194" s="78">
        <f>+C194-15018.5</f>
        <v>31591.887999999999</v>
      </c>
      <c r="AB194" s="1" t="s">
        <v>77</v>
      </c>
      <c r="AC194" s="1">
        <v>6</v>
      </c>
      <c r="AE194" s="1" t="s">
        <v>63</v>
      </c>
      <c r="AG194" s="1" t="s">
        <v>56</v>
      </c>
    </row>
    <row r="195" spans="1:33" x14ac:dyDescent="0.2">
      <c r="A195" s="1" t="s">
        <v>69</v>
      </c>
      <c r="B195" s="15" t="s">
        <v>44</v>
      </c>
      <c r="C195" s="27">
        <v>46820.896000000001</v>
      </c>
      <c r="D195" s="27"/>
      <c r="E195" s="1">
        <f>+(C195-C$7)/C$8</f>
        <v>8134.5147647130125</v>
      </c>
      <c r="F195" s="1">
        <f>ROUND(2*E195,0)/2</f>
        <v>8134.5</v>
      </c>
      <c r="G195" s="1">
        <f>+C195-(C$7+F195*C$8)</f>
        <v>5.1627049979288131E-3</v>
      </c>
      <c r="I195" s="1">
        <f>G195</f>
        <v>5.1627049979288131E-3</v>
      </c>
      <c r="Q195" s="78">
        <f>+C195-15018.5</f>
        <v>31802.396000000001</v>
      </c>
      <c r="AB195" s="1" t="s">
        <v>77</v>
      </c>
      <c r="AC195" s="1">
        <v>17</v>
      </c>
      <c r="AE195" s="1" t="s">
        <v>78</v>
      </c>
      <c r="AG195" s="1" t="s">
        <v>71</v>
      </c>
    </row>
    <row r="196" spans="1:33" x14ac:dyDescent="0.2">
      <c r="A196" s="1" t="s">
        <v>69</v>
      </c>
      <c r="B196" s="15" t="s">
        <v>44</v>
      </c>
      <c r="C196" s="27">
        <v>46875.786999999997</v>
      </c>
      <c r="D196" s="27"/>
      <c r="E196" s="1">
        <f>+(C196-C$7)/C$8</f>
        <v>8291.4963977961543</v>
      </c>
      <c r="F196" s="1">
        <f>ROUND(2*E196,0)/2</f>
        <v>8291.5</v>
      </c>
      <c r="G196" s="1">
        <f>+C196-(C$7+F196*C$8)</f>
        <v>-1.2595650041475892E-3</v>
      </c>
      <c r="I196" s="1">
        <f>G196</f>
        <v>-1.2595650041475892E-3</v>
      </c>
      <c r="Q196" s="78">
        <f>+C196-15018.5</f>
        <v>31857.286999999997</v>
      </c>
      <c r="AB196" s="1" t="s">
        <v>77</v>
      </c>
      <c r="AC196" s="1">
        <v>13</v>
      </c>
      <c r="AE196" s="1" t="s">
        <v>78</v>
      </c>
      <c r="AG196" s="1" t="s">
        <v>71</v>
      </c>
    </row>
    <row r="197" spans="1:33" x14ac:dyDescent="0.2">
      <c r="A197" s="1" t="s">
        <v>100</v>
      </c>
      <c r="B197" s="15"/>
      <c r="C197" s="27">
        <v>46909.36</v>
      </c>
      <c r="D197" s="27"/>
      <c r="E197" s="1">
        <f>+(C197-C$7)/C$8</f>
        <v>8387.5111245728804</v>
      </c>
      <c r="F197" s="1">
        <f>ROUND(2*E197,0)/2</f>
        <v>8387.5</v>
      </c>
      <c r="G197" s="1">
        <f>+C197-(C$7+F197*C$8)</f>
        <v>3.8898749990039505E-3</v>
      </c>
      <c r="I197" s="1">
        <f>G197</f>
        <v>3.8898749990039505E-3</v>
      </c>
      <c r="Q197" s="78">
        <f>+C197-15018.5</f>
        <v>31890.86</v>
      </c>
      <c r="AB197" s="1" t="s">
        <v>77</v>
      </c>
      <c r="AC197" s="1">
        <v>9</v>
      </c>
      <c r="AE197" s="1" t="s">
        <v>101</v>
      </c>
      <c r="AG197" s="1" t="s">
        <v>56</v>
      </c>
    </row>
    <row r="198" spans="1:33" x14ac:dyDescent="0.2">
      <c r="A198" s="1" t="s">
        <v>69</v>
      </c>
      <c r="B198" s="15" t="s">
        <v>44</v>
      </c>
      <c r="C198" s="27">
        <v>46915.646999999997</v>
      </c>
      <c r="D198" s="27"/>
      <c r="E198" s="1">
        <f>+(C198-C$7)/C$8</f>
        <v>8405.4911855517876</v>
      </c>
      <c r="F198" s="1">
        <f>ROUND(2*E198,0)/2</f>
        <v>8405.5</v>
      </c>
      <c r="G198" s="1">
        <f>+C198-(C$7+F198*C$8)</f>
        <v>-3.0821050022495911E-3</v>
      </c>
      <c r="I198" s="1">
        <f>G198</f>
        <v>-3.0821050022495911E-3</v>
      </c>
      <c r="Q198" s="78">
        <f>+C198-15018.5</f>
        <v>31897.146999999997</v>
      </c>
      <c r="AB198" s="1" t="s">
        <v>77</v>
      </c>
      <c r="AC198" s="1">
        <v>11</v>
      </c>
      <c r="AE198" s="1" t="s">
        <v>78</v>
      </c>
      <c r="AG198" s="1" t="s">
        <v>71</v>
      </c>
    </row>
    <row r="199" spans="1:33" x14ac:dyDescent="0.2">
      <c r="A199" s="1" t="s">
        <v>69</v>
      </c>
      <c r="B199" s="15" t="s">
        <v>44</v>
      </c>
      <c r="C199" s="27">
        <v>46924.739000000001</v>
      </c>
      <c r="D199" s="27"/>
      <c r="E199" s="1">
        <f>+(C199-C$7)/C$8</f>
        <v>8431.4932078868278</v>
      </c>
      <c r="F199" s="1">
        <f>ROUND(2*E199,0)/2</f>
        <v>8431.5</v>
      </c>
      <c r="G199" s="1">
        <f>+C199-(C$7+F199*C$8)</f>
        <v>-2.3749649990350008E-3</v>
      </c>
      <c r="I199" s="1">
        <f>G199</f>
        <v>-2.3749649990350008E-3</v>
      </c>
      <c r="Q199" s="78">
        <f>+C199-15018.5</f>
        <v>31906.239000000001</v>
      </c>
      <c r="AB199" s="1" t="s">
        <v>77</v>
      </c>
      <c r="AC199" s="1">
        <v>14</v>
      </c>
      <c r="AE199" s="1" t="s">
        <v>78</v>
      </c>
      <c r="AG199" s="1" t="s">
        <v>71</v>
      </c>
    </row>
    <row r="200" spans="1:33" x14ac:dyDescent="0.2">
      <c r="A200" s="1" t="s">
        <v>69</v>
      </c>
      <c r="B200" s="15" t="s">
        <v>44</v>
      </c>
      <c r="C200" s="27">
        <v>46939.784</v>
      </c>
      <c r="D200" s="27"/>
      <c r="E200" s="1">
        <f>+(C200-C$7)/C$8</f>
        <v>8474.5200915241403</v>
      </c>
      <c r="F200" s="1">
        <f>ROUND(2*E200,0)/2</f>
        <v>8474.5</v>
      </c>
      <c r="G200" s="1">
        <f>+C200-(C$7+F200*C$8)</f>
        <v>7.0253049998427741E-3</v>
      </c>
      <c r="I200" s="1">
        <f>G200</f>
        <v>7.0253049998427741E-3</v>
      </c>
      <c r="Q200" s="78">
        <f>+C200-15018.5</f>
        <v>31921.284</v>
      </c>
      <c r="AB200" s="1" t="s">
        <v>77</v>
      </c>
      <c r="AC200" s="1">
        <v>6</v>
      </c>
      <c r="AE200" s="1" t="s">
        <v>102</v>
      </c>
      <c r="AG200" s="1" t="s">
        <v>71</v>
      </c>
    </row>
    <row r="201" spans="1:33" x14ac:dyDescent="0.2">
      <c r="A201" s="1" t="s">
        <v>69</v>
      </c>
      <c r="B201" s="15" t="s">
        <v>44</v>
      </c>
      <c r="C201" s="27">
        <v>46951.663</v>
      </c>
      <c r="D201" s="27"/>
      <c r="E201" s="1">
        <f>+(C201-C$7)/C$8</f>
        <v>8508.4925973883965</v>
      </c>
      <c r="F201" s="1">
        <f>ROUND(2*E201,0)/2</f>
        <v>8508.5</v>
      </c>
      <c r="G201" s="1">
        <f>+C201-(C$7+F201*C$8)</f>
        <v>-2.5884350034175441E-3</v>
      </c>
      <c r="I201" s="1">
        <f>G201</f>
        <v>-2.5884350034175441E-3</v>
      </c>
      <c r="Q201" s="78">
        <f>+C201-15018.5</f>
        <v>31933.163</v>
      </c>
      <c r="AB201" s="1" t="s">
        <v>77</v>
      </c>
      <c r="AC201" s="1">
        <v>12</v>
      </c>
      <c r="AE201" s="1" t="s">
        <v>78</v>
      </c>
      <c r="AG201" s="1" t="s">
        <v>71</v>
      </c>
    </row>
    <row r="202" spans="1:33" x14ac:dyDescent="0.2">
      <c r="A202" s="1" t="s">
        <v>69</v>
      </c>
      <c r="B202" s="15" t="s">
        <v>44</v>
      </c>
      <c r="C202" s="27">
        <v>47219.851999999999</v>
      </c>
      <c r="D202" s="27"/>
      <c r="E202" s="1">
        <f>+(C202-C$7)/C$8</f>
        <v>9275.4807592899342</v>
      </c>
      <c r="F202" s="1">
        <f>ROUND(2*E202,0)/2</f>
        <v>9275.5</v>
      </c>
      <c r="G202" s="1">
        <f>+C202-(C$7+F202*C$8)</f>
        <v>-6.7278050046297722E-3</v>
      </c>
      <c r="I202" s="1">
        <f>G202</f>
        <v>-6.7278050046297722E-3</v>
      </c>
      <c r="Q202" s="78">
        <f>+C202-15018.5</f>
        <v>32201.351999999999</v>
      </c>
      <c r="AB202" s="1" t="s">
        <v>77</v>
      </c>
      <c r="AC202" s="1">
        <v>14</v>
      </c>
      <c r="AE202" s="1" t="s">
        <v>78</v>
      </c>
      <c r="AG202" s="1" t="s">
        <v>71</v>
      </c>
    </row>
    <row r="203" spans="1:33" x14ac:dyDescent="0.2">
      <c r="A203" s="1" t="s">
        <v>103</v>
      </c>
      <c r="B203" s="15"/>
      <c r="C203" s="27">
        <v>47263.381000000001</v>
      </c>
      <c r="D203" s="27"/>
      <c r="E203" s="1">
        <f>+(C203-C$7)/C$8</f>
        <v>9399.968444092121</v>
      </c>
      <c r="F203" s="1">
        <f>ROUND(2*E203,0)/2</f>
        <v>9400</v>
      </c>
      <c r="G203" s="1">
        <f>+C203-(C$7+F203*C$8)</f>
        <v>-1.1034000002837274E-2</v>
      </c>
      <c r="I203" s="1">
        <f>G203</f>
        <v>-1.1034000002837274E-2</v>
      </c>
      <c r="Q203" s="78">
        <f>+C203-15018.5</f>
        <v>32244.881000000001</v>
      </c>
      <c r="AB203" s="1" t="s">
        <v>77</v>
      </c>
      <c r="AC203" s="1">
        <v>13</v>
      </c>
      <c r="AE203" s="1" t="s">
        <v>101</v>
      </c>
      <c r="AG203" s="1" t="s">
        <v>56</v>
      </c>
    </row>
    <row r="204" spans="1:33" x14ac:dyDescent="0.2">
      <c r="A204" s="1" t="s">
        <v>103</v>
      </c>
      <c r="B204" s="15" t="s">
        <v>44</v>
      </c>
      <c r="C204" s="27">
        <v>47267.425999999999</v>
      </c>
      <c r="D204" s="27"/>
      <c r="E204" s="1">
        <f>+(C204-C$7)/C$8</f>
        <v>9411.5366557446887</v>
      </c>
      <c r="F204" s="1">
        <f>ROUND(2*E204,0)/2</f>
        <v>9411.5</v>
      </c>
      <c r="G204" s="1">
        <f>+C204-(C$7+F204*C$8)</f>
        <v>1.2817235001421068E-2</v>
      </c>
      <c r="I204" s="1">
        <f>G204</f>
        <v>1.2817235001421068E-2</v>
      </c>
      <c r="Q204" s="78">
        <f>+C204-15018.5</f>
        <v>32248.925999999999</v>
      </c>
      <c r="AB204" s="1" t="s">
        <v>77</v>
      </c>
      <c r="AC204" s="1">
        <v>8</v>
      </c>
      <c r="AE204" s="1" t="s">
        <v>61</v>
      </c>
      <c r="AG204" s="1" t="s">
        <v>56</v>
      </c>
    </row>
    <row r="205" spans="1:33" x14ac:dyDescent="0.2">
      <c r="A205" s="1" t="s">
        <v>69</v>
      </c>
      <c r="B205" s="15" t="s">
        <v>44</v>
      </c>
      <c r="C205" s="27">
        <v>47316.716999999997</v>
      </c>
      <c r="D205" s="27"/>
      <c r="E205" s="1">
        <f>+(C205-C$7)/C$8</f>
        <v>9552.5029649083262</v>
      </c>
      <c r="F205" s="1">
        <f>ROUND(2*E205,0)/2</f>
        <v>9552.5</v>
      </c>
      <c r="G205" s="1">
        <f>+C205-(C$7+F205*C$8)</f>
        <v>1.0367249997216277E-3</v>
      </c>
      <c r="I205" s="1">
        <f>G205</f>
        <v>1.0367249997216277E-3</v>
      </c>
      <c r="Q205" s="78">
        <f>+C205-15018.5</f>
        <v>32298.216999999997</v>
      </c>
      <c r="AB205" s="1" t="s">
        <v>77</v>
      </c>
      <c r="AC205" s="1">
        <v>11</v>
      </c>
      <c r="AE205" s="1" t="s">
        <v>78</v>
      </c>
      <c r="AG205" s="1" t="s">
        <v>71</v>
      </c>
    </row>
    <row r="206" spans="1:33" x14ac:dyDescent="0.2">
      <c r="A206" s="1" t="s">
        <v>104</v>
      </c>
      <c r="B206" s="15"/>
      <c r="C206" s="27">
        <v>47649.42</v>
      </c>
      <c r="D206" s="27"/>
      <c r="E206" s="1">
        <f>+(C206-C$7)/C$8</f>
        <v>10503.993378121133</v>
      </c>
      <c r="F206" s="1">
        <f>ROUND(2*E206,0)/2</f>
        <v>10504</v>
      </c>
      <c r="G206" s="1">
        <f>+C206-(C$7+F206*C$8)</f>
        <v>-2.3154400041676126E-3</v>
      </c>
      <c r="I206" s="1">
        <f>G206</f>
        <v>-2.3154400041676126E-3</v>
      </c>
      <c r="O206" s="1">
        <f ca="1">+C$11+C$12*F206</f>
        <v>-4.531076631103071E-3</v>
      </c>
      <c r="Q206" s="78">
        <f>+C206-15018.5</f>
        <v>32630.92</v>
      </c>
      <c r="AB206" s="1" t="s">
        <v>77</v>
      </c>
      <c r="AC206" s="1">
        <v>12</v>
      </c>
      <c r="AE206" s="1" t="s">
        <v>101</v>
      </c>
      <c r="AG206" s="1" t="s">
        <v>56</v>
      </c>
    </row>
    <row r="207" spans="1:33" x14ac:dyDescent="0.2">
      <c r="A207" s="1" t="s">
        <v>69</v>
      </c>
      <c r="B207" s="15" t="s">
        <v>44</v>
      </c>
      <c r="C207" s="27">
        <v>47985.631999999998</v>
      </c>
      <c r="D207" s="27"/>
      <c r="E207" s="1">
        <f>+(C207-C$7)/C$8</f>
        <v>11465.519107697068</v>
      </c>
      <c r="F207" s="1">
        <f>ROUND(2*E207,0)/2</f>
        <v>11465.5</v>
      </c>
      <c r="G207" s="1">
        <f>+C207-(C$7+F207*C$8)</f>
        <v>6.6812949953600764E-3</v>
      </c>
      <c r="I207" s="1">
        <f>G207</f>
        <v>6.6812949953600764E-3</v>
      </c>
      <c r="O207" s="1">
        <f ca="1">+C$11+C$12*F207</f>
        <v>-5.2176290400268235E-3</v>
      </c>
      <c r="Q207" s="78">
        <f>+C207-15018.5</f>
        <v>32967.131999999998</v>
      </c>
      <c r="AB207" s="1" t="s">
        <v>77</v>
      </c>
      <c r="AC207" s="1">
        <v>11</v>
      </c>
      <c r="AE207" s="1" t="s">
        <v>78</v>
      </c>
      <c r="AG207" s="1" t="s">
        <v>71</v>
      </c>
    </row>
    <row r="208" spans="1:33" x14ac:dyDescent="0.2">
      <c r="A208" s="1" t="s">
        <v>105</v>
      </c>
      <c r="B208" s="15" t="s">
        <v>44</v>
      </c>
      <c r="C208" s="27">
        <v>48002.400000000001</v>
      </c>
      <c r="D208" s="27"/>
      <c r="E208" s="1">
        <f>+(C208-C$7)/C$8</f>
        <v>11513.473563318916</v>
      </c>
      <c r="F208" s="1">
        <f>ROUND(2*E208,0)/2</f>
        <v>11513.5</v>
      </c>
      <c r="G208" s="1">
        <f>+C208-(C$7+F208*C$8)</f>
        <v>-9.2439849977381527E-3</v>
      </c>
      <c r="I208" s="1">
        <f>G208</f>
        <v>-9.2439849977381527E-3</v>
      </c>
      <c r="O208" s="1">
        <f ca="1">+C$11+C$12*F208</f>
        <v>-5.2519031072429858E-3</v>
      </c>
      <c r="Q208" s="78">
        <f>+C208-15018.5</f>
        <v>32983.9</v>
      </c>
      <c r="AB208" s="1" t="s">
        <v>77</v>
      </c>
      <c r="AC208" s="1">
        <v>9</v>
      </c>
      <c r="AE208" s="1" t="s">
        <v>101</v>
      </c>
      <c r="AG208" s="1" t="s">
        <v>56</v>
      </c>
    </row>
    <row r="209" spans="1:33" x14ac:dyDescent="0.2">
      <c r="A209" s="1" t="s">
        <v>69</v>
      </c>
      <c r="B209" s="15"/>
      <c r="C209" s="27">
        <v>48003.637000000002</v>
      </c>
      <c r="D209" s="27"/>
      <c r="E209" s="1">
        <f>+(C209-C$7)/C$8</f>
        <v>11517.011233977566</v>
      </c>
      <c r="F209" s="1">
        <f>ROUND(2*E209,0)/2</f>
        <v>11517</v>
      </c>
      <c r="G209" s="1">
        <f>+C209-(C$7+F209*C$8)</f>
        <v>3.9281299978028983E-3</v>
      </c>
      <c r="I209" s="1">
        <f>G209</f>
        <v>3.9281299978028983E-3</v>
      </c>
      <c r="O209" s="1">
        <f ca="1">+C$11+C$12*F209</f>
        <v>-5.2544022579774988E-3</v>
      </c>
      <c r="Q209" s="78">
        <f>+C209-15018.5</f>
        <v>32985.137000000002</v>
      </c>
      <c r="AB209" s="1" t="s">
        <v>77</v>
      </c>
      <c r="AC209" s="1">
        <v>8</v>
      </c>
      <c r="AE209" s="1" t="s">
        <v>78</v>
      </c>
      <c r="AG209" s="1" t="s">
        <v>71</v>
      </c>
    </row>
    <row r="210" spans="1:33" x14ac:dyDescent="0.2">
      <c r="A210" s="1" t="s">
        <v>105</v>
      </c>
      <c r="B210" s="15" t="s">
        <v>44</v>
      </c>
      <c r="C210" s="27">
        <v>48010.447</v>
      </c>
      <c r="D210" s="27"/>
      <c r="E210" s="1">
        <f>+(C210-C$7)/C$8</f>
        <v>11536.487011815389</v>
      </c>
      <c r="F210" s="1">
        <f>ROUND(2*E210,0)/2</f>
        <v>11536.5</v>
      </c>
      <c r="G210" s="1">
        <f>+C210-(C$7+F210*C$8)</f>
        <v>-4.5415150016197003E-3</v>
      </c>
      <c r="I210" s="1">
        <f>G210</f>
        <v>-4.5415150016197003E-3</v>
      </c>
      <c r="O210" s="1">
        <f ca="1">+C$11+C$12*F210</f>
        <v>-5.2683260977840641E-3</v>
      </c>
      <c r="Q210" s="78">
        <f>+C210-15018.5</f>
        <v>32991.947</v>
      </c>
      <c r="AB210" s="1" t="s">
        <v>77</v>
      </c>
      <c r="AC210" s="1">
        <v>13</v>
      </c>
      <c r="AE210" s="1" t="s">
        <v>61</v>
      </c>
      <c r="AG210" s="1" t="s">
        <v>56</v>
      </c>
    </row>
    <row r="211" spans="1:33" x14ac:dyDescent="0.2">
      <c r="A211" s="1" t="s">
        <v>105</v>
      </c>
      <c r="B211" s="15"/>
      <c r="C211" s="27">
        <v>48012.37</v>
      </c>
      <c r="D211" s="27"/>
      <c r="E211" s="1">
        <f>+(C211-C$7)/C$8</f>
        <v>11541.986559654184</v>
      </c>
      <c r="F211" s="1">
        <f>ROUND(2*E211,0)/2</f>
        <v>11542</v>
      </c>
      <c r="G211" s="1">
        <f>+C211-(C$7+F211*C$8)</f>
        <v>-4.6996199962450191E-3</v>
      </c>
      <c r="I211" s="1">
        <f>G211</f>
        <v>-4.6996199962450191E-3</v>
      </c>
      <c r="O211" s="1">
        <f ca="1">+C$11+C$12*F211</f>
        <v>-5.2722533346525827E-3</v>
      </c>
      <c r="Q211" s="78">
        <f>+C211-15018.5</f>
        <v>32993.870000000003</v>
      </c>
      <c r="AB211" s="1" t="s">
        <v>77</v>
      </c>
      <c r="AC211" s="1">
        <v>7</v>
      </c>
      <c r="AE211" s="1" t="s">
        <v>61</v>
      </c>
      <c r="AG211" s="1" t="s">
        <v>56</v>
      </c>
    </row>
    <row r="212" spans="1:33" x14ac:dyDescent="0.2">
      <c r="A212" s="1" t="s">
        <v>105</v>
      </c>
      <c r="B212" s="15"/>
      <c r="C212" s="27">
        <v>48014.470999999998</v>
      </c>
      <c r="D212" s="27"/>
      <c r="E212" s="1">
        <f>+(C212-C$7)/C$8</f>
        <v>11547.995166003257</v>
      </c>
      <c r="F212" s="1">
        <f>ROUND(2*E212,0)/2</f>
        <v>11548</v>
      </c>
      <c r="G212" s="1">
        <f>+C212-(C$7+F212*C$8)</f>
        <v>-1.6902800052776001E-3</v>
      </c>
      <c r="I212" s="1">
        <f>G212</f>
        <v>-1.6902800052776001E-3</v>
      </c>
      <c r="O212" s="1">
        <f ca="1">+C$11+C$12*F212</f>
        <v>-5.2765375930546032E-3</v>
      </c>
      <c r="Q212" s="78">
        <f>+C212-15018.5</f>
        <v>32995.970999999998</v>
      </c>
      <c r="AB212" s="1" t="s">
        <v>77</v>
      </c>
      <c r="AC212" s="1">
        <v>9</v>
      </c>
      <c r="AE212" s="1" t="s">
        <v>61</v>
      </c>
      <c r="AG212" s="1" t="s">
        <v>56</v>
      </c>
    </row>
    <row r="213" spans="1:33" x14ac:dyDescent="0.2">
      <c r="A213" s="1" t="s">
        <v>69</v>
      </c>
      <c r="B213" s="15" t="s">
        <v>44</v>
      </c>
      <c r="C213" s="27">
        <v>48297.868000000002</v>
      </c>
      <c r="D213" s="27"/>
      <c r="E213" s="1">
        <f>+(C213-C$7)/C$8</f>
        <v>12358.476371863357</v>
      </c>
      <c r="F213" s="1">
        <f>ROUND(2*E213,0)/2</f>
        <v>12358.5</v>
      </c>
      <c r="G213" s="1">
        <f>+C213-(C$7+F213*C$8)</f>
        <v>-8.2619349996093661E-3</v>
      </c>
      <c r="I213" s="1">
        <f>G213</f>
        <v>-8.2619349996093661E-3</v>
      </c>
      <c r="O213" s="1">
        <f ca="1">+C$11+C$12*F213</f>
        <v>-5.8552694988608447E-3</v>
      </c>
      <c r="Q213" s="78">
        <f>+C213-15018.5</f>
        <v>33279.368000000002</v>
      </c>
      <c r="AB213" s="1" t="s">
        <v>77</v>
      </c>
      <c r="AC213" s="1">
        <v>17</v>
      </c>
      <c r="AE213" s="1" t="s">
        <v>78</v>
      </c>
      <c r="AG213" s="1" t="s">
        <v>71</v>
      </c>
    </row>
    <row r="214" spans="1:33" x14ac:dyDescent="0.2">
      <c r="A214" s="1" t="s">
        <v>69</v>
      </c>
      <c r="B214" s="15" t="s">
        <v>44</v>
      </c>
      <c r="C214" s="27">
        <v>48357.661999999997</v>
      </c>
      <c r="D214" s="27"/>
      <c r="E214" s="1">
        <f>+(C214-C$7)/C$8</f>
        <v>12529.479993013874</v>
      </c>
      <c r="F214" s="1">
        <f>ROUND(2*E214,0)/2</f>
        <v>12529.5</v>
      </c>
      <c r="G214" s="1">
        <f>+C214-(C$7+F214*C$8)</f>
        <v>-6.9957450032234192E-3</v>
      </c>
      <c r="I214" s="1">
        <f>G214</f>
        <v>-6.9957450032234192E-3</v>
      </c>
      <c r="O214" s="1">
        <f ca="1">+C$11+C$12*F214</f>
        <v>-5.9773708633184246E-3</v>
      </c>
      <c r="Q214" s="78">
        <f>+C214-15018.5</f>
        <v>33339.161999999997</v>
      </c>
      <c r="AB214" s="1" t="s">
        <v>77</v>
      </c>
      <c r="AC214" s="1">
        <v>14</v>
      </c>
      <c r="AE214" s="1" t="s">
        <v>78</v>
      </c>
      <c r="AG214" s="1" t="s">
        <v>71</v>
      </c>
    </row>
    <row r="215" spans="1:33" x14ac:dyDescent="0.2">
      <c r="A215" s="1" t="s">
        <v>106</v>
      </c>
      <c r="B215" s="15" t="s">
        <v>44</v>
      </c>
      <c r="C215" s="27">
        <v>48358.368000000002</v>
      </c>
      <c r="D215" s="27"/>
      <c r="E215" s="1">
        <f>+(C215-C$7)/C$8</f>
        <v>12531.499067779458</v>
      </c>
      <c r="F215" s="1">
        <f>ROUND(2*E215,0)/2</f>
        <v>12531.5</v>
      </c>
      <c r="G215" s="1">
        <f>+C215-(C$7+F215*C$8)</f>
        <v>-3.2596499659121037E-4</v>
      </c>
      <c r="I215" s="1">
        <f>G215</f>
        <v>-3.2596499659121037E-4</v>
      </c>
      <c r="O215" s="1">
        <f ca="1">+C$11+C$12*F215</f>
        <v>-5.9787989494524303E-3</v>
      </c>
      <c r="Q215" s="78">
        <f>+C215-15018.5</f>
        <v>33339.868000000002</v>
      </c>
      <c r="AB215" s="1" t="s">
        <v>77</v>
      </c>
      <c r="AC215" s="1">
        <v>10</v>
      </c>
      <c r="AE215" s="1" t="s">
        <v>61</v>
      </c>
      <c r="AG215" s="1" t="s">
        <v>56</v>
      </c>
    </row>
    <row r="216" spans="1:33" x14ac:dyDescent="0.2">
      <c r="A216" s="1" t="s">
        <v>106</v>
      </c>
      <c r="B216" s="15" t="s">
        <v>44</v>
      </c>
      <c r="C216" s="27">
        <v>48359.42</v>
      </c>
      <c r="D216" s="27"/>
      <c r="E216" s="1">
        <f>+(C216-C$7)/C$8</f>
        <v>12534.507660772895</v>
      </c>
      <c r="F216" s="1">
        <f>ROUND(2*E216,0)/2</f>
        <v>12534.5</v>
      </c>
      <c r="G216" s="1">
        <f>+C216-(C$7+F216*C$8)</f>
        <v>2.6787050010170788E-3</v>
      </c>
      <c r="I216" s="1">
        <f>G216</f>
        <v>2.6787050010170788E-3</v>
      </c>
      <c r="O216" s="1">
        <f ca="1">+C$11+C$12*F216</f>
        <v>-5.9809410786534414E-3</v>
      </c>
      <c r="Q216" s="78">
        <f>+C216-15018.5</f>
        <v>33340.92</v>
      </c>
      <c r="AB216" s="1" t="s">
        <v>77</v>
      </c>
      <c r="AC216" s="1">
        <v>6</v>
      </c>
      <c r="AE216" s="1" t="s">
        <v>61</v>
      </c>
      <c r="AG216" s="1" t="s">
        <v>56</v>
      </c>
    </row>
    <row r="217" spans="1:33" x14ac:dyDescent="0.2">
      <c r="A217" s="1" t="s">
        <v>107</v>
      </c>
      <c r="B217" s="15"/>
      <c r="C217" s="27">
        <v>48385.463000000003</v>
      </c>
      <c r="D217" s="27">
        <v>4.0000000000000001E-3</v>
      </c>
      <c r="E217" s="1">
        <f>+(C217-C$7)/C$8</f>
        <v>12608.987496636431</v>
      </c>
      <c r="F217" s="1">
        <f>ROUND(2*E217,0)/2</f>
        <v>12609</v>
      </c>
      <c r="G217" s="1">
        <f>+C217-(C$7+F217*C$8)</f>
        <v>-4.3719899986172095E-3</v>
      </c>
      <c r="I217" s="1">
        <f>G217</f>
        <v>-4.3719899986172095E-3</v>
      </c>
      <c r="O217" s="1">
        <f ca="1">+C$11+C$12*F217</f>
        <v>-6.0341372871451932E-3</v>
      </c>
      <c r="Q217" s="78">
        <f>+C217-15018.5</f>
        <v>33366.963000000003</v>
      </c>
      <c r="AB217" s="1" t="s">
        <v>77</v>
      </c>
      <c r="AC217" s="1">
        <v>6</v>
      </c>
      <c r="AE217" s="1" t="s">
        <v>61</v>
      </c>
      <c r="AG217" s="1" t="s">
        <v>56</v>
      </c>
    </row>
    <row r="218" spans="1:33" x14ac:dyDescent="0.2">
      <c r="A218" s="1" t="s">
        <v>107</v>
      </c>
      <c r="B218" s="15"/>
      <c r="C218" s="27">
        <v>48406.438000000002</v>
      </c>
      <c r="D218" s="27">
        <v>4.0000000000000001E-3</v>
      </c>
      <c r="E218" s="1">
        <f>+(C218-C$7)/C$8</f>
        <v>12668.973464352795</v>
      </c>
      <c r="F218" s="1">
        <f>ROUND(2*E218,0)/2</f>
        <v>12669</v>
      </c>
      <c r="G218" s="1">
        <f>+C218-(C$7+F218*C$8)</f>
        <v>-9.2785899978480302E-3</v>
      </c>
      <c r="I218" s="1">
        <f>G218</f>
        <v>-9.2785899978480302E-3</v>
      </c>
      <c r="O218" s="1">
        <f ca="1">+C$11+C$12*F218</f>
        <v>-6.0769798711653965E-3</v>
      </c>
      <c r="Q218" s="78">
        <f>+C218-15018.5</f>
        <v>33387.938000000002</v>
      </c>
      <c r="AB218" s="1" t="s">
        <v>77</v>
      </c>
      <c r="AC218" s="1">
        <v>7</v>
      </c>
      <c r="AE218" s="1" t="s">
        <v>61</v>
      </c>
      <c r="AG218" s="1" t="s">
        <v>56</v>
      </c>
    </row>
    <row r="219" spans="1:33" x14ac:dyDescent="0.2">
      <c r="A219" s="1" t="s">
        <v>108</v>
      </c>
      <c r="B219" s="15"/>
      <c r="C219" s="27">
        <v>48653.652000000002</v>
      </c>
      <c r="D219" s="27">
        <v>3.0000000000000001E-3</v>
      </c>
      <c r="E219" s="1">
        <f>+(C219-C$7)/C$8</f>
        <v>13375.975658537967</v>
      </c>
      <c r="F219" s="1">
        <f>ROUND(2*E219,0)/2</f>
        <v>13376</v>
      </c>
      <c r="G219" s="1">
        <f>+C219-(C$7+F219*C$8)</f>
        <v>-8.5113599998294376E-3</v>
      </c>
      <c r="I219" s="1">
        <f>G219</f>
        <v>-8.5113599998294376E-3</v>
      </c>
      <c r="O219" s="1">
        <f ca="1">+C$11+C$12*F219</f>
        <v>-6.5818083195367874E-3</v>
      </c>
      <c r="Q219" s="78">
        <f>+C219-15018.5</f>
        <v>33635.152000000002</v>
      </c>
      <c r="AB219" s="1" t="s">
        <v>77</v>
      </c>
      <c r="AC219" s="1">
        <v>30</v>
      </c>
      <c r="AE219" s="1" t="s">
        <v>101</v>
      </c>
      <c r="AG219" s="1" t="s">
        <v>56</v>
      </c>
    </row>
    <row r="220" spans="1:33" x14ac:dyDescent="0.2">
      <c r="A220" s="1" t="s">
        <v>69</v>
      </c>
      <c r="B220" s="15" t="s">
        <v>44</v>
      </c>
      <c r="C220" s="27">
        <v>48682.85</v>
      </c>
      <c r="D220" s="27"/>
      <c r="E220" s="1">
        <f>+(C220-C$7)/C$8</f>
        <v>13459.478413502558</v>
      </c>
      <c r="F220" s="1">
        <f>ROUND(2*E220,0)/2</f>
        <v>13459.5</v>
      </c>
      <c r="G220" s="1">
        <f>+C220-(C$7+F220*C$8)</f>
        <v>-7.5480450032046065E-3</v>
      </c>
      <c r="I220" s="1">
        <f>G220</f>
        <v>-7.5480450032046065E-3</v>
      </c>
      <c r="O220" s="1">
        <f ca="1">+C$11+C$12*F220</f>
        <v>-6.6414309156315708E-3</v>
      </c>
      <c r="Q220" s="78">
        <f>+C220-15018.5</f>
        <v>33664.35</v>
      </c>
      <c r="AB220" s="1" t="s">
        <v>77</v>
      </c>
      <c r="AC220" s="1">
        <v>10</v>
      </c>
      <c r="AE220" s="1" t="s">
        <v>78</v>
      </c>
      <c r="AG220" s="1" t="s">
        <v>71</v>
      </c>
    </row>
    <row r="221" spans="1:33" x14ac:dyDescent="0.2">
      <c r="A221" s="1" t="s">
        <v>69</v>
      </c>
      <c r="B221" s="15" t="s">
        <v>44</v>
      </c>
      <c r="C221" s="27">
        <v>48709.781999999999</v>
      </c>
      <c r="D221" s="27"/>
      <c r="E221" s="1">
        <f>+(C221-C$7)/C$8</f>
        <v>13536.500682038304</v>
      </c>
      <c r="F221" s="1">
        <f>ROUND(2*E221,0)/2</f>
        <v>13536.5</v>
      </c>
      <c r="G221" s="1">
        <f>+C221-(C$7+F221*C$8)</f>
        <v>2.3848500131862238E-4</v>
      </c>
      <c r="I221" s="1">
        <f>G221</f>
        <v>2.3848500131862238E-4</v>
      </c>
      <c r="O221" s="1">
        <f ca="1">+C$11+C$12*F221</f>
        <v>-6.6964122317908301E-3</v>
      </c>
      <c r="Q221" s="78">
        <f>+C221-15018.5</f>
        <v>33691.281999999999</v>
      </c>
      <c r="AB221" s="1" t="s">
        <v>77</v>
      </c>
      <c r="AC221" s="1">
        <v>12</v>
      </c>
      <c r="AE221" s="1" t="s">
        <v>78</v>
      </c>
      <c r="AG221" s="1" t="s">
        <v>71</v>
      </c>
    </row>
    <row r="222" spans="1:33" x14ac:dyDescent="0.2">
      <c r="A222" s="1" t="s">
        <v>69</v>
      </c>
      <c r="B222" s="15" t="s">
        <v>44</v>
      </c>
      <c r="C222" s="27">
        <v>48724.813000000002</v>
      </c>
      <c r="D222" s="27"/>
      <c r="E222" s="1">
        <f>+(C222-C$7)/C$8</f>
        <v>13579.487527365831</v>
      </c>
      <c r="F222" s="1">
        <f>ROUND(2*E222,0)/2</f>
        <v>13579.5</v>
      </c>
      <c r="G222" s="1">
        <f>+C222-(C$7+F222*C$8)</f>
        <v>-4.3612450026557781E-3</v>
      </c>
      <c r="I222" s="1">
        <f>G222</f>
        <v>-4.3612450026557781E-3</v>
      </c>
      <c r="O222" s="1">
        <f ca="1">+C$11+C$12*F222</f>
        <v>-6.7271160836719756E-3</v>
      </c>
      <c r="Q222" s="78">
        <f>+C222-15018.5</f>
        <v>33706.313000000002</v>
      </c>
      <c r="AB222" s="1" t="s">
        <v>77</v>
      </c>
      <c r="AC222" s="1">
        <v>12</v>
      </c>
      <c r="AE222" s="1" t="s">
        <v>78</v>
      </c>
      <c r="AG222" s="1" t="s">
        <v>71</v>
      </c>
    </row>
    <row r="223" spans="1:33" x14ac:dyDescent="0.2">
      <c r="A223" s="1" t="s">
        <v>108</v>
      </c>
      <c r="B223" s="15"/>
      <c r="C223" s="27">
        <v>48733.375</v>
      </c>
      <c r="D223" s="27">
        <v>4.0000000000000001E-3</v>
      </c>
      <c r="E223" s="1">
        <f>+(C223-C$7)/C$8</f>
        <v>13603.973813687042</v>
      </c>
      <c r="F223" s="1">
        <f>ROUND(2*E223,0)/2</f>
        <v>13604</v>
      </c>
      <c r="G223" s="1">
        <f>+C223-(C$7+F223*C$8)</f>
        <v>-9.1564399990602396E-3</v>
      </c>
      <c r="I223" s="1">
        <f>G223</f>
        <v>-9.1564399990602396E-3</v>
      </c>
      <c r="O223" s="1">
        <f ca="1">+C$11+C$12*F223</f>
        <v>-6.7446101388135594E-3</v>
      </c>
      <c r="Q223" s="78">
        <f>+C223-15018.5</f>
        <v>33714.875</v>
      </c>
      <c r="AB223" s="1" t="s">
        <v>77</v>
      </c>
      <c r="AC223" s="1">
        <v>9</v>
      </c>
      <c r="AE223" s="1" t="s">
        <v>61</v>
      </c>
      <c r="AG223" s="1" t="s">
        <v>56</v>
      </c>
    </row>
    <row r="224" spans="1:33" x14ac:dyDescent="0.2">
      <c r="A224" s="1" t="s">
        <v>69</v>
      </c>
      <c r="B224" s="15" t="s">
        <v>44</v>
      </c>
      <c r="C224" s="27">
        <v>48773.77</v>
      </c>
      <c r="D224" s="27"/>
      <c r="E224" s="1">
        <f>+(C224-C$7)/C$8</f>
        <v>13719.498636852833</v>
      </c>
      <c r="F224" s="1">
        <f>ROUND(2*E224,0)/2</f>
        <v>13719.5</v>
      </c>
      <c r="G224" s="1">
        <f>+C224-(C$7+F224*C$8)</f>
        <v>-4.7664500743849203E-4</v>
      </c>
      <c r="I224" s="1">
        <f>G224</f>
        <v>-4.7664500743849203E-4</v>
      </c>
      <c r="O224" s="1">
        <f ca="1">+C$11+C$12*F224</f>
        <v>-6.8270821130524493E-3</v>
      </c>
      <c r="Q224" s="78">
        <f>+C224-15018.5</f>
        <v>33755.269999999997</v>
      </c>
      <c r="AB224" s="1" t="s">
        <v>77</v>
      </c>
      <c r="AC224" s="1">
        <v>11</v>
      </c>
      <c r="AE224" s="1" t="s">
        <v>78</v>
      </c>
      <c r="AG224" s="1" t="s">
        <v>71</v>
      </c>
    </row>
    <row r="225" spans="1:33" x14ac:dyDescent="0.2">
      <c r="A225" s="1" t="s">
        <v>108</v>
      </c>
      <c r="B225" s="15" t="s">
        <v>44</v>
      </c>
      <c r="C225" s="27">
        <v>48780.411999999997</v>
      </c>
      <c r="D225" s="27">
        <v>5.0000000000000001E-3</v>
      </c>
      <c r="E225" s="1">
        <f>+(C225-C$7)/C$8</f>
        <v>13738.493954973077</v>
      </c>
      <c r="F225" s="1">
        <f>ROUND(2*E225,0)/2</f>
        <v>13738.5</v>
      </c>
      <c r="G225" s="1">
        <f>+C225-(C$7+F225*C$8)</f>
        <v>-2.1137350049684756E-3</v>
      </c>
      <c r="I225" s="1">
        <f>G225</f>
        <v>-2.1137350049684756E-3</v>
      </c>
      <c r="O225" s="1">
        <f ca="1">+C$11+C$12*F225</f>
        <v>-6.8406489313255145E-3</v>
      </c>
      <c r="Q225" s="78">
        <f>+C225-15018.5</f>
        <v>33761.911999999997</v>
      </c>
      <c r="AB225" s="1" t="s">
        <v>77</v>
      </c>
      <c r="AC225" s="1">
        <v>11</v>
      </c>
      <c r="AE225" s="1" t="s">
        <v>61</v>
      </c>
      <c r="AG225" s="1" t="s">
        <v>56</v>
      </c>
    </row>
    <row r="226" spans="1:33" x14ac:dyDescent="0.2">
      <c r="A226" s="1" t="s">
        <v>108</v>
      </c>
      <c r="B226" s="15" t="s">
        <v>44</v>
      </c>
      <c r="C226" s="27">
        <v>48795.436000000002</v>
      </c>
      <c r="D226" s="27">
        <v>6.0000000000000001E-3</v>
      </c>
      <c r="E226" s="1">
        <f>+(C226-C$7)/C$8</f>
        <v>13781.46078114571</v>
      </c>
      <c r="F226" s="1">
        <f>ROUND(2*E226,0)/2</f>
        <v>13781.5</v>
      </c>
      <c r="G226" s="1">
        <f>+C226-(C$7+F226*C$8)</f>
        <v>-1.3713464999455027E-2</v>
      </c>
      <c r="I226" s="1">
        <f>G226</f>
        <v>-1.3713464999455027E-2</v>
      </c>
      <c r="O226" s="1">
        <f ca="1">+C$11+C$12*F226</f>
        <v>-6.87135278320666E-3</v>
      </c>
      <c r="Q226" s="78">
        <f>+C226-15018.5</f>
        <v>33776.936000000002</v>
      </c>
      <c r="AB226" s="1" t="s">
        <v>77</v>
      </c>
      <c r="AC226" s="1">
        <v>7</v>
      </c>
      <c r="AE226" s="1" t="s">
        <v>61</v>
      </c>
      <c r="AG226" s="1" t="s">
        <v>56</v>
      </c>
    </row>
    <row r="227" spans="1:33" x14ac:dyDescent="0.2">
      <c r="A227" s="1" t="s">
        <v>109</v>
      </c>
      <c r="B227" s="15"/>
      <c r="C227" s="27">
        <v>49076.392</v>
      </c>
      <c r="D227" s="27">
        <v>8.0000000000000002E-3</v>
      </c>
      <c r="E227" s="1">
        <f>+(C227-C$7)/C$8</f>
        <v>14584.96102170445</v>
      </c>
      <c r="F227" s="1">
        <f>ROUND(2*E227,0)/2</f>
        <v>14585</v>
      </c>
      <c r="G227" s="1">
        <f>+C227-(C$7+F227*C$8)</f>
        <v>-1.3629350003611762E-2</v>
      </c>
      <c r="I227" s="1">
        <f>G227</f>
        <v>-1.3629350003611762E-2</v>
      </c>
      <c r="O227" s="1">
        <f ca="1">+C$11+C$12*F227</f>
        <v>-7.4450863875438773E-3</v>
      </c>
      <c r="Q227" s="78">
        <f>+C227-15018.5</f>
        <v>34057.892</v>
      </c>
      <c r="AB227" s="1" t="s">
        <v>77</v>
      </c>
      <c r="AC227" s="1">
        <v>7</v>
      </c>
      <c r="AE227" s="1" t="s">
        <v>61</v>
      </c>
      <c r="AG227" s="1" t="s">
        <v>56</v>
      </c>
    </row>
    <row r="228" spans="1:33" x14ac:dyDescent="0.2">
      <c r="A228" s="1" t="s">
        <v>109</v>
      </c>
      <c r="B228" s="15"/>
      <c r="C228" s="27">
        <v>49090.381999999998</v>
      </c>
      <c r="D228" s="27">
        <v>6.0000000000000001E-3</v>
      </c>
      <c r="E228" s="1">
        <f>+(C228-C$7)/C$8</f>
        <v>14624.970732710499</v>
      </c>
      <c r="F228" s="1">
        <f>ROUND(2*E228,0)/2</f>
        <v>14625</v>
      </c>
      <c r="G228" s="1">
        <f>+C228-(C$7+F228*C$8)</f>
        <v>-1.0233749999315478E-2</v>
      </c>
      <c r="I228" s="1">
        <f>G228</f>
        <v>-1.0233749999315478E-2</v>
      </c>
      <c r="O228" s="1">
        <f ca="1">+C$11+C$12*F228</f>
        <v>-7.4736481102240133E-3</v>
      </c>
      <c r="Q228" s="78">
        <f>+C228-15018.5</f>
        <v>34071.881999999998</v>
      </c>
      <c r="AB228" s="1" t="s">
        <v>77</v>
      </c>
      <c r="AC228" s="1">
        <v>10</v>
      </c>
      <c r="AE228" s="1" t="s">
        <v>61</v>
      </c>
      <c r="AG228" s="1" t="s">
        <v>56</v>
      </c>
    </row>
    <row r="229" spans="1:33" x14ac:dyDescent="0.2">
      <c r="A229" s="1" t="s">
        <v>109</v>
      </c>
      <c r="B229" s="15"/>
      <c r="C229" s="27">
        <v>49097.377</v>
      </c>
      <c r="D229" s="27">
        <v>6.0000000000000001E-3</v>
      </c>
      <c r="E229" s="1">
        <f>+(C229-C$7)/C$8</f>
        <v>14644.975588213532</v>
      </c>
      <c r="F229" s="1">
        <f>ROUND(2*E229,0)/2</f>
        <v>14645</v>
      </c>
      <c r="G229" s="1">
        <f>+C229-(C$7+F229*C$8)</f>
        <v>-8.5359500008053146E-3</v>
      </c>
      <c r="I229" s="1">
        <f>G229</f>
        <v>-8.5359500008053146E-3</v>
      </c>
      <c r="O229" s="1">
        <f ca="1">+C$11+C$12*F229</f>
        <v>-7.4879289715640805E-3</v>
      </c>
      <c r="Q229" s="78">
        <f>+C229-15018.5</f>
        <v>34078.877</v>
      </c>
      <c r="AB229" s="1" t="s">
        <v>77</v>
      </c>
      <c r="AC229" s="1">
        <v>7</v>
      </c>
      <c r="AE229" s="1" t="s">
        <v>61</v>
      </c>
      <c r="AG229" s="1" t="s">
        <v>56</v>
      </c>
    </row>
    <row r="230" spans="1:33" x14ac:dyDescent="0.2">
      <c r="A230" s="1" t="s">
        <v>69</v>
      </c>
      <c r="B230" s="15" t="s">
        <v>44</v>
      </c>
      <c r="C230" s="27">
        <v>49164.68</v>
      </c>
      <c r="D230" s="27"/>
      <c r="E230" s="1">
        <f>+(C230-C$7)/C$8</f>
        <v>14837.454042812562</v>
      </c>
      <c r="F230" s="1">
        <f>ROUND(2*E230,0)/2</f>
        <v>14837.5</v>
      </c>
      <c r="G230" s="1">
        <f>+C230-(C$7+F230*C$8)</f>
        <v>-1.6069625002273824E-2</v>
      </c>
      <c r="I230" s="1">
        <f>G230</f>
        <v>-1.6069625002273824E-2</v>
      </c>
      <c r="O230" s="1">
        <f ca="1">+C$11+C$12*F230</f>
        <v>-7.6253822619622331E-3</v>
      </c>
      <c r="Q230" s="78">
        <f>+C230-15018.5</f>
        <v>34146.18</v>
      </c>
      <c r="AB230" s="1" t="s">
        <v>77</v>
      </c>
      <c r="AC230" s="1">
        <v>10</v>
      </c>
      <c r="AE230" s="1" t="s">
        <v>78</v>
      </c>
      <c r="AG230" s="1" t="s">
        <v>71</v>
      </c>
    </row>
    <row r="231" spans="1:33" x14ac:dyDescent="0.2">
      <c r="A231" s="1" t="s">
        <v>110</v>
      </c>
      <c r="B231" s="15" t="s">
        <v>44</v>
      </c>
      <c r="C231" s="27">
        <v>49472.392</v>
      </c>
      <c r="D231" s="27"/>
      <c r="E231" s="1">
        <f>+(C231-C$7)/C$8</f>
        <v>15717.473213155294</v>
      </c>
      <c r="F231" s="1">
        <f>ROUND(2*E231,0)/2</f>
        <v>15717.5</v>
      </c>
      <c r="G231" s="1">
        <f>+C231-(C$7+F231*C$8)</f>
        <v>-9.3664250016445294E-3</v>
      </c>
      <c r="I231" s="1">
        <f>G231</f>
        <v>-9.3664250016445294E-3</v>
      </c>
      <c r="O231" s="1">
        <f ca="1">+C$11+C$12*F231</f>
        <v>-8.2537401609252097E-3</v>
      </c>
      <c r="Q231" s="78">
        <f>+C231-15018.5</f>
        <v>34453.892</v>
      </c>
      <c r="AB231" s="1" t="s">
        <v>77</v>
      </c>
      <c r="AC231" s="1">
        <v>10</v>
      </c>
      <c r="AE231" s="1" t="s">
        <v>61</v>
      </c>
      <c r="AG231" s="1" t="s">
        <v>56</v>
      </c>
    </row>
    <row r="232" spans="1:33" x14ac:dyDescent="0.2">
      <c r="A232" s="1" t="s">
        <v>69</v>
      </c>
      <c r="B232" s="15" t="s">
        <v>44</v>
      </c>
      <c r="C232" s="27">
        <v>49480.777999999998</v>
      </c>
      <c r="D232" s="27"/>
      <c r="E232" s="1">
        <f>+(C232-C$7)/C$8</f>
        <v>15741.456160724751</v>
      </c>
      <c r="F232" s="1">
        <f>ROUND(2*E232,0)/2</f>
        <v>15741.5</v>
      </c>
      <c r="G232" s="1">
        <f>+C232-(C$7+F232*C$8)</f>
        <v>-1.5329065005062148E-2</v>
      </c>
      <c r="I232" s="1">
        <f>G232</f>
        <v>-1.5329065005062148E-2</v>
      </c>
      <c r="O232" s="1">
        <f ca="1">+C$11+C$12*F232</f>
        <v>-8.2708771945332899E-3</v>
      </c>
      <c r="Q232" s="78">
        <f>+C232-15018.5</f>
        <v>34462.277999999998</v>
      </c>
      <c r="AB232" s="1" t="s">
        <v>77</v>
      </c>
      <c r="AC232" s="1">
        <v>16</v>
      </c>
      <c r="AE232" s="1" t="s">
        <v>78</v>
      </c>
      <c r="AG232" s="1" t="s">
        <v>71</v>
      </c>
    </row>
    <row r="233" spans="1:33" x14ac:dyDescent="0.2">
      <c r="A233" s="1" t="s">
        <v>110</v>
      </c>
      <c r="B233" s="15" t="s">
        <v>44</v>
      </c>
      <c r="C233" s="27">
        <v>49486.381000000001</v>
      </c>
      <c r="D233" s="27"/>
      <c r="E233" s="1">
        <f>+(C233-C$7)/C$8</f>
        <v>15757.480064282079</v>
      </c>
      <c r="F233" s="1">
        <f>ROUND(2*E233,0)/2</f>
        <v>15757.5</v>
      </c>
      <c r="G233" s="1">
        <f>+C233-(C$7+F233*C$8)</f>
        <v>-6.9708250011899509E-3</v>
      </c>
      <c r="I233" s="1">
        <f>G233</f>
        <v>-6.9708250011899509E-3</v>
      </c>
      <c r="O233" s="1">
        <f ca="1">+C$11+C$12*F233</f>
        <v>-8.282301883605344E-3</v>
      </c>
      <c r="Q233" s="78">
        <f>+C233-15018.5</f>
        <v>34467.881000000001</v>
      </c>
      <c r="AB233" s="1" t="s">
        <v>77</v>
      </c>
      <c r="AC233" s="1">
        <v>6</v>
      </c>
      <c r="AE233" s="1" t="s">
        <v>61</v>
      </c>
      <c r="AG233" s="1" t="s">
        <v>56</v>
      </c>
    </row>
    <row r="234" spans="1:33" x14ac:dyDescent="0.2">
      <c r="A234" s="1" t="s">
        <v>111</v>
      </c>
      <c r="B234" s="15" t="s">
        <v>44</v>
      </c>
      <c r="C234" s="27">
        <v>49801.425999999999</v>
      </c>
      <c r="D234" s="27">
        <v>5.0000000000000001E-3</v>
      </c>
      <c r="E234" s="1">
        <f>+(C234-C$7)/C$8</f>
        <v>16658.470729321547</v>
      </c>
      <c r="F234" s="1">
        <f>ROUND(2*E234,0)/2</f>
        <v>16658.5</v>
      </c>
      <c r="G234" s="1">
        <f>+C234-(C$7+F234*C$8)</f>
        <v>-1.0234934998152312E-2</v>
      </c>
      <c r="I234" s="1">
        <f>G234</f>
        <v>-1.0234934998152312E-2</v>
      </c>
      <c r="O234" s="1">
        <f ca="1">+C$11+C$12*F234</f>
        <v>-8.9256546869753931E-3</v>
      </c>
      <c r="Q234" s="78">
        <f>+C234-15018.5</f>
        <v>34782.925999999999</v>
      </c>
      <c r="AB234" s="1" t="s">
        <v>77</v>
      </c>
      <c r="AC234" s="1">
        <v>9</v>
      </c>
      <c r="AE234" s="1" t="s">
        <v>61</v>
      </c>
      <c r="AG234" s="1" t="s">
        <v>56</v>
      </c>
    </row>
    <row r="235" spans="1:33" x14ac:dyDescent="0.2">
      <c r="A235" s="1" t="s">
        <v>112</v>
      </c>
      <c r="B235" s="15"/>
      <c r="C235" s="27">
        <v>49811.396999999997</v>
      </c>
      <c r="D235" s="27">
        <v>4.0000000000000001E-3</v>
      </c>
      <c r="E235" s="1">
        <f>+(C235-C$7)/C$8</f>
        <v>16686.986585536077</v>
      </c>
      <c r="F235" s="1">
        <f>ROUND(2*E235,0)/2</f>
        <v>16687</v>
      </c>
      <c r="G235" s="1">
        <f>+C235-(C$7+F235*C$8)</f>
        <v>-4.6905700000934303E-3</v>
      </c>
      <c r="I235" s="1">
        <f>G235</f>
        <v>-4.6905700000934303E-3</v>
      </c>
      <c r="O235" s="1">
        <f ca="1">+C$11+C$12*F235</f>
        <v>-8.9460049143849901E-3</v>
      </c>
      <c r="Q235" s="78">
        <f>+C235-15018.5</f>
        <v>34792.896999999997</v>
      </c>
      <c r="AB235" s="1" t="s">
        <v>77</v>
      </c>
      <c r="AC235" s="1">
        <v>7</v>
      </c>
      <c r="AE235" s="1" t="s">
        <v>61</v>
      </c>
      <c r="AG235" s="1" t="s">
        <v>56</v>
      </c>
    </row>
    <row r="236" spans="1:33" x14ac:dyDescent="0.2">
      <c r="A236" s="1" t="s">
        <v>113</v>
      </c>
      <c r="B236" s="15"/>
      <c r="C236" s="27">
        <v>49840.410199999998</v>
      </c>
      <c r="D236" s="27"/>
      <c r="E236" s="1">
        <f>+(C236-C$7)/C$8</f>
        <v>16769.960834811336</v>
      </c>
      <c r="F236" s="1">
        <f>ROUND(2*E236,0)/2</f>
        <v>16770</v>
      </c>
      <c r="G236" s="1">
        <f>+C236-(C$7+F236*C$8)</f>
        <v>-1.3694699999177828E-2</v>
      </c>
      <c r="J236" s="1">
        <f>G236</f>
        <v>-1.3694699999177828E-2</v>
      </c>
      <c r="O236" s="1">
        <f ca="1">+C$11+C$12*F236</f>
        <v>-9.0052704889462699E-3</v>
      </c>
      <c r="Q236" s="78">
        <f>+C236-15018.5</f>
        <v>34821.910199999998</v>
      </c>
      <c r="AB236" s="1" t="s">
        <v>96</v>
      </c>
      <c r="AG236" s="1" t="s">
        <v>97</v>
      </c>
    </row>
    <row r="237" spans="1:33" x14ac:dyDescent="0.2">
      <c r="A237" s="1" t="s">
        <v>112</v>
      </c>
      <c r="B237" s="15"/>
      <c r="C237" s="27">
        <v>49840.417000000001</v>
      </c>
      <c r="D237" s="27">
        <v>4.0000000000000001E-3</v>
      </c>
      <c r="E237" s="1">
        <f>+(C237-C$7)/C$8</f>
        <v>16769.980281990389</v>
      </c>
      <c r="F237" s="1">
        <f>ROUND(2*E237,0)/2</f>
        <v>16770</v>
      </c>
      <c r="G237" s="1">
        <f>+C237-(C$7+F237*C$8)</f>
        <v>-6.8946999963372946E-3</v>
      </c>
      <c r="I237" s="1">
        <f>G237</f>
        <v>-6.8946999963372946E-3</v>
      </c>
      <c r="O237" s="1">
        <f ca="1">+C$11+C$12*F237</f>
        <v>-9.0052704889462699E-3</v>
      </c>
      <c r="Q237" s="78">
        <f>+C237-15018.5</f>
        <v>34821.917000000001</v>
      </c>
      <c r="AB237" s="1" t="s">
        <v>77</v>
      </c>
      <c r="AC237" s="1">
        <v>10</v>
      </c>
      <c r="AE237" s="1" t="s">
        <v>61</v>
      </c>
      <c r="AG237" s="1" t="s">
        <v>56</v>
      </c>
    </row>
    <row r="238" spans="1:33" x14ac:dyDescent="0.2">
      <c r="A238" s="24" t="s">
        <v>114</v>
      </c>
      <c r="B238" s="25" t="s">
        <v>44</v>
      </c>
      <c r="C238" s="26">
        <v>49858.767999999996</v>
      </c>
      <c r="D238" s="27"/>
      <c r="E238" s="1">
        <f>+(C238-C$7)/C$8</f>
        <v>16822.461926498745</v>
      </c>
      <c r="F238" s="1">
        <f>ROUND(2*E238,0)/2</f>
        <v>16822.5</v>
      </c>
      <c r="G238" s="1">
        <f>+C238-(C$7+F238*C$8)</f>
        <v>-1.3312975002918392E-2</v>
      </c>
      <c r="I238" s="1">
        <f>G238</f>
        <v>-1.3312975002918392E-2</v>
      </c>
      <c r="O238" s="1">
        <f ca="1">+C$11+C$12*F238</f>
        <v>-9.0427577499639471E-3</v>
      </c>
      <c r="Q238" s="78">
        <f>+C238-15018.5</f>
        <v>34840.267999999996</v>
      </c>
    </row>
    <row r="239" spans="1:33" x14ac:dyDescent="0.2">
      <c r="A239" s="24" t="s">
        <v>114</v>
      </c>
      <c r="B239" s="25" t="s">
        <v>44</v>
      </c>
      <c r="C239" s="26">
        <v>49872.743999999999</v>
      </c>
      <c r="D239" s="27"/>
      <c r="E239" s="1">
        <f>+(C239-C$7)/C$8</f>
        <v>16862.431599195006</v>
      </c>
      <c r="F239" s="1">
        <f>ROUND(2*E239,0)/2</f>
        <v>16862.5</v>
      </c>
      <c r="G239" s="1">
        <f>+C239-(C$7+F239*C$8)</f>
        <v>-2.3917375001474284E-2</v>
      </c>
      <c r="I239" s="1">
        <f>G239</f>
        <v>-2.3917375001474284E-2</v>
      </c>
      <c r="O239" s="1">
        <f ca="1">+C$11+C$12*F239</f>
        <v>-9.0713194726440832E-3</v>
      </c>
      <c r="Q239" s="78">
        <f>+C239-15018.5</f>
        <v>34854.243999999999</v>
      </c>
    </row>
    <row r="240" spans="1:33" x14ac:dyDescent="0.2">
      <c r="A240" s="24" t="s">
        <v>114</v>
      </c>
      <c r="B240" s="25" t="s">
        <v>44</v>
      </c>
      <c r="C240" s="26">
        <v>49899.678</v>
      </c>
      <c r="D240" s="27"/>
      <c r="E240" s="1">
        <f>+(C240-C$7)/C$8</f>
        <v>16939.459587489295</v>
      </c>
      <c r="F240" s="1">
        <f>ROUND(2*E240,0)/2</f>
        <v>16939.5</v>
      </c>
      <c r="G240" s="1">
        <f>+C240-(C$7+F240*C$8)</f>
        <v>-1.4130845003819559E-2</v>
      </c>
      <c r="I240" s="1">
        <f>G240</f>
        <v>-1.4130845003819559E-2</v>
      </c>
      <c r="O240" s="1">
        <f ca="1">+C$11+C$12*F240</f>
        <v>-9.1263007888033442E-3</v>
      </c>
      <c r="Q240" s="78">
        <f>+C240-15018.5</f>
        <v>34881.178</v>
      </c>
    </row>
    <row r="241" spans="1:33" x14ac:dyDescent="0.2">
      <c r="A241" s="1" t="s">
        <v>115</v>
      </c>
      <c r="B241" s="15"/>
      <c r="C241" s="27">
        <v>50189.381000000001</v>
      </c>
      <c r="D241" s="27">
        <v>4.0000000000000001E-3</v>
      </c>
      <c r="E241" s="1">
        <f>+(C241-C$7)/C$8</f>
        <v>17767.975192034461</v>
      </c>
      <c r="F241" s="1">
        <f>ROUND(2*E241,0)/2</f>
        <v>17768</v>
      </c>
      <c r="G241" s="1">
        <f>+C241-(C$7+F241*C$8)</f>
        <v>-8.6744799991720356E-3</v>
      </c>
      <c r="I241" s="1">
        <f>G241</f>
        <v>-8.6744799991720356E-3</v>
      </c>
      <c r="O241" s="1">
        <f ca="1">+C$11+C$12*F241</f>
        <v>-9.7178854698156472E-3</v>
      </c>
      <c r="Q241" s="78">
        <f>+C241-15018.5</f>
        <v>35170.881000000001</v>
      </c>
      <c r="AB241" s="1" t="s">
        <v>77</v>
      </c>
      <c r="AC241" s="1">
        <v>7</v>
      </c>
      <c r="AE241" s="1" t="s">
        <v>61</v>
      </c>
      <c r="AG241" s="1" t="s">
        <v>56</v>
      </c>
    </row>
    <row r="242" spans="1:33" x14ac:dyDescent="0.2">
      <c r="A242" s="1" t="s">
        <v>115</v>
      </c>
      <c r="B242" s="15"/>
      <c r="C242" s="27">
        <v>50210.358999999997</v>
      </c>
      <c r="D242" s="27">
        <v>6.0000000000000001E-3</v>
      </c>
      <c r="E242" s="1">
        <f>+(C242-C$7)/C$8</f>
        <v>17827.969739388627</v>
      </c>
      <c r="F242" s="1">
        <f>ROUND(2*E242,0)/2</f>
        <v>17828</v>
      </c>
      <c r="G242" s="1">
        <f>+C242-(C$7+F242*C$8)</f>
        <v>-1.0581080001429655E-2</v>
      </c>
      <c r="I242" s="1">
        <f>G242</f>
        <v>-1.0581080001429655E-2</v>
      </c>
      <c r="O242" s="1">
        <f ca="1">+C$11+C$12*F242</f>
        <v>-9.7607280538358505E-3</v>
      </c>
      <c r="Q242" s="78">
        <f>+C242-15018.5</f>
        <v>35191.858999999997</v>
      </c>
      <c r="AB242" s="1" t="s">
        <v>77</v>
      </c>
      <c r="AC242" s="1">
        <v>7</v>
      </c>
      <c r="AE242" s="1" t="s">
        <v>61</v>
      </c>
      <c r="AG242" s="1" t="s">
        <v>56</v>
      </c>
    </row>
    <row r="243" spans="1:33" x14ac:dyDescent="0.2">
      <c r="A243" s="24" t="s">
        <v>114</v>
      </c>
      <c r="B243" s="25" t="s">
        <v>44</v>
      </c>
      <c r="C243" s="26">
        <v>50249.686999999998</v>
      </c>
      <c r="D243" s="27"/>
      <c r="E243" s="1">
        <f>+(C243-C$7)/C$8</f>
        <v>17940.443071371912</v>
      </c>
      <c r="F243" s="1">
        <f>ROUND(2*E243,0)/2</f>
        <v>17940.5</v>
      </c>
      <c r="G243" s="1">
        <f>+C243-(C$7+F243*C$8)</f>
        <v>-1.9905954999558162E-2</v>
      </c>
      <c r="I243" s="1">
        <f>G243</f>
        <v>-1.9905954999558162E-2</v>
      </c>
      <c r="O243" s="1">
        <f ca="1">+C$11+C$12*F243</f>
        <v>-9.8410578988737309E-3</v>
      </c>
      <c r="Q243" s="78">
        <f>+C243-15018.5</f>
        <v>35231.186999999998</v>
      </c>
    </row>
    <row r="244" spans="1:33" x14ac:dyDescent="0.2">
      <c r="A244" s="24" t="s">
        <v>114</v>
      </c>
      <c r="B244" s="25" t="s">
        <v>44</v>
      </c>
      <c r="C244" s="26">
        <v>50488.858</v>
      </c>
      <c r="D244" s="27"/>
      <c r="E244" s="1">
        <f>+(C244-C$7)/C$8</f>
        <v>18624.443256577699</v>
      </c>
      <c r="F244" s="1">
        <f>ROUND(2*E244,0)/2</f>
        <v>18624.5</v>
      </c>
      <c r="G244" s="1">
        <f>+C244-(C$7+F244*C$8)</f>
        <v>-1.9841195004119072E-2</v>
      </c>
      <c r="I244" s="1">
        <f>G244</f>
        <v>-1.9841195004119072E-2</v>
      </c>
      <c r="O244" s="1">
        <f ca="1">+C$11+C$12*F244</f>
        <v>-1.0329463356704044E-2</v>
      </c>
      <c r="Q244" s="78">
        <f>+C244-15018.5</f>
        <v>35470.358</v>
      </c>
    </row>
    <row r="245" spans="1:33" x14ac:dyDescent="0.2">
      <c r="A245" s="24" t="s">
        <v>114</v>
      </c>
      <c r="B245" s="25" t="s">
        <v>44</v>
      </c>
      <c r="C245" s="26">
        <v>50523.838000000003</v>
      </c>
      <c r="D245" s="27"/>
      <c r="E245" s="1">
        <f>+(C245-C$7)/C$8</f>
        <v>18724.481833489201</v>
      </c>
      <c r="F245" s="1">
        <f>ROUND(2*E245,0)/2</f>
        <v>18724.5</v>
      </c>
      <c r="G245" s="1">
        <f>+C245-(C$7+F245*C$8)</f>
        <v>-6.3521949996356852E-3</v>
      </c>
      <c r="I245" s="1">
        <f>G245</f>
        <v>-6.3521949996356852E-3</v>
      </c>
      <c r="O245" s="1">
        <f ca="1">+C$11+C$12*F245</f>
        <v>-1.0400867663404383E-2</v>
      </c>
      <c r="Q245" s="78">
        <f>+C245-15018.5</f>
        <v>35505.338000000003</v>
      </c>
    </row>
    <row r="246" spans="1:33" x14ac:dyDescent="0.2">
      <c r="A246" s="1" t="s">
        <v>116</v>
      </c>
      <c r="B246" s="15"/>
      <c r="C246" s="27">
        <v>50546.387999999999</v>
      </c>
      <c r="D246" s="27">
        <v>5.0000000000000001E-3</v>
      </c>
      <c r="E246" s="1">
        <f>+(C246-C$7)/C$8</f>
        <v>18788.972111057916</v>
      </c>
      <c r="F246" s="1">
        <f>ROUND(2*E246,0)/2</f>
        <v>18789</v>
      </c>
      <c r="G246" s="1">
        <f>+C246-(C$7+F246*C$8)</f>
        <v>-9.7517899994272739E-3</v>
      </c>
      <c r="I246" s="1">
        <f>G246</f>
        <v>-9.7517899994272739E-3</v>
      </c>
      <c r="O246" s="1">
        <f ca="1">+C$11+C$12*F246</f>
        <v>-1.0446923441226101E-2</v>
      </c>
      <c r="Q246" s="78">
        <f>+C246-15018.5</f>
        <v>35527.887999999999</v>
      </c>
      <c r="AB246" s="1" t="s">
        <v>77</v>
      </c>
      <c r="AC246" s="1">
        <v>9</v>
      </c>
      <c r="AE246" s="1" t="s">
        <v>61</v>
      </c>
      <c r="AG246" s="1" t="s">
        <v>56</v>
      </c>
    </row>
    <row r="247" spans="1:33" x14ac:dyDescent="0.2">
      <c r="A247" s="1" t="s">
        <v>117</v>
      </c>
      <c r="B247" s="15" t="s">
        <v>44</v>
      </c>
      <c r="C247" s="27">
        <v>50571.385699999999</v>
      </c>
      <c r="D247" s="27">
        <v>4.0000000000000002E-4</v>
      </c>
      <c r="E247" s="1">
        <f>+(C247-C$7)/C$8</f>
        <v>18860.462515119103</v>
      </c>
      <c r="F247" s="1">
        <f>ROUND(2*E247,0)/2</f>
        <v>18860.5</v>
      </c>
      <c r="G247" s="1">
        <f>+C247-(C$7+F247*C$8)</f>
        <v>-1.3107154998579063E-2</v>
      </c>
      <c r="J247" s="1">
        <f>G247</f>
        <v>-1.3107154998579063E-2</v>
      </c>
      <c r="O247" s="1">
        <f ca="1">+C$11+C$12*F247</f>
        <v>-1.0497977520516844E-2</v>
      </c>
      <c r="Q247" s="78">
        <f>+C247-15018.5</f>
        <v>35552.885699999999</v>
      </c>
      <c r="AB247" s="1" t="s">
        <v>118</v>
      </c>
      <c r="AE247" s="1" t="s">
        <v>119</v>
      </c>
      <c r="AG247" s="1" t="s">
        <v>97</v>
      </c>
    </row>
    <row r="248" spans="1:33" x14ac:dyDescent="0.2">
      <c r="A248" s="28" t="s">
        <v>120</v>
      </c>
      <c r="B248" s="15" t="s">
        <v>44</v>
      </c>
      <c r="C248" s="27">
        <v>50571.385699999999</v>
      </c>
      <c r="D248" s="27">
        <v>4.0000000000000002E-4</v>
      </c>
      <c r="E248" s="1">
        <f>+(C248-C$7)/C$8</f>
        <v>18860.462515119103</v>
      </c>
      <c r="F248" s="1">
        <f>ROUND(2*E248,0)/2</f>
        <v>18860.5</v>
      </c>
      <c r="G248" s="1">
        <f>+C248-(C$7+F248*C$8)</f>
        <v>-1.3107154998579063E-2</v>
      </c>
      <c r="J248" s="1">
        <f>G248</f>
        <v>-1.3107154998579063E-2</v>
      </c>
      <c r="O248" s="1">
        <f ca="1">+C$11+C$12*F248</f>
        <v>-1.0497977520516844E-2</v>
      </c>
      <c r="Q248" s="78">
        <f>+C248-15018.5</f>
        <v>35552.885699999999</v>
      </c>
    </row>
    <row r="249" spans="1:33" x14ac:dyDescent="0.2">
      <c r="A249" s="24" t="s">
        <v>114</v>
      </c>
      <c r="B249" s="25" t="s">
        <v>44</v>
      </c>
      <c r="C249" s="26">
        <v>50572.786</v>
      </c>
      <c r="D249" s="27"/>
      <c r="E249" s="1">
        <f>+(C249-C$7)/C$8</f>
        <v>18864.467204062767</v>
      </c>
      <c r="F249" s="1">
        <f>ROUND(2*E249,0)/2</f>
        <v>18864.5</v>
      </c>
      <c r="G249" s="1">
        <f>+C249-(C$7+F249*C$8)</f>
        <v>-1.1467595002613962E-2</v>
      </c>
      <c r="I249" s="1">
        <f>G249</f>
        <v>-1.1467595002613962E-2</v>
      </c>
      <c r="O249" s="1">
        <f ca="1">+C$11+C$12*F249</f>
        <v>-1.0500833692784857E-2</v>
      </c>
      <c r="Q249" s="78">
        <f>+C249-15018.5</f>
        <v>35554.286</v>
      </c>
    </row>
    <row r="250" spans="1:33" x14ac:dyDescent="0.2">
      <c r="A250" s="24" t="s">
        <v>114</v>
      </c>
      <c r="B250" s="25" t="s">
        <v>44</v>
      </c>
      <c r="C250" s="26">
        <v>50578.728999999999</v>
      </c>
      <c r="D250" s="27"/>
      <c r="E250" s="1">
        <f>+(C250-C$7)/C$8</f>
        <v>18881.463466572339</v>
      </c>
      <c r="F250" s="1">
        <f>ROUND(2*E250,0)/2</f>
        <v>18881.5</v>
      </c>
      <c r="G250" s="1">
        <f>+C250-(C$7+F250*C$8)</f>
        <v>-1.2774465001712088E-2</v>
      </c>
      <c r="I250" s="1">
        <f>G250</f>
        <v>-1.2774465001712088E-2</v>
      </c>
      <c r="O250" s="1">
        <f ca="1">+C$11+C$12*F250</f>
        <v>-1.0512972424923914E-2</v>
      </c>
      <c r="Q250" s="78">
        <f>+C250-15018.5</f>
        <v>35560.228999999999</v>
      </c>
    </row>
    <row r="251" spans="1:33" x14ac:dyDescent="0.2">
      <c r="A251" s="28" t="s">
        <v>116</v>
      </c>
      <c r="B251" s="15" t="s">
        <v>44</v>
      </c>
      <c r="C251" s="27">
        <v>50591.665000000001</v>
      </c>
      <c r="D251" s="27">
        <v>2.0000000000000001E-4</v>
      </c>
      <c r="E251" s="1">
        <f>+(C251-C$7)/C$8</f>
        <v>18918.458864826403</v>
      </c>
      <c r="F251" s="1">
        <f>ROUND(2*E251,0)/2</f>
        <v>18918.5</v>
      </c>
      <c r="G251" s="1">
        <f>+C251-(C$7+F251*C$8)</f>
        <v>-1.4383535002707504E-2</v>
      </c>
      <c r="I251" s="1">
        <f>G251</f>
        <v>-1.4383535002707504E-2</v>
      </c>
      <c r="O251" s="1">
        <f ca="1">+C$11+C$12*F251</f>
        <v>-1.0539392018403039E-2</v>
      </c>
      <c r="Q251" s="78">
        <f>+C251-15018.5</f>
        <v>35573.165000000001</v>
      </c>
      <c r="AC251" s="1">
        <v>19</v>
      </c>
      <c r="AE251" s="1" t="s">
        <v>94</v>
      </c>
      <c r="AG251" s="1" t="s">
        <v>56</v>
      </c>
    </row>
    <row r="252" spans="1:33" x14ac:dyDescent="0.2">
      <c r="A252" s="28" t="s">
        <v>121</v>
      </c>
      <c r="B252" s="15" t="s">
        <v>44</v>
      </c>
      <c r="C252" s="27">
        <v>50591.665800000002</v>
      </c>
      <c r="D252" s="27"/>
      <c r="E252" s="1">
        <f>+(C252-C$7)/C$8</f>
        <v>18918.461152729826</v>
      </c>
      <c r="F252" s="1">
        <f>ROUND(2*E252,0)/2</f>
        <v>18918.5</v>
      </c>
      <c r="G252" s="1">
        <f>+C252-(C$7+F252*C$8)</f>
        <v>-1.3583535001089331E-2</v>
      </c>
      <c r="I252" s="1">
        <f>G252</f>
        <v>-1.3583535001089331E-2</v>
      </c>
      <c r="O252" s="1">
        <f ca="1">+C$11+C$12*F252</f>
        <v>-1.0539392018403039E-2</v>
      </c>
      <c r="Q252" s="78">
        <f>+C252-15018.5</f>
        <v>35573.165800000002</v>
      </c>
      <c r="AB252" s="1" t="s">
        <v>118</v>
      </c>
      <c r="AG252" s="1" t="s">
        <v>97</v>
      </c>
    </row>
    <row r="253" spans="1:33" x14ac:dyDescent="0.2">
      <c r="A253" s="28" t="s">
        <v>116</v>
      </c>
      <c r="B253" s="15"/>
      <c r="C253" s="27">
        <v>50597.436000000002</v>
      </c>
      <c r="D253" s="27">
        <v>5.0000000000000001E-3</v>
      </c>
      <c r="E253" s="1">
        <f>+(C253-C$7)/C$8</f>
        <v>18934.963228101311</v>
      </c>
      <c r="F253" s="1">
        <f>ROUND(2*E253,0)/2</f>
        <v>18935</v>
      </c>
      <c r="G253" s="1">
        <f>+C253-(C$7+F253*C$8)</f>
        <v>-1.2857850000727922E-2</v>
      </c>
      <c r="I253" s="1">
        <f>G253</f>
        <v>-1.2857850000727922E-2</v>
      </c>
      <c r="O253" s="1">
        <f ca="1">+C$11+C$12*F253</f>
        <v>-1.0551173729008595E-2</v>
      </c>
      <c r="Q253" s="78">
        <f>+C253-15018.5</f>
        <v>35578.936000000002</v>
      </c>
      <c r="AB253" s="1" t="s">
        <v>77</v>
      </c>
      <c r="AC253" s="1">
        <v>9</v>
      </c>
      <c r="AE253" s="1" t="s">
        <v>61</v>
      </c>
      <c r="AG253" s="1" t="s">
        <v>56</v>
      </c>
    </row>
    <row r="254" spans="1:33" x14ac:dyDescent="0.2">
      <c r="A254" s="28" t="s">
        <v>122</v>
      </c>
      <c r="B254" s="15"/>
      <c r="C254" s="27">
        <v>50850.589899999999</v>
      </c>
      <c r="D254" s="27">
        <v>5.9999999999999995E-4</v>
      </c>
      <c r="E254" s="1">
        <f>+(C254-C$7)/C$8</f>
        <v>19658.952819170314</v>
      </c>
      <c r="F254" s="1">
        <f>ROUND(2*E254,0)/2</f>
        <v>19659</v>
      </c>
      <c r="G254" s="1">
        <f>+C254-(C$7+F254*C$8)</f>
        <v>-1.6497490003530402E-2</v>
      </c>
      <c r="I254" s="1">
        <f>G254</f>
        <v>-1.6497490003530402E-2</v>
      </c>
      <c r="O254" s="1">
        <f ca="1">+C$11+C$12*F254</f>
        <v>-1.1068140909519044E-2</v>
      </c>
      <c r="Q254" s="78">
        <f>+C254-15018.5</f>
        <v>35832.089899999999</v>
      </c>
      <c r="AB254" s="1" t="s">
        <v>118</v>
      </c>
      <c r="AC254" s="1">
        <v>13</v>
      </c>
      <c r="AE254" s="1" t="s">
        <v>55</v>
      </c>
      <c r="AG254" s="1" t="s">
        <v>56</v>
      </c>
    </row>
    <row r="255" spans="1:33" x14ac:dyDescent="0.2">
      <c r="A255" s="24" t="s">
        <v>114</v>
      </c>
      <c r="B255" s="25" t="s">
        <v>44</v>
      </c>
      <c r="C255" s="26">
        <v>50897.629000000001</v>
      </c>
      <c r="D255" s="27"/>
      <c r="E255" s="1">
        <f>+(C255-C$7)/C$8</f>
        <v>19793.478966202834</v>
      </c>
      <c r="F255" s="1">
        <f>ROUND(2*E255,0)/2</f>
        <v>19793.5</v>
      </c>
      <c r="G255" s="1">
        <f>+C255-(C$7+F255*C$8)</f>
        <v>-7.3547849970054813E-3</v>
      </c>
      <c r="I255" s="1">
        <f>G255</f>
        <v>-7.3547849970054813E-3</v>
      </c>
      <c r="O255" s="1">
        <f ca="1">+C$11+C$12*F255</f>
        <v>-1.1164179702030999E-2</v>
      </c>
      <c r="Q255" s="78">
        <f>+C255-15018.5</f>
        <v>35879.129000000001</v>
      </c>
    </row>
    <row r="256" spans="1:33" x14ac:dyDescent="0.2">
      <c r="A256" s="28" t="s">
        <v>123</v>
      </c>
      <c r="B256" s="15" t="s">
        <v>44</v>
      </c>
      <c r="C256" s="27">
        <v>50916.506099999999</v>
      </c>
      <c r="D256" s="27">
        <v>5.0000000000000001E-4</v>
      </c>
      <c r="E256" s="1">
        <f>+(C256-C$7)/C$8</f>
        <v>19847.465193195851</v>
      </c>
      <c r="F256" s="1">
        <f>ROUND(2*E256,0)/2</f>
        <v>19847.5</v>
      </c>
      <c r="G256" s="1">
        <f>+C256-(C$7+F256*C$8)</f>
        <v>-1.2170725000032689E-2</v>
      </c>
      <c r="J256" s="1">
        <f>G256</f>
        <v>-1.2170725000032689E-2</v>
      </c>
      <c r="O256" s="1">
        <f ca="1">+C$11+C$12*F256</f>
        <v>-1.1202738027649182E-2</v>
      </c>
      <c r="Q256" s="78">
        <f>+C256-15018.5</f>
        <v>35898.006099999999</v>
      </c>
    </row>
    <row r="257" spans="1:17" x14ac:dyDescent="0.2">
      <c r="A257" s="24" t="s">
        <v>114</v>
      </c>
      <c r="B257" s="25" t="s">
        <v>44</v>
      </c>
      <c r="C257" s="26">
        <v>50921.758999999998</v>
      </c>
      <c r="D257" s="27"/>
      <c r="E257" s="1">
        <f>+(C257-C$7)/C$8</f>
        <v>19862.487853020273</v>
      </c>
      <c r="F257" s="1">
        <f>ROUND(2*E257,0)/2</f>
        <v>19862.5</v>
      </c>
      <c r="G257" s="1">
        <f>+C257-(C$7+F257*C$8)</f>
        <v>-4.2473749999771826E-3</v>
      </c>
      <c r="I257" s="1">
        <f>G257</f>
        <v>-4.2473749999771826E-3</v>
      </c>
      <c r="O257" s="1">
        <f ca="1">+C$11+C$12*F257</f>
        <v>-1.1213448673654232E-2</v>
      </c>
      <c r="Q257" s="78">
        <f>+C257-15018.5</f>
        <v>35903.258999999998</v>
      </c>
    </row>
    <row r="258" spans="1:17" x14ac:dyDescent="0.2">
      <c r="A258" s="24" t="s">
        <v>114</v>
      </c>
      <c r="B258" s="25" t="s">
        <v>44</v>
      </c>
      <c r="C258" s="26">
        <v>50926.646999999997</v>
      </c>
      <c r="D258" s="27"/>
      <c r="E258" s="1">
        <f>+(C258-C$7)/C$8</f>
        <v>19876.466942898584</v>
      </c>
      <c r="F258" s="1">
        <f>ROUND(2*E258,0)/2</f>
        <v>19876.5</v>
      </c>
      <c r="G258" s="1">
        <f>+C258-(C$7+F258*C$8)</f>
        <v>-1.1558915000932757E-2</v>
      </c>
      <c r="I258" s="1">
        <f>G258</f>
        <v>-1.1558915000932757E-2</v>
      </c>
      <c r="O258" s="1">
        <f ca="1">+C$11+C$12*F258</f>
        <v>-1.1223445276592281E-2</v>
      </c>
      <c r="Q258" s="78">
        <f>+C258-15018.5</f>
        <v>35908.146999999997</v>
      </c>
    </row>
    <row r="259" spans="1:17" x14ac:dyDescent="0.2">
      <c r="A259" s="24" t="s">
        <v>114</v>
      </c>
      <c r="B259" s="25" t="s">
        <v>44</v>
      </c>
      <c r="C259" s="26">
        <v>50950.779000000002</v>
      </c>
      <c r="D259" s="27"/>
      <c r="E259" s="1">
        <f>+(C259-C$7)/C$8</f>
        <v>19945.481549474585</v>
      </c>
      <c r="F259" s="1">
        <f>ROUND(2*E259,0)/2</f>
        <v>19945.5</v>
      </c>
      <c r="G259" s="1">
        <f>+C259-(C$7+F259*C$8)</f>
        <v>-6.4515049962210469E-3</v>
      </c>
      <c r="I259" s="1">
        <f>G259</f>
        <v>-6.4515049962210469E-3</v>
      </c>
      <c r="O259" s="1">
        <f ca="1">+C$11+C$12*F259</f>
        <v>-1.1272714248215514E-2</v>
      </c>
      <c r="Q259" s="78">
        <f>+C259-15018.5</f>
        <v>35932.279000000002</v>
      </c>
    </row>
    <row r="260" spans="1:17" x14ac:dyDescent="0.2">
      <c r="A260" s="24" t="s">
        <v>114</v>
      </c>
      <c r="B260" s="25" t="s">
        <v>46</v>
      </c>
      <c r="C260" s="26">
        <v>51260.756000000001</v>
      </c>
      <c r="D260" s="27"/>
      <c r="E260" s="1">
        <f>+(C260-C$7)/C$8</f>
        <v>20831.978346366901</v>
      </c>
      <c r="F260" s="1">
        <f>ROUND(2*E260,0)/2</f>
        <v>20832</v>
      </c>
      <c r="G260" s="1">
        <f>+C260-(C$7+F260*C$8)</f>
        <v>-7.571520000055898E-3</v>
      </c>
      <c r="I260" s="1">
        <f>G260</f>
        <v>-7.571520000055898E-3</v>
      </c>
      <c r="O260" s="1">
        <f ca="1">+C$11+C$12*F260</f>
        <v>-1.1905713427114013E-2</v>
      </c>
      <c r="Q260" s="78">
        <f>+C260-15018.5</f>
        <v>36242.256000000001</v>
      </c>
    </row>
    <row r="261" spans="1:17" x14ac:dyDescent="0.2">
      <c r="A261" s="28" t="s">
        <v>124</v>
      </c>
      <c r="B261" s="15"/>
      <c r="C261" s="27">
        <v>51262.496500000001</v>
      </c>
      <c r="D261" s="27">
        <v>5.0000000000000001E-4</v>
      </c>
      <c r="E261" s="1">
        <f>+(C261-C$7)/C$8</f>
        <v>20836.955966238667</v>
      </c>
      <c r="F261" s="1">
        <f>ROUND(2*E261,0)/2</f>
        <v>20837</v>
      </c>
      <c r="G261" s="1">
        <f>+C261-(C$7+F261*C$8)</f>
        <v>-1.539706999756163E-2</v>
      </c>
      <c r="J261" s="1">
        <f>G261</f>
        <v>-1.539706999756163E-2</v>
      </c>
      <c r="O261" s="1">
        <f ca="1">+C$11+C$12*F261</f>
        <v>-1.1909283642449029E-2</v>
      </c>
      <c r="Q261" s="78">
        <f>+C261-15018.5</f>
        <v>36243.996500000001</v>
      </c>
    </row>
    <row r="262" spans="1:17" x14ac:dyDescent="0.2">
      <c r="A262" s="24" t="s">
        <v>114</v>
      </c>
      <c r="B262" s="25" t="s">
        <v>44</v>
      </c>
      <c r="C262" s="26">
        <v>51275.610999999997</v>
      </c>
      <c r="D262" s="27"/>
      <c r="E262" s="1">
        <f>+(C262-C$7)/C$8</f>
        <v>20874.461852942652</v>
      </c>
      <c r="F262" s="1">
        <f>ROUND(2*E262,0)/2</f>
        <v>20874.5</v>
      </c>
      <c r="G262" s="1">
        <f>+C262-(C$7+F262*C$8)</f>
        <v>-1.3338695003767498E-2</v>
      </c>
      <c r="I262" s="1">
        <f>G262</f>
        <v>-1.3338695003767498E-2</v>
      </c>
      <c r="O262" s="1">
        <f ca="1">+C$11+C$12*F262</f>
        <v>-1.1936060257461656E-2</v>
      </c>
      <c r="Q262" s="78">
        <f>+C262-15018.5</f>
        <v>36257.110999999997</v>
      </c>
    </row>
    <row r="263" spans="1:17" x14ac:dyDescent="0.2">
      <c r="A263" s="24" t="s">
        <v>125</v>
      </c>
      <c r="B263" s="25" t="s">
        <v>46</v>
      </c>
      <c r="C263" s="26">
        <v>51276.133000000002</v>
      </c>
      <c r="D263" s="27"/>
      <c r="E263" s="1">
        <f>+(C263-C$7)/C$8</f>
        <v>20875.954709922305</v>
      </c>
      <c r="F263" s="1">
        <f>ROUND(2*E263,0)/2</f>
        <v>20876</v>
      </c>
      <c r="G263" s="1">
        <f>+C263-(C$7+F263*C$8)</f>
        <v>-1.5836359998502303E-2</v>
      </c>
      <c r="K263" s="1">
        <f>G263</f>
        <v>-1.5836359998502303E-2</v>
      </c>
      <c r="O263" s="1">
        <f ca="1">+C$11+C$12*F263</f>
        <v>-1.1937131322062162E-2</v>
      </c>
      <c r="Q263" s="78">
        <f>+C263-15018.5</f>
        <v>36257.633000000002</v>
      </c>
    </row>
    <row r="264" spans="1:17" x14ac:dyDescent="0.2">
      <c r="A264" s="24" t="s">
        <v>126</v>
      </c>
      <c r="B264" s="25" t="s">
        <v>46</v>
      </c>
      <c r="C264" s="26">
        <v>51606.214699999997</v>
      </c>
      <c r="D264" s="27"/>
      <c r="E264" s="1">
        <f>+(C264-C$7)/C$8</f>
        <v>21819.948521601127</v>
      </c>
      <c r="F264" s="1">
        <f>ROUND(2*E264,0)/2</f>
        <v>21820</v>
      </c>
      <c r="G264" s="1">
        <f>+C264-(C$7+F264*C$8)</f>
        <v>-1.8000200005189981E-2</v>
      </c>
      <c r="K264" s="1">
        <f>G264</f>
        <v>-1.8000200005189981E-2</v>
      </c>
      <c r="O264" s="1">
        <f ca="1">+C$11+C$12*F264</f>
        <v>-1.2611187977313355E-2</v>
      </c>
      <c r="Q264" s="78">
        <f>+C264-15018.5</f>
        <v>36587.714699999997</v>
      </c>
    </row>
    <row r="265" spans="1:17" x14ac:dyDescent="0.2">
      <c r="A265" s="24" t="s">
        <v>114</v>
      </c>
      <c r="B265" s="25" t="s">
        <v>44</v>
      </c>
      <c r="C265" s="26">
        <v>51629.815000000002</v>
      </c>
      <c r="D265" s="27"/>
      <c r="E265" s="1">
        <f>+(C265-C$7)/C$8</f>
        <v>21887.44253036856</v>
      </c>
      <c r="F265" s="1">
        <f>ROUND(2*E265,0)/2</f>
        <v>21887.5</v>
      </c>
      <c r="G265" s="1">
        <f>+C265-(C$7+F265*C$8)</f>
        <v>-2.0095125000807457E-2</v>
      </c>
      <c r="I265" s="1">
        <f>G265</f>
        <v>-2.0095125000807457E-2</v>
      </c>
      <c r="O265" s="1">
        <f ca="1">+C$11+C$12*F265</f>
        <v>-1.2659385884336084E-2</v>
      </c>
      <c r="Q265" s="78">
        <f>+C265-15018.5</f>
        <v>36611.315000000002</v>
      </c>
    </row>
    <row r="266" spans="1:17" x14ac:dyDescent="0.2">
      <c r="A266" s="24" t="s">
        <v>114</v>
      </c>
      <c r="B266" s="25" t="s">
        <v>46</v>
      </c>
      <c r="C266" s="26">
        <v>51643.633000000002</v>
      </c>
      <c r="D266" s="27"/>
      <c r="E266" s="1">
        <f>+(C266-C$7)/C$8</f>
        <v>21926.960342139944</v>
      </c>
      <c r="F266" s="1">
        <f>ROUND(2*E266,0)/2</f>
        <v>21927</v>
      </c>
      <c r="G266" s="1">
        <f>+C266-(C$7+F266*C$8)</f>
        <v>-1.3866969995433465E-2</v>
      </c>
      <c r="I266" s="1">
        <f>G266</f>
        <v>-1.3866969995433465E-2</v>
      </c>
      <c r="O266" s="1">
        <f ca="1">+C$11+C$12*F266</f>
        <v>-1.2687590585482718E-2</v>
      </c>
      <c r="Q266" s="78">
        <f>+C266-15018.5</f>
        <v>36625.133000000002</v>
      </c>
    </row>
    <row r="267" spans="1:17" x14ac:dyDescent="0.2">
      <c r="A267" s="24" t="s">
        <v>126</v>
      </c>
      <c r="B267" s="25" t="s">
        <v>44</v>
      </c>
      <c r="C267" s="26">
        <v>51663.067199999998</v>
      </c>
      <c r="D267" s="27"/>
      <c r="E267" s="1">
        <f>+(C267-C$7)/C$8</f>
        <v>21982.539807875019</v>
      </c>
      <c r="F267" s="1">
        <f>ROUND(2*E267,0)/2</f>
        <v>21982.5</v>
      </c>
      <c r="G267" s="1">
        <f>+C267-(C$7+F267*C$8)</f>
        <v>1.3919425000494812E-2</v>
      </c>
      <c r="K267" s="1">
        <f>G267</f>
        <v>1.3919425000494812E-2</v>
      </c>
      <c r="O267" s="1">
        <f ca="1">+C$11+C$12*F267</f>
        <v>-1.2727219975701405E-2</v>
      </c>
      <c r="Q267" s="78">
        <f>+C267-15018.5</f>
        <v>36644.567199999998</v>
      </c>
    </row>
    <row r="268" spans="1:17" x14ac:dyDescent="0.2">
      <c r="A268" s="24" t="s">
        <v>127</v>
      </c>
      <c r="B268" s="25" t="s">
        <v>46</v>
      </c>
      <c r="C268" s="26">
        <v>51663.582000000002</v>
      </c>
      <c r="D268" s="27"/>
      <c r="E268" s="1">
        <f>+(C268-C$7)/C$8</f>
        <v>21984.012073723916</v>
      </c>
      <c r="F268" s="1">
        <f>ROUND(2*E268,0)/2</f>
        <v>21984</v>
      </c>
      <c r="G268" s="1">
        <f>+C268-(C$7+F268*C$8)</f>
        <v>4.2217599984724075E-3</v>
      </c>
      <c r="I268" s="1">
        <f>G268</f>
        <v>4.2217599984724075E-3</v>
      </c>
      <c r="O268" s="1">
        <f ca="1">+C$11+C$12*F268</f>
        <v>-1.2728291040301909E-2</v>
      </c>
      <c r="Q268" s="78">
        <f>+C268-15018.5</f>
        <v>36645.082000000002</v>
      </c>
    </row>
    <row r="269" spans="1:17" x14ac:dyDescent="0.2">
      <c r="A269" s="24" t="s">
        <v>126</v>
      </c>
      <c r="B269" s="25" t="s">
        <v>44</v>
      </c>
      <c r="C269" s="26">
        <v>51664.084300000002</v>
      </c>
      <c r="D269" s="27"/>
      <c r="E269" s="1">
        <f>+(C269-C$7)/C$8</f>
        <v>21985.448591081909</v>
      </c>
      <c r="F269" s="1">
        <f>ROUND(2*E269,0)/2</f>
        <v>21985.5</v>
      </c>
      <c r="G269" s="1">
        <f>+C269-(C$7+F269*C$8)</f>
        <v>-1.7975905000639614E-2</v>
      </c>
      <c r="K269" s="1">
        <f>G269</f>
        <v>-1.7975905000639614E-2</v>
      </c>
      <c r="O269" s="1">
        <f ca="1">+C$11+C$12*F269</f>
        <v>-1.2729362104902416E-2</v>
      </c>
      <c r="Q269" s="78">
        <f>+C269-15018.5</f>
        <v>36645.584300000002</v>
      </c>
    </row>
    <row r="270" spans="1:17" x14ac:dyDescent="0.2">
      <c r="A270" s="24" t="s">
        <v>128</v>
      </c>
      <c r="B270" s="25" t="s">
        <v>46</v>
      </c>
      <c r="C270" s="26">
        <v>51668.479500000001</v>
      </c>
      <c r="D270" s="27"/>
      <c r="E270" s="1">
        <f>+(C270-C$7)/C$8</f>
        <v>21998.018332455304</v>
      </c>
      <c r="F270" s="1">
        <f>ROUND(2*E270,0)/2</f>
        <v>21998</v>
      </c>
      <c r="G270" s="1">
        <f>+C270-(C$7+F270*C$8)</f>
        <v>6.4102199976332486E-3</v>
      </c>
      <c r="K270" s="1">
        <f>G270</f>
        <v>6.4102199976332486E-3</v>
      </c>
      <c r="O270" s="1">
        <f ca="1">+C$11+C$12*F270</f>
        <v>-1.2738287643239957E-2</v>
      </c>
      <c r="Q270" s="78">
        <f>+C270-15018.5</f>
        <v>36649.979500000001</v>
      </c>
    </row>
    <row r="271" spans="1:17" x14ac:dyDescent="0.2">
      <c r="A271" s="29" t="s">
        <v>129</v>
      </c>
      <c r="B271" s="30" t="s">
        <v>44</v>
      </c>
      <c r="C271" s="33">
        <v>51678.421600000001</v>
      </c>
      <c r="D271" s="33">
        <v>5.9999999999999995E-4</v>
      </c>
      <c r="E271" s="1">
        <f>+(C271-C$7)/C$8</f>
        <v>22026.451538158897</v>
      </c>
      <c r="F271" s="1">
        <f>ROUND(2*E271,0)/2</f>
        <v>22026.5</v>
      </c>
      <c r="G271" s="1">
        <f>+C271-(C$7+F271*C$8)</f>
        <v>-1.6945415001828223E-2</v>
      </c>
      <c r="J271" s="1">
        <f>G271</f>
        <v>-1.6945415001828223E-2</v>
      </c>
      <c r="O271" s="1">
        <f ca="1">+C$11+C$12*F271</f>
        <v>-1.2758637870649554E-2</v>
      </c>
      <c r="Q271" s="78">
        <f>+C271-15018.5</f>
        <v>36659.921600000001</v>
      </c>
    </row>
    <row r="272" spans="1:17" x14ac:dyDescent="0.2">
      <c r="A272" s="24" t="s">
        <v>114</v>
      </c>
      <c r="B272" s="25" t="s">
        <v>46</v>
      </c>
      <c r="C272" s="26">
        <v>51679.645199999999</v>
      </c>
      <c r="D272" s="27"/>
      <c r="E272" s="1">
        <f>+(C272-C$7)/C$8</f>
        <v>22029.950886435305</v>
      </c>
      <c r="F272" s="1">
        <f>ROUND(2*E272,0)/2</f>
        <v>22030</v>
      </c>
      <c r="G272" s="1">
        <f>+C272-(C$7+F272*C$8)</f>
        <v>-1.717330000246875E-2</v>
      </c>
      <c r="K272" s="1">
        <f>G272</f>
        <v>-1.717330000246875E-2</v>
      </c>
      <c r="O272" s="1">
        <f ca="1">+C$11+C$12*F272</f>
        <v>-1.2761137021384065E-2</v>
      </c>
      <c r="Q272" s="78">
        <f>+C272-15018.5</f>
        <v>36661.145199999999</v>
      </c>
    </row>
    <row r="273" spans="1:17" x14ac:dyDescent="0.2">
      <c r="A273" s="24" t="s">
        <v>127</v>
      </c>
      <c r="B273" s="25" t="s">
        <v>46</v>
      </c>
      <c r="C273" s="26">
        <v>51693.627999999997</v>
      </c>
      <c r="D273" s="27"/>
      <c r="E273" s="1">
        <f>+(C273-C$7)/C$8</f>
        <v>22069.940006310597</v>
      </c>
      <c r="F273" s="1">
        <f>ROUND(2*E273,0)/2</f>
        <v>22070</v>
      </c>
      <c r="G273" s="1">
        <f>+C273-(C$7+F273*C$8)</f>
        <v>-2.0977700005460065E-2</v>
      </c>
      <c r="I273" s="1">
        <f>G273</f>
        <v>-2.0977700005460065E-2</v>
      </c>
      <c r="O273" s="1">
        <f ca="1">+C$11+C$12*F273</f>
        <v>-1.27896987440642E-2</v>
      </c>
      <c r="Q273" s="78">
        <f>+C273-15018.5</f>
        <v>36675.127999999997</v>
      </c>
    </row>
    <row r="274" spans="1:17" x14ac:dyDescent="0.2">
      <c r="A274" s="24" t="s">
        <v>114</v>
      </c>
      <c r="B274" s="25" t="s">
        <v>46</v>
      </c>
      <c r="C274" s="26">
        <v>51693.63</v>
      </c>
      <c r="D274" s="27"/>
      <c r="E274" s="1">
        <f>+(C274-C$7)/C$8</f>
        <v>22069.945726069142</v>
      </c>
      <c r="F274" s="1">
        <f>ROUND(2*E274,0)/2</f>
        <v>22070</v>
      </c>
      <c r="G274" s="1">
        <f>+C274-(C$7+F274*C$8)</f>
        <v>-1.8977700005052611E-2</v>
      </c>
      <c r="I274" s="1">
        <f>G274</f>
        <v>-1.8977700005052611E-2</v>
      </c>
      <c r="O274" s="1">
        <f ca="1">+C$11+C$12*F274</f>
        <v>-1.27896987440642E-2</v>
      </c>
      <c r="Q274" s="78">
        <f>+C274-15018.5</f>
        <v>36675.129999999997</v>
      </c>
    </row>
    <row r="275" spans="1:17" x14ac:dyDescent="0.2">
      <c r="A275" s="24" t="s">
        <v>127</v>
      </c>
      <c r="B275" s="25" t="s">
        <v>44</v>
      </c>
      <c r="C275" s="26">
        <v>51971.7906</v>
      </c>
      <c r="D275" s="27"/>
      <c r="E275" s="1">
        <f>+(C275-C$7)/C$8</f>
        <v>22865.451460112788</v>
      </c>
      <c r="F275" s="1">
        <f>ROUND(2*E275,0)/2</f>
        <v>22865.5</v>
      </c>
      <c r="G275" s="1">
        <f>+C275-(C$7+F275*C$8)</f>
        <v>-1.697270500153536E-2</v>
      </c>
      <c r="K275" s="1">
        <f>G275</f>
        <v>-1.697270500153536E-2</v>
      </c>
      <c r="O275" s="1">
        <f ca="1">+C$11+C$12*F275</f>
        <v>-1.3357720003865392E-2</v>
      </c>
      <c r="Q275" s="78">
        <f>+C275-15018.5</f>
        <v>36953.2906</v>
      </c>
    </row>
    <row r="276" spans="1:17" x14ac:dyDescent="0.2">
      <c r="A276" s="34" t="s">
        <v>130</v>
      </c>
      <c r="B276" s="35" t="s">
        <v>46</v>
      </c>
      <c r="C276" s="27">
        <v>52002.386200000001</v>
      </c>
      <c r="D276" s="33">
        <v>1.6999999999999999E-3</v>
      </c>
      <c r="E276" s="1">
        <f>+(C276-C$7)/C$8</f>
        <v>22952.951182347017</v>
      </c>
      <c r="F276" s="1">
        <f>ROUND(2*E276,0)/2</f>
        <v>22953</v>
      </c>
      <c r="G276" s="1">
        <f>+C276-(C$7+F276*C$8)</f>
        <v>-1.7069829998945352E-2</v>
      </c>
      <c r="K276" s="1">
        <f>G276</f>
        <v>-1.7069829998945352E-2</v>
      </c>
      <c r="O276" s="1">
        <f ca="1">+C$11+C$12*F276</f>
        <v>-1.3420198772228187E-2</v>
      </c>
      <c r="Q276" s="78">
        <f>+C276-15018.5</f>
        <v>36983.886200000001</v>
      </c>
    </row>
    <row r="277" spans="1:17" x14ac:dyDescent="0.2">
      <c r="A277" s="24" t="s">
        <v>127</v>
      </c>
      <c r="B277" s="25" t="s">
        <v>46</v>
      </c>
      <c r="C277" s="26">
        <v>52015.673000000003</v>
      </c>
      <c r="D277" s="27"/>
      <c r="E277" s="1">
        <f>+(C277-C$7)/C$8</f>
        <v>22990.949826249471</v>
      </c>
      <c r="F277" s="1">
        <f>ROUND(2*E277,0)/2</f>
        <v>22991</v>
      </c>
      <c r="G277" s="1">
        <f>+C277-(C$7+F277*C$8)</f>
        <v>-1.754400999925565E-2</v>
      </c>
      <c r="K277" s="1">
        <f>G277</f>
        <v>-1.754400999925565E-2</v>
      </c>
      <c r="O277" s="1">
        <f ca="1">+C$11+C$12*F277</f>
        <v>-1.3447332408774318E-2</v>
      </c>
      <c r="Q277" s="78">
        <f>+C277-15018.5</f>
        <v>36997.173000000003</v>
      </c>
    </row>
    <row r="278" spans="1:17" x14ac:dyDescent="0.2">
      <c r="A278" s="24" t="s">
        <v>127</v>
      </c>
      <c r="B278" s="25" t="s">
        <v>46</v>
      </c>
      <c r="C278" s="26">
        <v>52021.617599999998</v>
      </c>
      <c r="D278" s="27"/>
      <c r="E278" s="1">
        <f>+(C278-C$7)/C$8</f>
        <v>23007.950664565866</v>
      </c>
      <c r="F278" s="1">
        <f>ROUND(2*E278,0)/2</f>
        <v>23008</v>
      </c>
      <c r="G278" s="1">
        <f>+C278-(C$7+F278*C$8)</f>
        <v>-1.7250880002393387E-2</v>
      </c>
      <c r="K278" s="1">
        <f>G278</f>
        <v>-1.7250880002393387E-2</v>
      </c>
      <c r="O278" s="1">
        <f ca="1">+C$11+C$12*F278</f>
        <v>-1.3459471140913374E-2</v>
      </c>
      <c r="Q278" s="78">
        <f>+C278-15018.5</f>
        <v>37003.117599999998</v>
      </c>
    </row>
    <row r="279" spans="1:17" x14ac:dyDescent="0.2">
      <c r="A279" s="24" t="s">
        <v>127</v>
      </c>
      <c r="B279" s="25" t="s">
        <v>46</v>
      </c>
      <c r="C279" s="26">
        <v>52027.572</v>
      </c>
      <c r="D279" s="27"/>
      <c r="E279" s="1">
        <f>+(C279-C$7)/C$8</f>
        <v>23024.979529699143</v>
      </c>
      <c r="F279" s="1">
        <f>ROUND(2*E279,0)/2</f>
        <v>23025</v>
      </c>
      <c r="G279" s="1">
        <f>+C279-(C$7+F279*C$8)</f>
        <v>-7.1577499984414317E-3</v>
      </c>
      <c r="K279" s="1">
        <f>G279</f>
        <v>-7.1577499984414317E-3</v>
      </c>
      <c r="O279" s="1">
        <f ca="1">+C$11+C$12*F279</f>
        <v>-1.3471609873052433E-2</v>
      </c>
      <c r="Q279" s="78">
        <f>+C279-15018.5</f>
        <v>37009.072</v>
      </c>
    </row>
    <row r="280" spans="1:17" x14ac:dyDescent="0.2">
      <c r="A280" s="29" t="s">
        <v>129</v>
      </c>
      <c r="B280" s="35"/>
      <c r="C280" s="33">
        <v>52038.396399999998</v>
      </c>
      <c r="D280" s="33">
        <v>2.9999999999999997E-4</v>
      </c>
      <c r="E280" s="1">
        <f>+(C280-C$7)/C$8</f>
        <v>23055.936006883836</v>
      </c>
      <c r="F280" s="1">
        <f>ROUND(2*E280,0)/2</f>
        <v>23056</v>
      </c>
      <c r="G280" s="1">
        <f>+C280-(C$7+F280*C$8)</f>
        <v>-2.2376160006388091E-2</v>
      </c>
      <c r="J280" s="1">
        <f>G280</f>
        <v>-2.2376160006388091E-2</v>
      </c>
      <c r="O280" s="1">
        <f ca="1">+C$11+C$12*F280</f>
        <v>-1.3493745208129538E-2</v>
      </c>
      <c r="Q280" s="78">
        <f>+C280-15018.5</f>
        <v>37019.896399999998</v>
      </c>
    </row>
    <row r="281" spans="1:17" x14ac:dyDescent="0.2">
      <c r="A281" s="24" t="s">
        <v>127</v>
      </c>
      <c r="B281" s="25" t="s">
        <v>46</v>
      </c>
      <c r="C281" s="26">
        <v>52041.565000000002</v>
      </c>
      <c r="D281" s="27"/>
      <c r="E281" s="1">
        <f>+(C281-C$7)/C$8</f>
        <v>23064.997820343018</v>
      </c>
      <c r="F281" s="1">
        <f>ROUND(2*E281,0)/2</f>
        <v>23065</v>
      </c>
      <c r="G281" s="1">
        <f>+C281-(C$7+F281*C$8)</f>
        <v>-7.6214999717194587E-4</v>
      </c>
      <c r="K281" s="1">
        <f>G281</f>
        <v>-7.6214999717194587E-4</v>
      </c>
      <c r="O281" s="1">
        <f ca="1">+C$11+C$12*F281</f>
        <v>-1.3500171595732567E-2</v>
      </c>
      <c r="Q281" s="78">
        <f>+C281-15018.5</f>
        <v>37023.065000000002</v>
      </c>
    </row>
    <row r="282" spans="1:17" x14ac:dyDescent="0.2">
      <c r="A282" s="24" t="s">
        <v>127</v>
      </c>
      <c r="B282" s="25" t="s">
        <v>44</v>
      </c>
      <c r="C282" s="26">
        <v>52046.617100000003</v>
      </c>
      <c r="D282" s="27"/>
      <c r="E282" s="1">
        <f>+(C282-C$7)/C$8</f>
        <v>23079.44621640976</v>
      </c>
      <c r="F282" s="1">
        <f>ROUND(2*E282,0)/2</f>
        <v>23079.5</v>
      </c>
      <c r="G282" s="1">
        <f>+C282-(C$7+F282*C$8)</f>
        <v>-1.8806244996085297E-2</v>
      </c>
      <c r="K282" s="1">
        <f>G282</f>
        <v>-1.8806244996085297E-2</v>
      </c>
      <c r="O282" s="1">
        <f ca="1">+C$11+C$12*F282</f>
        <v>-1.3510525220204116E-2</v>
      </c>
      <c r="Q282" s="78">
        <f>+C282-15018.5</f>
        <v>37028.117100000003</v>
      </c>
    </row>
    <row r="283" spans="1:17" x14ac:dyDescent="0.2">
      <c r="A283" s="24" t="s">
        <v>127</v>
      </c>
      <c r="B283" s="25" t="s">
        <v>46</v>
      </c>
      <c r="C283" s="26">
        <v>52048.559000000001</v>
      </c>
      <c r="D283" s="27"/>
      <c r="E283" s="1">
        <f>+(C283-C$7)/C$8</f>
        <v>23084.99981596677</v>
      </c>
      <c r="F283" s="1">
        <f>ROUND(2*E283,0)/2</f>
        <v>23085</v>
      </c>
      <c r="G283" s="1">
        <f>+C283-(C$7+F283*C$8)</f>
        <v>-6.4350002503488213E-5</v>
      </c>
      <c r="K283" s="1">
        <f>G283</f>
        <v>-6.4350002503488213E-5</v>
      </c>
      <c r="O283" s="1">
        <f ca="1">+C$11+C$12*F283</f>
        <v>-1.3514452457072635E-2</v>
      </c>
      <c r="Q283" s="78">
        <f>+C283-15018.5</f>
        <v>37030.059000000001</v>
      </c>
    </row>
    <row r="284" spans="1:17" x14ac:dyDescent="0.2">
      <c r="A284" s="24" t="s">
        <v>131</v>
      </c>
      <c r="B284" s="25" t="s">
        <v>44</v>
      </c>
      <c r="C284" s="26">
        <v>52308.517599999999</v>
      </c>
      <c r="D284" s="27"/>
      <c r="E284" s="1">
        <f>+(C284-C$7)/C$8</f>
        <v>23828.450027513463</v>
      </c>
      <c r="F284" s="1">
        <f>ROUND(2*E284,0)/2</f>
        <v>23828.5</v>
      </c>
      <c r="G284" s="1">
        <f>+C284-(C$7+F284*C$8)</f>
        <v>-1.7473635001806542E-2</v>
      </c>
      <c r="K284" s="1">
        <f>G284</f>
        <v>-1.7473635001806542E-2</v>
      </c>
      <c r="O284" s="1">
        <f ca="1">+C$11+C$12*F284</f>
        <v>-1.4045343477389649E-2</v>
      </c>
      <c r="Q284" s="78">
        <f>+C284-15018.5</f>
        <v>37290.017599999999</v>
      </c>
    </row>
    <row r="285" spans="1:17" x14ac:dyDescent="0.2">
      <c r="A285" s="24" t="s">
        <v>132</v>
      </c>
      <c r="B285" s="25" t="s">
        <v>44</v>
      </c>
      <c r="C285" s="26">
        <v>52370.058100000002</v>
      </c>
      <c r="D285" s="27"/>
      <c r="E285" s="1">
        <f>+(C285-C$7)/C$8</f>
        <v>24004.448427811403</v>
      </c>
      <c r="F285" s="1">
        <f>ROUND(2*E285,0)/2</f>
        <v>24004.5</v>
      </c>
      <c r="G285" s="1">
        <f>+C285-(C$7+F285*C$8)</f>
        <v>-1.8032995001703966E-2</v>
      </c>
      <c r="K285" s="1">
        <f>G285</f>
        <v>-1.8032995001703966E-2</v>
      </c>
      <c r="O285" s="1">
        <f ca="1">+C$11+C$12*F285</f>
        <v>-1.4171015057182245E-2</v>
      </c>
      <c r="Q285" s="78">
        <f>+C285-15018.5</f>
        <v>37351.558100000002</v>
      </c>
    </row>
    <row r="286" spans="1:17" x14ac:dyDescent="0.2">
      <c r="A286" s="24" t="s">
        <v>127</v>
      </c>
      <c r="B286" s="25" t="s">
        <v>44</v>
      </c>
      <c r="C286" s="26">
        <v>52398.730900000002</v>
      </c>
      <c r="D286" s="27"/>
      <c r="E286" s="1">
        <f>+(C286-C$7)/C$8</f>
        <v>24086.449174182697</v>
      </c>
      <c r="F286" s="1">
        <f>ROUND(2*E286,0)/2</f>
        <v>24086.5</v>
      </c>
      <c r="G286" s="1">
        <f>+C286-(C$7+F286*C$8)</f>
        <v>-1.7772015002265107E-2</v>
      </c>
      <c r="K286" s="1">
        <f>G286</f>
        <v>-1.7772015002265107E-2</v>
      </c>
      <c r="O286" s="1">
        <f ca="1">+C$11+C$12*F286</f>
        <v>-1.4229566588676525E-2</v>
      </c>
      <c r="Q286" s="78">
        <f>+C286-15018.5</f>
        <v>37380.230900000002</v>
      </c>
    </row>
    <row r="287" spans="1:17" x14ac:dyDescent="0.2">
      <c r="A287" s="24" t="s">
        <v>127</v>
      </c>
      <c r="B287" s="25" t="s">
        <v>44</v>
      </c>
      <c r="C287" s="26">
        <v>52402.5766</v>
      </c>
      <c r="D287" s="27"/>
      <c r="E287" s="1">
        <f>+(C287-C$7)/C$8</f>
        <v>24097.447411896483</v>
      </c>
      <c r="F287" s="1">
        <f>ROUND(2*E287,0)/2</f>
        <v>24097.5</v>
      </c>
      <c r="G287" s="1">
        <f>+C287-(C$7+F287*C$8)</f>
        <v>-1.8388224998489022E-2</v>
      </c>
      <c r="K287" s="1">
        <f>G287</f>
        <v>-1.8388224998489022E-2</v>
      </c>
      <c r="O287" s="1">
        <f ca="1">+C$11+C$12*F287</f>
        <v>-1.4237421062413559E-2</v>
      </c>
      <c r="Q287" s="78">
        <f>+C287-15018.5</f>
        <v>37384.0766</v>
      </c>
    </row>
    <row r="288" spans="1:17" x14ac:dyDescent="0.2">
      <c r="A288" s="24" t="s">
        <v>127</v>
      </c>
      <c r="B288" s="25" t="s">
        <v>44</v>
      </c>
      <c r="C288" s="26">
        <v>52405.712</v>
      </c>
      <c r="D288" s="27"/>
      <c r="E288" s="1">
        <f>+(C288-C$7)/C$8</f>
        <v>24106.414277363841</v>
      </c>
      <c r="F288" s="1">
        <f>ROUND(2*E288,0)/2</f>
        <v>24106.5</v>
      </c>
      <c r="G288" s="1">
        <f>+C288-(C$7+F288*C$8)</f>
        <v>-2.9974215001857374E-2</v>
      </c>
      <c r="K288" s="1">
        <f>G288</f>
        <v>-2.9974215001857374E-2</v>
      </c>
      <c r="O288" s="1">
        <f ca="1">+C$11+C$12*F288</f>
        <v>-1.4243847450016592E-2</v>
      </c>
      <c r="Q288" s="78">
        <f>+C288-15018.5</f>
        <v>37387.212</v>
      </c>
    </row>
    <row r="289" spans="1:17" x14ac:dyDescent="0.2">
      <c r="A289" s="24" t="s">
        <v>133</v>
      </c>
      <c r="B289" s="25" t="s">
        <v>46</v>
      </c>
      <c r="C289" s="26">
        <v>52671.295400000003</v>
      </c>
      <c r="D289" s="27"/>
      <c r="E289" s="1">
        <f>+(C289-C$7)/C$8</f>
        <v>24865.950737835989</v>
      </c>
      <c r="F289" s="1">
        <f>ROUND(2*E289,0)/2</f>
        <v>24866</v>
      </c>
      <c r="G289" s="1">
        <f>+C289-(C$7+F289*C$8)</f>
        <v>-1.7225260002305731E-2</v>
      </c>
      <c r="K289" s="1">
        <f>G289</f>
        <v>-1.7225260002305731E-2</v>
      </c>
      <c r="O289" s="1">
        <f ca="1">+C$11+C$12*F289</f>
        <v>-1.4786163159405662E-2</v>
      </c>
      <c r="Q289" s="78">
        <f>+C289-15018.5</f>
        <v>37652.795400000003</v>
      </c>
    </row>
    <row r="290" spans="1:17" x14ac:dyDescent="0.2">
      <c r="A290" s="24" t="s">
        <v>127</v>
      </c>
      <c r="B290" s="25" t="s">
        <v>44</v>
      </c>
      <c r="C290" s="26">
        <v>52678.812899999997</v>
      </c>
      <c r="D290" s="27"/>
      <c r="E290" s="1">
        <f>+(C290-C$7)/C$8</f>
        <v>24887.449880258275</v>
      </c>
      <c r="F290" s="1">
        <f>ROUND(2*E290,0)/2</f>
        <v>24887.5</v>
      </c>
      <c r="G290" s="1">
        <f>+C290-(C$7+F290*C$8)</f>
        <v>-1.7525125003885478E-2</v>
      </c>
      <c r="K290" s="1">
        <f>G290</f>
        <v>-1.7525125003885478E-2</v>
      </c>
      <c r="O290" s="1">
        <f ca="1">+C$11+C$12*F290</f>
        <v>-1.4801515085346233E-2</v>
      </c>
      <c r="Q290" s="78">
        <f>+C290-15018.5</f>
        <v>37660.312899999997</v>
      </c>
    </row>
    <row r="291" spans="1:17" x14ac:dyDescent="0.2">
      <c r="A291" s="36" t="s">
        <v>134</v>
      </c>
      <c r="B291" s="15"/>
      <c r="C291" s="27">
        <v>52715.877399999998</v>
      </c>
      <c r="D291" s="27">
        <v>2.9999999999999997E-4</v>
      </c>
      <c r="E291" s="1">
        <f>+(C291-C$7)/C$8</f>
        <v>24993.449875510876</v>
      </c>
      <c r="F291" s="1">
        <f>ROUND(2*E291,0)/2</f>
        <v>24993.5</v>
      </c>
      <c r="G291" s="1">
        <f>+C291-(C$7+F291*C$8)</f>
        <v>-1.7526784999063239E-2</v>
      </c>
      <c r="K291" s="1">
        <f>G291</f>
        <v>-1.7526784999063239E-2</v>
      </c>
      <c r="O291" s="1">
        <f ca="1">+C$11+C$12*F291</f>
        <v>-1.4877203650448591E-2</v>
      </c>
      <c r="Q291" s="78">
        <f>+C291-15018.5</f>
        <v>37697.377399999998</v>
      </c>
    </row>
    <row r="292" spans="1:17" x14ac:dyDescent="0.2">
      <c r="A292" s="24" t="s">
        <v>135</v>
      </c>
      <c r="B292" s="25" t="s">
        <v>44</v>
      </c>
      <c r="C292" s="26">
        <v>52731.263599999998</v>
      </c>
      <c r="D292" s="27"/>
      <c r="E292" s="1">
        <f>+(C292-C$7)/C$8</f>
        <v>25037.452549955578</v>
      </c>
      <c r="F292" s="1">
        <f>ROUND(2*E292,0)/2</f>
        <v>25037.5</v>
      </c>
      <c r="G292" s="1">
        <f>+C292-(C$7+F292*C$8)</f>
        <v>-1.6591625004366506E-2</v>
      </c>
      <c r="H292" s="1">
        <f>G292</f>
        <v>-1.6591625004366506E-2</v>
      </c>
      <c r="O292" s="1">
        <f ca="1">+C$11+C$12*F292</f>
        <v>-1.490862154539674E-2</v>
      </c>
      <c r="Q292" s="78">
        <f>+C292-15018.5</f>
        <v>37712.763599999998</v>
      </c>
    </row>
    <row r="293" spans="1:17" x14ac:dyDescent="0.2">
      <c r="A293" s="24" t="s">
        <v>127</v>
      </c>
      <c r="B293" s="25" t="s">
        <v>46</v>
      </c>
      <c r="C293" s="26">
        <v>52731.786200000002</v>
      </c>
      <c r="D293" s="27"/>
      <c r="E293" s="1">
        <f>+(C293-C$7)/C$8</f>
        <v>25038.947122862792</v>
      </c>
      <c r="F293" s="1">
        <f>ROUND(2*E293,0)/2</f>
        <v>25039</v>
      </c>
      <c r="G293" s="1">
        <f>+C293-(C$7+F293*C$8)</f>
        <v>-1.8489289999706671E-2</v>
      </c>
      <c r="K293" s="1">
        <f>G293</f>
        <v>-1.8489289999706671E-2</v>
      </c>
      <c r="O293" s="1">
        <f ca="1">+C$11+C$12*F293</f>
        <v>-1.4909692609997244E-2</v>
      </c>
      <c r="Q293" s="78">
        <f>+C293-15018.5</f>
        <v>37713.286200000002</v>
      </c>
    </row>
    <row r="294" spans="1:17" x14ac:dyDescent="0.2">
      <c r="A294" s="24" t="s">
        <v>135</v>
      </c>
      <c r="B294" s="25" t="s">
        <v>46</v>
      </c>
      <c r="C294" s="26">
        <v>52732.137199999997</v>
      </c>
      <c r="D294" s="27"/>
      <c r="E294" s="1">
        <f>+(C294-C$7)/C$8</f>
        <v>25039.950940487019</v>
      </c>
      <c r="F294" s="1">
        <f>ROUND(2*E294,0)/2</f>
        <v>25040</v>
      </c>
      <c r="G294" s="1">
        <f>+C294-(C$7+F294*C$8)</f>
        <v>-1.7154400004073977E-2</v>
      </c>
      <c r="H294" s="1">
        <f>G294</f>
        <v>-1.7154400004073977E-2</v>
      </c>
      <c r="O294" s="1">
        <f ca="1">+C$11+C$12*F294</f>
        <v>-1.4910406653064248E-2</v>
      </c>
      <c r="Q294" s="78">
        <f>+C294-15018.5</f>
        <v>37713.637199999997</v>
      </c>
    </row>
    <row r="295" spans="1:17" x14ac:dyDescent="0.2">
      <c r="A295" s="24" t="s">
        <v>135</v>
      </c>
      <c r="B295" s="25" t="s">
        <v>44</v>
      </c>
      <c r="C295" s="26">
        <v>52732.311699999998</v>
      </c>
      <c r="D295" s="27"/>
      <c r="E295" s="1">
        <f>+(C295-C$7)/C$8</f>
        <v>25040.449989419871</v>
      </c>
      <c r="F295" s="1">
        <f>ROUND(2*E295,0)/2</f>
        <v>25040.5</v>
      </c>
      <c r="G295" s="1">
        <f>+C295-(C$7+F295*C$8)</f>
        <v>-1.7486955002823379E-2</v>
      </c>
      <c r="H295" s="1">
        <f>G295</f>
        <v>-1.7486955002823379E-2</v>
      </c>
      <c r="O295" s="1">
        <f ca="1">+C$11+C$12*F295</f>
        <v>-1.4910763674597751E-2</v>
      </c>
      <c r="Q295" s="78">
        <f>+C295-15018.5</f>
        <v>37713.811699999998</v>
      </c>
    </row>
    <row r="296" spans="1:17" x14ac:dyDescent="0.2">
      <c r="A296" s="24" t="s">
        <v>135</v>
      </c>
      <c r="B296" s="25" t="s">
        <v>46</v>
      </c>
      <c r="C296" s="26">
        <v>52733.185599999997</v>
      </c>
      <c r="D296" s="27"/>
      <c r="E296" s="1">
        <f>+(C296-C$7)/C$8</f>
        <v>25042.949237915091</v>
      </c>
      <c r="F296" s="1">
        <f>ROUND(2*E296,0)/2</f>
        <v>25043</v>
      </c>
      <c r="G296" s="1">
        <f>+C296-(C$7+F296*C$8)</f>
        <v>-1.774973000283353E-2</v>
      </c>
      <c r="H296" s="1">
        <f>G296</f>
        <v>-1.774973000283353E-2</v>
      </c>
      <c r="O296" s="1">
        <f ca="1">+C$11+C$12*F296</f>
        <v>-1.4912548782265259E-2</v>
      </c>
      <c r="Q296" s="78">
        <f>+C296-15018.5</f>
        <v>37714.685599999997</v>
      </c>
    </row>
    <row r="297" spans="1:17" x14ac:dyDescent="0.2">
      <c r="A297" s="24" t="s">
        <v>135</v>
      </c>
      <c r="B297" s="25" t="s">
        <v>44</v>
      </c>
      <c r="C297" s="26">
        <v>52733.362000000001</v>
      </c>
      <c r="D297" s="27"/>
      <c r="E297" s="1">
        <f>+(C297-C$7)/C$8</f>
        <v>25043.453720618567</v>
      </c>
      <c r="F297" s="1">
        <f>ROUND(2*E297,0)/2</f>
        <v>25043.5</v>
      </c>
      <c r="G297" s="1">
        <f>+C297-(C$7+F297*C$8)</f>
        <v>-1.6182284998649266E-2</v>
      </c>
      <c r="H297" s="1">
        <f>G297</f>
        <v>-1.6182284998649266E-2</v>
      </c>
      <c r="O297" s="1">
        <f ca="1">+C$11+C$12*F297</f>
        <v>-1.4912905803798763E-2</v>
      </c>
      <c r="Q297" s="78">
        <f>+C297-15018.5</f>
        <v>37714.862000000001</v>
      </c>
    </row>
    <row r="298" spans="1:17" x14ac:dyDescent="0.2">
      <c r="A298" s="24" t="s">
        <v>135</v>
      </c>
      <c r="B298" s="25" t="s">
        <v>46</v>
      </c>
      <c r="C298" s="26">
        <v>52734.234400000001</v>
      </c>
      <c r="D298" s="27"/>
      <c r="E298" s="1">
        <f>+(C298-C$7)/C$8</f>
        <v>25045.948679294885</v>
      </c>
      <c r="F298" s="1">
        <f>ROUND(2*E298,0)/2</f>
        <v>25046</v>
      </c>
      <c r="G298" s="1">
        <f>+C298-(C$7+F298*C$8)</f>
        <v>-1.7945059997146018E-2</v>
      </c>
      <c r="H298" s="1">
        <f>G298</f>
        <v>-1.7945059997146018E-2</v>
      </c>
      <c r="O298" s="1">
        <f ca="1">+C$11+C$12*F298</f>
        <v>-1.491469091146627E-2</v>
      </c>
      <c r="Q298" s="78">
        <f>+C298-15018.5</f>
        <v>37715.734400000001</v>
      </c>
    </row>
    <row r="299" spans="1:17" x14ac:dyDescent="0.2">
      <c r="A299" s="24" t="s">
        <v>136</v>
      </c>
      <c r="B299" s="25" t="s">
        <v>44</v>
      </c>
      <c r="C299" s="26">
        <v>52734.75</v>
      </c>
      <c r="D299" s="27"/>
      <c r="E299" s="1">
        <f>+(C299-C$7)/C$8</f>
        <v>25047.423233047182</v>
      </c>
      <c r="F299" s="1">
        <f>ROUND(2*E299,0)/2</f>
        <v>25047.5</v>
      </c>
      <c r="G299" s="1">
        <f>+C299-(C$7+F299*C$8)</f>
        <v>-2.6842724997550249E-2</v>
      </c>
      <c r="K299" s="1">
        <f>G299</f>
        <v>-2.6842724997550249E-2</v>
      </c>
      <c r="O299" s="1">
        <f ca="1">+C$11+C$12*F299</f>
        <v>-1.4915761976066774E-2</v>
      </c>
      <c r="Q299" s="78">
        <f>+C299-15018.5</f>
        <v>37716.25</v>
      </c>
    </row>
    <row r="300" spans="1:17" x14ac:dyDescent="0.2">
      <c r="A300" s="24" t="s">
        <v>136</v>
      </c>
      <c r="B300" s="25" t="s">
        <v>46</v>
      </c>
      <c r="C300" s="26">
        <v>52735.631999999998</v>
      </c>
      <c r="D300" s="27"/>
      <c r="E300" s="1">
        <f>+(C300-C$7)/C$8</f>
        <v>25049.945646564498</v>
      </c>
      <c r="F300" s="1">
        <f>ROUND(2*E300,0)/2</f>
        <v>25050</v>
      </c>
      <c r="G300" s="1">
        <f>+C300-(C$7+F300*C$8)</f>
        <v>-1.9005500005732756E-2</v>
      </c>
      <c r="K300" s="1">
        <f>G300</f>
        <v>-1.9005500005732756E-2</v>
      </c>
      <c r="O300" s="1">
        <f ca="1">+C$11+C$12*F300</f>
        <v>-1.4917547083734281E-2</v>
      </c>
      <c r="Q300" s="78">
        <f>+C300-15018.5</f>
        <v>37717.131999999998</v>
      </c>
    </row>
    <row r="301" spans="1:17" x14ac:dyDescent="0.2">
      <c r="A301" s="24" t="s">
        <v>127</v>
      </c>
      <c r="B301" s="25" t="s">
        <v>44</v>
      </c>
      <c r="C301" s="26">
        <v>52739.655899999998</v>
      </c>
      <c r="D301" s="27"/>
      <c r="E301" s="1">
        <f>+(C301-C$7)/C$8</f>
        <v>25061.453514764446</v>
      </c>
      <c r="F301" s="1">
        <f>ROUND(2*E301,0)/2</f>
        <v>25061.5</v>
      </c>
      <c r="G301" s="1">
        <f>+C301-(C$7+F301*C$8)</f>
        <v>-1.6254265006864443E-2</v>
      </c>
      <c r="K301" s="1">
        <f>G301</f>
        <v>-1.6254265006864443E-2</v>
      </c>
      <c r="O301" s="1">
        <f ca="1">+C$11+C$12*F301</f>
        <v>-1.4925758579004822E-2</v>
      </c>
      <c r="Q301" s="78">
        <f>+C301-15018.5</f>
        <v>37721.155899999998</v>
      </c>
    </row>
    <row r="302" spans="1:17" x14ac:dyDescent="0.2">
      <c r="A302" s="34" t="s">
        <v>130</v>
      </c>
      <c r="B302" s="35" t="s">
        <v>46</v>
      </c>
      <c r="C302" s="27">
        <v>52751.3675</v>
      </c>
      <c r="D302" s="33">
        <v>1.1000000000000001E-3</v>
      </c>
      <c r="E302" s="1">
        <f>+(C302-C$7)/C$8</f>
        <v>25094.947276838684</v>
      </c>
      <c r="F302" s="1">
        <f>ROUND(2*E302,0)/2</f>
        <v>25095</v>
      </c>
      <c r="G302" s="1">
        <f>+C302-(C$7+F302*C$8)</f>
        <v>-1.8435450001561549E-2</v>
      </c>
      <c r="K302" s="1">
        <f>G302</f>
        <v>-1.8435450001561549E-2</v>
      </c>
      <c r="O302" s="1">
        <f ca="1">+C$11+C$12*F302</f>
        <v>-1.4949679021749434E-2</v>
      </c>
      <c r="Q302" s="78">
        <f>+C302-15018.5</f>
        <v>37732.8675</v>
      </c>
    </row>
    <row r="303" spans="1:17" x14ac:dyDescent="0.2">
      <c r="A303" s="34" t="s">
        <v>130</v>
      </c>
      <c r="B303" s="35" t="s">
        <v>44</v>
      </c>
      <c r="C303" s="27">
        <v>52751.542200000004</v>
      </c>
      <c r="D303" s="33">
        <v>1.6000000000000001E-3</v>
      </c>
      <c r="E303" s="1">
        <f>+(C303-C$7)/C$8</f>
        <v>25095.446897747399</v>
      </c>
      <c r="F303" s="1">
        <f>ROUND(2*E303,0)/2</f>
        <v>25095.5</v>
      </c>
      <c r="G303" s="1">
        <f>+C303-(C$7+F303*C$8)</f>
        <v>-1.8568004998087417E-2</v>
      </c>
      <c r="K303" s="1">
        <f>G303</f>
        <v>-1.8568004998087417E-2</v>
      </c>
      <c r="O303" s="1">
        <f ca="1">+C$11+C$12*F303</f>
        <v>-1.4950036043282938E-2</v>
      </c>
      <c r="Q303" s="78">
        <f>+C303-15018.5</f>
        <v>37733.042200000004</v>
      </c>
    </row>
    <row r="304" spans="1:17" x14ac:dyDescent="0.2">
      <c r="A304" s="34" t="s">
        <v>130</v>
      </c>
      <c r="B304" s="35" t="s">
        <v>44</v>
      </c>
      <c r="C304" s="27">
        <v>52765.531000000003</v>
      </c>
      <c r="D304" s="33">
        <v>1.5E-3</v>
      </c>
      <c r="E304" s="1">
        <f>+(C304-C$7)/C$8</f>
        <v>25135.453176898325</v>
      </c>
      <c r="F304" s="1">
        <f>ROUND(2*E304,0)/2</f>
        <v>25135.5</v>
      </c>
      <c r="G304" s="1">
        <f>+C304-(C$7+F304*C$8)</f>
        <v>-1.6372404999856371E-2</v>
      </c>
      <c r="K304" s="1">
        <f>G304</f>
        <v>-1.6372404999856371E-2</v>
      </c>
      <c r="O304" s="1">
        <f ca="1">+C$11+C$12*F304</f>
        <v>-1.4978597765963072E-2</v>
      </c>
      <c r="Q304" s="78">
        <f>+C304-15018.5</f>
        <v>37747.031000000003</v>
      </c>
    </row>
    <row r="305" spans="1:17" x14ac:dyDescent="0.2">
      <c r="A305" s="34" t="s">
        <v>130</v>
      </c>
      <c r="B305" s="35" t="s">
        <v>46</v>
      </c>
      <c r="C305" s="27">
        <v>53068.5141</v>
      </c>
      <c r="D305" s="33">
        <v>2.2000000000000001E-3</v>
      </c>
      <c r="E305" s="1">
        <f>+(C305-C$7)/C$8</f>
        <v>26001.948264154806</v>
      </c>
      <c r="F305" s="1">
        <f>ROUND(2*E305,0)/2</f>
        <v>26002</v>
      </c>
      <c r="G305" s="1">
        <f>+C305-(C$7+F305*C$8)</f>
        <v>-1.8090220000885893E-2</v>
      </c>
      <c r="K305" s="1">
        <f>G305</f>
        <v>-1.8090220000885893E-2</v>
      </c>
      <c r="O305" s="1">
        <f ca="1">+C$11+C$12*F305</f>
        <v>-1.5597316083521504E-2</v>
      </c>
      <c r="Q305" s="78">
        <f>+C305-15018.5</f>
        <v>38050.0141</v>
      </c>
    </row>
    <row r="306" spans="1:17" x14ac:dyDescent="0.2">
      <c r="A306" s="24" t="s">
        <v>137</v>
      </c>
      <c r="B306" s="25" t="s">
        <v>46</v>
      </c>
      <c r="C306" s="26">
        <v>53083.1976</v>
      </c>
      <c r="D306" s="27"/>
      <c r="E306" s="1">
        <f>+(C306-C$7)/C$8</f>
        <v>26043.941301435534</v>
      </c>
      <c r="F306" s="1">
        <f>ROUND(2*E306,0)/2</f>
        <v>26044</v>
      </c>
      <c r="G306" s="1">
        <f>+C306-(C$7+F306*C$8)</f>
        <v>-2.0524840001598932E-2</v>
      </c>
      <c r="K306" s="1">
        <f>G306</f>
        <v>-2.0524840001598932E-2</v>
      </c>
      <c r="O306" s="1">
        <f ca="1">+C$11+C$12*F306</f>
        <v>-1.5627305892335644E-2</v>
      </c>
      <c r="Q306" s="78">
        <f>+C306-15018.5</f>
        <v>38064.6976</v>
      </c>
    </row>
    <row r="307" spans="1:17" x14ac:dyDescent="0.2">
      <c r="A307" s="24" t="s">
        <v>136</v>
      </c>
      <c r="B307" s="25" t="s">
        <v>44</v>
      </c>
      <c r="C307" s="26">
        <v>53097.711000000003</v>
      </c>
      <c r="D307" s="27"/>
      <c r="E307" s="1">
        <f>+(C307-C$7)/C$8</f>
        <v>26085.447873252215</v>
      </c>
      <c r="F307" s="1">
        <f>ROUND(2*E307,0)/2</f>
        <v>26085.5</v>
      </c>
      <c r="G307" s="1">
        <f>+C307-(C$7+F307*C$8)</f>
        <v>-1.8226904998300597E-2</v>
      </c>
      <c r="K307" s="1">
        <f>G307</f>
        <v>-1.8226904998300597E-2</v>
      </c>
      <c r="O307" s="1">
        <f ca="1">+C$11+C$12*F307</f>
        <v>-1.5656938679616289E-2</v>
      </c>
      <c r="Q307" s="78">
        <f>+C307-15018.5</f>
        <v>38079.211000000003</v>
      </c>
    </row>
    <row r="308" spans="1:17" x14ac:dyDescent="0.2">
      <c r="A308" s="24" t="s">
        <v>136</v>
      </c>
      <c r="B308" s="25" t="s">
        <v>44</v>
      </c>
      <c r="C308" s="26">
        <v>53098.7598</v>
      </c>
      <c r="D308" s="27"/>
      <c r="E308" s="1">
        <f>+(C308-C$7)/C$8</f>
        <v>26088.447314631987</v>
      </c>
      <c r="F308" s="1">
        <f>ROUND(2*E308,0)/2</f>
        <v>26088.5</v>
      </c>
      <c r="G308" s="1">
        <f>+C308-(C$7+F308*C$8)</f>
        <v>-1.8422234999889042E-2</v>
      </c>
      <c r="K308" s="1">
        <f>G308</f>
        <v>-1.8422234999889042E-2</v>
      </c>
      <c r="O308" s="1">
        <f ca="1">+C$11+C$12*F308</f>
        <v>-1.5659080808817297E-2</v>
      </c>
      <c r="Q308" s="78">
        <f>+C308-15018.5</f>
        <v>38080.2598</v>
      </c>
    </row>
    <row r="309" spans="1:17" x14ac:dyDescent="0.2">
      <c r="A309" s="37" t="s">
        <v>138</v>
      </c>
      <c r="B309" s="31" t="s">
        <v>44</v>
      </c>
      <c r="C309" s="3">
        <v>53410.659800000001</v>
      </c>
      <c r="D309" s="3">
        <v>3.3999999999999998E-3</v>
      </c>
      <c r="E309" s="1">
        <f>+(C309-C$7)/C$8</f>
        <v>26980.4436593631</v>
      </c>
      <c r="F309" s="1">
        <f>ROUND(2*E309,0)/2</f>
        <v>26980.5</v>
      </c>
      <c r="G309" s="1">
        <f>+C309-(C$7+F309*C$8)</f>
        <v>-1.9700354998349212E-2</v>
      </c>
      <c r="J309" s="1">
        <f>G309</f>
        <v>-1.9700354998349212E-2</v>
      </c>
      <c r="O309" s="1">
        <f ca="1">+C$11+C$12*F309</f>
        <v>-1.6296007224584311E-2</v>
      </c>
      <c r="Q309" s="78">
        <f>+C309-15018.5</f>
        <v>38392.159800000001</v>
      </c>
    </row>
    <row r="310" spans="1:17" x14ac:dyDescent="0.2">
      <c r="A310" s="24" t="s">
        <v>136</v>
      </c>
      <c r="B310" s="25" t="s">
        <v>46</v>
      </c>
      <c r="C310" s="26">
        <v>53431.814400000003</v>
      </c>
      <c r="D310" s="27"/>
      <c r="E310" s="1">
        <f>+(C310-C$7)/C$8</f>
        <v>27040.943261396602</v>
      </c>
      <c r="F310" s="1">
        <f>ROUND(2*E310,0)/2</f>
        <v>27041</v>
      </c>
      <c r="G310" s="1">
        <f>+C310-(C$7+F310*C$8)</f>
        <v>-1.9839510001474991E-2</v>
      </c>
      <c r="K310" s="1">
        <f>G310</f>
        <v>-1.9839510001474991E-2</v>
      </c>
      <c r="O310" s="1">
        <f ca="1">+C$11+C$12*F310</f>
        <v>-1.6339206830138016E-2</v>
      </c>
      <c r="Q310" s="78">
        <f>+C310-15018.5</f>
        <v>38413.314400000003</v>
      </c>
    </row>
    <row r="311" spans="1:17" x14ac:dyDescent="0.2">
      <c r="A311" s="24" t="s">
        <v>136</v>
      </c>
      <c r="B311" s="25" t="s">
        <v>44</v>
      </c>
      <c r="C311" s="26">
        <v>53435.835899999998</v>
      </c>
      <c r="D311" s="27"/>
      <c r="E311" s="1">
        <f>+(C311-C$7)/C$8</f>
        <v>27052.444265886286</v>
      </c>
      <c r="F311" s="1">
        <f>ROUND(2*E311,0)/2</f>
        <v>27052.5</v>
      </c>
      <c r="G311" s="1">
        <f>+C311-(C$7+F311*C$8)</f>
        <v>-1.948827500018524E-2</v>
      </c>
      <c r="K311" s="1">
        <f>G311</f>
        <v>-1.948827500018524E-2</v>
      </c>
      <c r="O311" s="1">
        <f ca="1">+C$11+C$12*F311</f>
        <v>-1.6347418325408557E-2</v>
      </c>
      <c r="Q311" s="78">
        <f>+C311-15018.5</f>
        <v>38417.335899999998</v>
      </c>
    </row>
    <row r="312" spans="1:17" x14ac:dyDescent="0.2">
      <c r="A312" s="37" t="s">
        <v>138</v>
      </c>
      <c r="B312" s="31" t="s">
        <v>44</v>
      </c>
      <c r="C312" s="3">
        <v>53451.570299999999</v>
      </c>
      <c r="D312" s="3">
        <v>2.8E-3</v>
      </c>
      <c r="E312" s="1">
        <f>+(C312-C$7)/C$8</f>
        <v>27097.44275029327</v>
      </c>
      <c r="F312" s="1">
        <f>ROUND(2*E312,0)/2</f>
        <v>27097.5</v>
      </c>
      <c r="G312" s="1">
        <f>+C312-(C$7+F312*C$8)</f>
        <v>-2.0018225004605483E-2</v>
      </c>
      <c r="J312" s="1">
        <f>G312</f>
        <v>-2.0018225004605483E-2</v>
      </c>
      <c r="O312" s="1">
        <f ca="1">+C$11+C$12*F312</f>
        <v>-1.6379550263423713E-2</v>
      </c>
      <c r="Q312" s="78">
        <f>+C312-15018.5</f>
        <v>38433.070299999999</v>
      </c>
    </row>
    <row r="313" spans="1:17" x14ac:dyDescent="0.2">
      <c r="A313" s="37" t="s">
        <v>138</v>
      </c>
      <c r="B313" s="31" t="s">
        <v>44</v>
      </c>
      <c r="C313" s="3">
        <v>53478.496899999998</v>
      </c>
      <c r="D313" s="3">
        <v>3.8999999999999998E-3</v>
      </c>
      <c r="E313" s="1">
        <f>+(C313-C$7)/C$8</f>
        <v>27174.449575480943</v>
      </c>
      <c r="F313" s="1">
        <f>ROUND(2*E313,0)/2</f>
        <v>27174.5</v>
      </c>
      <c r="G313" s="1">
        <f>+C313-(C$7+F313*C$8)</f>
        <v>-1.7631695001909975E-2</v>
      </c>
      <c r="J313" s="1">
        <f>G313</f>
        <v>-1.7631695001909975E-2</v>
      </c>
      <c r="O313" s="1">
        <f ca="1">+C$11+C$12*F313</f>
        <v>-1.6434531579582967E-2</v>
      </c>
      <c r="Q313" s="78">
        <f>+C313-15018.5</f>
        <v>38459.996899999998</v>
      </c>
    </row>
    <row r="314" spans="1:17" x14ac:dyDescent="0.2">
      <c r="A314" s="24" t="s">
        <v>139</v>
      </c>
      <c r="B314" s="25" t="s">
        <v>46</v>
      </c>
      <c r="C314" s="26">
        <v>53487.062599999997</v>
      </c>
      <c r="D314" s="27"/>
      <c r="E314" s="1">
        <f>+(C314-C$7)/C$8</f>
        <v>27198.946443355464</v>
      </c>
      <c r="F314" s="1">
        <f>ROUND(2*E314,0)/2</f>
        <v>27199</v>
      </c>
      <c r="G314" s="1">
        <f>+C314-(C$7+F314*C$8)</f>
        <v>-1.8726890004472807E-2</v>
      </c>
      <c r="K314" s="1">
        <f>G314</f>
        <v>-1.8726890004472807E-2</v>
      </c>
      <c r="O314" s="1">
        <f ca="1">+C$11+C$12*F314</f>
        <v>-1.6452025634724553E-2</v>
      </c>
      <c r="Q314" s="78">
        <f>+C314-15018.5</f>
        <v>38468.562599999997</v>
      </c>
    </row>
    <row r="315" spans="1:17" x14ac:dyDescent="0.2">
      <c r="A315" s="38" t="s">
        <v>140</v>
      </c>
      <c r="B315" s="39" t="s">
        <v>46</v>
      </c>
      <c r="C315" s="38">
        <v>53515.382680000002</v>
      </c>
      <c r="D315" s="38">
        <v>1.1999999999999999E-3</v>
      </c>
      <c r="E315" s="1">
        <f>+(C315-C$7)/C$8</f>
        <v>27279.938453110182</v>
      </c>
      <c r="F315" s="1">
        <f>ROUND(2*E315,0)/2</f>
        <v>27280</v>
      </c>
      <c r="G315" s="1">
        <f>+C315-(C$7+F315*C$8)</f>
        <v>-2.1520800000871532E-2</v>
      </c>
      <c r="K315" s="1">
        <f>G315</f>
        <v>-2.1520800000871532E-2</v>
      </c>
      <c r="O315" s="1">
        <f ca="1">+C$11+C$12*F315</f>
        <v>-1.6509863123151829E-2</v>
      </c>
      <c r="Q315" s="78">
        <f>+C315-15018.5</f>
        <v>38496.882680000002</v>
      </c>
    </row>
    <row r="316" spans="1:17" x14ac:dyDescent="0.2">
      <c r="A316" s="24" t="s">
        <v>139</v>
      </c>
      <c r="B316" s="25" t="s">
        <v>46</v>
      </c>
      <c r="C316" s="26">
        <v>53735.3223</v>
      </c>
      <c r="D316" s="27"/>
      <c r="E316" s="1">
        <f>+(C316-C$7)/C$8</f>
        <v>27908.939213294685</v>
      </c>
      <c r="F316" s="1">
        <f>ROUND(2*E316,0)/2</f>
        <v>27909</v>
      </c>
      <c r="G316" s="1">
        <f>+C316-(C$7+F316*C$8)</f>
        <v>-2.1254990002489649E-2</v>
      </c>
      <c r="K316" s="1">
        <f>G316</f>
        <v>-2.1254990002489649E-2</v>
      </c>
      <c r="O316" s="1">
        <f ca="1">+C$11+C$12*F316</f>
        <v>-1.6958996212296955E-2</v>
      </c>
      <c r="Q316" s="78">
        <f>+C316-15018.5</f>
        <v>38716.8223</v>
      </c>
    </row>
    <row r="317" spans="1:17" x14ac:dyDescent="0.2">
      <c r="A317" s="24" t="s">
        <v>136</v>
      </c>
      <c r="B317" s="25" t="s">
        <v>44</v>
      </c>
      <c r="C317" s="26">
        <v>53812.774599999997</v>
      </c>
      <c r="D317" s="27"/>
      <c r="E317" s="1">
        <f>+(C317-C$7)/C$8</f>
        <v>28130.443440582323</v>
      </c>
      <c r="F317" s="1">
        <f>ROUND(2*E317,0)/2</f>
        <v>28130.5</v>
      </c>
      <c r="G317" s="1">
        <f>+C317-(C$7+F317*C$8)</f>
        <v>-1.9776855006057303E-2</v>
      </c>
      <c r="K317" s="1">
        <f>G317</f>
        <v>-1.9776855006057303E-2</v>
      </c>
      <c r="O317" s="1">
        <f ca="1">+C$11+C$12*F317</f>
        <v>-1.7117156751638204E-2</v>
      </c>
      <c r="Q317" s="78">
        <f>+C317-15018.5</f>
        <v>38794.274599999997</v>
      </c>
    </row>
    <row r="318" spans="1:17" x14ac:dyDescent="0.2">
      <c r="A318" s="24" t="s">
        <v>141</v>
      </c>
      <c r="B318" s="25" t="s">
        <v>46</v>
      </c>
      <c r="C318" s="26">
        <v>53851.06</v>
      </c>
      <c r="D318" s="27"/>
      <c r="E318" s="1">
        <f>+(C318-C$7)/C$8</f>
        <v>28239.935062437304</v>
      </c>
      <c r="F318" s="1">
        <f>ROUND(2*E318,0)/2</f>
        <v>28240</v>
      </c>
      <c r="G318" s="1">
        <f>+C318-(C$7+F318*C$8)</f>
        <v>-2.270640000642743E-2</v>
      </c>
      <c r="K318" s="1">
        <f>G318</f>
        <v>-2.270640000642743E-2</v>
      </c>
      <c r="O318" s="1">
        <f ca="1">+C$11+C$12*F318</f>
        <v>-1.7195344467475074E-2</v>
      </c>
      <c r="Q318" s="78">
        <f>+C318-15018.5</f>
        <v>38832.559999999998</v>
      </c>
    </row>
    <row r="319" spans="1:17" x14ac:dyDescent="0.2">
      <c r="A319" s="24" t="s">
        <v>136</v>
      </c>
      <c r="B319" s="25" t="s">
        <v>44</v>
      </c>
      <c r="C319" s="26">
        <v>53931.660600000003</v>
      </c>
      <c r="D319" s="27"/>
      <c r="E319" s="1">
        <f>+(C319-C$7)/C$8</f>
        <v>28470.443047634926</v>
      </c>
      <c r="F319" s="1">
        <f>ROUND(2*E319,0)/2</f>
        <v>28470.5</v>
      </c>
      <c r="G319" s="1">
        <f>+C319-(C$7+F319*C$8)</f>
        <v>-1.9914254997274838E-2</v>
      </c>
      <c r="K319" s="1">
        <f>G319</f>
        <v>-1.9914254997274838E-2</v>
      </c>
      <c r="O319" s="1">
        <f ca="1">+C$11+C$12*F319</f>
        <v>-1.7359931394419353E-2</v>
      </c>
      <c r="Q319" s="78">
        <f>+C319-15018.5</f>
        <v>38913.160600000003</v>
      </c>
    </row>
    <row r="320" spans="1:17" x14ac:dyDescent="0.2">
      <c r="A320" s="40" t="s">
        <v>142</v>
      </c>
      <c r="B320" s="41" t="s">
        <v>44</v>
      </c>
      <c r="C320" s="40">
        <v>54121.877899999999</v>
      </c>
      <c r="D320" s="40">
        <v>1E-4</v>
      </c>
      <c r="E320" s="1">
        <f>+(C320-C$7)/C$8</f>
        <v>29014.441560955278</v>
      </c>
      <c r="F320" s="1">
        <f>ROUND(2*E320,0)/2</f>
        <v>29014.5</v>
      </c>
      <c r="G320" s="1">
        <f>+C320-(C$7+F320*C$8)</f>
        <v>-2.0434095000382513E-2</v>
      </c>
      <c r="K320" s="1">
        <f>G320</f>
        <v>-2.0434095000382513E-2</v>
      </c>
      <c r="O320" s="1">
        <f ca="1">+C$11+C$12*F320</f>
        <v>-1.7748370822869196E-2</v>
      </c>
      <c r="Q320" s="78">
        <f>+C320-15018.5</f>
        <v>39103.377899999999</v>
      </c>
    </row>
    <row r="321" spans="1:17" x14ac:dyDescent="0.2">
      <c r="A321" s="24" t="s">
        <v>136</v>
      </c>
      <c r="B321" s="25" t="s">
        <v>44</v>
      </c>
      <c r="C321" s="26">
        <v>54170.831200000001</v>
      </c>
      <c r="D321" s="27"/>
      <c r="E321" s="1">
        <f>+(C321-C$7)/C$8</f>
        <v>29154.442088888994</v>
      </c>
      <c r="F321" s="1">
        <f>ROUND(2*E321,0)/2</f>
        <v>29154.5</v>
      </c>
      <c r="G321" s="1">
        <f>+C321-(C$7+F321*C$8)</f>
        <v>-2.0249494999006856E-2</v>
      </c>
      <c r="K321" s="1">
        <f>G321</f>
        <v>-2.0249494999006856E-2</v>
      </c>
      <c r="O321" s="1">
        <f ca="1">+C$11+C$12*F321</f>
        <v>-1.7848336852249666E-2</v>
      </c>
      <c r="Q321" s="78">
        <f>+C321-15018.5</f>
        <v>39152.331200000001</v>
      </c>
    </row>
    <row r="322" spans="1:17" x14ac:dyDescent="0.2">
      <c r="A322" s="24" t="s">
        <v>136</v>
      </c>
      <c r="B322" s="25" t="s">
        <v>44</v>
      </c>
      <c r="C322" s="26">
        <v>54197.756099999999</v>
      </c>
      <c r="D322" s="27"/>
      <c r="E322" s="1">
        <f>+(C322-C$7)/C$8</f>
        <v>29231.444052281906</v>
      </c>
      <c r="F322" s="1">
        <f>ROUND(2*E322,0)/2</f>
        <v>29231.5</v>
      </c>
      <c r="G322" s="1">
        <f>+C322-(C$7+F322*C$8)</f>
        <v>-1.9562965004297439E-2</v>
      </c>
      <c r="K322" s="1">
        <f>G322</f>
        <v>-1.9562965004297439E-2</v>
      </c>
      <c r="O322" s="1">
        <f ca="1">+C$11+C$12*F322</f>
        <v>-1.7903318168408927E-2</v>
      </c>
      <c r="Q322" s="78">
        <f>+C322-15018.5</f>
        <v>39179.256099999999</v>
      </c>
    </row>
    <row r="323" spans="1:17" x14ac:dyDescent="0.2">
      <c r="A323" s="40" t="s">
        <v>143</v>
      </c>
      <c r="B323" s="41" t="s">
        <v>44</v>
      </c>
      <c r="C323" s="40">
        <v>54204.3995</v>
      </c>
      <c r="D323" s="40">
        <v>1E-4</v>
      </c>
      <c r="E323" s="1">
        <f>+(C323-C$7)/C$8</f>
        <v>29250.443374233131</v>
      </c>
      <c r="F323" s="1">
        <f>ROUND(2*E323,0)/2</f>
        <v>29250.5</v>
      </c>
      <c r="G323" s="1">
        <f>+C323-(C$7+F323*C$8)</f>
        <v>-1.9800055000814609E-2</v>
      </c>
      <c r="K323" s="1">
        <f>G323</f>
        <v>-1.9800055000814609E-2</v>
      </c>
      <c r="O323" s="1">
        <f ca="1">+C$11+C$12*F323</f>
        <v>-1.7916884986681994E-2</v>
      </c>
      <c r="Q323" s="78">
        <f>+C323-15018.5</f>
        <v>39185.8995</v>
      </c>
    </row>
    <row r="324" spans="1:17" x14ac:dyDescent="0.2">
      <c r="A324" s="40" t="s">
        <v>143</v>
      </c>
      <c r="B324" s="41" t="s">
        <v>44</v>
      </c>
      <c r="C324" s="40">
        <v>54217.337</v>
      </c>
      <c r="D324" s="40">
        <v>1E-4</v>
      </c>
      <c r="E324" s="1">
        <f>+(C324-C$7)/C$8</f>
        <v>29287.443062306098</v>
      </c>
      <c r="F324" s="1">
        <f>ROUND(2*E324,0)/2</f>
        <v>29287.5</v>
      </c>
      <c r="G324" s="1">
        <f>+C324-(C$7+F324*C$8)</f>
        <v>-1.9909125003323425E-2</v>
      </c>
      <c r="K324" s="1">
        <f>G324</f>
        <v>-1.9909125003323425E-2</v>
      </c>
      <c r="O324" s="1">
        <f ca="1">+C$11+C$12*F324</f>
        <v>-1.7943304580161121E-2</v>
      </c>
      <c r="Q324" s="78">
        <f>+C324-15018.5</f>
        <v>39198.837</v>
      </c>
    </row>
    <row r="325" spans="1:17" x14ac:dyDescent="0.2">
      <c r="A325" s="24" t="s">
        <v>136</v>
      </c>
      <c r="B325" s="25" t="s">
        <v>44</v>
      </c>
      <c r="C325" s="26">
        <v>54217.686800000003</v>
      </c>
      <c r="D325" s="27"/>
      <c r="E325" s="1">
        <f>+(C325-C$7)/C$8</f>
        <v>29288.443448075224</v>
      </c>
      <c r="F325" s="1">
        <f>ROUND(2*E325,0)/2</f>
        <v>29288.5</v>
      </c>
      <c r="G325" s="1">
        <f>+C325-(C$7+F325*C$8)</f>
        <v>-1.9774234999204054E-2</v>
      </c>
      <c r="K325" s="1">
        <f>G325</f>
        <v>-1.9774234999204054E-2</v>
      </c>
      <c r="O325" s="1">
        <f ca="1">+C$11+C$12*F325</f>
        <v>-1.7944018623228121E-2</v>
      </c>
      <c r="Q325" s="78">
        <f>+C325-15018.5</f>
        <v>39199.186800000003</v>
      </c>
    </row>
    <row r="326" spans="1:17" x14ac:dyDescent="0.2">
      <c r="A326" s="3" t="s">
        <v>144</v>
      </c>
      <c r="B326" s="31" t="s">
        <v>44</v>
      </c>
      <c r="C326" s="3">
        <v>54218.387000000002</v>
      </c>
      <c r="D326" s="3">
        <v>5.9999999999999995E-4</v>
      </c>
      <c r="E326" s="1">
        <f>+(C326-C$7)/C$8</f>
        <v>29290.445935541014</v>
      </c>
      <c r="F326" s="1">
        <f>ROUND(2*E326,0)/2</f>
        <v>29290.5</v>
      </c>
      <c r="G326" s="1">
        <f>+C326-(C$7+F326*C$8)</f>
        <v>-1.8904454998846631E-2</v>
      </c>
      <c r="J326" s="1">
        <f>G326</f>
        <v>-1.8904454998846631E-2</v>
      </c>
      <c r="O326" s="1">
        <f ca="1">+C$11+C$12*F326</f>
        <v>-1.7945446709362128E-2</v>
      </c>
      <c r="Q326" s="78">
        <f>+C326-15018.5</f>
        <v>39199.887000000002</v>
      </c>
    </row>
    <row r="327" spans="1:17" x14ac:dyDescent="0.2">
      <c r="A327" s="40" t="s">
        <v>143</v>
      </c>
      <c r="B327" s="41" t="s">
        <v>46</v>
      </c>
      <c r="C327" s="40">
        <v>54235.344799999999</v>
      </c>
      <c r="D327" s="40">
        <v>1E-4</v>
      </c>
      <c r="E327" s="1">
        <f>+(C327-C$7)/C$8</f>
        <v>29338.943196248543</v>
      </c>
      <c r="F327" s="1">
        <f>ROUND(2*E327,0)/2</f>
        <v>29339</v>
      </c>
      <c r="G327" s="1">
        <f>+C327-(C$7+F327*C$8)</f>
        <v>-1.9862289998854976E-2</v>
      </c>
      <c r="K327" s="1">
        <f>G327</f>
        <v>-1.9862289998854976E-2</v>
      </c>
      <c r="O327" s="1">
        <f ca="1">+C$11+C$12*F327</f>
        <v>-1.7980077798111796E-2</v>
      </c>
      <c r="Q327" s="78">
        <f>+C327-15018.5</f>
        <v>39216.844799999999</v>
      </c>
    </row>
    <row r="328" spans="1:17" x14ac:dyDescent="0.2">
      <c r="A328" s="24" t="s">
        <v>136</v>
      </c>
      <c r="B328" s="25" t="s">
        <v>44</v>
      </c>
      <c r="C328" s="26">
        <v>54261.744200000001</v>
      </c>
      <c r="D328" s="27"/>
      <c r="E328" s="1">
        <f>+(C328-C$7)/C$8</f>
        <v>29414.442293084376</v>
      </c>
      <c r="F328" s="1">
        <f>ROUND(2*E328,0)/2</f>
        <v>29414.5</v>
      </c>
      <c r="G328" s="1">
        <f>+C328-(C$7+F328*C$8)</f>
        <v>-2.0178095001028851E-2</v>
      </c>
      <c r="K328" s="1">
        <f>G328</f>
        <v>-2.0178095001028851E-2</v>
      </c>
      <c r="O328" s="1">
        <f ca="1">+C$11+C$12*F328</f>
        <v>-1.8033988049670546E-2</v>
      </c>
      <c r="Q328" s="78">
        <f>+C328-15018.5</f>
        <v>39243.244200000001</v>
      </c>
    </row>
    <row r="329" spans="1:17" x14ac:dyDescent="0.2">
      <c r="A329" s="24" t="s">
        <v>136</v>
      </c>
      <c r="B329" s="25" t="s">
        <v>46</v>
      </c>
      <c r="C329" s="26">
        <v>54271.709199999998</v>
      </c>
      <c r="D329" s="27"/>
      <c r="E329" s="1">
        <f>+(C329-C$7)/C$8</f>
        <v>29442.940990023271</v>
      </c>
      <c r="F329" s="1">
        <f>ROUND(2*E329,0)/2</f>
        <v>29443</v>
      </c>
      <c r="G329" s="1">
        <f>+C329-(C$7+F329*C$8)</f>
        <v>-2.063373000419233E-2</v>
      </c>
      <c r="K329" s="1">
        <f>G329</f>
        <v>-2.063373000419233E-2</v>
      </c>
      <c r="O329" s="1">
        <f ca="1">+C$11+C$12*F329</f>
        <v>-1.8054338277080147E-2</v>
      </c>
      <c r="Q329" s="78">
        <f>+C329-15018.5</f>
        <v>39253.209199999998</v>
      </c>
    </row>
    <row r="330" spans="1:17" x14ac:dyDescent="0.2">
      <c r="A330" s="42" t="s">
        <v>145</v>
      </c>
      <c r="B330" s="31" t="s">
        <v>44</v>
      </c>
      <c r="C330" s="3">
        <v>54554.763800000001</v>
      </c>
      <c r="D330" s="3">
        <v>2.0000000000000001E-4</v>
      </c>
      <c r="E330" s="1">
        <f>+(C330-C$7)/C$8</f>
        <v>30252.442973220863</v>
      </c>
      <c r="F330" s="1">
        <f>ROUND(2*E330,0)/2</f>
        <v>30252.5</v>
      </c>
      <c r="G330" s="1">
        <f>+C330-(C$7+F330*C$8)</f>
        <v>-1.9940275000408292E-2</v>
      </c>
      <c r="K330" s="1">
        <f>G330</f>
        <v>-1.9940275000408292E-2</v>
      </c>
      <c r="O330" s="1">
        <f ca="1">+C$11+C$12*F330</f>
        <v>-1.8632356139819381E-2</v>
      </c>
      <c r="Q330" s="78">
        <f>+C330-15018.5</f>
        <v>39536.263800000001</v>
      </c>
    </row>
    <row r="331" spans="1:17" x14ac:dyDescent="0.2">
      <c r="A331" s="42" t="s">
        <v>145</v>
      </c>
      <c r="B331" s="31" t="s">
        <v>44</v>
      </c>
      <c r="C331" s="3">
        <v>54554.763800000001</v>
      </c>
      <c r="D331" s="3">
        <v>2.0000000000000001E-4</v>
      </c>
      <c r="E331" s="1">
        <f>+(C331-C$7)/C$8</f>
        <v>30252.442973220863</v>
      </c>
      <c r="F331" s="1">
        <f>ROUND(2*E331,0)/2</f>
        <v>30252.5</v>
      </c>
      <c r="G331" s="1">
        <f>+C331-(C$7+F331*C$8)</f>
        <v>-1.9940275000408292E-2</v>
      </c>
      <c r="K331" s="1">
        <f>G331</f>
        <v>-1.9940275000408292E-2</v>
      </c>
      <c r="O331" s="1">
        <f ca="1">+C$11+C$12*F331</f>
        <v>-1.8632356139819381E-2</v>
      </c>
      <c r="Q331" s="78">
        <f>+C331-15018.5</f>
        <v>39536.263800000001</v>
      </c>
    </row>
    <row r="332" spans="1:17" x14ac:dyDescent="0.2">
      <c r="A332" s="24" t="s">
        <v>146</v>
      </c>
      <c r="B332" s="25" t="s">
        <v>46</v>
      </c>
      <c r="C332" s="26">
        <v>54586.057000000001</v>
      </c>
      <c r="D332" s="27"/>
      <c r="E332" s="1">
        <f>+(C332-C$7)/C$8</f>
        <v>30341.937747234773</v>
      </c>
      <c r="F332" s="1">
        <f>ROUND(2*E332,0)/2</f>
        <v>30342</v>
      </c>
      <c r="G332" s="1">
        <f>+C332-(C$7+F332*C$8)</f>
        <v>-2.1767619997262955E-2</v>
      </c>
      <c r="K332" s="1">
        <f>G332</f>
        <v>-2.1767619997262955E-2</v>
      </c>
      <c r="O332" s="1">
        <f ca="1">+C$11+C$12*F332</f>
        <v>-1.869626299431619E-2</v>
      </c>
      <c r="Q332" s="78">
        <f>+C332-15018.5</f>
        <v>39567.557000000001</v>
      </c>
    </row>
    <row r="333" spans="1:17" x14ac:dyDescent="0.2">
      <c r="A333" s="3" t="s">
        <v>144</v>
      </c>
      <c r="B333" s="31" t="s">
        <v>46</v>
      </c>
      <c r="C333" s="3">
        <v>54600.395900000003</v>
      </c>
      <c r="D333" s="3">
        <v>1E-4</v>
      </c>
      <c r="E333" s="1">
        <f>+(C333-C$7)/C$8</f>
        <v>30382.945270118606</v>
      </c>
      <c r="F333" s="1">
        <f>ROUND(2*E333,0)/2</f>
        <v>30383</v>
      </c>
      <c r="G333" s="1">
        <f>+C333-(C$7+F333*C$8)</f>
        <v>-1.9137129995215219E-2</v>
      </c>
      <c r="J333" s="1">
        <f>G333</f>
        <v>-1.9137129995215219E-2</v>
      </c>
      <c r="O333" s="1">
        <f ca="1">+C$11+C$12*F333</f>
        <v>-1.8725538760063325E-2</v>
      </c>
      <c r="Q333" s="78">
        <f>+C333-15018.5</f>
        <v>39581.895900000003</v>
      </c>
    </row>
    <row r="334" spans="1:17" x14ac:dyDescent="0.2">
      <c r="A334" s="24" t="s">
        <v>146</v>
      </c>
      <c r="B334" s="25" t="s">
        <v>46</v>
      </c>
      <c r="C334" s="26">
        <v>54608.087500000001</v>
      </c>
      <c r="D334" s="27"/>
      <c r="E334" s="1">
        <f>+(C334-C$7)/C$8</f>
        <v>30404.942317522044</v>
      </c>
      <c r="F334" s="1">
        <f>ROUND(2*E334,0)/2</f>
        <v>30405</v>
      </c>
      <c r="G334" s="1">
        <f>+C334-(C$7+F334*C$8)</f>
        <v>-2.0169549999991432E-2</v>
      </c>
      <c r="K334" s="1">
        <f>G334</f>
        <v>-2.0169549999991432E-2</v>
      </c>
      <c r="O334" s="1">
        <f ca="1">+C$11+C$12*F334</f>
        <v>-1.8741247707537399E-2</v>
      </c>
      <c r="Q334" s="78">
        <f>+C334-15018.5</f>
        <v>39589.587500000001</v>
      </c>
    </row>
    <row r="335" spans="1:17" x14ac:dyDescent="0.2">
      <c r="A335" s="42" t="s">
        <v>145</v>
      </c>
      <c r="B335" s="31" t="s">
        <v>44</v>
      </c>
      <c r="C335" s="3">
        <v>54610.709900000002</v>
      </c>
      <c r="D335" s="3">
        <v>2.0000000000000001E-4</v>
      </c>
      <c r="E335" s="1">
        <f>+(C335-C$7)/C$8</f>
        <v>30412.442064923209</v>
      </c>
      <c r="F335" s="1">
        <f>ROUND(2*E335,0)/2</f>
        <v>30412.5</v>
      </c>
      <c r="G335" s="1">
        <f>+C335-(C$7+F335*C$8)</f>
        <v>-2.0257875003153458E-2</v>
      </c>
      <c r="K335" s="1">
        <f>G335</f>
        <v>-2.0257875003153458E-2</v>
      </c>
      <c r="O335" s="1">
        <f ca="1">+C$11+C$12*F335</f>
        <v>-1.8746603030539925E-2</v>
      </c>
      <c r="Q335" s="78">
        <f>+C335-15018.5</f>
        <v>39592.209900000002</v>
      </c>
    </row>
    <row r="336" spans="1:17" x14ac:dyDescent="0.2">
      <c r="A336" s="24" t="s">
        <v>147</v>
      </c>
      <c r="B336" s="25" t="s">
        <v>46</v>
      </c>
      <c r="C336" s="26">
        <v>54863.342700000001</v>
      </c>
      <c r="D336" s="27"/>
      <c r="E336" s="1">
        <f>+(C336-C$7)/C$8</f>
        <v>31134.941372903919</v>
      </c>
      <c r="F336" s="1">
        <f>ROUND(2*E336,0)/2</f>
        <v>31135</v>
      </c>
      <c r="G336" s="1">
        <f>+C336-(C$7+F336*C$8)</f>
        <v>-2.0499849997577257E-2</v>
      </c>
      <c r="K336" s="1">
        <f>G336</f>
        <v>-2.0499849997577257E-2</v>
      </c>
      <c r="O336" s="1">
        <f ca="1">+C$11+C$12*F336</f>
        <v>-1.9262499146449868E-2</v>
      </c>
      <c r="Q336" s="78">
        <f>+C336-15018.5</f>
        <v>39844.842700000001</v>
      </c>
    </row>
    <row r="337" spans="1:17" x14ac:dyDescent="0.2">
      <c r="A337" s="3" t="s">
        <v>148</v>
      </c>
      <c r="B337" s="31" t="s">
        <v>44</v>
      </c>
      <c r="C337" s="3">
        <v>54891.838600000003</v>
      </c>
      <c r="D337" s="3">
        <v>8.0000000000000004E-4</v>
      </c>
      <c r="E337" s="1">
        <f>+(C337-C$7)/C$8</f>
        <v>31216.436206632115</v>
      </c>
      <c r="F337" s="1">
        <f>ROUND(2*E337,0)/2</f>
        <v>31216.5</v>
      </c>
      <c r="G337" s="1">
        <f>+C337-(C$7+F337*C$8)</f>
        <v>-2.2306314996967558E-2</v>
      </c>
      <c r="K337" s="1">
        <f>G337</f>
        <v>-2.2306314996967558E-2</v>
      </c>
      <c r="O337" s="1">
        <f ca="1">+C$11+C$12*F337</f>
        <v>-1.9320693656410648E-2</v>
      </c>
      <c r="Q337" s="78">
        <f>+C337-15018.5</f>
        <v>39873.338600000003</v>
      </c>
    </row>
    <row r="338" spans="1:17" x14ac:dyDescent="0.2">
      <c r="A338" s="42" t="s">
        <v>149</v>
      </c>
      <c r="B338" s="31" t="s">
        <v>44</v>
      </c>
      <c r="C338" s="3">
        <v>54904.780100000004</v>
      </c>
      <c r="D338" s="3">
        <v>2.9999999999999997E-4</v>
      </c>
      <c r="E338" s="1">
        <f>+(C338-C$7)/C$8</f>
        <v>31253.447334222172</v>
      </c>
      <c r="F338" s="1">
        <f>ROUND(2*E338,0)/2</f>
        <v>31253.5</v>
      </c>
      <c r="G338" s="1">
        <f>+C338-(C$7+F338*C$8)</f>
        <v>-1.8415384998661466E-2</v>
      </c>
      <c r="K338" s="1">
        <f>G338</f>
        <v>-1.8415384998661466E-2</v>
      </c>
      <c r="O338" s="1">
        <f ca="1">+C$11+C$12*F338</f>
        <v>-1.9347113249889768E-2</v>
      </c>
      <c r="Q338" s="78">
        <f>+C338-15018.5</f>
        <v>39886.280100000004</v>
      </c>
    </row>
    <row r="339" spans="1:17" x14ac:dyDescent="0.2">
      <c r="A339" s="24" t="s">
        <v>147</v>
      </c>
      <c r="B339" s="25" t="s">
        <v>44</v>
      </c>
      <c r="C339" s="26">
        <v>54908.275999999998</v>
      </c>
      <c r="D339" s="27"/>
      <c r="E339" s="1">
        <f>+(C339-C$7)/C$8</f>
        <v>31263.445186166835</v>
      </c>
      <c r="F339" s="1">
        <f>ROUND(2*E339,0)/2</f>
        <v>31263.5</v>
      </c>
      <c r="G339" s="1">
        <f>+C339-(C$7+F339*C$8)</f>
        <v>-1.9166484999004751E-2</v>
      </c>
      <c r="K339" s="1">
        <f>G339</f>
        <v>-1.9166484999004751E-2</v>
      </c>
      <c r="O339" s="1">
        <f ca="1">+C$11+C$12*F339</f>
        <v>-1.9354253680559805E-2</v>
      </c>
      <c r="Q339" s="78">
        <f>+C339-15018.5</f>
        <v>39889.775999999998</v>
      </c>
    </row>
    <row r="340" spans="1:17" x14ac:dyDescent="0.2">
      <c r="A340" s="42" t="s">
        <v>149</v>
      </c>
      <c r="B340" s="31" t="s">
        <v>44</v>
      </c>
      <c r="C340" s="3">
        <v>54924.710099999997</v>
      </c>
      <c r="D340" s="3">
        <v>2.0000000000000001E-4</v>
      </c>
      <c r="E340" s="1">
        <f>+(C340-C$7)/C$8</f>
        <v>31310.44472809997</v>
      </c>
      <c r="F340" s="1">
        <f>ROUND(2*E340,0)/2</f>
        <v>31310.5</v>
      </c>
      <c r="G340" s="1">
        <f>+C340-(C$7+F340*C$8)</f>
        <v>-1.9326655004988424E-2</v>
      </c>
      <c r="K340" s="1">
        <f>G340</f>
        <v>-1.9326655004988424E-2</v>
      </c>
      <c r="O340" s="1">
        <f ca="1">+C$11+C$12*F340</f>
        <v>-1.9387813704708962E-2</v>
      </c>
      <c r="Q340" s="78">
        <f>+C340-15018.5</f>
        <v>39906.210099999997</v>
      </c>
    </row>
    <row r="341" spans="1:17" x14ac:dyDescent="0.2">
      <c r="A341" s="42" t="s">
        <v>149</v>
      </c>
      <c r="B341" s="31" t="s">
        <v>44</v>
      </c>
      <c r="C341" s="3">
        <v>54924.710099999997</v>
      </c>
      <c r="D341" s="3">
        <v>2.0000000000000001E-4</v>
      </c>
      <c r="E341" s="1">
        <f>+(C341-C$7)/C$8</f>
        <v>31310.44472809997</v>
      </c>
      <c r="F341" s="1">
        <f>ROUND(2*E341,0)/2</f>
        <v>31310.5</v>
      </c>
      <c r="G341" s="1">
        <f>+C341-(C$7+F341*C$8)</f>
        <v>-1.9326655004988424E-2</v>
      </c>
      <c r="K341" s="1">
        <f>G341</f>
        <v>-1.9326655004988424E-2</v>
      </c>
      <c r="O341" s="1">
        <f ca="1">+C$11+C$12*F341</f>
        <v>-1.9387813704708962E-2</v>
      </c>
      <c r="Q341" s="78">
        <f>+C341-15018.5</f>
        <v>39906.210099999997</v>
      </c>
    </row>
    <row r="342" spans="1:17" x14ac:dyDescent="0.2">
      <c r="A342" s="42" t="s">
        <v>149</v>
      </c>
      <c r="B342" s="31" t="s">
        <v>44</v>
      </c>
      <c r="C342" s="3">
        <v>54937.647799999999</v>
      </c>
      <c r="D342" s="3">
        <v>2.0000000000000001E-4</v>
      </c>
      <c r="E342" s="1">
        <f>+(C342-C$7)/C$8</f>
        <v>31347.444988148796</v>
      </c>
      <c r="F342" s="1">
        <f>ROUND(2*E342,0)/2</f>
        <v>31347.5</v>
      </c>
      <c r="G342" s="1">
        <f>+C342-(C$7+F342*C$8)</f>
        <v>-1.923572499799775E-2</v>
      </c>
      <c r="K342" s="1">
        <f>G342</f>
        <v>-1.923572499799775E-2</v>
      </c>
      <c r="O342" s="1">
        <f ca="1">+C$11+C$12*F342</f>
        <v>-1.9414233298188088E-2</v>
      </c>
      <c r="Q342" s="78">
        <f>+C342-15018.5</f>
        <v>39919.147799999999</v>
      </c>
    </row>
    <row r="343" spans="1:17" x14ac:dyDescent="0.2">
      <c r="A343" s="40" t="s">
        <v>150</v>
      </c>
      <c r="B343" s="41" t="s">
        <v>46</v>
      </c>
      <c r="C343" s="40">
        <v>54943.417000000001</v>
      </c>
      <c r="D343" s="40">
        <v>1E-4</v>
      </c>
      <c r="E343" s="1">
        <f>+(C343-C$7)/C$8</f>
        <v>31363.944203641022</v>
      </c>
      <c r="F343" s="1">
        <f>ROUND(2*E343,0)/2</f>
        <v>31364</v>
      </c>
      <c r="G343" s="1">
        <f>+C343-(C$7+F343*C$8)</f>
        <v>-1.9510040001478046E-2</v>
      </c>
      <c r="J343" s="1">
        <f>G343</f>
        <v>-1.9510040001478046E-2</v>
      </c>
      <c r="O343" s="1">
        <f ca="1">+C$11+C$12*F343</f>
        <v>-1.9426015008793644E-2</v>
      </c>
      <c r="Q343" s="78">
        <f>+C343-15018.5</f>
        <v>39924.917000000001</v>
      </c>
    </row>
    <row r="344" spans="1:17" x14ac:dyDescent="0.2">
      <c r="A344" s="40" t="s">
        <v>150</v>
      </c>
      <c r="B344" s="41" t="s">
        <v>44</v>
      </c>
      <c r="C344" s="40">
        <v>54946.3894</v>
      </c>
      <c r="D344" s="40">
        <v>2.0000000000000001E-4</v>
      </c>
      <c r="E344" s="1">
        <f>+(C344-C$7)/C$8</f>
        <v>31372.444908787151</v>
      </c>
      <c r="F344" s="1">
        <f>ROUND(2*E344,0)/2</f>
        <v>31372.5</v>
      </c>
      <c r="G344" s="1">
        <f>+C344-(C$7+F344*C$8)</f>
        <v>-1.926347499829717E-2</v>
      </c>
      <c r="J344" s="1">
        <f>G344</f>
        <v>-1.926347499829717E-2</v>
      </c>
      <c r="O344" s="1">
        <f ca="1">+C$11+C$12*F344</f>
        <v>-1.9432084374863171E-2</v>
      </c>
      <c r="Q344" s="78">
        <f>+C344-15018.5</f>
        <v>39927.8894</v>
      </c>
    </row>
    <row r="345" spans="1:17" x14ac:dyDescent="0.2">
      <c r="A345" s="42" t="s">
        <v>151</v>
      </c>
      <c r="B345" s="31" t="s">
        <v>46</v>
      </c>
      <c r="C345" s="3">
        <v>55257.764199999998</v>
      </c>
      <c r="D345" s="3">
        <v>5.0000000000000001E-4</v>
      </c>
      <c r="E345" s="1">
        <f>+(C345-C$7)/C$8</f>
        <v>32262.939244924943</v>
      </c>
      <c r="F345" s="1">
        <f>ROUND(2*E345,0)/2</f>
        <v>32263</v>
      </c>
      <c r="G345" s="1">
        <f>+C345-(C$7+F345*C$8)</f>
        <v>-2.1243930001219269E-2</v>
      </c>
      <c r="K345" s="1">
        <f>G345</f>
        <v>-2.1243930001219269E-2</v>
      </c>
      <c r="O345" s="1">
        <f ca="1">+C$11+C$12*F345</f>
        <v>-2.0067939726029688E-2</v>
      </c>
      <c r="Q345" s="78">
        <f>+C345-15018.5</f>
        <v>40239.264199999998</v>
      </c>
    </row>
    <row r="346" spans="1:17" x14ac:dyDescent="0.2">
      <c r="A346" s="42" t="s">
        <v>151</v>
      </c>
      <c r="B346" s="31" t="s">
        <v>46</v>
      </c>
      <c r="C346" s="3">
        <v>55271.750699999997</v>
      </c>
      <c r="D346" s="3">
        <v>2.0000000000000001E-4</v>
      </c>
      <c r="E346" s="1">
        <f>+(C346-C$7)/C$8</f>
        <v>32302.938946353544</v>
      </c>
      <c r="F346" s="1">
        <f>ROUND(2*E346,0)/2</f>
        <v>32303</v>
      </c>
      <c r="G346" s="1">
        <f>+C346-(C$7+F346*C$8)</f>
        <v>-2.1348330003092997E-2</v>
      </c>
      <c r="K346" s="1">
        <f>G346</f>
        <v>-2.1348330003092997E-2</v>
      </c>
      <c r="O346" s="1">
        <f ca="1">+C$11+C$12*F346</f>
        <v>-2.0096501448709822E-2</v>
      </c>
      <c r="Q346" s="78">
        <f>+C346-15018.5</f>
        <v>40253.250699999997</v>
      </c>
    </row>
    <row r="347" spans="1:17" x14ac:dyDescent="0.2">
      <c r="A347" s="42" t="s">
        <v>151</v>
      </c>
      <c r="B347" s="31" t="s">
        <v>44</v>
      </c>
      <c r="C347" s="3">
        <v>55322.626300000004</v>
      </c>
      <c r="D347" s="3">
        <v>2.0000000000000001E-4</v>
      </c>
      <c r="E347" s="1">
        <f>+(C347-C$7)/C$8</f>
        <v>32448.437020210575</v>
      </c>
      <c r="F347" s="1">
        <f>ROUND(2*E347,0)/2</f>
        <v>32448.5</v>
      </c>
      <c r="G347" s="1">
        <f>+C347-(C$7+F347*C$8)</f>
        <v>-2.2021835000487044E-2</v>
      </c>
      <c r="K347" s="1">
        <f>G347</f>
        <v>-2.2021835000487044E-2</v>
      </c>
      <c r="O347" s="1">
        <f ca="1">+C$11+C$12*F347</f>
        <v>-2.0200394714958811E-2</v>
      </c>
      <c r="Q347" s="78">
        <f>+C347-15018.5</f>
        <v>40304.126300000004</v>
      </c>
    </row>
    <row r="348" spans="1:17" x14ac:dyDescent="0.2">
      <c r="A348" s="3" t="s">
        <v>152</v>
      </c>
      <c r="B348" s="31" t="s">
        <v>44</v>
      </c>
      <c r="C348" s="3">
        <v>55593.615899999997</v>
      </c>
      <c r="D348" s="3">
        <v>1E-4</v>
      </c>
      <c r="E348" s="1">
        <f>+(C348-C$7)/C$8</f>
        <v>33223.434559999412</v>
      </c>
      <c r="F348" s="1">
        <f>ROUND(2*E348,0)/2</f>
        <v>33223.5</v>
      </c>
      <c r="G348" s="1">
        <f>+C348-(C$7+F348*C$8)</f>
        <v>-2.2882085002493113E-2</v>
      </c>
      <c r="K348" s="1">
        <f>G348</f>
        <v>-2.2882085002493113E-2</v>
      </c>
      <c r="O348" s="1">
        <f ca="1">+C$11+C$12*F348</f>
        <v>-2.0753778091886436E-2</v>
      </c>
      <c r="Q348" s="78">
        <f>+C348-15018.5</f>
        <v>40575.115899999997</v>
      </c>
    </row>
    <row r="349" spans="1:17" x14ac:dyDescent="0.2">
      <c r="A349" s="3" t="s">
        <v>152</v>
      </c>
      <c r="B349" s="31" t="s">
        <v>44</v>
      </c>
      <c r="C349" s="3">
        <v>55631.555399999997</v>
      </c>
      <c r="D349" s="3">
        <v>5.9999999999999995E-4</v>
      </c>
      <c r="E349" s="1">
        <f>+(C349-C$7)/C$8</f>
        <v>33331.936949614435</v>
      </c>
      <c r="F349" s="1">
        <f>ROUND(2*E349,0)/2</f>
        <v>33332</v>
      </c>
      <c r="G349" s="1">
        <f>+C349-(C$7+F349*C$8)</f>
        <v>-2.204652000364149E-2</v>
      </c>
      <c r="K349" s="1">
        <f>G349</f>
        <v>-2.204652000364149E-2</v>
      </c>
      <c r="O349" s="1">
        <f ca="1">+C$11+C$12*F349</f>
        <v>-2.0831251764656306E-2</v>
      </c>
      <c r="Q349" s="78">
        <f>+C349-15018.5</f>
        <v>40613.055399999997</v>
      </c>
    </row>
    <row r="350" spans="1:17" x14ac:dyDescent="0.2">
      <c r="A350" s="29" t="s">
        <v>153</v>
      </c>
      <c r="B350" s="32" t="s">
        <v>46</v>
      </c>
      <c r="C350" s="29">
        <v>55631.905500000001</v>
      </c>
      <c r="D350" s="29">
        <v>2.0000000000000001E-4</v>
      </c>
      <c r="E350" s="1">
        <f>+(C350-C$7)/C$8</f>
        <v>33332.938193347341</v>
      </c>
      <c r="F350" s="1">
        <f>ROUND(2*E350,0)/2</f>
        <v>33333</v>
      </c>
      <c r="G350" s="1">
        <f>+C350-(C$7+F350*C$8)</f>
        <v>-2.16116299998248E-2</v>
      </c>
      <c r="K350" s="1">
        <f>G350</f>
        <v>-2.16116299998248E-2</v>
      </c>
      <c r="O350" s="1">
        <f ca="1">+C$11+C$12*F350</f>
        <v>-2.0831965807723306E-2</v>
      </c>
      <c r="Q350" s="78">
        <f>+C350-15018.5</f>
        <v>40613.405500000001</v>
      </c>
    </row>
    <row r="351" spans="1:17" x14ac:dyDescent="0.2">
      <c r="A351" s="29" t="s">
        <v>154</v>
      </c>
      <c r="B351" s="32" t="s">
        <v>46</v>
      </c>
      <c r="C351" s="29">
        <v>55650.436800000003</v>
      </c>
      <c r="D351" s="29">
        <v>2.0999999999999999E-3</v>
      </c>
      <c r="E351" s="1">
        <f>+(C351-C$7)/C$8</f>
        <v>33385.935474088343</v>
      </c>
      <c r="F351" s="1">
        <f>ROUND(2*E351,0)/2</f>
        <v>33386</v>
      </c>
      <c r="G351" s="1">
        <f>+C351-(C$7+F351*C$8)</f>
        <v>-2.2562459998880513E-2</v>
      </c>
      <c r="J351" s="1">
        <f>G351</f>
        <v>-2.2562459998880513E-2</v>
      </c>
      <c r="O351" s="1">
        <f ca="1">+C$11+C$12*F351</f>
        <v>-2.0869810090274485E-2</v>
      </c>
      <c r="Q351" s="78">
        <f>+C351-15018.5</f>
        <v>40631.936800000003</v>
      </c>
    </row>
    <row r="352" spans="1:17" x14ac:dyDescent="0.2">
      <c r="A352" s="29" t="s">
        <v>154</v>
      </c>
      <c r="B352" s="32" t="s">
        <v>44</v>
      </c>
      <c r="C352" s="29">
        <v>55650.612000000001</v>
      </c>
      <c r="D352" s="29">
        <v>1.6999999999999999E-3</v>
      </c>
      <c r="E352" s="1">
        <f>+(C352-C$7)/C$8</f>
        <v>33386.436524936675</v>
      </c>
      <c r="F352" s="1">
        <f>ROUND(2*E352,0)/2</f>
        <v>33386.5</v>
      </c>
      <c r="G352" s="1">
        <f>+C352-(C$7+F352*C$8)</f>
        <v>-2.2195015000761487E-2</v>
      </c>
      <c r="J352" s="1">
        <f>G352</f>
        <v>-2.2195015000761487E-2</v>
      </c>
      <c r="O352" s="1">
        <f ca="1">+C$11+C$12*F352</f>
        <v>-2.0870167111807988E-2</v>
      </c>
      <c r="Q352" s="78">
        <f>+C352-15018.5</f>
        <v>40632.112000000001</v>
      </c>
    </row>
    <row r="353" spans="1:17" x14ac:dyDescent="0.2">
      <c r="A353" s="42" t="s">
        <v>155</v>
      </c>
      <c r="B353" s="31" t="s">
        <v>46</v>
      </c>
      <c r="C353" s="3">
        <v>55671.416239999999</v>
      </c>
      <c r="D353" s="3">
        <v>2.9999999999999997E-4</v>
      </c>
      <c r="E353" s="1">
        <f>+(C353-C$7)/C$8</f>
        <v>33445.934139668658</v>
      </c>
      <c r="F353" s="1">
        <f>ROUND(2*E353,0)/2</f>
        <v>33446</v>
      </c>
      <c r="G353" s="1">
        <f>+C353-(C$7+F353*C$8)</f>
        <v>-2.3029060001135804E-2</v>
      </c>
      <c r="K353" s="1">
        <f>G353</f>
        <v>-2.3029060001135804E-2</v>
      </c>
      <c r="O353" s="1">
        <f ca="1">+C$11+C$12*F353</f>
        <v>-2.0912652674294686E-2</v>
      </c>
      <c r="Q353" s="78">
        <f>+C353-15018.5</f>
        <v>40652.916239999999</v>
      </c>
    </row>
    <row r="354" spans="1:17" x14ac:dyDescent="0.2">
      <c r="A354" s="29" t="s">
        <v>156</v>
      </c>
      <c r="B354" s="32" t="s">
        <v>46</v>
      </c>
      <c r="C354" s="29">
        <v>55672.46514</v>
      </c>
      <c r="D354" s="29">
        <v>3.6000000000000002E-4</v>
      </c>
      <c r="E354" s="1">
        <f>+(C354-C$7)/C$8</f>
        <v>33448.933867036372</v>
      </c>
      <c r="F354" s="1">
        <f>ROUND(2*E354,0)/2</f>
        <v>33449</v>
      </c>
      <c r="G354" s="1">
        <f>+C354-(C$7+F354*C$8)</f>
        <v>-2.3124389997974504E-2</v>
      </c>
      <c r="K354" s="1">
        <f>G354</f>
        <v>-2.3124389997974504E-2</v>
      </c>
      <c r="O354" s="1">
        <f ca="1">+C$11+C$12*F354</f>
        <v>-2.0914794803495701E-2</v>
      </c>
      <c r="Q354" s="78">
        <f>+C354-15018.5</f>
        <v>40653.96514</v>
      </c>
    </row>
    <row r="355" spans="1:17" x14ac:dyDescent="0.2">
      <c r="A355" s="24" t="s">
        <v>157</v>
      </c>
      <c r="B355" s="25" t="s">
        <v>46</v>
      </c>
      <c r="C355" s="26">
        <v>55675.962800000001</v>
      </c>
      <c r="D355" s="27"/>
      <c r="E355" s="1">
        <f>+(C355-C$7)/C$8</f>
        <v>33458.936752368572</v>
      </c>
      <c r="F355" s="1">
        <f>ROUND(2*E355,0)/2</f>
        <v>33459</v>
      </c>
      <c r="G355" s="1">
        <f>+C355-(C$7+F355*C$8)</f>
        <v>-2.2115489999123383E-2</v>
      </c>
      <c r="K355" s="1">
        <f>G355</f>
        <v>-2.2115489999123383E-2</v>
      </c>
      <c r="O355" s="1">
        <f ca="1">+C$11+C$12*F355</f>
        <v>-2.0921935234165731E-2</v>
      </c>
      <c r="Q355" s="78">
        <f>+C355-15018.5</f>
        <v>40657.462800000001</v>
      </c>
    </row>
    <row r="356" spans="1:17" x14ac:dyDescent="0.2">
      <c r="A356" s="24" t="s">
        <v>157</v>
      </c>
      <c r="B356" s="25" t="s">
        <v>44</v>
      </c>
      <c r="C356" s="26">
        <v>55676.136700000003</v>
      </c>
      <c r="D356" s="27"/>
      <c r="E356" s="1">
        <f>+(C356-C$7)/C$8</f>
        <v>33459.434085373861</v>
      </c>
      <c r="F356" s="1">
        <f>ROUND(2*E356,0)/2</f>
        <v>33459.5</v>
      </c>
      <c r="G356" s="1">
        <f>+C356-(C$7+F356*C$8)</f>
        <v>-2.3048044997267425E-2</v>
      </c>
      <c r="K356" s="1">
        <f>G356</f>
        <v>-2.3048044997267425E-2</v>
      </c>
      <c r="O356" s="1">
        <f ca="1">+C$11+C$12*F356</f>
        <v>-2.0922292255699235E-2</v>
      </c>
      <c r="Q356" s="78">
        <f>+C356-15018.5</f>
        <v>40657.636700000003</v>
      </c>
    </row>
    <row r="357" spans="1:17" x14ac:dyDescent="0.2">
      <c r="A357" s="42" t="s">
        <v>158</v>
      </c>
      <c r="B357" s="41" t="s">
        <v>46</v>
      </c>
      <c r="C357" s="40">
        <v>55677.360500000003</v>
      </c>
      <c r="D357" s="40">
        <v>2.9999999999999997E-4</v>
      </c>
      <c r="E357" s="1">
        <f>+(C357-C$7)/C$8</f>
        <v>33462.934005626128</v>
      </c>
      <c r="F357" s="1">
        <f>ROUND(2*E357,0)/2</f>
        <v>33463</v>
      </c>
      <c r="G357" s="1">
        <f>+C357-(C$7+F357*C$8)</f>
        <v>-2.3075929995684419E-2</v>
      </c>
      <c r="K357" s="1">
        <f>G357</f>
        <v>-2.3075929995684419E-2</v>
      </c>
      <c r="O357" s="1">
        <f ca="1">+C$11+C$12*F357</f>
        <v>-2.0924791406433746E-2</v>
      </c>
      <c r="Q357" s="78">
        <f>+C357-15018.5</f>
        <v>40658.860500000003</v>
      </c>
    </row>
    <row r="358" spans="1:17" x14ac:dyDescent="0.2">
      <c r="A358" s="24" t="s">
        <v>157</v>
      </c>
      <c r="B358" s="25" t="s">
        <v>44</v>
      </c>
      <c r="C358" s="26">
        <v>55679.982499999998</v>
      </c>
      <c r="D358" s="27"/>
      <c r="E358" s="1">
        <f>+(C358-C$7)/C$8</f>
        <v>33470.432609075571</v>
      </c>
      <c r="F358" s="1">
        <f>ROUND(2*E358,0)/2</f>
        <v>33470.5</v>
      </c>
      <c r="G358" s="1">
        <f>+C358-(C$7+F358*C$8)</f>
        <v>-2.3564255003293511E-2</v>
      </c>
      <c r="K358" s="1">
        <f>G358</f>
        <v>-2.3564255003293511E-2</v>
      </c>
      <c r="O358" s="1">
        <f ca="1">+C$11+C$12*F358</f>
        <v>-2.0930146729436272E-2</v>
      </c>
      <c r="Q358" s="78">
        <f>+C358-15018.5</f>
        <v>40661.482499999998</v>
      </c>
    </row>
    <row r="359" spans="1:17" x14ac:dyDescent="0.2">
      <c r="A359" s="24" t="s">
        <v>157</v>
      </c>
      <c r="B359" s="25" t="s">
        <v>46</v>
      </c>
      <c r="C359" s="26">
        <v>55680.158100000001</v>
      </c>
      <c r="D359" s="27"/>
      <c r="E359" s="1">
        <f>+(C359-C$7)/C$8</f>
        <v>33470.934803875629</v>
      </c>
      <c r="F359" s="1">
        <f>ROUND(2*E359,0)/2</f>
        <v>33471</v>
      </c>
      <c r="G359" s="1">
        <f>+C359-(C$7+F359*C$8)</f>
        <v>-2.2796810000727419E-2</v>
      </c>
      <c r="K359" s="1">
        <f>G359</f>
        <v>-2.2796810000727419E-2</v>
      </c>
      <c r="O359" s="1">
        <f ca="1">+C$11+C$12*F359</f>
        <v>-2.0930503750969776E-2</v>
      </c>
      <c r="Q359" s="78">
        <f>+C359-15018.5</f>
        <v>40661.658100000001</v>
      </c>
    </row>
    <row r="360" spans="1:17" x14ac:dyDescent="0.2">
      <c r="A360" s="3" t="s">
        <v>159</v>
      </c>
      <c r="B360" s="31" t="s">
        <v>46</v>
      </c>
      <c r="C360" s="3">
        <v>56001.849300000002</v>
      </c>
      <c r="D360" s="3">
        <v>1E-4</v>
      </c>
      <c r="E360" s="1">
        <f>+(C360-C$7)/C$8</f>
        <v>34390.932798528287</v>
      </c>
      <c r="F360" s="1">
        <f>ROUND(2*E360,0)/2</f>
        <v>34391</v>
      </c>
      <c r="G360" s="1">
        <f>+C360-(C$7+F360*C$8)</f>
        <v>-2.3498009999457281E-2</v>
      </c>
      <c r="K360" s="1">
        <f>G360</f>
        <v>-2.3498009999457281E-2</v>
      </c>
      <c r="O360" s="1">
        <f ca="1">+C$11+C$12*F360</f>
        <v>-2.1587423372612886E-2</v>
      </c>
      <c r="Q360" s="78">
        <f>+C360-15018.5</f>
        <v>40983.349300000002</v>
      </c>
    </row>
    <row r="361" spans="1:17" x14ac:dyDescent="0.2">
      <c r="A361" s="42" t="s">
        <v>155</v>
      </c>
      <c r="B361" s="31" t="s">
        <v>46</v>
      </c>
      <c r="C361" s="3">
        <v>56002.549950000001</v>
      </c>
      <c r="D361" s="3">
        <v>1E-3</v>
      </c>
      <c r="E361" s="1">
        <f>+(C361-C$7)/C$8</f>
        <v>34392.936572939747</v>
      </c>
      <c r="F361" s="1">
        <f>ROUND(2*E361,0)/2</f>
        <v>34393</v>
      </c>
      <c r="G361" s="1">
        <f>+C361-(C$7+F361*C$8)</f>
        <v>-2.2178229999553878E-2</v>
      </c>
      <c r="J361" s="1">
        <f>G362</f>
        <v>-2.3709280001639854E-2</v>
      </c>
      <c r="K361" s="1">
        <f>G361</f>
        <v>-2.2178229999553878E-2</v>
      </c>
      <c r="O361" s="1">
        <f ca="1">+C$11+C$12*F361</f>
        <v>-2.1588851458746894E-2</v>
      </c>
      <c r="Q361" s="78">
        <f>+C361-15018.5</f>
        <v>40984.049950000001</v>
      </c>
    </row>
    <row r="362" spans="1:17" x14ac:dyDescent="0.2">
      <c r="A362" s="43" t="s">
        <v>160</v>
      </c>
      <c r="B362" s="31"/>
      <c r="C362" s="3">
        <v>56021.78</v>
      </c>
      <c r="D362" s="3">
        <v>2.9999999999999997E-4</v>
      </c>
      <c r="E362" s="1">
        <f>+(C362-C$7)/C$8</f>
        <v>34447.932194321584</v>
      </c>
      <c r="F362" s="1">
        <f>ROUND(2*E362,0)/2</f>
        <v>34448</v>
      </c>
      <c r="G362" s="1">
        <f>+C362-(C$7+F362*C$8)</f>
        <v>-2.3709280001639854E-2</v>
      </c>
      <c r="K362" s="1">
        <f>G362</f>
        <v>-2.3709280001639854E-2</v>
      </c>
      <c r="O362" s="1">
        <f ca="1">+C$11+C$12*F362</f>
        <v>-2.162812382743208E-2</v>
      </c>
      <c r="Q362" s="78">
        <f>+C362-15018.5</f>
        <v>41003.279999999999</v>
      </c>
    </row>
    <row r="363" spans="1:17" x14ac:dyDescent="0.2">
      <c r="A363" s="24" t="s">
        <v>161</v>
      </c>
      <c r="B363" s="25" t="s">
        <v>44</v>
      </c>
      <c r="C363" s="26">
        <v>56044.683900000004</v>
      </c>
      <c r="D363" s="27"/>
      <c r="E363" s="1">
        <f>+(C363-C$7)/C$8</f>
        <v>34513.434583164453</v>
      </c>
      <c r="F363" s="1">
        <f>ROUND(2*E363,0)/2</f>
        <v>34513.5</v>
      </c>
      <c r="G363" s="1">
        <f>+C363-(C$7+F363*C$8)</f>
        <v>-2.2873984999023378E-2</v>
      </c>
      <c r="K363" s="1">
        <f>G363</f>
        <v>-2.2873984999023378E-2</v>
      </c>
      <c r="O363" s="1">
        <f ca="1">+C$11+C$12*F363</f>
        <v>-2.16748936483208E-2</v>
      </c>
      <c r="Q363" s="78">
        <f>+C363-15018.5</f>
        <v>41026.183900000004</v>
      </c>
    </row>
    <row r="364" spans="1:17" x14ac:dyDescent="0.2">
      <c r="A364" s="42" t="s">
        <v>162</v>
      </c>
      <c r="B364" s="31" t="s">
        <v>44</v>
      </c>
      <c r="C364" s="3">
        <v>56044.684000000001</v>
      </c>
      <c r="D364" s="3">
        <v>2.0000000000000001E-4</v>
      </c>
      <c r="E364" s="1">
        <f>+(C364-C$7)/C$8</f>
        <v>34513.43486915237</v>
      </c>
      <c r="F364" s="1">
        <f>ROUND(2*E364,0)/2</f>
        <v>34513.5</v>
      </c>
      <c r="G364" s="1">
        <f>+C364-(C$7+F364*C$8)</f>
        <v>-2.277398500154959E-2</v>
      </c>
      <c r="K364" s="1">
        <f>G364</f>
        <v>-2.277398500154959E-2</v>
      </c>
      <c r="O364" s="1">
        <f ca="1">+C$11+C$12*F364</f>
        <v>-2.16748936483208E-2</v>
      </c>
      <c r="Q364" s="78">
        <f>+C364-15018.5</f>
        <v>41026.184000000001</v>
      </c>
    </row>
    <row r="365" spans="1:17" x14ac:dyDescent="0.2">
      <c r="A365" s="3" t="s">
        <v>159</v>
      </c>
      <c r="B365" s="31" t="s">
        <v>44</v>
      </c>
      <c r="C365" s="3">
        <v>56073.705999999998</v>
      </c>
      <c r="D365" s="3">
        <v>2.0000000000000001E-4</v>
      </c>
      <c r="E365" s="1">
        <f>+(C365-C$7)/C$8</f>
        <v>34596.434285365212</v>
      </c>
      <c r="F365" s="1">
        <f>ROUND(2*E365,0)/2</f>
        <v>34596.5</v>
      </c>
      <c r="G365" s="1">
        <f>+C365-(C$7+F365*C$8)</f>
        <v>-2.2978115004661959E-2</v>
      </c>
      <c r="K365" s="1">
        <f>G365</f>
        <v>-2.2978115004661959E-2</v>
      </c>
      <c r="O365" s="1">
        <f ca="1">+C$11+C$12*F365</f>
        <v>-2.1734159222882084E-2</v>
      </c>
      <c r="Q365" s="78">
        <f>+C365-15018.5</f>
        <v>41055.205999999998</v>
      </c>
    </row>
    <row r="366" spans="1:17" x14ac:dyDescent="0.2">
      <c r="A366" s="44" t="s">
        <v>163</v>
      </c>
      <c r="B366" s="45" t="s">
        <v>44</v>
      </c>
      <c r="C366" s="44">
        <v>56367.424460000002</v>
      </c>
      <c r="D366" s="44">
        <v>5.5000000000000003E-4</v>
      </c>
      <c r="E366" s="1">
        <f>+(C366-C$7)/C$8</f>
        <v>35436.43362072928</v>
      </c>
      <c r="F366" s="1">
        <f>ROUND(2*E366,0)/2</f>
        <v>35436.5</v>
      </c>
      <c r="G366" s="1">
        <f>+C366-(C$7+F366*C$8)</f>
        <v>-2.321051499893656E-2</v>
      </c>
      <c r="K366" s="1">
        <f>G366</f>
        <v>-2.321051499893656E-2</v>
      </c>
      <c r="O366" s="1">
        <f ca="1">+C$11+C$12*F366</f>
        <v>-2.2333955399164919E-2</v>
      </c>
      <c r="Q366" s="78">
        <f>+C366-15018.5</f>
        <v>41348.924460000002</v>
      </c>
    </row>
    <row r="367" spans="1:17" x14ac:dyDescent="0.2">
      <c r="A367" s="24" t="s">
        <v>164</v>
      </c>
      <c r="B367" s="25" t="s">
        <v>46</v>
      </c>
      <c r="C367" s="26">
        <v>56403.9643</v>
      </c>
      <c r="D367" s="27"/>
      <c r="E367" s="1">
        <f>+(C367-C$7)/C$8</f>
        <v>35540.933151723373</v>
      </c>
      <c r="F367" s="1">
        <f>ROUND(2*E367,0)/2</f>
        <v>35541</v>
      </c>
      <c r="G367" s="1">
        <f>+C367-(C$7+F367*C$8)</f>
        <v>-2.337451000494184E-2</v>
      </c>
      <c r="K367" s="1">
        <f>G367</f>
        <v>-2.337451000494184E-2</v>
      </c>
      <c r="O367" s="1">
        <f ca="1">+C$11+C$12*F367</f>
        <v>-2.2408572899666773E-2</v>
      </c>
      <c r="Q367" s="78">
        <f>+C367-15018.5</f>
        <v>41385.4643</v>
      </c>
    </row>
    <row r="368" spans="1:17" x14ac:dyDescent="0.2">
      <c r="A368" s="24" t="s">
        <v>164</v>
      </c>
      <c r="B368" s="25" t="s">
        <v>44</v>
      </c>
      <c r="C368" s="26">
        <v>56404.139499999997</v>
      </c>
      <c r="D368" s="27"/>
      <c r="E368" s="1">
        <f>+(C368-C$7)/C$8</f>
        <v>35541.434202571705</v>
      </c>
      <c r="F368" s="1">
        <f>ROUND(2*E368,0)/2</f>
        <v>35541.5</v>
      </c>
      <c r="G368" s="1">
        <f>+C368-(C$7+F368*C$8)</f>
        <v>-2.3007065006822813E-2</v>
      </c>
      <c r="K368" s="1">
        <f>G368</f>
        <v>-2.3007065006822813E-2</v>
      </c>
      <c r="O368" s="1">
        <f ca="1">+C$11+C$12*F368</f>
        <v>-2.2408929921200277E-2</v>
      </c>
      <c r="Q368" s="78">
        <f>+C368-15018.5</f>
        <v>41385.639499999997</v>
      </c>
    </row>
    <row r="369" spans="1:17" x14ac:dyDescent="0.2">
      <c r="A369" s="42" t="s">
        <v>165</v>
      </c>
      <c r="B369" s="31" t="s">
        <v>46</v>
      </c>
      <c r="C369" s="3">
        <v>56418.649100000002</v>
      </c>
      <c r="D369" s="3">
        <v>1E-4</v>
      </c>
      <c r="E369" s="1">
        <f>+(C369-C$7)/C$8</f>
        <v>35582.929906847159</v>
      </c>
      <c r="F369" s="1">
        <f>ROUND(2*E369,0)/2</f>
        <v>35583</v>
      </c>
      <c r="G369" s="1">
        <f>+C369-(C$7+F369*C$8)</f>
        <v>-2.4509129994839896E-2</v>
      </c>
      <c r="K369" s="1">
        <f>G369</f>
        <v>-2.4509129994839896E-2</v>
      </c>
      <c r="O369" s="1">
        <f ca="1">+C$11+C$12*F369</f>
        <v>-2.2438562708480915E-2</v>
      </c>
      <c r="Q369" s="78">
        <f>+C369-15018.5</f>
        <v>41400.149100000002</v>
      </c>
    </row>
    <row r="370" spans="1:17" x14ac:dyDescent="0.2">
      <c r="A370" s="42" t="s">
        <v>165</v>
      </c>
      <c r="B370" s="31" t="s">
        <v>46</v>
      </c>
      <c r="C370" s="3">
        <v>56447.671799999996</v>
      </c>
      <c r="D370" s="3">
        <v>4.0000000000000002E-4</v>
      </c>
      <c r="E370" s="1">
        <f>+(C370-C$7)/C$8</f>
        <v>35665.931324975478</v>
      </c>
      <c r="F370" s="1">
        <f>ROUND(2*E370,0)/2</f>
        <v>35666</v>
      </c>
      <c r="G370" s="1">
        <f>+C370-(C$7+F370*C$8)</f>
        <v>-2.4013260001083836E-2</v>
      </c>
      <c r="K370" s="1">
        <f>G370</f>
        <v>-2.4013260001083836E-2</v>
      </c>
      <c r="O370" s="1">
        <f ca="1">+C$11+C$12*F370</f>
        <v>-2.2497828283042198E-2</v>
      </c>
      <c r="Q370" s="78">
        <f>+C370-15018.5</f>
        <v>41429.171799999996</v>
      </c>
    </row>
    <row r="371" spans="1:17" x14ac:dyDescent="0.2">
      <c r="A371" s="46" t="s">
        <v>166</v>
      </c>
      <c r="B371" s="45" t="s">
        <v>44</v>
      </c>
      <c r="C371" s="44">
        <v>56753.803599999999</v>
      </c>
      <c r="D371" s="44">
        <v>2.0000000000000001E-4</v>
      </c>
      <c r="E371" s="1">
        <f>+(C371-C$7)/C$8</f>
        <v>36541.431314093643</v>
      </c>
      <c r="F371" s="1">
        <f>ROUND(2*E371,0)/2</f>
        <v>36541.5</v>
      </c>
      <c r="G371" s="1">
        <f>+C371-(C$7+F371*C$8)</f>
        <v>-2.4017064999497961E-2</v>
      </c>
      <c r="K371" s="1">
        <f>G371</f>
        <v>-2.4017064999497961E-2</v>
      </c>
      <c r="O371" s="1">
        <f ca="1">+C$11+C$12*F371</f>
        <v>-2.3122972988203663E-2</v>
      </c>
      <c r="Q371" s="78">
        <f>+C371-15018.5</f>
        <v>41735.303599999999</v>
      </c>
    </row>
    <row r="372" spans="1:17" x14ac:dyDescent="0.2">
      <c r="A372" s="24" t="s">
        <v>167</v>
      </c>
      <c r="B372" s="25" t="s">
        <v>46</v>
      </c>
      <c r="C372" s="26">
        <v>56796.644999999997</v>
      </c>
      <c r="D372" s="27"/>
      <c r="E372" s="1">
        <f>+(C372-C$7)/C$8</f>
        <v>36663.952545908847</v>
      </c>
      <c r="F372" s="1">
        <f>ROUND(2*E372,0)/2</f>
        <v>36664</v>
      </c>
      <c r="G372" s="1">
        <f>+C372-(C$7+F372*C$8)</f>
        <v>-1.6593040003499482E-2</v>
      </c>
      <c r="K372" s="1">
        <f>G372</f>
        <v>-1.6593040003499482E-2</v>
      </c>
      <c r="O372" s="1">
        <f ca="1">+C$11+C$12*F372</f>
        <v>-2.3210443263911577E-2</v>
      </c>
      <c r="Q372" s="78">
        <f>+C372-15018.5</f>
        <v>41778.144999999997</v>
      </c>
    </row>
    <row r="373" spans="1:17" x14ac:dyDescent="0.2">
      <c r="A373" s="47" t="s">
        <v>168</v>
      </c>
      <c r="B373" s="48" t="s">
        <v>46</v>
      </c>
      <c r="C373" s="47">
        <v>56796.645000000019</v>
      </c>
      <c r="D373" s="47" t="s">
        <v>33</v>
      </c>
      <c r="E373" s="1">
        <f>+(C373-C$7)/C$8</f>
        <v>36663.952545908905</v>
      </c>
      <c r="F373" s="1">
        <f>ROUND(2*E373,0)/2</f>
        <v>36664</v>
      </c>
      <c r="G373" s="1">
        <f>+C373-(C$7+F373*C$8)</f>
        <v>-1.6593039981671609E-2</v>
      </c>
      <c r="K373" s="1">
        <f>G373</f>
        <v>-1.6593039981671609E-2</v>
      </c>
      <c r="O373" s="1">
        <f ca="1">+C$11+C$12*F373</f>
        <v>-2.3210443263911577E-2</v>
      </c>
      <c r="Q373" s="78">
        <f>+C373-15018.5</f>
        <v>41778.145000000019</v>
      </c>
    </row>
    <row r="374" spans="1:17" x14ac:dyDescent="0.2">
      <c r="A374" s="24" t="s">
        <v>169</v>
      </c>
      <c r="B374" s="25" t="s">
        <v>44</v>
      </c>
      <c r="C374" s="26">
        <v>56808.699000000001</v>
      </c>
      <c r="D374" s="27"/>
      <c r="E374" s="1">
        <f>+(C374-C$7)/C$8</f>
        <v>36698.425530645596</v>
      </c>
      <c r="F374" s="1">
        <f>ROUND(2*E374,0)/2</f>
        <v>36698.5</v>
      </c>
      <c r="G374" s="1">
        <f>+C374-(C$7+F374*C$8)</f>
        <v>-2.6039334996312391E-2</v>
      </c>
      <c r="K374" s="1">
        <f>G374</f>
        <v>-2.6039334996312391E-2</v>
      </c>
      <c r="O374" s="1">
        <f ca="1">+C$11+C$12*F374</f>
        <v>-2.3235077749723193E-2</v>
      </c>
      <c r="Q374" s="78">
        <f>+C374-15018.5</f>
        <v>41790.199000000001</v>
      </c>
    </row>
    <row r="375" spans="1:17" x14ac:dyDescent="0.2">
      <c r="A375" s="49" t="s">
        <v>170</v>
      </c>
      <c r="B375" s="50" t="s">
        <v>44</v>
      </c>
      <c r="C375" s="49">
        <v>56808.699000000001</v>
      </c>
      <c r="D375" s="49">
        <v>1E-4</v>
      </c>
      <c r="E375" s="1">
        <f>+(C375-C$7)/C$8</f>
        <v>36698.425530645596</v>
      </c>
      <c r="F375" s="1">
        <f>ROUND(2*E375,0)/2</f>
        <v>36698.5</v>
      </c>
      <c r="G375" s="1">
        <f>+C375-(C$7+F375*C$8)</f>
        <v>-2.6039334996312391E-2</v>
      </c>
      <c r="K375" s="1">
        <f>G375</f>
        <v>-2.6039334996312391E-2</v>
      </c>
      <c r="O375" s="1">
        <f ca="1">+C$11+C$12*F375</f>
        <v>-2.3235077749723193E-2</v>
      </c>
      <c r="Q375" s="78">
        <f>+C375-15018.5</f>
        <v>41790.199000000001</v>
      </c>
    </row>
    <row r="376" spans="1:17" x14ac:dyDescent="0.2">
      <c r="A376" s="49" t="s">
        <v>170</v>
      </c>
      <c r="B376" s="50" t="s">
        <v>44</v>
      </c>
      <c r="C376" s="49">
        <v>56808.699000000001</v>
      </c>
      <c r="D376" s="49">
        <v>1E-4</v>
      </c>
      <c r="E376" s="1">
        <f>+(C376-C$7)/C$8</f>
        <v>36698.425530645596</v>
      </c>
      <c r="F376" s="1">
        <f>ROUND(2*E376,0)/2</f>
        <v>36698.5</v>
      </c>
      <c r="G376" s="1">
        <f>+C376-(C$7+F376*C$8)</f>
        <v>-2.6039334996312391E-2</v>
      </c>
      <c r="K376" s="1">
        <f>G376</f>
        <v>-2.6039334996312391E-2</v>
      </c>
      <c r="O376" s="1">
        <f ca="1">+C$11+C$12*F376</f>
        <v>-2.3235077749723193E-2</v>
      </c>
      <c r="Q376" s="78">
        <f>+C376-15018.5</f>
        <v>41790.199000000001</v>
      </c>
    </row>
    <row r="377" spans="1:17" x14ac:dyDescent="0.2">
      <c r="A377" s="24" t="s">
        <v>169</v>
      </c>
      <c r="B377" s="25" t="s">
        <v>44</v>
      </c>
      <c r="C377" s="26">
        <v>57096.825100000002</v>
      </c>
      <c r="D377" s="27"/>
      <c r="E377" s="1">
        <f>+(C377-C$7)/C$8</f>
        <v>37522.431391567778</v>
      </c>
      <c r="F377" s="1">
        <f>ROUND(2*E377,0)/2</f>
        <v>37522.5</v>
      </c>
      <c r="G377" s="1">
        <f>+C377-(C$7+F377*C$8)</f>
        <v>-2.3989975001313724E-2</v>
      </c>
      <c r="K377" s="1">
        <f>G377</f>
        <v>-2.3989975001313724E-2</v>
      </c>
      <c r="O377" s="1">
        <f ca="1">+C$11+C$12*F377</f>
        <v>-2.3823449236933983E-2</v>
      </c>
      <c r="Q377" s="78">
        <f>+C377-15018.5</f>
        <v>42078.325100000002</v>
      </c>
    </row>
    <row r="378" spans="1:17" x14ac:dyDescent="0.2">
      <c r="A378" s="49" t="s">
        <v>170</v>
      </c>
      <c r="B378" s="50" t="s">
        <v>44</v>
      </c>
      <c r="C378" s="49">
        <v>57096.825100000002</v>
      </c>
      <c r="D378" s="49">
        <v>2.0000000000000001E-4</v>
      </c>
      <c r="E378" s="1">
        <f>+(C378-C$7)/C$8</f>
        <v>37522.431391567778</v>
      </c>
      <c r="F378" s="1">
        <f>ROUND(2*E378,0)/2</f>
        <v>37522.5</v>
      </c>
      <c r="G378" s="1">
        <f>+C378-(C$7+F378*C$8)</f>
        <v>-2.3989975001313724E-2</v>
      </c>
      <c r="K378" s="1">
        <f>G378</f>
        <v>-2.3989975001313724E-2</v>
      </c>
      <c r="O378" s="1">
        <f ca="1">+C$11+C$12*F378</f>
        <v>-2.3823449236933983E-2</v>
      </c>
      <c r="Q378" s="78">
        <f>+C378-15018.5</f>
        <v>42078.325100000002</v>
      </c>
    </row>
    <row r="379" spans="1:17" x14ac:dyDescent="0.2">
      <c r="A379" s="49" t="s">
        <v>170</v>
      </c>
      <c r="B379" s="50" t="s">
        <v>44</v>
      </c>
      <c r="C379" s="49">
        <v>57096.825100000002</v>
      </c>
      <c r="D379" s="49">
        <v>2.0000000000000001E-4</v>
      </c>
      <c r="E379" s="1">
        <f>+(C379-C$7)/C$8</f>
        <v>37522.431391567778</v>
      </c>
      <c r="F379" s="1">
        <f>ROUND(2*E379,0)/2</f>
        <v>37522.5</v>
      </c>
      <c r="G379" s="1">
        <f>+C379-(C$7+F379*C$8)</f>
        <v>-2.3989975001313724E-2</v>
      </c>
      <c r="K379" s="1">
        <f>G379</f>
        <v>-2.3989975001313724E-2</v>
      </c>
      <c r="O379" s="1">
        <f ca="1">+C$11+C$12*F379</f>
        <v>-2.3823449236933983E-2</v>
      </c>
      <c r="Q379" s="78">
        <f>+C379-15018.5</f>
        <v>42078.325100000002</v>
      </c>
    </row>
    <row r="380" spans="1:17" x14ac:dyDescent="0.2">
      <c r="A380" s="24" t="s">
        <v>169</v>
      </c>
      <c r="B380" s="25" t="s">
        <v>44</v>
      </c>
      <c r="C380" s="26">
        <v>57104.867400000003</v>
      </c>
      <c r="D380" s="27"/>
      <c r="E380" s="1">
        <f>+(C380-C$7)/C$8</f>
        <v>37545.431398631685</v>
      </c>
      <c r="F380" s="1">
        <f>ROUND(2*E380,0)/2</f>
        <v>37545.5</v>
      </c>
      <c r="G380" s="1">
        <f>+C380-(C$7+F380*C$8)</f>
        <v>-2.3987504995602649E-2</v>
      </c>
      <c r="K380" s="1">
        <f>G380</f>
        <v>-2.3987504995602649E-2</v>
      </c>
      <c r="O380" s="1">
        <f ca="1">+C$11+C$12*F380</f>
        <v>-2.3839872227475058E-2</v>
      </c>
      <c r="Q380" s="78">
        <f>+C380-15018.5</f>
        <v>42086.367400000003</v>
      </c>
    </row>
    <row r="381" spans="1:17" x14ac:dyDescent="0.2">
      <c r="A381" s="49" t="s">
        <v>170</v>
      </c>
      <c r="B381" s="50" t="s">
        <v>44</v>
      </c>
      <c r="C381" s="49">
        <v>57104.867400000003</v>
      </c>
      <c r="D381" s="49">
        <v>1E-4</v>
      </c>
      <c r="E381" s="1">
        <f>+(C381-C$7)/C$8</f>
        <v>37545.431398631685</v>
      </c>
      <c r="F381" s="1">
        <f>ROUND(2*E381,0)/2</f>
        <v>37545.5</v>
      </c>
      <c r="G381" s="1">
        <f>+C381-(C$7+F381*C$8)</f>
        <v>-2.3987504995602649E-2</v>
      </c>
      <c r="K381" s="1">
        <f>G381</f>
        <v>-2.3987504995602649E-2</v>
      </c>
      <c r="O381" s="1">
        <f ca="1">+C$11+C$12*F381</f>
        <v>-2.3839872227475058E-2</v>
      </c>
      <c r="Q381" s="78">
        <f>+C381-15018.5</f>
        <v>42086.367400000003</v>
      </c>
    </row>
    <row r="382" spans="1:17" x14ac:dyDescent="0.2">
      <c r="A382" s="49" t="s">
        <v>170</v>
      </c>
      <c r="B382" s="50" t="s">
        <v>44</v>
      </c>
      <c r="C382" s="49">
        <v>57104.867400000003</v>
      </c>
      <c r="D382" s="49">
        <v>1E-4</v>
      </c>
      <c r="E382" s="1">
        <f>+(C382-C$7)/C$8</f>
        <v>37545.431398631685</v>
      </c>
      <c r="F382" s="1">
        <f>ROUND(2*E382,0)/2</f>
        <v>37545.5</v>
      </c>
      <c r="G382" s="1">
        <f>+C382-(C$7+F382*C$8)</f>
        <v>-2.3987504995602649E-2</v>
      </c>
      <c r="K382" s="1">
        <f>G382</f>
        <v>-2.3987504995602649E-2</v>
      </c>
      <c r="O382" s="1">
        <f ca="1">+C$11+C$12*F382</f>
        <v>-2.3839872227475058E-2</v>
      </c>
      <c r="Q382" s="78">
        <f>+C382-15018.5</f>
        <v>42086.367400000003</v>
      </c>
    </row>
    <row r="383" spans="1:17" x14ac:dyDescent="0.2">
      <c r="A383" s="51" t="s">
        <v>171</v>
      </c>
      <c r="B383" s="52" t="s">
        <v>46</v>
      </c>
      <c r="C383" s="53">
        <v>57125.497600000002</v>
      </c>
      <c r="D383" s="53">
        <v>1.2999999999999999E-3</v>
      </c>
      <c r="E383" s="1">
        <f>+(C383-C$7)/C$8</f>
        <v>37604.431279975295</v>
      </c>
      <c r="F383" s="1">
        <f>ROUND(2*E383,0)/2</f>
        <v>37604.5</v>
      </c>
      <c r="G383" s="1">
        <f>+C383-(C$7+F383*C$8)</f>
        <v>-2.4028995001572184E-2</v>
      </c>
      <c r="K383" s="1">
        <f>G383</f>
        <v>-2.4028995001572184E-2</v>
      </c>
      <c r="O383" s="1">
        <f ca="1">+C$11+C$12*F383</f>
        <v>-2.3882000768428259E-2</v>
      </c>
      <c r="Q383" s="78">
        <f>+C383-15018.5</f>
        <v>42106.997600000002</v>
      </c>
    </row>
    <row r="384" spans="1:17" x14ac:dyDescent="0.2">
      <c r="A384" s="3" t="s">
        <v>172</v>
      </c>
      <c r="B384" s="31" t="s">
        <v>44</v>
      </c>
      <c r="C384" s="3">
        <v>57136.3367</v>
      </c>
      <c r="D384" s="3">
        <v>2.0000000000000001E-4</v>
      </c>
      <c r="E384" s="1">
        <f>+(C384-C$7)/C$8</f>
        <v>37635.429797385274</v>
      </c>
      <c r="F384" s="1">
        <f>ROUND(2*E384,0)/2</f>
        <v>37635.5</v>
      </c>
      <c r="G384" s="1">
        <f>+C384-(C$7+F384*C$8)</f>
        <v>-2.4547405002522282E-2</v>
      </c>
      <c r="K384" s="1">
        <f>G384</f>
        <v>-2.4547405002522282E-2</v>
      </c>
      <c r="O384" s="1">
        <f ca="1">+C$11+C$12*F384</f>
        <v>-2.3904136103505363E-2</v>
      </c>
      <c r="Q384" s="78">
        <f>+C384-15018.5</f>
        <v>42117.8367</v>
      </c>
    </row>
    <row r="385" spans="1:17" x14ac:dyDescent="0.2">
      <c r="A385" s="54" t="s">
        <v>173</v>
      </c>
      <c r="B385" s="31"/>
      <c r="C385" s="26">
        <v>57148.049600000013</v>
      </c>
      <c r="D385" s="27"/>
      <c r="E385" s="1">
        <f>+(C385-C$7)/C$8</f>
        <v>37668.927277302595</v>
      </c>
      <c r="F385" s="1">
        <f>ROUND(2*E385,0)/2</f>
        <v>37669</v>
      </c>
      <c r="G385" s="1">
        <f>+C385-(C$7+F385*C$8)</f>
        <v>-2.5428589986404404E-2</v>
      </c>
      <c r="K385" s="1">
        <f>G385</f>
        <v>-2.5428589986404404E-2</v>
      </c>
      <c r="O385" s="1">
        <f ca="1">+C$11+C$12*F385</f>
        <v>-2.3928056546249972E-2</v>
      </c>
      <c r="Q385" s="78">
        <f>+C385-15018.5</f>
        <v>42129.549600000013</v>
      </c>
    </row>
    <row r="386" spans="1:17" x14ac:dyDescent="0.2">
      <c r="A386" s="49" t="s">
        <v>174</v>
      </c>
      <c r="B386" s="50" t="s">
        <v>46</v>
      </c>
      <c r="C386" s="49">
        <v>57162.737099999998</v>
      </c>
      <c r="D386" s="49">
        <v>1E-4</v>
      </c>
      <c r="E386" s="1">
        <f>+(C386-C$7)/C$8</f>
        <v>37710.931754100369</v>
      </c>
      <c r="F386" s="1">
        <f>ROUND(2*E386,0)/2</f>
        <v>37711</v>
      </c>
      <c r="G386" s="1">
        <f>+C386-(C$7+F386*C$8)</f>
        <v>-2.3863210000854451E-2</v>
      </c>
      <c r="K386" s="1">
        <f>G386</f>
        <v>-2.3863210000854451E-2</v>
      </c>
      <c r="O386" s="1">
        <f ca="1">+C$11+C$12*F386</f>
        <v>-2.3958046355064121E-2</v>
      </c>
      <c r="Q386" s="78">
        <f>+C386-15018.5</f>
        <v>42144.237099999998</v>
      </c>
    </row>
    <row r="387" spans="1:17" x14ac:dyDescent="0.2">
      <c r="A387" s="49" t="s">
        <v>175</v>
      </c>
      <c r="B387" s="50" t="s">
        <v>44</v>
      </c>
      <c r="C387" s="49">
        <v>57427.957499999997</v>
      </c>
      <c r="D387" s="49">
        <v>2.0000000000000001E-4</v>
      </c>
      <c r="E387" s="1">
        <f>+(C387-C$7)/C$8</f>
        <v>38469.430078397003</v>
      </c>
      <c r="F387" s="1">
        <f>ROUND(2*E387,0)/2</f>
        <v>38469.5</v>
      </c>
      <c r="G387" s="1">
        <f>+C387-(C$7+F387*C$8)</f>
        <v>-2.4449145006656181E-2</v>
      </c>
      <c r="K387" s="1">
        <f>G387</f>
        <v>-2.4449145006656181E-2</v>
      </c>
      <c r="O387" s="1">
        <f ca="1">+C$11+C$12*F387</f>
        <v>-2.4499648021386183E-2</v>
      </c>
      <c r="Q387" s="78">
        <f>+C387-15018.5</f>
        <v>42409.457499999997</v>
      </c>
    </row>
    <row r="388" spans="1:17" x14ac:dyDescent="0.2">
      <c r="A388" s="49" t="s">
        <v>175</v>
      </c>
      <c r="B388" s="50" t="s">
        <v>44</v>
      </c>
      <c r="C388" s="49">
        <v>57442.993600000002</v>
      </c>
      <c r="D388" s="49">
        <v>1E-4</v>
      </c>
      <c r="E388" s="1">
        <f>+(C388-C$7)/C$8</f>
        <v>38512.431509108821</v>
      </c>
      <c r="F388" s="1">
        <f>ROUND(2*E388,0)/2</f>
        <v>38512.5</v>
      </c>
      <c r="G388" s="1">
        <f>+C388-(C$7+F388*C$8)</f>
        <v>-2.3948875001224224E-2</v>
      </c>
      <c r="K388" s="1">
        <f>G388</f>
        <v>-2.3948875001224224E-2</v>
      </c>
      <c r="O388" s="1">
        <f ca="1">+C$11+C$12*F388</f>
        <v>-2.4530351873267332E-2</v>
      </c>
      <c r="Q388" s="78">
        <f>+C388-15018.5</f>
        <v>42424.493600000002</v>
      </c>
    </row>
    <row r="389" spans="1:17" x14ac:dyDescent="0.2">
      <c r="A389" s="47" t="s">
        <v>176</v>
      </c>
      <c r="B389" s="48" t="s">
        <v>46</v>
      </c>
      <c r="C389" s="47">
        <v>57517.641000000003</v>
      </c>
      <c r="D389" s="47" t="s">
        <v>33</v>
      </c>
      <c r="E389" s="1">
        <f>+(C389-C$7)/C$8</f>
        <v>38725.914061028285</v>
      </c>
      <c r="F389" s="1">
        <f>ROUND(2*E389,0)/2</f>
        <v>38726</v>
      </c>
      <c r="G389" s="1">
        <f>+C389-(C$7+F389*C$8)</f>
        <v>-3.0049859997234307E-2</v>
      </c>
      <c r="K389" s="1">
        <f>G389</f>
        <v>-3.0049859997234307E-2</v>
      </c>
      <c r="O389" s="1">
        <f ca="1">+C$11+C$12*F389</f>
        <v>-2.4682800068072552E-2</v>
      </c>
      <c r="Q389" s="78">
        <f>+C389-15018.5</f>
        <v>42499.141000000003</v>
      </c>
    </row>
    <row r="390" spans="1:17" x14ac:dyDescent="0.2">
      <c r="A390" s="49" t="s">
        <v>177</v>
      </c>
      <c r="B390" s="50" t="s">
        <v>46</v>
      </c>
      <c r="C390" s="49">
        <v>57518.693599999999</v>
      </c>
      <c r="D390" s="49">
        <v>1E-4</v>
      </c>
      <c r="E390" s="1">
        <f>+(C390-C$7)/C$8</f>
        <v>38728.924369949287</v>
      </c>
      <c r="F390" s="1">
        <f>ROUND(2*E390,0)/2</f>
        <v>38729</v>
      </c>
      <c r="G390" s="1">
        <f>+C390-(C$7+F390*C$8)</f>
        <v>-2.6445190000231378E-2</v>
      </c>
      <c r="K390" s="1">
        <f>G390</f>
        <v>-2.6445190000231378E-2</v>
      </c>
      <c r="O390" s="1">
        <f ca="1">+C$11+C$12*F390</f>
        <v>-2.468494219727356E-2</v>
      </c>
      <c r="Q390" s="78">
        <f>+C390-15018.5</f>
        <v>42500.193599999999</v>
      </c>
    </row>
    <row r="391" spans="1:17" x14ac:dyDescent="0.2">
      <c r="A391" s="49" t="s">
        <v>175</v>
      </c>
      <c r="B391" s="50" t="s">
        <v>44</v>
      </c>
      <c r="C391" s="49">
        <v>57542.646999999997</v>
      </c>
      <c r="D391" s="49">
        <v>1E-4</v>
      </c>
      <c r="E391" s="1">
        <f>+(C391-C$7)/C$8</f>
        <v>38797.428202087409</v>
      </c>
      <c r="F391" s="1">
        <f>ROUND(2*E391,0)/2</f>
        <v>38797.5</v>
      </c>
      <c r="G391" s="1">
        <f>+C391-(C$7+F391*C$8)</f>
        <v>-2.5105225002334919E-2</v>
      </c>
      <c r="K391" s="1">
        <f>G391</f>
        <v>-2.5105225002334919E-2</v>
      </c>
      <c r="O391" s="1">
        <f ca="1">+C$11+C$12*F391</f>
        <v>-2.4733854147363295E-2</v>
      </c>
      <c r="Q391" s="78">
        <f>+C391-15018.5</f>
        <v>42524.146999999997</v>
      </c>
    </row>
    <row r="392" spans="1:17" x14ac:dyDescent="0.2">
      <c r="A392" s="49" t="s">
        <v>177</v>
      </c>
      <c r="B392" s="50" t="s">
        <v>44</v>
      </c>
      <c r="C392" s="49">
        <v>57579.711799999997</v>
      </c>
      <c r="D392" s="49">
        <v>5.0000000000000001E-4</v>
      </c>
      <c r="E392" s="1">
        <f>+(C392-C$7)/C$8</f>
        <v>38903.429055303794</v>
      </c>
      <c r="F392" s="1">
        <f>ROUND(2*E392,0)/2</f>
        <v>38903.5</v>
      </c>
      <c r="G392" s="1">
        <f>+C392-(C$7+F392*C$8)</f>
        <v>-2.4806885005091317E-2</v>
      </c>
      <c r="K392" s="1">
        <f>G392</f>
        <v>-2.4806885005091317E-2</v>
      </c>
      <c r="O392" s="1">
        <f ca="1">+C$11+C$12*F392</f>
        <v>-2.4809542712465653E-2</v>
      </c>
      <c r="Q392" s="78">
        <f>+C392-15018.5</f>
        <v>42561.211799999997</v>
      </c>
    </row>
    <row r="393" spans="1:17" x14ac:dyDescent="0.2">
      <c r="A393" s="55" t="s">
        <v>178</v>
      </c>
      <c r="B393" s="56" t="s">
        <v>44</v>
      </c>
      <c r="C393" s="55">
        <v>57811.8914</v>
      </c>
      <c r="D393" s="55">
        <v>1E-4</v>
      </c>
      <c r="E393" s="1">
        <f>+(C393-C$7)/C$8</f>
        <v>39567.434680571932</v>
      </c>
      <c r="F393" s="1">
        <f>ROUND(2*E393,0)/2</f>
        <v>39567.5</v>
      </c>
      <c r="G393" s="1">
        <f>+C393-(C$7+F393*C$8)</f>
        <v>-2.2839924997242633E-2</v>
      </c>
      <c r="K393" s="1">
        <f>G393</f>
        <v>-2.2839924997242633E-2</v>
      </c>
      <c r="O393" s="1">
        <f ca="1">+C$11+C$12*F393</f>
        <v>-2.5283667308955898E-2</v>
      </c>
      <c r="Q393" s="78">
        <f>+C393-15018.5</f>
        <v>42793.3914</v>
      </c>
    </row>
    <row r="394" spans="1:17" x14ac:dyDescent="0.2">
      <c r="A394" s="47" t="s">
        <v>179</v>
      </c>
      <c r="B394" s="57" t="s">
        <v>46</v>
      </c>
      <c r="C394" s="58">
        <v>57867.489600000001</v>
      </c>
      <c r="D394" s="58">
        <v>2E-3</v>
      </c>
      <c r="E394" s="1">
        <f>+(C394-C$7)/C$8</f>
        <v>39726.438820275776</v>
      </c>
      <c r="F394" s="1">
        <f>ROUND(2*E394,0)/2</f>
        <v>39726.5</v>
      </c>
      <c r="G394" s="1">
        <f>+C394-(C$7+F394*C$8)</f>
        <v>-2.1392415001173504E-2</v>
      </c>
      <c r="K394" s="1">
        <f>G394</f>
        <v>-2.1392415001173504E-2</v>
      </c>
      <c r="O394" s="1">
        <f ca="1">+C$11+C$12*F394</f>
        <v>-2.5397200156609435E-2</v>
      </c>
      <c r="Q394" s="78">
        <f>+C394-15018.5</f>
        <v>42848.989600000001</v>
      </c>
    </row>
    <row r="395" spans="1:17" x14ac:dyDescent="0.2">
      <c r="A395" s="47" t="s">
        <v>179</v>
      </c>
      <c r="B395" s="57" t="s">
        <v>46</v>
      </c>
      <c r="C395" s="58">
        <v>57874.481</v>
      </c>
      <c r="D395" s="58">
        <v>5.9999999999999995E-4</v>
      </c>
      <c r="E395" s="1">
        <f>+(C395-C$7)/C$8</f>
        <v>39746.433380213428</v>
      </c>
      <c r="F395" s="1">
        <f>ROUND(2*E395,0)/2</f>
        <v>39746.5</v>
      </c>
      <c r="G395" s="1">
        <f>+C395-(C$7+F395*C$8)</f>
        <v>-2.3294614999031182E-2</v>
      </c>
      <c r="K395" s="1">
        <f>G395</f>
        <v>-2.3294614999031182E-2</v>
      </c>
      <c r="O395" s="1">
        <f ca="1">+C$11+C$12*F395</f>
        <v>-2.5411481017949503E-2</v>
      </c>
      <c r="Q395" s="78">
        <f>+C395-15018.5</f>
        <v>42855.981</v>
      </c>
    </row>
    <row r="396" spans="1:17" x14ac:dyDescent="0.2">
      <c r="A396" s="59" t="s">
        <v>182</v>
      </c>
      <c r="B396" s="60" t="s">
        <v>46</v>
      </c>
      <c r="C396" s="61">
        <v>57890.7405</v>
      </c>
      <c r="D396" s="61">
        <v>1E-4</v>
      </c>
      <c r="E396" s="1">
        <f>+(C396-C$7)/C$8</f>
        <v>39792.933587225787</v>
      </c>
      <c r="F396" s="1">
        <f>ROUND(2*E396,0)/2</f>
        <v>39793</v>
      </c>
      <c r="G396" s="1">
        <f>+C396-(C$7+F396*C$8)</f>
        <v>-2.3222230003739242E-2</v>
      </c>
      <c r="K396" s="1">
        <f>G396</f>
        <v>-2.3222230003739242E-2</v>
      </c>
      <c r="O396" s="1">
        <f ca="1">+C$11+C$12*F396</f>
        <v>-2.5444684020565163E-2</v>
      </c>
      <c r="Q396" s="78">
        <f>+C396-15018.5</f>
        <v>42872.2405</v>
      </c>
    </row>
    <row r="397" spans="1:17" x14ac:dyDescent="0.2">
      <c r="A397" s="62" t="s">
        <v>185</v>
      </c>
      <c r="B397" s="63" t="s">
        <v>44</v>
      </c>
      <c r="C397" s="64">
        <v>58177.642709999811</v>
      </c>
      <c r="D397" s="64">
        <v>1E-4</v>
      </c>
      <c r="E397" s="1">
        <f>+(C397-C$7)/C$8</f>
        <v>40613.439270506031</v>
      </c>
      <c r="F397" s="1">
        <f>ROUND(2*E397,0)/2</f>
        <v>40613.5</v>
      </c>
      <c r="G397" s="1">
        <f>+C397-(C$7+F397*C$8)</f>
        <v>-2.1234985193586908E-2</v>
      </c>
      <c r="K397" s="1">
        <f>G397</f>
        <v>-2.1234985193586908E-2</v>
      </c>
      <c r="O397" s="1">
        <f ca="1">+C$11+C$12*F397</f>
        <v>-2.6030556357041434E-2</v>
      </c>
      <c r="Q397" s="78">
        <f>+C397-15018.5</f>
        <v>43159.142709999811</v>
      </c>
    </row>
    <row r="398" spans="1:17" x14ac:dyDescent="0.2">
      <c r="A398" s="4" t="s">
        <v>180</v>
      </c>
      <c r="B398" s="15" t="s">
        <v>44</v>
      </c>
      <c r="C398" s="27">
        <v>58196.874799999998</v>
      </c>
      <c r="D398" s="27">
        <v>2.9999999999999997E-4</v>
      </c>
      <c r="E398" s="1">
        <f>+(C398-C$7)/C$8</f>
        <v>40668.440726042114</v>
      </c>
      <c r="F398" s="1">
        <f>ROUND(2*E398,0)/2</f>
        <v>40668.5</v>
      </c>
      <c r="G398" s="1">
        <f>+C398-(C$7+F398*C$8)</f>
        <v>-2.0726035007101018E-2</v>
      </c>
      <c r="K398" s="1">
        <f>G398</f>
        <v>-2.0726035007101018E-2</v>
      </c>
      <c r="O398" s="1">
        <f ca="1">+C$11+C$12*F398</f>
        <v>-2.6069828725726621E-2</v>
      </c>
      <c r="Q398" s="78">
        <f>+C398-15018.5</f>
        <v>43178.374799999998</v>
      </c>
    </row>
    <row r="399" spans="1:17" x14ac:dyDescent="0.2">
      <c r="A399" s="59" t="s">
        <v>182</v>
      </c>
      <c r="B399" s="60" t="s">
        <v>44</v>
      </c>
      <c r="C399" s="61">
        <v>58216.805399999997</v>
      </c>
      <c r="D399" s="61">
        <v>1E-4</v>
      </c>
      <c r="E399" s="1">
        <f>+(C399-C$7)/C$8</f>
        <v>40725.439835847494</v>
      </c>
      <c r="F399" s="1">
        <f>ROUND(2*E399,0)/2</f>
        <v>40725.5</v>
      </c>
      <c r="G399" s="1">
        <f>+C399-(C$7+F399*C$8)</f>
        <v>-2.1037305006757379E-2</v>
      </c>
      <c r="K399" s="1">
        <f>G399</f>
        <v>-2.1037305006757379E-2</v>
      </c>
      <c r="O399" s="1">
        <f ca="1">+C$11+C$12*F399</f>
        <v>-2.6110529180545815E-2</v>
      </c>
      <c r="Q399" s="78">
        <f>+C399-15018.5</f>
        <v>43198.305399999997</v>
      </c>
    </row>
    <row r="400" spans="1:17" x14ac:dyDescent="0.2">
      <c r="A400" s="47" t="s">
        <v>181</v>
      </c>
      <c r="B400" s="48" t="s">
        <v>46</v>
      </c>
      <c r="C400" s="47">
        <v>58246.699200000003</v>
      </c>
      <c r="D400" s="47">
        <v>2.0000000000000001E-4</v>
      </c>
      <c r="E400" s="1">
        <f>+(C400-C$7)/C$8</f>
        <v>40810.932494809109</v>
      </c>
      <c r="F400" s="1">
        <f>ROUND(2*E400,0)/2</f>
        <v>40811</v>
      </c>
      <c r="G400" s="1">
        <f>+C400-(C$7+F400*C$8)</f>
        <v>-2.3604210000485182E-2</v>
      </c>
      <c r="K400" s="1">
        <f>G400</f>
        <v>-2.3604210000485182E-2</v>
      </c>
      <c r="O400" s="1">
        <f ca="1">+C$11+C$12*F400</f>
        <v>-2.6171579862774602E-2</v>
      </c>
      <c r="Q400" s="78">
        <f>+C400-15018.5</f>
        <v>43228.199200000003</v>
      </c>
    </row>
    <row r="401" spans="1:17" x14ac:dyDescent="0.2">
      <c r="A401" s="59" t="s">
        <v>186</v>
      </c>
      <c r="B401" s="60" t="s">
        <v>46</v>
      </c>
      <c r="C401" s="61">
        <v>58541.119299999998</v>
      </c>
      <c r="D401" s="61" t="s">
        <v>187</v>
      </c>
      <c r="E401" s="1">
        <f>+(C401-C$7)/C$8</f>
        <v>41652.9384358651</v>
      </c>
      <c r="F401" s="1">
        <f>ROUND(2*E401,0)/2</f>
        <v>41653</v>
      </c>
      <c r="G401" s="1">
        <f>+C401-(C$7+F401*C$8)</f>
        <v>-2.1526830001675989E-2</v>
      </c>
      <c r="K401" s="1">
        <f>G401</f>
        <v>-2.1526830001675989E-2</v>
      </c>
      <c r="O401" s="1">
        <f ca="1">+C$11+C$12*F401</f>
        <v>-2.6772804125191452E-2</v>
      </c>
      <c r="Q401" s="78">
        <f>+C401-15018.5</f>
        <v>43522.619299999998</v>
      </c>
    </row>
    <row r="402" spans="1:17" x14ac:dyDescent="0.2">
      <c r="A402" s="59" t="s">
        <v>183</v>
      </c>
      <c r="B402" s="60" t="s">
        <v>44</v>
      </c>
      <c r="C402" s="61">
        <v>58573.814100000003</v>
      </c>
      <c r="D402" s="61">
        <v>1E-4</v>
      </c>
      <c r="E402" s="1">
        <f>+(C402-C$7)/C$8</f>
        <v>41746.441616665739</v>
      </c>
      <c r="F402" s="1">
        <f>ROUND(2*E402,0)/2</f>
        <v>41746.5</v>
      </c>
      <c r="G402" s="1">
        <f>+C402-(C$7+F402*C$8)</f>
        <v>-2.0414614999026526E-2</v>
      </c>
      <c r="K402" s="1">
        <f>G402</f>
        <v>-2.0414614999026526E-2</v>
      </c>
      <c r="O402" s="1">
        <f ca="1">+C$11+C$12*F402</f>
        <v>-2.6839567151956269E-2</v>
      </c>
      <c r="Q402" s="78">
        <f>+C402-15018.5</f>
        <v>43555.314100000003</v>
      </c>
    </row>
    <row r="403" spans="1:17" x14ac:dyDescent="0.2">
      <c r="A403" s="59" t="s">
        <v>183</v>
      </c>
      <c r="B403" s="60" t="s">
        <v>44</v>
      </c>
      <c r="C403" s="61">
        <v>58608.430399999997</v>
      </c>
      <c r="D403" s="61">
        <v>1E-4</v>
      </c>
      <c r="E403" s="1">
        <f>+(C403-C$7)/C$8</f>
        <v>41845.440055486222</v>
      </c>
      <c r="F403" s="1">
        <f>ROUND(2*E403,0)/2</f>
        <v>41845.5</v>
      </c>
      <c r="G403" s="1">
        <f>+C403-(C$7+F403*C$8)</f>
        <v>-2.0960505004040897E-2</v>
      </c>
      <c r="K403" s="1">
        <f>G403</f>
        <v>-2.0960505004040897E-2</v>
      </c>
      <c r="O403" s="1">
        <f ca="1">+C$11+C$12*F403</f>
        <v>-2.6910257415589604E-2</v>
      </c>
      <c r="Q403" s="78">
        <f>+C403-15018.5</f>
        <v>43589.930399999997</v>
      </c>
    </row>
    <row r="404" spans="1:17" ht="12" customHeight="1" x14ac:dyDescent="0.2">
      <c r="A404" s="62" t="s">
        <v>184</v>
      </c>
      <c r="B404" s="63" t="s">
        <v>46</v>
      </c>
      <c r="C404" s="64">
        <v>58899.877399999998</v>
      </c>
      <c r="D404" s="64">
        <v>1E-4</v>
      </c>
      <c r="E404" s="1">
        <f>+(C404-C$7)/C$8</f>
        <v>42678.943289480601</v>
      </c>
      <c r="F404" s="1">
        <f>ROUND(2*E404,0)/2</f>
        <v>42679</v>
      </c>
      <c r="G404" s="1">
        <f>+C404-(C$7+F404*C$8)</f>
        <v>-1.9829690005281009E-2</v>
      </c>
      <c r="K404" s="1">
        <f>G404</f>
        <v>-1.9829690005281009E-2</v>
      </c>
      <c r="O404" s="1">
        <f ca="1">+C$11+C$12*F404</f>
        <v>-2.7505412311936928E-2</v>
      </c>
      <c r="Q404" s="78">
        <f>+C404-15018.5</f>
        <v>43881.377399999998</v>
      </c>
    </row>
    <row r="405" spans="1:17" ht="12" customHeight="1" x14ac:dyDescent="0.2">
      <c r="A405" s="62" t="s">
        <v>184</v>
      </c>
      <c r="B405" s="63" t="s">
        <v>46</v>
      </c>
      <c r="C405" s="64">
        <v>58955.824099999998</v>
      </c>
      <c r="D405" s="64">
        <v>2.0000000000000001E-4</v>
      </c>
      <c r="E405" s="1">
        <f>+(C405-C$7)/C$8</f>
        <v>42838.944097110507</v>
      </c>
      <c r="F405" s="1">
        <f>ROUND(2*E405,0)/2</f>
        <v>42839</v>
      </c>
      <c r="G405" s="1">
        <f>+C405-(C$7+F405*C$8)</f>
        <v>-1.9547290001355577E-2</v>
      </c>
      <c r="K405" s="1">
        <f>G405</f>
        <v>-1.9547290001355577E-2</v>
      </c>
      <c r="O405" s="1">
        <f ca="1">+C$11+C$12*F405</f>
        <v>-2.7619659202657465E-2</v>
      </c>
      <c r="Q405" s="78">
        <f>+C405-15018.5</f>
        <v>43937.324099999998</v>
      </c>
    </row>
    <row r="406" spans="1:17" ht="12" customHeight="1" x14ac:dyDescent="0.2">
      <c r="A406" s="62" t="s">
        <v>184</v>
      </c>
      <c r="B406" s="63" t="s">
        <v>46</v>
      </c>
      <c r="C406" s="64">
        <v>58990.441700000003</v>
      </c>
      <c r="D406" s="64">
        <v>1E-4</v>
      </c>
      <c r="E406" s="1">
        <f>+(C406-C$7)/C$8</f>
        <v>42937.946253774084</v>
      </c>
      <c r="F406" s="1">
        <f>ROUND(2*E406,0)/2</f>
        <v>42938</v>
      </c>
      <c r="G406" s="1">
        <f>+C406-(C$7+F406*C$8)</f>
        <v>-1.8793179995554965E-2</v>
      </c>
      <c r="K406" s="1">
        <f>G406</f>
        <v>-1.8793179995554965E-2</v>
      </c>
      <c r="O406" s="1">
        <f ca="1">+C$11+C$12*F406</f>
        <v>-2.7690349466290801E-2</v>
      </c>
      <c r="Q406" s="78">
        <f>+C406-15018.5</f>
        <v>43971.941700000003</v>
      </c>
    </row>
    <row r="407" spans="1:17" ht="12" customHeight="1" x14ac:dyDescent="0.2">
      <c r="A407" s="79" t="s">
        <v>1274</v>
      </c>
      <c r="B407" s="80" t="s">
        <v>46</v>
      </c>
      <c r="C407" s="81">
        <v>59202.694000000134</v>
      </c>
      <c r="D407" s="79">
        <v>1E-3</v>
      </c>
      <c r="E407" s="1">
        <f>+(C407-C$7)/C$8</f>
        <v>43544.962206838805</v>
      </c>
      <c r="F407" s="1">
        <f>ROUND(2*E407,0)/2</f>
        <v>43545</v>
      </c>
      <c r="G407" s="1">
        <f>+C407-(C$7+F407*C$8)</f>
        <v>-1.3214949867688119E-2</v>
      </c>
      <c r="K407" s="1">
        <f>G407</f>
        <v>-1.3214949867688119E-2</v>
      </c>
      <c r="O407" s="1">
        <f ca="1">+C$11+C$12*F407</f>
        <v>-2.8123773607961852E-2</v>
      </c>
      <c r="Q407" s="78">
        <f>+C407-15018.5</f>
        <v>44184.194000000134</v>
      </c>
    </row>
    <row r="408" spans="1:17" ht="12" customHeight="1" x14ac:dyDescent="0.2">
      <c r="A408" s="59" t="s">
        <v>1273</v>
      </c>
      <c r="B408" s="60" t="s">
        <v>44</v>
      </c>
      <c r="C408" s="61">
        <v>59294.825499999999</v>
      </c>
      <c r="D408" s="61">
        <v>2.0000000000000001E-4</v>
      </c>
      <c r="E408" s="1">
        <f>+(C408-C$7)/C$8</f>
        <v>43808.447173925924</v>
      </c>
      <c r="F408" s="1">
        <f>ROUND(2*E408,0)/2</f>
        <v>43808.5</v>
      </c>
      <c r="G408" s="1">
        <f>+C408-(C$7+F408*C$8)</f>
        <v>-1.8471435003448278E-2</v>
      </c>
      <c r="K408" s="1">
        <f>G408</f>
        <v>-1.8471435003448278E-2</v>
      </c>
      <c r="O408" s="1">
        <f ca="1">+C$11+C$12*F408</f>
        <v>-2.8311923956117251E-2</v>
      </c>
      <c r="Q408" s="78">
        <f>+C408-15018.5</f>
        <v>44276.325499999999</v>
      </c>
    </row>
    <row r="409" spans="1:17" ht="12" customHeight="1" x14ac:dyDescent="0.2">
      <c r="A409" s="59" t="s">
        <v>1273</v>
      </c>
      <c r="B409" s="60" t="s">
        <v>46</v>
      </c>
      <c r="C409" s="61">
        <v>59366.683100000002</v>
      </c>
      <c r="D409" s="61">
        <v>4.0000000000000002E-4</v>
      </c>
      <c r="E409" s="1">
        <f>+(C409-C$7)/C$8</f>
        <v>44013.951234654211</v>
      </c>
      <c r="F409" s="1">
        <f>ROUND(2*E409,0)/2</f>
        <v>44014</v>
      </c>
      <c r="G409" s="1">
        <f>+C409-(C$7+F409*C$8)</f>
        <v>-1.7051540002285037E-2</v>
      </c>
      <c r="K409" s="1">
        <f>G409</f>
        <v>-1.7051540002285037E-2</v>
      </c>
      <c r="O409" s="1">
        <f ca="1">+C$11+C$12*F409</f>
        <v>-2.8458659806386441E-2</v>
      </c>
      <c r="Q409" s="78">
        <f>+C409-15018.5</f>
        <v>44348.183100000002</v>
      </c>
    </row>
    <row r="410" spans="1:17" ht="12" customHeight="1" x14ac:dyDescent="0.2">
      <c r="A410" s="79" t="s">
        <v>1275</v>
      </c>
      <c r="B410" s="80" t="s">
        <v>46</v>
      </c>
      <c r="C410" s="81">
        <v>59703.760399999999</v>
      </c>
      <c r="D410" s="79">
        <v>1E-4</v>
      </c>
      <c r="E410" s="1">
        <f>+(C410-C$7)/C$8</f>
        <v>44977.951617763632</v>
      </c>
      <c r="F410" s="1">
        <f>ROUND(2*E410,0)/2</f>
        <v>44978</v>
      </c>
      <c r="G410" s="1">
        <f>+C410-(C$7+F410*C$8)</f>
        <v>-1.6917580003791954E-2</v>
      </c>
      <c r="K410" s="1">
        <f>G410</f>
        <v>-1.6917580003791954E-2</v>
      </c>
      <c r="O410" s="1">
        <f ca="1">+C$11+C$12*F410</f>
        <v>-2.9146997322977708E-2</v>
      </c>
      <c r="Q410" s="78">
        <f>+C410-15018.5</f>
        <v>44685.260399999999</v>
      </c>
    </row>
    <row r="411" spans="1:17" ht="12" customHeight="1" x14ac:dyDescent="0.2">
      <c r="A411" s="79" t="s">
        <v>1275</v>
      </c>
      <c r="B411" s="80" t="s">
        <v>46</v>
      </c>
      <c r="C411" s="81">
        <v>59733.657200000001</v>
      </c>
      <c r="D411" s="79">
        <v>1E-4</v>
      </c>
      <c r="E411" s="1">
        <f>+(C411-C$7)/C$8</f>
        <v>45063.452856363052</v>
      </c>
      <c r="F411" s="1">
        <f>ROUND(2*E411,0)/2</f>
        <v>45063.5</v>
      </c>
      <c r="G411" s="1">
        <f>+C411-(C$7+F411*C$8)</f>
        <v>-1.6484485000546556E-2</v>
      </c>
      <c r="K411" s="1">
        <f>G411</f>
        <v>-1.6484485000546556E-2</v>
      </c>
      <c r="O411" s="1">
        <f ca="1">+C$11+C$12*F411</f>
        <v>-2.9208048005206495E-2</v>
      </c>
      <c r="Q411" s="78">
        <f>+C411-15018.5</f>
        <v>44715.157200000001</v>
      </c>
    </row>
    <row r="412" spans="1:17" ht="12" customHeight="1" x14ac:dyDescent="0.2"/>
    <row r="413" spans="1:17" ht="12" customHeight="1" x14ac:dyDescent="0.2"/>
  </sheetData>
  <sheetProtection selectLockedCells="1" selectUnlockedCells="1"/>
  <sortState xmlns:xlrd2="http://schemas.microsoft.com/office/spreadsheetml/2017/richdata2" ref="A21:U411">
    <sortCondition ref="C21:C411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0"/>
  <sheetViews>
    <sheetView topLeftCell="A322" workbookViewId="0">
      <selection activeCell="A217" sqref="A217"/>
    </sheetView>
  </sheetViews>
  <sheetFormatPr defaultRowHeight="12.75" x14ac:dyDescent="0.2"/>
  <cols>
    <col min="1" max="1" width="19.7109375" style="65" customWidth="1"/>
    <col min="2" max="2" width="4.42578125" customWidth="1"/>
    <col min="3" max="3" width="12.7109375" style="65" customWidth="1"/>
    <col min="4" max="4" width="5.42578125" customWidth="1"/>
    <col min="5" max="5" width="14.85546875" customWidth="1"/>
    <col min="7" max="7" width="12" customWidth="1"/>
    <col min="8" max="8" width="14.140625" style="65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66" t="s">
        <v>188</v>
      </c>
      <c r="I1" s="67" t="s">
        <v>189</v>
      </c>
      <c r="J1" s="68" t="s">
        <v>35</v>
      </c>
    </row>
    <row r="2" spans="1:16" x14ac:dyDescent="0.2">
      <c r="I2" s="69" t="s">
        <v>190</v>
      </c>
      <c r="J2" s="70" t="s">
        <v>34</v>
      </c>
    </row>
    <row r="3" spans="1:16" x14ac:dyDescent="0.2">
      <c r="A3" s="71" t="s">
        <v>191</v>
      </c>
      <c r="I3" s="69" t="s">
        <v>192</v>
      </c>
      <c r="J3" s="70" t="s">
        <v>32</v>
      </c>
    </row>
    <row r="4" spans="1:16" x14ac:dyDescent="0.2">
      <c r="I4" s="69" t="s">
        <v>193</v>
      </c>
      <c r="J4" s="70" t="s">
        <v>32</v>
      </c>
    </row>
    <row r="5" spans="1:16" x14ac:dyDescent="0.2">
      <c r="I5" s="72" t="s">
        <v>187</v>
      </c>
      <c r="J5" s="73" t="s">
        <v>33</v>
      </c>
    </row>
    <row r="11" spans="1:16" ht="12.75" customHeight="1" x14ac:dyDescent="0.2">
      <c r="A11" s="65" t="str">
        <f t="shared" ref="A11:A74" si="0">P11</f>
        <v> ORI 125 </v>
      </c>
      <c r="B11" s="15" t="str">
        <f t="shared" ref="B11:B74" si="1">IF(H11=INT(H11),"I","II")</f>
        <v>I</v>
      </c>
      <c r="C11" s="65">
        <f t="shared" ref="C11:C74" si="2">1*G11</f>
        <v>40720.468000000001</v>
      </c>
      <c r="D11" t="str">
        <f t="shared" ref="D11:D74" si="3">VLOOKUP(F11,I$1:J$5,2,FALSE)</f>
        <v>vis</v>
      </c>
      <c r="E11">
        <f>VLOOKUP(C11,Active!C$21:E$958,3,FALSE)</f>
        <v>-9311.9728187922447</v>
      </c>
      <c r="F11" s="15" t="s">
        <v>187</v>
      </c>
      <c r="G11" t="str">
        <f t="shared" ref="G11:G74" si="4">MID(I11,3,LEN(I11)-3)</f>
        <v>40720.468</v>
      </c>
      <c r="H11" s="65">
        <f t="shared" ref="H11:H74" si="5">1*K11</f>
        <v>-9312</v>
      </c>
      <c r="I11" s="74" t="s">
        <v>194</v>
      </c>
      <c r="J11" s="75" t="s">
        <v>195</v>
      </c>
      <c r="K11" s="74">
        <v>-9312</v>
      </c>
      <c r="L11" s="74" t="s">
        <v>196</v>
      </c>
      <c r="M11" s="75" t="s">
        <v>197</v>
      </c>
      <c r="N11" s="75"/>
      <c r="O11" s="76" t="s">
        <v>198</v>
      </c>
      <c r="P11" s="76" t="s">
        <v>199</v>
      </c>
    </row>
    <row r="12" spans="1:16" ht="12.75" customHeight="1" x14ac:dyDescent="0.2">
      <c r="A12" s="65" t="str">
        <f t="shared" si="0"/>
        <v> ORI 125 </v>
      </c>
      <c r="B12" s="15" t="str">
        <f t="shared" si="1"/>
        <v>II</v>
      </c>
      <c r="C12" s="65">
        <f t="shared" si="2"/>
        <v>40731.472999999998</v>
      </c>
      <c r="D12" t="str">
        <f t="shared" si="3"/>
        <v>vis</v>
      </c>
      <c r="E12">
        <f>VLOOKUP(C12,Active!C$21:E$958,3,FALSE)</f>
        <v>-9280.4998474111489</v>
      </c>
      <c r="F12" s="15" t="s">
        <v>187</v>
      </c>
      <c r="G12" t="str">
        <f t="shared" si="4"/>
        <v>40731.473</v>
      </c>
      <c r="H12" s="65">
        <f t="shared" si="5"/>
        <v>-9280.5</v>
      </c>
      <c r="I12" s="74" t="s">
        <v>200</v>
      </c>
      <c r="J12" s="75" t="s">
        <v>201</v>
      </c>
      <c r="K12" s="74">
        <v>-9280.5</v>
      </c>
      <c r="L12" s="74" t="s">
        <v>202</v>
      </c>
      <c r="M12" s="75" t="s">
        <v>197</v>
      </c>
      <c r="N12" s="75"/>
      <c r="O12" s="76" t="s">
        <v>198</v>
      </c>
      <c r="P12" s="76" t="s">
        <v>199</v>
      </c>
    </row>
    <row r="13" spans="1:16" ht="12.75" customHeight="1" x14ac:dyDescent="0.2">
      <c r="A13" s="65" t="str">
        <f t="shared" si="0"/>
        <v> ORI 125 </v>
      </c>
      <c r="B13" s="15" t="str">
        <f t="shared" si="1"/>
        <v>I</v>
      </c>
      <c r="C13" s="65">
        <f t="shared" si="2"/>
        <v>40733.392</v>
      </c>
      <c r="D13" t="str">
        <f t="shared" si="3"/>
        <v>vis</v>
      </c>
      <c r="E13">
        <f>VLOOKUP(C13,Active!C$21:E$958,3,FALSE)</f>
        <v>-9275.0117390894411</v>
      </c>
      <c r="F13" s="15" t="s">
        <v>187</v>
      </c>
      <c r="G13" t="str">
        <f t="shared" si="4"/>
        <v>40733.392</v>
      </c>
      <c r="H13" s="65">
        <f t="shared" si="5"/>
        <v>-9275</v>
      </c>
      <c r="I13" s="74" t="s">
        <v>203</v>
      </c>
      <c r="J13" s="75" t="s">
        <v>204</v>
      </c>
      <c r="K13" s="74">
        <v>-9275</v>
      </c>
      <c r="L13" s="74" t="s">
        <v>205</v>
      </c>
      <c r="M13" s="75" t="s">
        <v>197</v>
      </c>
      <c r="N13" s="75"/>
      <c r="O13" s="76" t="s">
        <v>198</v>
      </c>
      <c r="P13" s="76" t="s">
        <v>199</v>
      </c>
    </row>
    <row r="14" spans="1:16" ht="12.75" customHeight="1" x14ac:dyDescent="0.2">
      <c r="A14" s="65" t="str">
        <f t="shared" si="0"/>
        <v> ORI 125 </v>
      </c>
      <c r="B14" s="15" t="str">
        <f t="shared" si="1"/>
        <v>I</v>
      </c>
      <c r="C14" s="65">
        <f t="shared" si="2"/>
        <v>40740.392</v>
      </c>
      <c r="D14" t="str">
        <f t="shared" si="3"/>
        <v>vis</v>
      </c>
      <c r="E14">
        <f>VLOOKUP(C14,Active!C$21:E$958,3,FALSE)</f>
        <v>-9254.9925841900586</v>
      </c>
      <c r="F14" s="15" t="s">
        <v>187</v>
      </c>
      <c r="G14" t="str">
        <f t="shared" si="4"/>
        <v>40740.392</v>
      </c>
      <c r="H14" s="65">
        <f t="shared" si="5"/>
        <v>-9255</v>
      </c>
      <c r="I14" s="74" t="s">
        <v>206</v>
      </c>
      <c r="J14" s="75" t="s">
        <v>207</v>
      </c>
      <c r="K14" s="74">
        <v>-9255</v>
      </c>
      <c r="L14" s="74" t="s">
        <v>208</v>
      </c>
      <c r="M14" s="75" t="s">
        <v>197</v>
      </c>
      <c r="N14" s="75"/>
      <c r="O14" s="76" t="s">
        <v>198</v>
      </c>
      <c r="P14" s="76" t="s">
        <v>199</v>
      </c>
    </row>
    <row r="15" spans="1:16" ht="12.75" customHeight="1" x14ac:dyDescent="0.2">
      <c r="A15" s="65" t="str">
        <f t="shared" si="0"/>
        <v> ORI 124 </v>
      </c>
      <c r="B15" s="15" t="str">
        <f t="shared" si="1"/>
        <v>I</v>
      </c>
      <c r="C15" s="65">
        <f t="shared" si="2"/>
        <v>41055.436999999998</v>
      </c>
      <c r="D15" t="str">
        <f t="shared" si="3"/>
        <v>vis</v>
      </c>
      <c r="E15">
        <f>VLOOKUP(C15,Active!C$21:E$958,3,FALSE)</f>
        <v>-8354.0019191505926</v>
      </c>
      <c r="F15" s="15" t="s">
        <v>187</v>
      </c>
      <c r="G15" t="str">
        <f t="shared" si="4"/>
        <v>41055.437</v>
      </c>
      <c r="H15" s="65">
        <f t="shared" si="5"/>
        <v>-8354</v>
      </c>
      <c r="I15" s="74" t="s">
        <v>209</v>
      </c>
      <c r="J15" s="75" t="s">
        <v>210</v>
      </c>
      <c r="K15" s="74">
        <v>-8354</v>
      </c>
      <c r="L15" s="74" t="s">
        <v>211</v>
      </c>
      <c r="M15" s="75" t="s">
        <v>197</v>
      </c>
      <c r="N15" s="75"/>
      <c r="O15" s="76" t="s">
        <v>212</v>
      </c>
      <c r="P15" s="76" t="s">
        <v>213</v>
      </c>
    </row>
    <row r="16" spans="1:16" ht="12.75" customHeight="1" x14ac:dyDescent="0.2">
      <c r="A16" s="65" t="str">
        <f t="shared" si="0"/>
        <v> ORI 124 </v>
      </c>
      <c r="B16" s="15" t="str">
        <f t="shared" si="1"/>
        <v>II</v>
      </c>
      <c r="C16" s="65">
        <f t="shared" si="2"/>
        <v>41056.33</v>
      </c>
      <c r="D16" t="str">
        <f t="shared" si="3"/>
        <v>vis</v>
      </c>
      <c r="E16">
        <f>VLOOKUP(C16,Active!C$21:E$958,3,FALSE)</f>
        <v>-8351.4480469612736</v>
      </c>
      <c r="F16" s="15" t="s">
        <v>187</v>
      </c>
      <c r="G16" t="str">
        <f t="shared" si="4"/>
        <v>41056.330</v>
      </c>
      <c r="H16" s="65">
        <f t="shared" si="5"/>
        <v>-8351.5</v>
      </c>
      <c r="I16" s="74" t="s">
        <v>214</v>
      </c>
      <c r="J16" s="75" t="s">
        <v>215</v>
      </c>
      <c r="K16" s="74">
        <v>-8351.5</v>
      </c>
      <c r="L16" s="74" t="s">
        <v>216</v>
      </c>
      <c r="M16" s="75" t="s">
        <v>197</v>
      </c>
      <c r="N16" s="75"/>
      <c r="O16" s="76" t="s">
        <v>212</v>
      </c>
      <c r="P16" s="76" t="s">
        <v>213</v>
      </c>
    </row>
    <row r="17" spans="1:16" ht="12.75" customHeight="1" x14ac:dyDescent="0.2">
      <c r="A17" s="65" t="str">
        <f t="shared" si="0"/>
        <v> BBS 2 </v>
      </c>
      <c r="B17" s="15" t="str">
        <f t="shared" si="1"/>
        <v>II</v>
      </c>
      <c r="C17" s="65">
        <f t="shared" si="2"/>
        <v>41390.572</v>
      </c>
      <c r="D17" t="str">
        <f t="shared" si="3"/>
        <v>vis</v>
      </c>
      <c r="E17">
        <f>VLOOKUP(C17,Active!C$21:E$958,3,FALSE)</f>
        <v>-7395.5562795498836</v>
      </c>
      <c r="F17" s="15" t="s">
        <v>187</v>
      </c>
      <c r="G17" t="str">
        <f t="shared" si="4"/>
        <v>41390.572</v>
      </c>
      <c r="H17" s="65">
        <f t="shared" si="5"/>
        <v>-7395.5</v>
      </c>
      <c r="I17" s="74" t="s">
        <v>217</v>
      </c>
      <c r="J17" s="75" t="s">
        <v>218</v>
      </c>
      <c r="K17" s="74">
        <v>-7395.5</v>
      </c>
      <c r="L17" s="74" t="s">
        <v>219</v>
      </c>
      <c r="M17" s="75" t="s">
        <v>197</v>
      </c>
      <c r="N17" s="75"/>
      <c r="O17" s="76" t="s">
        <v>212</v>
      </c>
      <c r="P17" s="76" t="s">
        <v>220</v>
      </c>
    </row>
    <row r="18" spans="1:16" ht="12.75" customHeight="1" x14ac:dyDescent="0.2">
      <c r="A18" s="65" t="str">
        <f t="shared" si="0"/>
        <v> BBS 2 </v>
      </c>
      <c r="B18" s="15" t="str">
        <f t="shared" si="1"/>
        <v>II</v>
      </c>
      <c r="C18" s="65">
        <f t="shared" si="2"/>
        <v>41393.379999999997</v>
      </c>
      <c r="D18" t="str">
        <f t="shared" si="3"/>
        <v>vis</v>
      </c>
      <c r="E18">
        <f>VLOOKUP(C18,Active!C$21:E$958,3,FALSE)</f>
        <v>-7387.5257385559671</v>
      </c>
      <c r="F18" s="15" t="s">
        <v>187</v>
      </c>
      <c r="G18" t="str">
        <f t="shared" si="4"/>
        <v>41393.380</v>
      </c>
      <c r="H18" s="65">
        <f t="shared" si="5"/>
        <v>-7387.5</v>
      </c>
      <c r="I18" s="74" t="s">
        <v>221</v>
      </c>
      <c r="J18" s="75" t="s">
        <v>222</v>
      </c>
      <c r="K18" s="74">
        <v>-7387.5</v>
      </c>
      <c r="L18" s="74" t="s">
        <v>223</v>
      </c>
      <c r="M18" s="75" t="s">
        <v>197</v>
      </c>
      <c r="N18" s="75"/>
      <c r="O18" s="76" t="s">
        <v>212</v>
      </c>
      <c r="P18" s="76" t="s">
        <v>220</v>
      </c>
    </row>
    <row r="19" spans="1:16" ht="12.75" customHeight="1" x14ac:dyDescent="0.2">
      <c r="A19" s="65" t="str">
        <f t="shared" si="0"/>
        <v> BBS 2 </v>
      </c>
      <c r="B19" s="15" t="str">
        <f t="shared" si="1"/>
        <v>I</v>
      </c>
      <c r="C19" s="65">
        <f t="shared" si="2"/>
        <v>41411.396999999997</v>
      </c>
      <c r="D19" t="str">
        <f t="shared" si="3"/>
        <v>vis</v>
      </c>
      <c r="E19">
        <f>VLOOKUP(C19,Active!C$21:E$958,3,FALSE)</f>
        <v>-7335.9992937242259</v>
      </c>
      <c r="F19" s="15" t="str">
        <f>LEFT(M19,1)</f>
        <v>V</v>
      </c>
      <c r="G19" t="str">
        <f t="shared" si="4"/>
        <v>41411.397</v>
      </c>
      <c r="H19" s="65">
        <f t="shared" si="5"/>
        <v>-7336</v>
      </c>
      <c r="I19" s="74" t="s">
        <v>224</v>
      </c>
      <c r="J19" s="75" t="s">
        <v>225</v>
      </c>
      <c r="K19" s="74">
        <v>-7336</v>
      </c>
      <c r="L19" s="74" t="s">
        <v>202</v>
      </c>
      <c r="M19" s="75" t="s">
        <v>197</v>
      </c>
      <c r="N19" s="75"/>
      <c r="O19" s="76" t="s">
        <v>212</v>
      </c>
      <c r="P19" s="76" t="s">
        <v>220</v>
      </c>
    </row>
    <row r="20" spans="1:16" ht="12.75" customHeight="1" x14ac:dyDescent="0.2">
      <c r="A20" s="65" t="str">
        <f t="shared" si="0"/>
        <v> BBS 2 </v>
      </c>
      <c r="B20" s="15" t="str">
        <f t="shared" si="1"/>
        <v>I</v>
      </c>
      <c r="C20" s="65">
        <f t="shared" si="2"/>
        <v>41416.593999999997</v>
      </c>
      <c r="D20" t="str">
        <f t="shared" si="3"/>
        <v>vis</v>
      </c>
      <c r="E20">
        <f>VLOOKUP(C20,Active!C$21:E$958,3,FALSE)</f>
        <v>-7321.1365011510688</v>
      </c>
      <c r="F20" s="15" t="str">
        <f>LEFT(M20,1)</f>
        <v>V</v>
      </c>
      <c r="G20" t="str">
        <f t="shared" si="4"/>
        <v>41416.594</v>
      </c>
      <c r="H20" s="65">
        <f t="shared" si="5"/>
        <v>-7321</v>
      </c>
      <c r="I20" s="74" t="s">
        <v>226</v>
      </c>
      <c r="J20" s="75" t="s">
        <v>227</v>
      </c>
      <c r="K20" s="74">
        <v>-7321</v>
      </c>
      <c r="L20" s="74" t="s">
        <v>228</v>
      </c>
      <c r="M20" s="75" t="s">
        <v>197</v>
      </c>
      <c r="N20" s="75"/>
      <c r="O20" s="76" t="s">
        <v>212</v>
      </c>
      <c r="P20" s="76" t="s">
        <v>220</v>
      </c>
    </row>
    <row r="21" spans="1:16" ht="12.75" customHeight="1" x14ac:dyDescent="0.2">
      <c r="A21" s="65" t="str">
        <f t="shared" si="0"/>
        <v> BBS 3 </v>
      </c>
      <c r="B21" s="15" t="str">
        <f t="shared" si="1"/>
        <v>I</v>
      </c>
      <c r="C21" s="65">
        <f t="shared" si="2"/>
        <v>41439.379999999997</v>
      </c>
      <c r="D21" t="str">
        <f t="shared" si="3"/>
        <v>vis</v>
      </c>
      <c r="E21">
        <f>VLOOKUP(C21,Active!C$21:E$958,3,FALSE)</f>
        <v>-7255.9712920743032</v>
      </c>
      <c r="F21" s="15" t="str">
        <f>LEFT(M21,1)</f>
        <v>V</v>
      </c>
      <c r="G21" t="str">
        <f t="shared" si="4"/>
        <v>41439.380</v>
      </c>
      <c r="H21" s="65">
        <f t="shared" si="5"/>
        <v>-7256</v>
      </c>
      <c r="I21" s="74" t="s">
        <v>229</v>
      </c>
      <c r="J21" s="75" t="s">
        <v>230</v>
      </c>
      <c r="K21" s="74">
        <v>-7256</v>
      </c>
      <c r="L21" s="74" t="s">
        <v>196</v>
      </c>
      <c r="M21" s="75" t="s">
        <v>197</v>
      </c>
      <c r="N21" s="75"/>
      <c r="O21" s="76" t="s">
        <v>212</v>
      </c>
      <c r="P21" s="76" t="s">
        <v>231</v>
      </c>
    </row>
    <row r="22" spans="1:16" ht="12.75" customHeight="1" x14ac:dyDescent="0.2">
      <c r="A22" s="65" t="str">
        <f t="shared" si="0"/>
        <v> BBS 3 </v>
      </c>
      <c r="B22" s="15" t="str">
        <f t="shared" si="1"/>
        <v>I</v>
      </c>
      <c r="C22" s="65">
        <f t="shared" si="2"/>
        <v>41440.42</v>
      </c>
      <c r="D22" t="str">
        <f t="shared" si="3"/>
        <v>vis</v>
      </c>
      <c r="E22">
        <f>VLOOKUP(C22,Active!C$21:E$958,3,FALSE)</f>
        <v>-7252.9970176321067</v>
      </c>
      <c r="F22" s="15" t="str">
        <f>LEFT(M22,1)</f>
        <v>V</v>
      </c>
      <c r="G22" t="str">
        <f t="shared" si="4"/>
        <v>41440.420</v>
      </c>
      <c r="H22" s="65">
        <f t="shared" si="5"/>
        <v>-7253</v>
      </c>
      <c r="I22" s="74" t="s">
        <v>232</v>
      </c>
      <c r="J22" s="75" t="s">
        <v>233</v>
      </c>
      <c r="K22" s="74">
        <v>-7253</v>
      </c>
      <c r="L22" s="74" t="s">
        <v>234</v>
      </c>
      <c r="M22" s="75" t="s">
        <v>197</v>
      </c>
      <c r="N22" s="75"/>
      <c r="O22" s="76" t="s">
        <v>212</v>
      </c>
      <c r="P22" s="76" t="s">
        <v>231</v>
      </c>
    </row>
    <row r="23" spans="1:16" ht="12.75" customHeight="1" x14ac:dyDescent="0.2">
      <c r="A23" s="65" t="str">
        <f t="shared" si="0"/>
        <v> BBS 3 </v>
      </c>
      <c r="B23" s="15" t="str">
        <f t="shared" si="1"/>
        <v>II</v>
      </c>
      <c r="C23" s="65">
        <f t="shared" si="2"/>
        <v>41450.383999999998</v>
      </c>
      <c r="D23" t="str">
        <f t="shared" si="3"/>
        <v>vis</v>
      </c>
      <c r="E23">
        <f>VLOOKUP(C23,Active!C$21:E$958,3,FALSE)</f>
        <v>-7224.5011805724698</v>
      </c>
      <c r="F23" s="15" t="str">
        <f>LEFT(M23,1)</f>
        <v>V</v>
      </c>
      <c r="G23" t="str">
        <f t="shared" si="4"/>
        <v>41450.384</v>
      </c>
      <c r="H23" s="65">
        <f t="shared" si="5"/>
        <v>-7224.5</v>
      </c>
      <c r="I23" s="74" t="s">
        <v>235</v>
      </c>
      <c r="J23" s="75" t="s">
        <v>236</v>
      </c>
      <c r="K23" s="74">
        <v>-7224.5</v>
      </c>
      <c r="L23" s="74" t="s">
        <v>237</v>
      </c>
      <c r="M23" s="75" t="s">
        <v>197</v>
      </c>
      <c r="N23" s="75"/>
      <c r="O23" s="76" t="s">
        <v>238</v>
      </c>
      <c r="P23" s="76" t="s">
        <v>231</v>
      </c>
    </row>
    <row r="24" spans="1:16" ht="12.75" customHeight="1" x14ac:dyDescent="0.2">
      <c r="A24" s="65" t="str">
        <f t="shared" si="0"/>
        <v> BBS 3 </v>
      </c>
      <c r="B24" s="15" t="str">
        <f t="shared" si="1"/>
        <v>II</v>
      </c>
      <c r="C24" s="65">
        <f t="shared" si="2"/>
        <v>41472.419000000002</v>
      </c>
      <c r="D24" t="str">
        <f t="shared" si="3"/>
        <v>vis</v>
      </c>
      <c r="E24">
        <f>VLOOKUP(C24,Active!C$21:E$958,3,FALSE)</f>
        <v>-7161.483740828472</v>
      </c>
      <c r="F24" s="15" t="s">
        <v>187</v>
      </c>
      <c r="G24" t="str">
        <f t="shared" si="4"/>
        <v>41472.419</v>
      </c>
      <c r="H24" s="65">
        <f t="shared" si="5"/>
        <v>-7161.5</v>
      </c>
      <c r="I24" s="74" t="s">
        <v>239</v>
      </c>
      <c r="J24" s="75" t="s">
        <v>240</v>
      </c>
      <c r="K24" s="74">
        <v>-7161.5</v>
      </c>
      <c r="L24" s="74" t="s">
        <v>241</v>
      </c>
      <c r="M24" s="75" t="s">
        <v>197</v>
      </c>
      <c r="N24" s="75"/>
      <c r="O24" s="76" t="s">
        <v>238</v>
      </c>
      <c r="P24" s="76" t="s">
        <v>231</v>
      </c>
    </row>
    <row r="25" spans="1:16" ht="12.75" customHeight="1" x14ac:dyDescent="0.2">
      <c r="A25" s="65" t="str">
        <f t="shared" si="0"/>
        <v> BBS 3 </v>
      </c>
      <c r="B25" s="15" t="str">
        <f t="shared" si="1"/>
        <v>II</v>
      </c>
      <c r="C25" s="65">
        <f t="shared" si="2"/>
        <v>41473.42</v>
      </c>
      <c r="D25" t="str">
        <f t="shared" si="3"/>
        <v>vis</v>
      </c>
      <c r="E25">
        <f>VLOOKUP(C25,Active!C$21:E$958,3,FALSE)</f>
        <v>-7158.6210016778705</v>
      </c>
      <c r="F25" s="15" t="s">
        <v>187</v>
      </c>
      <c r="G25" t="str">
        <f t="shared" si="4"/>
        <v>41473.420</v>
      </c>
      <c r="H25" s="65">
        <f t="shared" si="5"/>
        <v>-7158.5</v>
      </c>
      <c r="I25" s="74" t="s">
        <v>242</v>
      </c>
      <c r="J25" s="75" t="s">
        <v>243</v>
      </c>
      <c r="K25" s="74">
        <v>-7158.5</v>
      </c>
      <c r="L25" s="74" t="s">
        <v>244</v>
      </c>
      <c r="M25" s="75" t="s">
        <v>197</v>
      </c>
      <c r="N25" s="75"/>
      <c r="O25" s="76" t="s">
        <v>198</v>
      </c>
      <c r="P25" s="76" t="s">
        <v>231</v>
      </c>
    </row>
    <row r="26" spans="1:16" ht="12.75" customHeight="1" x14ac:dyDescent="0.2">
      <c r="A26" s="65" t="str">
        <f t="shared" si="0"/>
        <v> BBS 3 </v>
      </c>
      <c r="B26" s="15" t="str">
        <f t="shared" si="1"/>
        <v>I</v>
      </c>
      <c r="C26" s="65">
        <f t="shared" si="2"/>
        <v>41483.43</v>
      </c>
      <c r="D26" t="str">
        <f t="shared" si="3"/>
        <v>vis</v>
      </c>
      <c r="E26">
        <f>VLOOKUP(C26,Active!C$21:E$958,3,FALSE)</f>
        <v>-7129.9936101717458</v>
      </c>
      <c r="F26" s="15" t="s">
        <v>187</v>
      </c>
      <c r="G26" t="str">
        <f t="shared" si="4"/>
        <v>41483.430</v>
      </c>
      <c r="H26" s="65">
        <f t="shared" si="5"/>
        <v>-7130</v>
      </c>
      <c r="I26" s="74" t="s">
        <v>245</v>
      </c>
      <c r="J26" s="75" t="s">
        <v>246</v>
      </c>
      <c r="K26" s="74">
        <v>-7130</v>
      </c>
      <c r="L26" s="74" t="s">
        <v>247</v>
      </c>
      <c r="M26" s="75" t="s">
        <v>197</v>
      </c>
      <c r="N26" s="75"/>
      <c r="O26" s="76" t="s">
        <v>238</v>
      </c>
      <c r="P26" s="76" t="s">
        <v>231</v>
      </c>
    </row>
    <row r="27" spans="1:16" ht="12.75" customHeight="1" x14ac:dyDescent="0.2">
      <c r="A27" s="65" t="str">
        <f t="shared" si="0"/>
        <v> BBS 3 </v>
      </c>
      <c r="B27" s="15" t="str">
        <f t="shared" si="1"/>
        <v>II</v>
      </c>
      <c r="C27" s="65">
        <f t="shared" si="2"/>
        <v>41494.440999999999</v>
      </c>
      <c r="D27" t="str">
        <f t="shared" si="3"/>
        <v>vis</v>
      </c>
      <c r="E27">
        <f>VLOOKUP(C27,Active!C$21:E$958,3,FALSE)</f>
        <v>-7098.5034795150195</v>
      </c>
      <c r="F27" s="15" t="s">
        <v>187</v>
      </c>
      <c r="G27" t="str">
        <f t="shared" si="4"/>
        <v>41494.441</v>
      </c>
      <c r="H27" s="65">
        <f t="shared" si="5"/>
        <v>-7098.5</v>
      </c>
      <c r="I27" s="74" t="s">
        <v>248</v>
      </c>
      <c r="J27" s="75" t="s">
        <v>249</v>
      </c>
      <c r="K27" s="74">
        <v>-7098.5</v>
      </c>
      <c r="L27" s="74" t="s">
        <v>211</v>
      </c>
      <c r="M27" s="75" t="s">
        <v>197</v>
      </c>
      <c r="N27" s="75"/>
      <c r="O27" s="76" t="s">
        <v>212</v>
      </c>
      <c r="P27" s="76" t="s">
        <v>231</v>
      </c>
    </row>
    <row r="28" spans="1:16" ht="12.75" customHeight="1" x14ac:dyDescent="0.2">
      <c r="A28" s="65" t="str">
        <f t="shared" si="0"/>
        <v> BBS 8 </v>
      </c>
      <c r="B28" s="15" t="str">
        <f t="shared" si="1"/>
        <v>II</v>
      </c>
      <c r="C28" s="65">
        <f t="shared" si="2"/>
        <v>41764.385000000002</v>
      </c>
      <c r="D28" t="str">
        <f t="shared" si="3"/>
        <v>vis</v>
      </c>
      <c r="E28">
        <f>VLOOKUP(C28,Active!C$21:E$958,3,FALSE)</f>
        <v>-6326.496229492267</v>
      </c>
      <c r="F28" s="15" t="s">
        <v>187</v>
      </c>
      <c r="G28" t="str">
        <f t="shared" si="4"/>
        <v>41764.385</v>
      </c>
      <c r="H28" s="65">
        <f t="shared" si="5"/>
        <v>-6326.5</v>
      </c>
      <c r="I28" s="74" t="s">
        <v>250</v>
      </c>
      <c r="J28" s="75" t="s">
        <v>251</v>
      </c>
      <c r="K28" s="74">
        <v>-6326.5</v>
      </c>
      <c r="L28" s="74" t="s">
        <v>234</v>
      </c>
      <c r="M28" s="75" t="s">
        <v>197</v>
      </c>
      <c r="N28" s="75"/>
      <c r="O28" s="76" t="s">
        <v>252</v>
      </c>
      <c r="P28" s="76" t="s">
        <v>253</v>
      </c>
    </row>
    <row r="29" spans="1:16" ht="12.75" customHeight="1" x14ac:dyDescent="0.2">
      <c r="A29" s="65" t="str">
        <f t="shared" si="0"/>
        <v> BBS 9 </v>
      </c>
      <c r="B29" s="15" t="str">
        <f t="shared" si="1"/>
        <v>II</v>
      </c>
      <c r="C29" s="65">
        <f t="shared" si="2"/>
        <v>41830.406999999999</v>
      </c>
      <c r="D29" t="str">
        <f t="shared" si="3"/>
        <v>vis</v>
      </c>
      <c r="E29">
        <f>VLOOKUP(C29,Active!C$21:E$958,3,FALSE)</f>
        <v>-6137.6812802398317</v>
      </c>
      <c r="F29" s="15" t="s">
        <v>187</v>
      </c>
      <c r="G29" t="str">
        <f t="shared" si="4"/>
        <v>41830.407</v>
      </c>
      <c r="H29" s="65">
        <f t="shared" si="5"/>
        <v>-6137.5</v>
      </c>
      <c r="I29" s="74" t="s">
        <v>254</v>
      </c>
      <c r="J29" s="75" t="s">
        <v>255</v>
      </c>
      <c r="K29" s="74">
        <v>-6137.5</v>
      </c>
      <c r="L29" s="74" t="s">
        <v>256</v>
      </c>
      <c r="M29" s="75" t="s">
        <v>197</v>
      </c>
      <c r="N29" s="75"/>
      <c r="O29" s="76" t="s">
        <v>252</v>
      </c>
      <c r="P29" s="76" t="s">
        <v>257</v>
      </c>
    </row>
    <row r="30" spans="1:16" ht="12.75" customHeight="1" x14ac:dyDescent="0.2">
      <c r="A30" s="65" t="str">
        <f t="shared" si="0"/>
        <v> BBS 10 </v>
      </c>
      <c r="B30" s="15" t="str">
        <f t="shared" si="1"/>
        <v>II</v>
      </c>
      <c r="C30" s="65">
        <f t="shared" si="2"/>
        <v>41837.400999999998</v>
      </c>
      <c r="D30" t="str">
        <f t="shared" si="3"/>
        <v>vis</v>
      </c>
      <c r="E30">
        <f>VLOOKUP(C30,Active!C$21:E$958,3,FALSE)</f>
        <v>-6117.6792846160797</v>
      </c>
      <c r="F30" s="15" t="s">
        <v>187</v>
      </c>
      <c r="G30" t="str">
        <f t="shared" si="4"/>
        <v>41837.401</v>
      </c>
      <c r="H30" s="65">
        <f t="shared" si="5"/>
        <v>-6117.5</v>
      </c>
      <c r="I30" s="74" t="s">
        <v>258</v>
      </c>
      <c r="J30" s="75" t="s">
        <v>259</v>
      </c>
      <c r="K30" s="74">
        <v>-6117.5</v>
      </c>
      <c r="L30" s="74" t="s">
        <v>256</v>
      </c>
      <c r="M30" s="75" t="s">
        <v>197</v>
      </c>
      <c r="N30" s="75"/>
      <c r="O30" s="76" t="s">
        <v>252</v>
      </c>
      <c r="P30" s="76" t="s">
        <v>260</v>
      </c>
    </row>
    <row r="31" spans="1:16" ht="12.75" customHeight="1" x14ac:dyDescent="0.2">
      <c r="A31" s="65" t="str">
        <f t="shared" si="0"/>
        <v> BBS 15 </v>
      </c>
      <c r="B31" s="15" t="str">
        <f t="shared" si="1"/>
        <v>I</v>
      </c>
      <c r="C31" s="65">
        <f t="shared" si="2"/>
        <v>42147.383000000002</v>
      </c>
      <c r="D31" t="str">
        <f t="shared" si="3"/>
        <v>vis</v>
      </c>
      <c r="E31">
        <f>VLOOKUP(C31,Active!C$21:E$958,3,FALSE)</f>
        <v>-5231.168188327395</v>
      </c>
      <c r="F31" s="15" t="s">
        <v>187</v>
      </c>
      <c r="G31" t="str">
        <f t="shared" si="4"/>
        <v>42147.383</v>
      </c>
      <c r="H31" s="65">
        <f t="shared" si="5"/>
        <v>-5231</v>
      </c>
      <c r="I31" s="74" t="s">
        <v>261</v>
      </c>
      <c r="J31" s="75" t="s">
        <v>262</v>
      </c>
      <c r="K31" s="74">
        <v>-5231</v>
      </c>
      <c r="L31" s="74" t="s">
        <v>263</v>
      </c>
      <c r="M31" s="75" t="s">
        <v>197</v>
      </c>
      <c r="N31" s="75"/>
      <c r="O31" s="76" t="s">
        <v>252</v>
      </c>
      <c r="P31" s="76" t="s">
        <v>264</v>
      </c>
    </row>
    <row r="32" spans="1:16" ht="12.75" customHeight="1" x14ac:dyDescent="0.2">
      <c r="A32" s="65" t="str">
        <f t="shared" si="0"/>
        <v> BBS 15 </v>
      </c>
      <c r="B32" s="15" t="str">
        <f t="shared" si="1"/>
        <v>I</v>
      </c>
      <c r="C32" s="65">
        <f t="shared" si="2"/>
        <v>42156.453000000001</v>
      </c>
      <c r="D32" t="str">
        <f t="shared" si="3"/>
        <v>vis</v>
      </c>
      <c r="E32">
        <f>VLOOKUP(C32,Active!C$21:E$958,3,FALSE)</f>
        <v>-5205.2290833363377</v>
      </c>
      <c r="F32" s="15" t="s">
        <v>187</v>
      </c>
      <c r="G32" t="str">
        <f t="shared" si="4"/>
        <v>42156.453</v>
      </c>
      <c r="H32" s="65">
        <f t="shared" si="5"/>
        <v>-5205</v>
      </c>
      <c r="I32" s="74" t="s">
        <v>265</v>
      </c>
      <c r="J32" s="75" t="s">
        <v>266</v>
      </c>
      <c r="K32" s="74">
        <v>-5205</v>
      </c>
      <c r="L32" s="74" t="s">
        <v>267</v>
      </c>
      <c r="M32" s="75" t="s">
        <v>197</v>
      </c>
      <c r="N32" s="75"/>
      <c r="O32" s="76" t="s">
        <v>252</v>
      </c>
      <c r="P32" s="76" t="s">
        <v>264</v>
      </c>
    </row>
    <row r="33" spans="1:16" ht="12.75" customHeight="1" x14ac:dyDescent="0.2">
      <c r="A33" s="65" t="str">
        <f t="shared" si="0"/>
        <v> BBS 15 </v>
      </c>
      <c r="B33" s="15" t="str">
        <f t="shared" si="1"/>
        <v>I</v>
      </c>
      <c r="C33" s="65">
        <f t="shared" si="2"/>
        <v>42187.38</v>
      </c>
      <c r="D33" t="str">
        <f t="shared" si="3"/>
        <v>vis</v>
      </c>
      <c r="E33">
        <f>VLOOKUP(C33,Active!C$21:E$958,3,FALSE)</f>
        <v>-5116.7815971116006</v>
      </c>
      <c r="F33" s="15" t="s">
        <v>187</v>
      </c>
      <c r="G33" t="str">
        <f t="shared" si="4"/>
        <v>42187.380</v>
      </c>
      <c r="H33" s="65">
        <f t="shared" si="5"/>
        <v>-5117</v>
      </c>
      <c r="I33" s="74" t="s">
        <v>268</v>
      </c>
      <c r="J33" s="75" t="s">
        <v>269</v>
      </c>
      <c r="K33" s="74">
        <v>-5117</v>
      </c>
      <c r="L33" s="74" t="s">
        <v>270</v>
      </c>
      <c r="M33" s="75" t="s">
        <v>197</v>
      </c>
      <c r="N33" s="75"/>
      <c r="O33" s="76" t="s">
        <v>252</v>
      </c>
      <c r="P33" s="76" t="s">
        <v>264</v>
      </c>
    </row>
    <row r="34" spans="1:16" ht="12.75" customHeight="1" x14ac:dyDescent="0.2">
      <c r="A34" s="65" t="str">
        <f t="shared" si="0"/>
        <v> BBS 15 </v>
      </c>
      <c r="B34" s="15" t="str">
        <f t="shared" si="1"/>
        <v>II</v>
      </c>
      <c r="C34" s="65">
        <f t="shared" si="2"/>
        <v>42193.394999999997</v>
      </c>
      <c r="D34" t="str">
        <f t="shared" si="3"/>
        <v>vis</v>
      </c>
      <c r="E34">
        <f>VLOOKUP(C34,Active!C$21:E$958,3,FALSE)</f>
        <v>-5099.5794232944891</v>
      </c>
      <c r="F34" s="15" t="s">
        <v>187</v>
      </c>
      <c r="G34" t="str">
        <f t="shared" si="4"/>
        <v>42193.395</v>
      </c>
      <c r="H34" s="65">
        <f t="shared" si="5"/>
        <v>-5099.5</v>
      </c>
      <c r="I34" s="74" t="s">
        <v>271</v>
      </c>
      <c r="J34" s="75" t="s">
        <v>272</v>
      </c>
      <c r="K34" s="74">
        <v>-5099.5</v>
      </c>
      <c r="L34" s="74" t="s">
        <v>273</v>
      </c>
      <c r="M34" s="75" t="s">
        <v>197</v>
      </c>
      <c r="N34" s="75"/>
      <c r="O34" s="76" t="s">
        <v>238</v>
      </c>
      <c r="P34" s="76" t="s">
        <v>264</v>
      </c>
    </row>
    <row r="35" spans="1:16" ht="12.75" customHeight="1" x14ac:dyDescent="0.2">
      <c r="A35" s="65" t="str">
        <f t="shared" si="0"/>
        <v>IBVS 1350 </v>
      </c>
      <c r="B35" s="15" t="str">
        <f t="shared" si="1"/>
        <v>I</v>
      </c>
      <c r="C35" s="65">
        <f t="shared" si="2"/>
        <v>42503.745999999999</v>
      </c>
      <c r="D35" t="str">
        <f t="shared" si="3"/>
        <v>vis</v>
      </c>
      <c r="E35">
        <f>VLOOKUP(C35,Active!C$21:E$958,3,FALSE)</f>
        <v>-4212.013031554683</v>
      </c>
      <c r="F35" s="15" t="s">
        <v>187</v>
      </c>
      <c r="G35" t="str">
        <f t="shared" si="4"/>
        <v>42503.746</v>
      </c>
      <c r="H35" s="65">
        <f t="shared" si="5"/>
        <v>-4212</v>
      </c>
      <c r="I35" s="74" t="s">
        <v>274</v>
      </c>
      <c r="J35" s="75" t="s">
        <v>275</v>
      </c>
      <c r="K35" s="74">
        <v>-4212</v>
      </c>
      <c r="L35" s="74" t="s">
        <v>276</v>
      </c>
      <c r="M35" s="75" t="s">
        <v>197</v>
      </c>
      <c r="N35" s="75"/>
      <c r="O35" s="76" t="s">
        <v>277</v>
      </c>
      <c r="P35" s="77" t="s">
        <v>278</v>
      </c>
    </row>
    <row r="36" spans="1:16" ht="12.75" customHeight="1" x14ac:dyDescent="0.2">
      <c r="A36" s="65" t="str">
        <f t="shared" si="0"/>
        <v> AOEB 2 </v>
      </c>
      <c r="B36" s="15" t="str">
        <f t="shared" si="1"/>
        <v>I</v>
      </c>
      <c r="C36" s="65">
        <f t="shared" si="2"/>
        <v>42503.747000000003</v>
      </c>
      <c r="D36" t="str">
        <f t="shared" si="3"/>
        <v>vis</v>
      </c>
      <c r="E36">
        <f>VLOOKUP(C36,Active!C$21:E$958,3,FALSE)</f>
        <v>-4212.0101716754007</v>
      </c>
      <c r="F36" s="15" t="s">
        <v>187</v>
      </c>
      <c r="G36" t="str">
        <f t="shared" si="4"/>
        <v>42503.747</v>
      </c>
      <c r="H36" s="65">
        <f t="shared" si="5"/>
        <v>-4212</v>
      </c>
      <c r="I36" s="74" t="s">
        <v>279</v>
      </c>
      <c r="J36" s="75" t="s">
        <v>280</v>
      </c>
      <c r="K36" s="74">
        <v>-4212</v>
      </c>
      <c r="L36" s="74" t="s">
        <v>205</v>
      </c>
      <c r="M36" s="75" t="s">
        <v>197</v>
      </c>
      <c r="N36" s="75"/>
      <c r="O36" s="76" t="s">
        <v>281</v>
      </c>
      <c r="P36" s="76" t="s">
        <v>282</v>
      </c>
    </row>
    <row r="37" spans="1:16" ht="12.75" customHeight="1" x14ac:dyDescent="0.2">
      <c r="A37" s="65" t="str">
        <f t="shared" si="0"/>
        <v> BBS 22 </v>
      </c>
      <c r="B37" s="15" t="str">
        <f t="shared" si="1"/>
        <v>II</v>
      </c>
      <c r="C37" s="65">
        <f t="shared" si="2"/>
        <v>42521.406000000003</v>
      </c>
      <c r="D37" t="str">
        <f t="shared" si="3"/>
        <v>vis</v>
      </c>
      <c r="E37">
        <f>VLOOKUP(C37,Active!C$21:E$958,3,FALSE)</f>
        <v>-4161.5075636227994</v>
      </c>
      <c r="F37" s="15" t="s">
        <v>187</v>
      </c>
      <c r="G37" t="str">
        <f t="shared" si="4"/>
        <v>42521.406</v>
      </c>
      <c r="H37" s="65">
        <f t="shared" si="5"/>
        <v>-4161.5</v>
      </c>
      <c r="I37" s="74" t="s">
        <v>283</v>
      </c>
      <c r="J37" s="75" t="s">
        <v>284</v>
      </c>
      <c r="K37" s="74">
        <v>-4161.5</v>
      </c>
      <c r="L37" s="74" t="s">
        <v>285</v>
      </c>
      <c r="M37" s="75" t="s">
        <v>197</v>
      </c>
      <c r="N37" s="75"/>
      <c r="O37" s="76" t="s">
        <v>252</v>
      </c>
      <c r="P37" s="76" t="s">
        <v>286</v>
      </c>
    </row>
    <row r="38" spans="1:16" ht="12.75" customHeight="1" x14ac:dyDescent="0.2">
      <c r="A38" s="65" t="str">
        <f t="shared" si="0"/>
        <v> BBS 22 </v>
      </c>
      <c r="B38" s="15" t="str">
        <f t="shared" si="1"/>
        <v>II</v>
      </c>
      <c r="C38" s="65">
        <f t="shared" si="2"/>
        <v>42521.415000000001</v>
      </c>
      <c r="D38" t="str">
        <f t="shared" si="3"/>
        <v>vis</v>
      </c>
      <c r="E38">
        <f>VLOOKUP(C38,Active!C$21:E$958,3,FALSE)</f>
        <v>-4161.4818247093626</v>
      </c>
      <c r="F38" s="15" t="s">
        <v>187</v>
      </c>
      <c r="G38" t="str">
        <f t="shared" si="4"/>
        <v>42521.415</v>
      </c>
      <c r="H38" s="65">
        <f t="shared" si="5"/>
        <v>-4161.5</v>
      </c>
      <c r="I38" s="74" t="s">
        <v>287</v>
      </c>
      <c r="J38" s="75" t="s">
        <v>288</v>
      </c>
      <c r="K38" s="74">
        <v>-4161.5</v>
      </c>
      <c r="L38" s="74" t="s">
        <v>241</v>
      </c>
      <c r="M38" s="75" t="s">
        <v>197</v>
      </c>
      <c r="N38" s="75"/>
      <c r="O38" s="76" t="s">
        <v>212</v>
      </c>
      <c r="P38" s="76" t="s">
        <v>286</v>
      </c>
    </row>
    <row r="39" spans="1:16" ht="12.75" customHeight="1" x14ac:dyDescent="0.2">
      <c r="A39" s="65" t="str">
        <f t="shared" si="0"/>
        <v> BBS 22 </v>
      </c>
      <c r="B39" s="15" t="str">
        <f t="shared" si="1"/>
        <v>I</v>
      </c>
      <c r="C39" s="65">
        <f t="shared" si="2"/>
        <v>42521.582999999999</v>
      </c>
      <c r="D39" t="str">
        <f t="shared" si="3"/>
        <v>vis</v>
      </c>
      <c r="E39">
        <f>VLOOKUP(C39,Active!C$21:E$958,3,FALSE)</f>
        <v>-4161.0013649917837</v>
      </c>
      <c r="F39" s="15" t="s">
        <v>187</v>
      </c>
      <c r="G39" t="str">
        <f t="shared" si="4"/>
        <v>42521.583</v>
      </c>
      <c r="H39" s="65">
        <f t="shared" si="5"/>
        <v>-4161</v>
      </c>
      <c r="I39" s="74" t="s">
        <v>289</v>
      </c>
      <c r="J39" s="75" t="s">
        <v>290</v>
      </c>
      <c r="K39" s="74">
        <v>-4161</v>
      </c>
      <c r="L39" s="74" t="s">
        <v>237</v>
      </c>
      <c r="M39" s="75" t="s">
        <v>197</v>
      </c>
      <c r="N39" s="75"/>
      <c r="O39" s="76" t="s">
        <v>212</v>
      </c>
      <c r="P39" s="76" t="s">
        <v>286</v>
      </c>
    </row>
    <row r="40" spans="1:16" ht="12.75" customHeight="1" x14ac:dyDescent="0.2">
      <c r="A40" s="65" t="str">
        <f t="shared" si="0"/>
        <v> BBS 22 </v>
      </c>
      <c r="B40" s="15" t="str">
        <f t="shared" si="1"/>
        <v>II</v>
      </c>
      <c r="C40" s="65">
        <f t="shared" si="2"/>
        <v>42530.498</v>
      </c>
      <c r="D40" t="str">
        <f t="shared" si="3"/>
        <v>vis</v>
      </c>
      <c r="E40">
        <f>VLOOKUP(C40,Active!C$21:E$958,3,FALSE)</f>
        <v>-4135.50554128778</v>
      </c>
      <c r="F40" s="15" t="s">
        <v>187</v>
      </c>
      <c r="G40" t="str">
        <f t="shared" si="4"/>
        <v>42530.498</v>
      </c>
      <c r="H40" s="65">
        <f t="shared" si="5"/>
        <v>-4135.5</v>
      </c>
      <c r="I40" s="74" t="s">
        <v>291</v>
      </c>
      <c r="J40" s="75" t="s">
        <v>292</v>
      </c>
      <c r="K40" s="74">
        <v>-4135.5</v>
      </c>
      <c r="L40" s="74" t="s">
        <v>293</v>
      </c>
      <c r="M40" s="75" t="s">
        <v>197</v>
      </c>
      <c r="N40" s="75"/>
      <c r="O40" s="76" t="s">
        <v>238</v>
      </c>
      <c r="P40" s="76" t="s">
        <v>286</v>
      </c>
    </row>
    <row r="41" spans="1:16" ht="12.75" customHeight="1" x14ac:dyDescent="0.2">
      <c r="A41" s="65" t="str">
        <f t="shared" si="0"/>
        <v> BBS 22 </v>
      </c>
      <c r="B41" s="15" t="str">
        <f t="shared" si="1"/>
        <v>I</v>
      </c>
      <c r="C41" s="65">
        <f t="shared" si="2"/>
        <v>42531.368999999999</v>
      </c>
      <c r="D41" t="str">
        <f t="shared" si="3"/>
        <v>vis</v>
      </c>
      <c r="E41">
        <f>VLOOKUP(C41,Active!C$21:E$958,3,FALSE)</f>
        <v>-4133.0145864424449</v>
      </c>
      <c r="F41" s="15" t="s">
        <v>187</v>
      </c>
      <c r="G41" t="str">
        <f t="shared" si="4"/>
        <v>42531.369</v>
      </c>
      <c r="H41" s="65">
        <f t="shared" si="5"/>
        <v>-4133</v>
      </c>
      <c r="I41" s="74" t="s">
        <v>294</v>
      </c>
      <c r="J41" s="75" t="s">
        <v>295</v>
      </c>
      <c r="K41" s="74">
        <v>-4133</v>
      </c>
      <c r="L41" s="74" t="s">
        <v>276</v>
      </c>
      <c r="M41" s="75" t="s">
        <v>197</v>
      </c>
      <c r="N41" s="75"/>
      <c r="O41" s="76" t="s">
        <v>252</v>
      </c>
      <c r="P41" s="76" t="s">
        <v>286</v>
      </c>
    </row>
    <row r="42" spans="1:16" ht="12.75" customHeight="1" x14ac:dyDescent="0.2">
      <c r="A42" s="65" t="str">
        <f t="shared" si="0"/>
        <v> BBS 22 </v>
      </c>
      <c r="B42" s="15" t="str">
        <f t="shared" si="1"/>
        <v>II</v>
      </c>
      <c r="C42" s="65">
        <f t="shared" si="2"/>
        <v>42531.548000000003</v>
      </c>
      <c r="D42" t="str">
        <f t="shared" si="3"/>
        <v>vis</v>
      </c>
      <c r="E42">
        <f>VLOOKUP(C42,Active!C$21:E$958,3,FALSE)</f>
        <v>-4132.5026680528645</v>
      </c>
      <c r="F42" s="15" t="s">
        <v>187</v>
      </c>
      <c r="G42" t="str">
        <f t="shared" si="4"/>
        <v>42531.548</v>
      </c>
      <c r="H42" s="65">
        <f t="shared" si="5"/>
        <v>-4132.5</v>
      </c>
      <c r="I42" s="74" t="s">
        <v>296</v>
      </c>
      <c r="J42" s="75" t="s">
        <v>297</v>
      </c>
      <c r="K42" s="74">
        <v>-4132.5</v>
      </c>
      <c r="L42" s="74" t="s">
        <v>211</v>
      </c>
      <c r="M42" s="75" t="s">
        <v>197</v>
      </c>
      <c r="N42" s="75"/>
      <c r="O42" s="76" t="s">
        <v>252</v>
      </c>
      <c r="P42" s="76" t="s">
        <v>286</v>
      </c>
    </row>
    <row r="43" spans="1:16" ht="12.75" customHeight="1" x14ac:dyDescent="0.2">
      <c r="A43" s="65" t="str">
        <f t="shared" si="0"/>
        <v> BBS 22 </v>
      </c>
      <c r="B43" s="15" t="str">
        <f t="shared" si="1"/>
        <v>I</v>
      </c>
      <c r="C43" s="65">
        <f t="shared" si="2"/>
        <v>42532.423999999999</v>
      </c>
      <c r="D43" t="str">
        <f t="shared" si="3"/>
        <v>vis</v>
      </c>
      <c r="E43">
        <f>VLOOKUP(C43,Active!C$21:E$958,3,FALSE)</f>
        <v>-4129.9974138111802</v>
      </c>
      <c r="F43" s="15" t="s">
        <v>187</v>
      </c>
      <c r="G43" t="str">
        <f t="shared" si="4"/>
        <v>42532.424</v>
      </c>
      <c r="H43" s="65">
        <f t="shared" si="5"/>
        <v>-4130</v>
      </c>
      <c r="I43" s="74" t="s">
        <v>298</v>
      </c>
      <c r="J43" s="75" t="s">
        <v>299</v>
      </c>
      <c r="K43" s="74">
        <v>-4130</v>
      </c>
      <c r="L43" s="74" t="s">
        <v>234</v>
      </c>
      <c r="M43" s="75" t="s">
        <v>197</v>
      </c>
      <c r="N43" s="75"/>
      <c r="O43" s="76" t="s">
        <v>238</v>
      </c>
      <c r="P43" s="76" t="s">
        <v>286</v>
      </c>
    </row>
    <row r="44" spans="1:16" ht="12.75" customHeight="1" x14ac:dyDescent="0.2">
      <c r="A44" s="65" t="str">
        <f t="shared" si="0"/>
        <v> BBS 22 </v>
      </c>
      <c r="B44" s="15" t="str">
        <f t="shared" si="1"/>
        <v>I</v>
      </c>
      <c r="C44" s="65">
        <f t="shared" si="2"/>
        <v>42532.425000000003</v>
      </c>
      <c r="D44" t="str">
        <f t="shared" si="3"/>
        <v>vis</v>
      </c>
      <c r="E44">
        <f>VLOOKUP(C44,Active!C$21:E$958,3,FALSE)</f>
        <v>-4129.9945539318978</v>
      </c>
      <c r="F44" s="15" t="s">
        <v>187</v>
      </c>
      <c r="G44" t="str">
        <f t="shared" si="4"/>
        <v>42532.425</v>
      </c>
      <c r="H44" s="65">
        <f t="shared" si="5"/>
        <v>-4130</v>
      </c>
      <c r="I44" s="74" t="s">
        <v>300</v>
      </c>
      <c r="J44" s="75" t="s">
        <v>301</v>
      </c>
      <c r="K44" s="74">
        <v>-4130</v>
      </c>
      <c r="L44" s="74" t="s">
        <v>247</v>
      </c>
      <c r="M44" s="75" t="s">
        <v>197</v>
      </c>
      <c r="N44" s="75"/>
      <c r="O44" s="76" t="s">
        <v>252</v>
      </c>
      <c r="P44" s="76" t="s">
        <v>286</v>
      </c>
    </row>
    <row r="45" spans="1:16" ht="12.75" customHeight="1" x14ac:dyDescent="0.2">
      <c r="A45" s="65" t="str">
        <f t="shared" si="0"/>
        <v> BBS 22 </v>
      </c>
      <c r="B45" s="15" t="str">
        <f t="shared" si="1"/>
        <v>II</v>
      </c>
      <c r="C45" s="65">
        <f t="shared" si="2"/>
        <v>42534.311000000002</v>
      </c>
      <c r="D45" t="str">
        <f t="shared" si="3"/>
        <v>vis</v>
      </c>
      <c r="E45">
        <f>VLOOKUP(C45,Active!C$21:E$958,3,FALSE)</f>
        <v>-4124.6008216261534</v>
      </c>
      <c r="F45" s="15" t="s">
        <v>187</v>
      </c>
      <c r="G45" t="str">
        <f t="shared" si="4"/>
        <v>42534.311</v>
      </c>
      <c r="H45" s="65">
        <f t="shared" si="5"/>
        <v>-4124.5</v>
      </c>
      <c r="I45" s="74" t="s">
        <v>302</v>
      </c>
      <c r="J45" s="75" t="s">
        <v>303</v>
      </c>
      <c r="K45" s="74">
        <v>-4124.5</v>
      </c>
      <c r="L45" s="74" t="s">
        <v>304</v>
      </c>
      <c r="M45" s="75" t="s">
        <v>197</v>
      </c>
      <c r="N45" s="75"/>
      <c r="O45" s="76" t="s">
        <v>252</v>
      </c>
      <c r="P45" s="76" t="s">
        <v>286</v>
      </c>
    </row>
    <row r="46" spans="1:16" ht="12.75" customHeight="1" x14ac:dyDescent="0.2">
      <c r="A46" s="65" t="str">
        <f t="shared" si="0"/>
        <v> BBS 22 </v>
      </c>
      <c r="B46" s="15" t="str">
        <f t="shared" si="1"/>
        <v>I</v>
      </c>
      <c r="C46" s="65">
        <f t="shared" si="2"/>
        <v>42546.411999999997</v>
      </c>
      <c r="D46" t="str">
        <f t="shared" si="3"/>
        <v>vis</v>
      </c>
      <c r="E46">
        <f>VLOOKUP(C46,Active!C$21:E$958,3,FALSE)</f>
        <v>-4089.9934225636762</v>
      </c>
      <c r="F46" s="15" t="s">
        <v>187</v>
      </c>
      <c r="G46" t="str">
        <f t="shared" si="4"/>
        <v>42546.412</v>
      </c>
      <c r="H46" s="65">
        <f t="shared" si="5"/>
        <v>-4090</v>
      </c>
      <c r="I46" s="74" t="s">
        <v>305</v>
      </c>
      <c r="J46" s="75" t="s">
        <v>306</v>
      </c>
      <c r="K46" s="74">
        <v>-4090</v>
      </c>
      <c r="L46" s="74" t="s">
        <v>247</v>
      </c>
      <c r="M46" s="75" t="s">
        <v>197</v>
      </c>
      <c r="N46" s="75"/>
      <c r="O46" s="76" t="s">
        <v>252</v>
      </c>
      <c r="P46" s="76" t="s">
        <v>286</v>
      </c>
    </row>
    <row r="47" spans="1:16" ht="12.75" customHeight="1" x14ac:dyDescent="0.2">
      <c r="A47" s="65" t="str">
        <f t="shared" si="0"/>
        <v> BBS 22 </v>
      </c>
      <c r="B47" s="15" t="str">
        <f t="shared" si="1"/>
        <v>II</v>
      </c>
      <c r="C47" s="65">
        <f t="shared" si="2"/>
        <v>42551.489000000001</v>
      </c>
      <c r="D47" t="str">
        <f t="shared" si="3"/>
        <v>vis</v>
      </c>
      <c r="E47">
        <f>VLOOKUP(C47,Active!C$21:E$958,3,FALSE)</f>
        <v>-4075.4738155030664</v>
      </c>
      <c r="F47" s="15" t="s">
        <v>187</v>
      </c>
      <c r="G47" t="str">
        <f t="shared" si="4"/>
        <v>42551.489</v>
      </c>
      <c r="H47" s="65">
        <f t="shared" si="5"/>
        <v>-4075.5</v>
      </c>
      <c r="I47" s="74" t="s">
        <v>307</v>
      </c>
      <c r="J47" s="75" t="s">
        <v>308</v>
      </c>
      <c r="K47" s="74">
        <v>-4075.5</v>
      </c>
      <c r="L47" s="74" t="s">
        <v>309</v>
      </c>
      <c r="M47" s="75" t="s">
        <v>197</v>
      </c>
      <c r="N47" s="75"/>
      <c r="O47" s="76" t="s">
        <v>252</v>
      </c>
      <c r="P47" s="76" t="s">
        <v>286</v>
      </c>
    </row>
    <row r="48" spans="1:16" ht="12.75" customHeight="1" x14ac:dyDescent="0.2">
      <c r="A48" s="65" t="str">
        <f t="shared" si="0"/>
        <v> BBS 22 </v>
      </c>
      <c r="B48" s="15" t="str">
        <f t="shared" si="1"/>
        <v>I</v>
      </c>
      <c r="C48" s="65">
        <f t="shared" si="2"/>
        <v>42561.432000000001</v>
      </c>
      <c r="D48" t="str">
        <f t="shared" si="3"/>
        <v>vis</v>
      </c>
      <c r="E48">
        <f>VLOOKUP(C48,Active!C$21:E$958,3,FALSE)</f>
        <v>-4047.03803590813</v>
      </c>
      <c r="F48" s="15" t="s">
        <v>187</v>
      </c>
      <c r="G48" t="str">
        <f t="shared" si="4"/>
        <v>42561.432</v>
      </c>
      <c r="H48" s="65">
        <f t="shared" si="5"/>
        <v>-4047</v>
      </c>
      <c r="I48" s="74" t="s">
        <v>310</v>
      </c>
      <c r="J48" s="75" t="s">
        <v>311</v>
      </c>
      <c r="K48" s="74">
        <v>-4047</v>
      </c>
      <c r="L48" s="74" t="s">
        <v>312</v>
      </c>
      <c r="M48" s="75" t="s">
        <v>197</v>
      </c>
      <c r="N48" s="75"/>
      <c r="O48" s="76" t="s">
        <v>252</v>
      </c>
      <c r="P48" s="76" t="s">
        <v>286</v>
      </c>
    </row>
    <row r="49" spans="1:16" ht="12.75" customHeight="1" x14ac:dyDescent="0.2">
      <c r="A49" s="65" t="str">
        <f t="shared" si="0"/>
        <v> BBS 23 </v>
      </c>
      <c r="B49" s="15" t="str">
        <f t="shared" si="1"/>
        <v>I</v>
      </c>
      <c r="C49" s="65">
        <f t="shared" si="2"/>
        <v>42568.425999999999</v>
      </c>
      <c r="D49" t="str">
        <f t="shared" si="3"/>
        <v>vis</v>
      </c>
      <c r="E49">
        <f>VLOOKUP(C49,Active!C$21:E$958,3,FALSE)</f>
        <v>-4027.0360402843776</v>
      </c>
      <c r="F49" s="15" t="s">
        <v>187</v>
      </c>
      <c r="G49" t="str">
        <f t="shared" si="4"/>
        <v>42568.426</v>
      </c>
      <c r="H49" s="65">
        <f t="shared" si="5"/>
        <v>-4027</v>
      </c>
      <c r="I49" s="74" t="s">
        <v>313</v>
      </c>
      <c r="J49" s="75" t="s">
        <v>314</v>
      </c>
      <c r="K49" s="74">
        <v>-4027</v>
      </c>
      <c r="L49" s="74" t="s">
        <v>312</v>
      </c>
      <c r="M49" s="75" t="s">
        <v>197</v>
      </c>
      <c r="N49" s="75"/>
      <c r="O49" s="76" t="s">
        <v>198</v>
      </c>
      <c r="P49" s="76" t="s">
        <v>315</v>
      </c>
    </row>
    <row r="50" spans="1:16" ht="12.75" customHeight="1" x14ac:dyDescent="0.2">
      <c r="A50" s="65" t="str">
        <f t="shared" si="0"/>
        <v> BBS 23 </v>
      </c>
      <c r="B50" s="15" t="str">
        <f t="shared" si="1"/>
        <v>II</v>
      </c>
      <c r="C50" s="65">
        <f t="shared" si="2"/>
        <v>42571.417000000001</v>
      </c>
      <c r="D50" t="str">
        <f t="shared" si="3"/>
        <v>vis</v>
      </c>
      <c r="E50">
        <f>VLOOKUP(C50,Active!C$21:E$958,3,FALSE)</f>
        <v>-4018.4821413837931</v>
      </c>
      <c r="F50" s="15" t="s">
        <v>187</v>
      </c>
      <c r="G50" t="str">
        <f t="shared" si="4"/>
        <v>42571.417</v>
      </c>
      <c r="H50" s="65">
        <f t="shared" si="5"/>
        <v>-4018.5</v>
      </c>
      <c r="I50" s="74" t="s">
        <v>316</v>
      </c>
      <c r="J50" s="75" t="s">
        <v>317</v>
      </c>
      <c r="K50" s="74">
        <v>-4018.5</v>
      </c>
      <c r="L50" s="74" t="s">
        <v>241</v>
      </c>
      <c r="M50" s="75" t="s">
        <v>197</v>
      </c>
      <c r="N50" s="75"/>
      <c r="O50" s="76" t="s">
        <v>252</v>
      </c>
      <c r="P50" s="76" t="s">
        <v>315</v>
      </c>
    </row>
    <row r="51" spans="1:16" ht="12.75" customHeight="1" x14ac:dyDescent="0.2">
      <c r="A51" s="65" t="str">
        <f t="shared" si="0"/>
        <v> BBS 28 </v>
      </c>
      <c r="B51" s="15" t="str">
        <f t="shared" si="1"/>
        <v>II</v>
      </c>
      <c r="C51" s="65">
        <f t="shared" si="2"/>
        <v>42864.432000000001</v>
      </c>
      <c r="D51" t="str">
        <f t="shared" si="3"/>
        <v>vis</v>
      </c>
      <c r="E51">
        <f>VLOOKUP(C51,Active!C$21:E$958,3,FALSE)</f>
        <v>-3180.4946166919549</v>
      </c>
      <c r="F51" s="15" t="s">
        <v>187</v>
      </c>
      <c r="G51" t="str">
        <f t="shared" si="4"/>
        <v>42864.432</v>
      </c>
      <c r="H51" s="65">
        <f t="shared" si="5"/>
        <v>-3180.5</v>
      </c>
      <c r="I51" s="74" t="s">
        <v>318</v>
      </c>
      <c r="J51" s="75" t="s">
        <v>319</v>
      </c>
      <c r="K51" s="74">
        <v>-3180.5</v>
      </c>
      <c r="L51" s="74" t="s">
        <v>247</v>
      </c>
      <c r="M51" s="75" t="s">
        <v>197</v>
      </c>
      <c r="N51" s="75"/>
      <c r="O51" s="76" t="s">
        <v>252</v>
      </c>
      <c r="P51" s="76" t="s">
        <v>320</v>
      </c>
    </row>
    <row r="52" spans="1:16" ht="12.75" customHeight="1" x14ac:dyDescent="0.2">
      <c r="A52" s="65" t="str">
        <f t="shared" si="0"/>
        <v> BBS 28 </v>
      </c>
      <c r="B52" s="15" t="str">
        <f t="shared" si="1"/>
        <v>I</v>
      </c>
      <c r="C52" s="65">
        <f t="shared" si="2"/>
        <v>42866.351000000002</v>
      </c>
      <c r="D52" t="str">
        <f t="shared" si="3"/>
        <v>vis</v>
      </c>
      <c r="E52">
        <f>VLOOKUP(C52,Active!C$21:E$958,3,FALSE)</f>
        <v>-3175.0065083702475</v>
      </c>
      <c r="F52" s="15" t="s">
        <v>187</v>
      </c>
      <c r="G52" t="str">
        <f t="shared" si="4"/>
        <v>42866.351</v>
      </c>
      <c r="H52" s="65">
        <f t="shared" si="5"/>
        <v>-3175</v>
      </c>
      <c r="I52" s="74" t="s">
        <v>321</v>
      </c>
      <c r="J52" s="75" t="s">
        <v>322</v>
      </c>
      <c r="K52" s="74">
        <v>-3175</v>
      </c>
      <c r="L52" s="74" t="s">
        <v>293</v>
      </c>
      <c r="M52" s="75" t="s">
        <v>197</v>
      </c>
      <c r="N52" s="75"/>
      <c r="O52" s="76" t="s">
        <v>252</v>
      </c>
      <c r="P52" s="76" t="s">
        <v>320</v>
      </c>
    </row>
    <row r="53" spans="1:16" ht="12.75" customHeight="1" x14ac:dyDescent="0.2">
      <c r="A53" s="65" t="str">
        <f t="shared" si="0"/>
        <v>IBVS 1936 </v>
      </c>
      <c r="B53" s="15" t="str">
        <f t="shared" si="1"/>
        <v>II</v>
      </c>
      <c r="C53" s="65">
        <f t="shared" si="2"/>
        <v>42885.413</v>
      </c>
      <c r="D53" t="str">
        <f t="shared" si="3"/>
        <v>vis</v>
      </c>
      <c r="E53">
        <f>VLOOKUP(C53,Active!C$21:E$958,3,FALSE)</f>
        <v>-3120.4914896999599</v>
      </c>
      <c r="F53" s="15" t="s">
        <v>187</v>
      </c>
      <c r="G53" t="str">
        <f t="shared" si="4"/>
        <v>42885.413</v>
      </c>
      <c r="H53" s="65">
        <f t="shared" si="5"/>
        <v>-3120.5</v>
      </c>
      <c r="I53" s="74" t="s">
        <v>323</v>
      </c>
      <c r="J53" s="75" t="s">
        <v>324</v>
      </c>
      <c r="K53" s="74">
        <v>-3120.5</v>
      </c>
      <c r="L53" s="74" t="s">
        <v>208</v>
      </c>
      <c r="M53" s="75" t="s">
        <v>325</v>
      </c>
      <c r="N53" s="75" t="s">
        <v>326</v>
      </c>
      <c r="O53" s="76" t="s">
        <v>327</v>
      </c>
      <c r="P53" s="77" t="s">
        <v>328</v>
      </c>
    </row>
    <row r="54" spans="1:16" ht="12.75" customHeight="1" x14ac:dyDescent="0.2">
      <c r="A54" s="65" t="str">
        <f t="shared" si="0"/>
        <v> BBS 28 </v>
      </c>
      <c r="B54" s="15" t="str">
        <f t="shared" si="1"/>
        <v>II</v>
      </c>
      <c r="C54" s="65">
        <f t="shared" si="2"/>
        <v>42885.413999999997</v>
      </c>
      <c r="D54" t="str">
        <f t="shared" si="3"/>
        <v>vis</v>
      </c>
      <c r="E54">
        <f>VLOOKUP(C54,Active!C$21:E$958,3,FALSE)</f>
        <v>-3120.4886298206984</v>
      </c>
      <c r="F54" s="15" t="s">
        <v>187</v>
      </c>
      <c r="G54" t="str">
        <f t="shared" si="4"/>
        <v>42885.414</v>
      </c>
      <c r="H54" s="65">
        <f t="shared" si="5"/>
        <v>-3120.5</v>
      </c>
      <c r="I54" s="74" t="s">
        <v>329</v>
      </c>
      <c r="J54" s="75" t="s">
        <v>330</v>
      </c>
      <c r="K54" s="74">
        <v>-3120.5</v>
      </c>
      <c r="L54" s="74" t="s">
        <v>331</v>
      </c>
      <c r="M54" s="75" t="s">
        <v>197</v>
      </c>
      <c r="N54" s="75"/>
      <c r="O54" s="76" t="s">
        <v>252</v>
      </c>
      <c r="P54" s="76" t="s">
        <v>320</v>
      </c>
    </row>
    <row r="55" spans="1:16" ht="12.75" customHeight="1" x14ac:dyDescent="0.2">
      <c r="A55" s="65" t="str">
        <f t="shared" si="0"/>
        <v>IBVS 1936 </v>
      </c>
      <c r="B55" s="15" t="str">
        <f t="shared" si="1"/>
        <v>I</v>
      </c>
      <c r="C55" s="65">
        <f t="shared" si="2"/>
        <v>42885.591</v>
      </c>
      <c r="D55" t="str">
        <f t="shared" si="3"/>
        <v>vis</v>
      </c>
      <c r="E55">
        <f>VLOOKUP(C55,Active!C$21:E$958,3,FALSE)</f>
        <v>-3119.9824311896618</v>
      </c>
      <c r="F55" s="15" t="s">
        <v>187</v>
      </c>
      <c r="G55" t="str">
        <f t="shared" si="4"/>
        <v>42885.591</v>
      </c>
      <c r="H55" s="65">
        <f t="shared" si="5"/>
        <v>-3120</v>
      </c>
      <c r="I55" s="74" t="s">
        <v>332</v>
      </c>
      <c r="J55" s="75" t="s">
        <v>333</v>
      </c>
      <c r="K55" s="74">
        <v>-3120</v>
      </c>
      <c r="L55" s="74" t="s">
        <v>241</v>
      </c>
      <c r="M55" s="75" t="s">
        <v>325</v>
      </c>
      <c r="N55" s="75" t="s">
        <v>326</v>
      </c>
      <c r="O55" s="76" t="s">
        <v>327</v>
      </c>
      <c r="P55" s="77" t="s">
        <v>328</v>
      </c>
    </row>
    <row r="56" spans="1:16" ht="12.75" customHeight="1" x14ac:dyDescent="0.2">
      <c r="A56" s="65" t="str">
        <f t="shared" si="0"/>
        <v>IBVS 1936 </v>
      </c>
      <c r="B56" s="15" t="str">
        <f t="shared" si="1"/>
        <v>II</v>
      </c>
      <c r="C56" s="65">
        <f t="shared" si="2"/>
        <v>42886.447999999997</v>
      </c>
      <c r="D56" t="str">
        <f t="shared" si="3"/>
        <v>vis</v>
      </c>
      <c r="E56">
        <f>VLOOKUP(C56,Active!C$21:E$958,3,FALSE)</f>
        <v>-3117.5315146541334</v>
      </c>
      <c r="F56" s="15" t="s">
        <v>187</v>
      </c>
      <c r="G56" t="str">
        <f t="shared" si="4"/>
        <v>42886.448</v>
      </c>
      <c r="H56" s="65">
        <f t="shared" si="5"/>
        <v>-3117.5</v>
      </c>
      <c r="I56" s="74" t="s">
        <v>334</v>
      </c>
      <c r="J56" s="75" t="s">
        <v>335</v>
      </c>
      <c r="K56" s="74">
        <v>-3117.5</v>
      </c>
      <c r="L56" s="74" t="s">
        <v>336</v>
      </c>
      <c r="M56" s="75" t="s">
        <v>325</v>
      </c>
      <c r="N56" s="75" t="s">
        <v>326</v>
      </c>
      <c r="O56" s="76" t="s">
        <v>327</v>
      </c>
      <c r="P56" s="77" t="s">
        <v>328</v>
      </c>
    </row>
    <row r="57" spans="1:16" ht="12.75" customHeight="1" x14ac:dyDescent="0.2">
      <c r="A57" s="65" t="str">
        <f t="shared" si="0"/>
        <v> BBS 28 </v>
      </c>
      <c r="B57" s="15" t="str">
        <f t="shared" si="1"/>
        <v>II</v>
      </c>
      <c r="C57" s="65">
        <f t="shared" si="2"/>
        <v>42899.394999999997</v>
      </c>
      <c r="D57" t="str">
        <f t="shared" si="3"/>
        <v>vis</v>
      </c>
      <c r="E57">
        <f>VLOOKUP(C57,Active!C$21:E$958,3,FALSE)</f>
        <v>-3080.5046577280873</v>
      </c>
      <c r="F57" s="15" t="s">
        <v>187</v>
      </c>
      <c r="G57" t="str">
        <f t="shared" si="4"/>
        <v>42899.395</v>
      </c>
      <c r="H57" s="65">
        <f t="shared" si="5"/>
        <v>-3080.5</v>
      </c>
      <c r="I57" s="74" t="s">
        <v>337</v>
      </c>
      <c r="J57" s="75" t="s">
        <v>338</v>
      </c>
      <c r="K57" s="74">
        <v>-3080.5</v>
      </c>
      <c r="L57" s="74" t="s">
        <v>293</v>
      </c>
      <c r="M57" s="75" t="s">
        <v>197</v>
      </c>
      <c r="N57" s="75"/>
      <c r="O57" s="76" t="s">
        <v>252</v>
      </c>
      <c r="P57" s="76" t="s">
        <v>320</v>
      </c>
    </row>
    <row r="58" spans="1:16" ht="12.75" customHeight="1" x14ac:dyDescent="0.2">
      <c r="A58" s="65" t="str">
        <f t="shared" si="0"/>
        <v> BBS 28 </v>
      </c>
      <c r="B58" s="15" t="str">
        <f t="shared" si="1"/>
        <v>II</v>
      </c>
      <c r="C58" s="65">
        <f t="shared" si="2"/>
        <v>42900.43</v>
      </c>
      <c r="D58" t="str">
        <f t="shared" si="3"/>
        <v>vis</v>
      </c>
      <c r="E58">
        <f>VLOOKUP(C58,Active!C$21:E$958,3,FALSE)</f>
        <v>-3077.5446826822399</v>
      </c>
      <c r="F58" s="15" t="s">
        <v>187</v>
      </c>
      <c r="G58" t="str">
        <f t="shared" si="4"/>
        <v>42900.430</v>
      </c>
      <c r="H58" s="65">
        <f t="shared" si="5"/>
        <v>-3077.5</v>
      </c>
      <c r="I58" s="74" t="s">
        <v>339</v>
      </c>
      <c r="J58" s="75" t="s">
        <v>340</v>
      </c>
      <c r="K58" s="74">
        <v>-3077.5</v>
      </c>
      <c r="L58" s="74" t="s">
        <v>341</v>
      </c>
      <c r="M58" s="75" t="s">
        <v>197</v>
      </c>
      <c r="N58" s="75"/>
      <c r="O58" s="76" t="s">
        <v>252</v>
      </c>
      <c r="P58" s="76" t="s">
        <v>320</v>
      </c>
    </row>
    <row r="59" spans="1:16" ht="12.75" customHeight="1" x14ac:dyDescent="0.2">
      <c r="A59" s="65" t="str">
        <f t="shared" si="0"/>
        <v> BBS 28 </v>
      </c>
      <c r="B59" s="15" t="str">
        <f t="shared" si="1"/>
        <v>I</v>
      </c>
      <c r="C59" s="65">
        <f t="shared" si="2"/>
        <v>42904.468000000001</v>
      </c>
      <c r="D59" t="str">
        <f t="shared" si="3"/>
        <v>vis</v>
      </c>
      <c r="E59">
        <f>VLOOKUP(C59,Active!C$21:E$958,3,FALSE)</f>
        <v>-3065.9964901845656</v>
      </c>
      <c r="F59" s="15" t="s">
        <v>187</v>
      </c>
      <c r="G59" t="str">
        <f t="shared" si="4"/>
        <v>42904.468</v>
      </c>
      <c r="H59" s="65">
        <f t="shared" si="5"/>
        <v>-3066</v>
      </c>
      <c r="I59" s="74" t="s">
        <v>342</v>
      </c>
      <c r="J59" s="75" t="s">
        <v>343</v>
      </c>
      <c r="K59" s="74">
        <v>-3066</v>
      </c>
      <c r="L59" s="74" t="s">
        <v>234</v>
      </c>
      <c r="M59" s="75" t="s">
        <v>197</v>
      </c>
      <c r="N59" s="75"/>
      <c r="O59" s="76" t="s">
        <v>238</v>
      </c>
      <c r="P59" s="76" t="s">
        <v>320</v>
      </c>
    </row>
    <row r="60" spans="1:16" ht="12.75" customHeight="1" x14ac:dyDescent="0.2">
      <c r="A60" s="65" t="str">
        <f t="shared" si="0"/>
        <v> BBS 28 </v>
      </c>
      <c r="B60" s="15" t="str">
        <f t="shared" si="1"/>
        <v>II</v>
      </c>
      <c r="C60" s="65">
        <f t="shared" si="2"/>
        <v>42905.343000000001</v>
      </c>
      <c r="D60" t="str">
        <f t="shared" si="3"/>
        <v>vis</v>
      </c>
      <c r="E60">
        <f>VLOOKUP(C60,Active!C$21:E$958,3,FALSE)</f>
        <v>-3063.4940958221428</v>
      </c>
      <c r="F60" s="15" t="s">
        <v>187</v>
      </c>
      <c r="G60" t="str">
        <f t="shared" si="4"/>
        <v>42905.343</v>
      </c>
      <c r="H60" s="65">
        <f t="shared" si="5"/>
        <v>-3063.5</v>
      </c>
      <c r="I60" s="74" t="s">
        <v>344</v>
      </c>
      <c r="J60" s="75" t="s">
        <v>345</v>
      </c>
      <c r="K60" s="74">
        <v>-3063.5</v>
      </c>
      <c r="L60" s="74" t="s">
        <v>247</v>
      </c>
      <c r="M60" s="75" t="s">
        <v>197</v>
      </c>
      <c r="N60" s="75"/>
      <c r="O60" s="76" t="s">
        <v>238</v>
      </c>
      <c r="P60" s="76" t="s">
        <v>320</v>
      </c>
    </row>
    <row r="61" spans="1:16" ht="12.75" customHeight="1" x14ac:dyDescent="0.2">
      <c r="A61" s="65" t="str">
        <f t="shared" si="0"/>
        <v> BBS 28 </v>
      </c>
      <c r="B61" s="15" t="str">
        <f t="shared" si="1"/>
        <v>II</v>
      </c>
      <c r="C61" s="65">
        <f t="shared" si="2"/>
        <v>42913.377999999997</v>
      </c>
      <c r="D61" t="str">
        <f t="shared" si="3"/>
        <v>vis</v>
      </c>
      <c r="E61">
        <f>VLOOKUP(C61,Active!C$21:E$958,3,FALSE)</f>
        <v>-3040.5149658769328</v>
      </c>
      <c r="F61" s="15" t="s">
        <v>187</v>
      </c>
      <c r="G61" t="str">
        <f t="shared" si="4"/>
        <v>42913.378</v>
      </c>
      <c r="H61" s="65">
        <f t="shared" si="5"/>
        <v>-3040.5</v>
      </c>
      <c r="I61" s="74" t="s">
        <v>346</v>
      </c>
      <c r="J61" s="75" t="s">
        <v>347</v>
      </c>
      <c r="K61" s="74">
        <v>-3040.5</v>
      </c>
      <c r="L61" s="74" t="s">
        <v>276</v>
      </c>
      <c r="M61" s="75" t="s">
        <v>197</v>
      </c>
      <c r="N61" s="75"/>
      <c r="O61" s="76" t="s">
        <v>212</v>
      </c>
      <c r="P61" s="76" t="s">
        <v>320</v>
      </c>
    </row>
    <row r="62" spans="1:16" ht="12.75" customHeight="1" x14ac:dyDescent="0.2">
      <c r="A62" s="65" t="str">
        <f t="shared" si="0"/>
        <v> BBS 28 </v>
      </c>
      <c r="B62" s="15" t="str">
        <f t="shared" si="1"/>
        <v>II</v>
      </c>
      <c r="C62" s="65">
        <f t="shared" si="2"/>
        <v>42913.392</v>
      </c>
      <c r="D62" t="str">
        <f t="shared" si="3"/>
        <v>vis</v>
      </c>
      <c r="E62">
        <f>VLOOKUP(C62,Active!C$21:E$958,3,FALSE)</f>
        <v>-3040.4749275671256</v>
      </c>
      <c r="F62" s="15" t="s">
        <v>187</v>
      </c>
      <c r="G62" t="str">
        <f t="shared" si="4"/>
        <v>42913.392</v>
      </c>
      <c r="H62" s="65">
        <f t="shared" si="5"/>
        <v>-3040.5</v>
      </c>
      <c r="I62" s="74" t="s">
        <v>348</v>
      </c>
      <c r="J62" s="75" t="s">
        <v>349</v>
      </c>
      <c r="K62" s="74">
        <v>-3040.5</v>
      </c>
      <c r="L62" s="74" t="s">
        <v>309</v>
      </c>
      <c r="M62" s="75" t="s">
        <v>197</v>
      </c>
      <c r="N62" s="75"/>
      <c r="O62" s="76" t="s">
        <v>252</v>
      </c>
      <c r="P62" s="76" t="s">
        <v>320</v>
      </c>
    </row>
    <row r="63" spans="1:16" ht="12.75" customHeight="1" x14ac:dyDescent="0.2">
      <c r="A63" s="65" t="str">
        <f t="shared" si="0"/>
        <v> BBS 28 </v>
      </c>
      <c r="B63" s="15" t="str">
        <f t="shared" si="1"/>
        <v>I</v>
      </c>
      <c r="C63" s="65">
        <f t="shared" si="2"/>
        <v>42916.351000000002</v>
      </c>
      <c r="D63" t="str">
        <f t="shared" si="3"/>
        <v>vis</v>
      </c>
      <c r="E63">
        <f>VLOOKUP(C63,Active!C$21:E$958,3,FALSE)</f>
        <v>-3032.0125448032218</v>
      </c>
      <c r="F63" s="15" t="s">
        <v>187</v>
      </c>
      <c r="G63" t="str">
        <f t="shared" si="4"/>
        <v>42916.351</v>
      </c>
      <c r="H63" s="65">
        <f t="shared" si="5"/>
        <v>-3032</v>
      </c>
      <c r="I63" s="74" t="s">
        <v>350</v>
      </c>
      <c r="J63" s="75" t="s">
        <v>351</v>
      </c>
      <c r="K63" s="74">
        <v>-3032</v>
      </c>
      <c r="L63" s="74" t="s">
        <v>205</v>
      </c>
      <c r="M63" s="75" t="s">
        <v>197</v>
      </c>
      <c r="N63" s="75"/>
      <c r="O63" s="76" t="s">
        <v>252</v>
      </c>
      <c r="P63" s="76" t="s">
        <v>320</v>
      </c>
    </row>
    <row r="64" spans="1:16" ht="12.75" customHeight="1" x14ac:dyDescent="0.2">
      <c r="A64" s="65" t="str">
        <f t="shared" si="0"/>
        <v> BBS 28 </v>
      </c>
      <c r="B64" s="15" t="str">
        <f t="shared" si="1"/>
        <v>I</v>
      </c>
      <c r="C64" s="65">
        <f t="shared" si="2"/>
        <v>42923.351000000002</v>
      </c>
      <c r="D64" t="str">
        <f t="shared" si="3"/>
        <v>vis</v>
      </c>
      <c r="E64">
        <f>VLOOKUP(C64,Active!C$21:E$958,3,FALSE)</f>
        <v>-3011.9933899038383</v>
      </c>
      <c r="F64" s="15" t="s">
        <v>187</v>
      </c>
      <c r="G64" t="str">
        <f t="shared" si="4"/>
        <v>42923.351</v>
      </c>
      <c r="H64" s="65">
        <f t="shared" si="5"/>
        <v>-3012</v>
      </c>
      <c r="I64" s="74" t="s">
        <v>352</v>
      </c>
      <c r="J64" s="75" t="s">
        <v>353</v>
      </c>
      <c r="K64" s="74">
        <v>-3012</v>
      </c>
      <c r="L64" s="74" t="s">
        <v>247</v>
      </c>
      <c r="M64" s="75" t="s">
        <v>197</v>
      </c>
      <c r="N64" s="75"/>
      <c r="O64" s="76" t="s">
        <v>252</v>
      </c>
      <c r="P64" s="76" t="s">
        <v>320</v>
      </c>
    </row>
    <row r="65" spans="1:16" ht="12.75" customHeight="1" x14ac:dyDescent="0.2">
      <c r="A65" s="65" t="str">
        <f t="shared" si="0"/>
        <v> BBS 28 </v>
      </c>
      <c r="B65" s="15" t="str">
        <f t="shared" si="1"/>
        <v>II</v>
      </c>
      <c r="C65" s="65">
        <f t="shared" si="2"/>
        <v>42935.413999999997</v>
      </c>
      <c r="D65" t="str">
        <f t="shared" si="3"/>
        <v>vis</v>
      </c>
      <c r="E65">
        <f>VLOOKUP(C65,Active!C$21:E$958,3,FALSE)</f>
        <v>-2977.4946662536731</v>
      </c>
      <c r="F65" s="15" t="s">
        <v>187</v>
      </c>
      <c r="G65" t="str">
        <f t="shared" si="4"/>
        <v>42935.414</v>
      </c>
      <c r="H65" s="65">
        <f t="shared" si="5"/>
        <v>-2977.5</v>
      </c>
      <c r="I65" s="74" t="s">
        <v>354</v>
      </c>
      <c r="J65" s="75" t="s">
        <v>355</v>
      </c>
      <c r="K65" s="74">
        <v>-2977.5</v>
      </c>
      <c r="L65" s="74" t="s">
        <v>247</v>
      </c>
      <c r="M65" s="75" t="s">
        <v>197</v>
      </c>
      <c r="N65" s="75"/>
      <c r="O65" s="76" t="s">
        <v>252</v>
      </c>
      <c r="P65" s="76" t="s">
        <v>320</v>
      </c>
    </row>
    <row r="66" spans="1:16" ht="12.75" customHeight="1" x14ac:dyDescent="0.2">
      <c r="A66" s="65" t="str">
        <f t="shared" si="0"/>
        <v> BBS 28 </v>
      </c>
      <c r="B66" s="15" t="str">
        <f t="shared" si="1"/>
        <v>I</v>
      </c>
      <c r="C66" s="65">
        <f t="shared" si="2"/>
        <v>42938.387000000002</v>
      </c>
      <c r="D66" t="str">
        <f t="shared" si="3"/>
        <v>vis</v>
      </c>
      <c r="E66">
        <f>VLOOKUP(C66,Active!C$21:E$958,3,FALSE)</f>
        <v>-2968.9922451799621</v>
      </c>
      <c r="F66" s="15" t="s">
        <v>187</v>
      </c>
      <c r="G66" t="str">
        <f t="shared" si="4"/>
        <v>42938.387</v>
      </c>
      <c r="H66" s="65">
        <f t="shared" si="5"/>
        <v>-2969</v>
      </c>
      <c r="I66" s="74" t="s">
        <v>356</v>
      </c>
      <c r="J66" s="75" t="s">
        <v>357</v>
      </c>
      <c r="K66" s="74">
        <v>-2969</v>
      </c>
      <c r="L66" s="74" t="s">
        <v>208</v>
      </c>
      <c r="M66" s="75" t="s">
        <v>197</v>
      </c>
      <c r="N66" s="75"/>
      <c r="O66" s="76" t="s">
        <v>252</v>
      </c>
      <c r="P66" s="76" t="s">
        <v>320</v>
      </c>
    </row>
    <row r="67" spans="1:16" ht="12.75" customHeight="1" x14ac:dyDescent="0.2">
      <c r="A67" s="65" t="str">
        <f t="shared" si="0"/>
        <v> BBS 28 </v>
      </c>
      <c r="B67" s="15" t="str">
        <f t="shared" si="1"/>
        <v>II</v>
      </c>
      <c r="C67" s="65">
        <f t="shared" si="2"/>
        <v>42942.406999999999</v>
      </c>
      <c r="D67" t="str">
        <f t="shared" si="3"/>
        <v>vis</v>
      </c>
      <c r="E67">
        <f>VLOOKUP(C67,Active!C$21:E$958,3,FALSE)</f>
        <v>-2957.4955305091826</v>
      </c>
      <c r="F67" s="15" t="s">
        <v>187</v>
      </c>
      <c r="G67" t="str">
        <f t="shared" si="4"/>
        <v>42942.407</v>
      </c>
      <c r="H67" s="65">
        <f t="shared" si="5"/>
        <v>-2957.5</v>
      </c>
      <c r="I67" s="74" t="s">
        <v>358</v>
      </c>
      <c r="J67" s="75" t="s">
        <v>359</v>
      </c>
      <c r="K67" s="74">
        <v>-2957.5</v>
      </c>
      <c r="L67" s="74" t="s">
        <v>247</v>
      </c>
      <c r="M67" s="75" t="s">
        <v>197</v>
      </c>
      <c r="N67" s="75"/>
      <c r="O67" s="76" t="s">
        <v>252</v>
      </c>
      <c r="P67" s="76" t="s">
        <v>320</v>
      </c>
    </row>
    <row r="68" spans="1:16" ht="12.75" customHeight="1" x14ac:dyDescent="0.2">
      <c r="A68" s="65" t="str">
        <f t="shared" si="0"/>
        <v> BBS 28 </v>
      </c>
      <c r="B68" s="15" t="str">
        <f t="shared" si="1"/>
        <v>II</v>
      </c>
      <c r="C68" s="65">
        <f t="shared" si="2"/>
        <v>42949.383000000002</v>
      </c>
      <c r="D68" t="str">
        <f t="shared" si="3"/>
        <v>vis</v>
      </c>
      <c r="E68">
        <f>VLOOKUP(C68,Active!C$21:E$958,3,FALSE)</f>
        <v>-2937.545012712304</v>
      </c>
      <c r="F68" s="15" t="s">
        <v>187</v>
      </c>
      <c r="G68" t="str">
        <f t="shared" si="4"/>
        <v>42949.383</v>
      </c>
      <c r="H68" s="65">
        <f t="shared" si="5"/>
        <v>-2937.5</v>
      </c>
      <c r="I68" s="74" t="s">
        <v>360</v>
      </c>
      <c r="J68" s="75" t="s">
        <v>361</v>
      </c>
      <c r="K68" s="74">
        <v>-2937.5</v>
      </c>
      <c r="L68" s="74" t="s">
        <v>341</v>
      </c>
      <c r="M68" s="75" t="s">
        <v>197</v>
      </c>
      <c r="N68" s="75"/>
      <c r="O68" s="76" t="s">
        <v>252</v>
      </c>
      <c r="P68" s="76" t="s">
        <v>320</v>
      </c>
    </row>
    <row r="69" spans="1:16" ht="12.75" customHeight="1" x14ac:dyDescent="0.2">
      <c r="A69" s="65" t="str">
        <f t="shared" si="0"/>
        <v> BBS 28 </v>
      </c>
      <c r="B69" s="15" t="str">
        <f t="shared" si="1"/>
        <v>I</v>
      </c>
      <c r="C69" s="65">
        <f t="shared" si="2"/>
        <v>42953.423999999999</v>
      </c>
      <c r="D69" t="str">
        <f t="shared" si="3"/>
        <v>vis</v>
      </c>
      <c r="E69">
        <f>VLOOKUP(C69,Active!C$21:E$958,3,FALSE)</f>
        <v>-2925.9882405768244</v>
      </c>
      <c r="F69" s="15" t="s">
        <v>187</v>
      </c>
      <c r="G69" t="str">
        <f t="shared" si="4"/>
        <v>42953.424</v>
      </c>
      <c r="H69" s="65">
        <f t="shared" si="5"/>
        <v>-2926</v>
      </c>
      <c r="I69" s="74" t="s">
        <v>362</v>
      </c>
      <c r="J69" s="75" t="s">
        <v>363</v>
      </c>
      <c r="K69" s="74">
        <v>-2926</v>
      </c>
      <c r="L69" s="74" t="s">
        <v>331</v>
      </c>
      <c r="M69" s="75" t="s">
        <v>197</v>
      </c>
      <c r="N69" s="75"/>
      <c r="O69" s="76" t="s">
        <v>252</v>
      </c>
      <c r="P69" s="76" t="s">
        <v>320</v>
      </c>
    </row>
    <row r="70" spans="1:16" ht="12.75" customHeight="1" x14ac:dyDescent="0.2">
      <c r="A70" s="65" t="str">
        <f t="shared" si="0"/>
        <v> BBS 28 </v>
      </c>
      <c r="B70" s="15" t="str">
        <f t="shared" si="1"/>
        <v>I</v>
      </c>
      <c r="C70" s="65">
        <f t="shared" si="2"/>
        <v>42953.425000000003</v>
      </c>
      <c r="D70" t="str">
        <f t="shared" si="3"/>
        <v>vis</v>
      </c>
      <c r="E70">
        <f>VLOOKUP(C70,Active!C$21:E$958,3,FALSE)</f>
        <v>-2925.985380697542</v>
      </c>
      <c r="F70" s="15" t="s">
        <v>187</v>
      </c>
      <c r="G70" t="str">
        <f t="shared" si="4"/>
        <v>42953.425</v>
      </c>
      <c r="H70" s="65">
        <f t="shared" si="5"/>
        <v>-2926</v>
      </c>
      <c r="I70" s="74" t="s">
        <v>364</v>
      </c>
      <c r="J70" s="75" t="s">
        <v>365</v>
      </c>
      <c r="K70" s="74">
        <v>-2926</v>
      </c>
      <c r="L70" s="74" t="s">
        <v>366</v>
      </c>
      <c r="M70" s="75" t="s">
        <v>197</v>
      </c>
      <c r="N70" s="75"/>
      <c r="O70" s="76" t="s">
        <v>238</v>
      </c>
      <c r="P70" s="76" t="s">
        <v>320</v>
      </c>
    </row>
    <row r="71" spans="1:16" ht="12.75" customHeight="1" x14ac:dyDescent="0.2">
      <c r="A71" s="65" t="str">
        <f t="shared" si="0"/>
        <v> BBS 28 </v>
      </c>
      <c r="B71" s="15" t="str">
        <f t="shared" si="1"/>
        <v>II</v>
      </c>
      <c r="C71" s="65">
        <f t="shared" si="2"/>
        <v>42956.394999999997</v>
      </c>
      <c r="D71" t="str">
        <f t="shared" si="3"/>
        <v>vis</v>
      </c>
      <c r="E71">
        <f>VLOOKUP(C71,Active!C$21:E$958,3,FALSE)</f>
        <v>-2917.4915392616786</v>
      </c>
      <c r="F71" s="15" t="s">
        <v>187</v>
      </c>
      <c r="G71" t="str">
        <f t="shared" si="4"/>
        <v>42956.395</v>
      </c>
      <c r="H71" s="65">
        <f t="shared" si="5"/>
        <v>-2917.5</v>
      </c>
      <c r="I71" s="74" t="s">
        <v>367</v>
      </c>
      <c r="J71" s="75" t="s">
        <v>368</v>
      </c>
      <c r="K71" s="74">
        <v>-2917.5</v>
      </c>
      <c r="L71" s="74" t="s">
        <v>208</v>
      </c>
      <c r="M71" s="75" t="s">
        <v>197</v>
      </c>
      <c r="N71" s="75"/>
      <c r="O71" s="76" t="s">
        <v>252</v>
      </c>
      <c r="P71" s="76" t="s">
        <v>320</v>
      </c>
    </row>
    <row r="72" spans="1:16" ht="12.75" customHeight="1" x14ac:dyDescent="0.2">
      <c r="A72" s="65" t="str">
        <f t="shared" si="0"/>
        <v> AOEB 2 </v>
      </c>
      <c r="B72" s="15" t="str">
        <f t="shared" si="1"/>
        <v>I</v>
      </c>
      <c r="C72" s="65">
        <f t="shared" si="2"/>
        <v>43219.872000000003</v>
      </c>
      <c r="D72" t="str">
        <f t="shared" si="3"/>
        <v>vis</v>
      </c>
      <c r="E72">
        <f>VLOOKUP(C72,Active!C$21:E$958,3,FALSE)</f>
        <v>-2163.9791284866765</v>
      </c>
      <c r="F72" s="15" t="s">
        <v>187</v>
      </c>
      <c r="G72" t="str">
        <f t="shared" si="4"/>
        <v>43219.872</v>
      </c>
      <c r="H72" s="65">
        <f t="shared" si="5"/>
        <v>-2164</v>
      </c>
      <c r="I72" s="74" t="s">
        <v>369</v>
      </c>
      <c r="J72" s="75" t="s">
        <v>370</v>
      </c>
      <c r="K72" s="74">
        <v>-2164</v>
      </c>
      <c r="L72" s="74" t="s">
        <v>371</v>
      </c>
      <c r="M72" s="75" t="s">
        <v>197</v>
      </c>
      <c r="N72" s="75"/>
      <c r="O72" s="76" t="s">
        <v>372</v>
      </c>
      <c r="P72" s="76" t="s">
        <v>282</v>
      </c>
    </row>
    <row r="73" spans="1:16" ht="12.75" customHeight="1" x14ac:dyDescent="0.2">
      <c r="A73" s="65" t="str">
        <f t="shared" si="0"/>
        <v> BBS 33 </v>
      </c>
      <c r="B73" s="15" t="str">
        <f t="shared" si="1"/>
        <v>I</v>
      </c>
      <c r="C73" s="65">
        <f t="shared" si="2"/>
        <v>43254.464999999997</v>
      </c>
      <c r="D73" t="str">
        <f t="shared" si="3"/>
        <v>vis</v>
      </c>
      <c r="E73">
        <f>VLOOKUP(C73,Active!C$21:E$958,3,FALSE)</f>
        <v>-2065.0473248532126</v>
      </c>
      <c r="F73" s="15" t="s">
        <v>187</v>
      </c>
      <c r="G73" t="str">
        <f t="shared" si="4"/>
        <v>43254.465</v>
      </c>
      <c r="H73" s="65">
        <f t="shared" si="5"/>
        <v>-2065</v>
      </c>
      <c r="I73" s="74" t="s">
        <v>373</v>
      </c>
      <c r="J73" s="75" t="s">
        <v>374</v>
      </c>
      <c r="K73" s="74">
        <v>-2065</v>
      </c>
      <c r="L73" s="74" t="s">
        <v>375</v>
      </c>
      <c r="M73" s="75" t="s">
        <v>197</v>
      </c>
      <c r="N73" s="75"/>
      <c r="O73" s="76" t="s">
        <v>198</v>
      </c>
      <c r="P73" s="76" t="s">
        <v>376</v>
      </c>
    </row>
    <row r="74" spans="1:16" ht="12.75" customHeight="1" x14ac:dyDescent="0.2">
      <c r="A74" s="65" t="str">
        <f t="shared" si="0"/>
        <v> AOEB 2 </v>
      </c>
      <c r="B74" s="15" t="str">
        <f t="shared" si="1"/>
        <v>II</v>
      </c>
      <c r="C74" s="65">
        <f t="shared" si="2"/>
        <v>43271.792999999998</v>
      </c>
      <c r="D74" t="str">
        <f t="shared" si="3"/>
        <v>vis</v>
      </c>
      <c r="E74">
        <f>VLOOKUP(C74,Active!C$21:E$958,3,FALSE)</f>
        <v>-2015.4913368394205</v>
      </c>
      <c r="F74" s="15" t="s">
        <v>187</v>
      </c>
      <c r="G74" t="str">
        <f t="shared" si="4"/>
        <v>43271.793</v>
      </c>
      <c r="H74" s="65">
        <f t="shared" si="5"/>
        <v>-2015.5</v>
      </c>
      <c r="I74" s="74" t="s">
        <v>377</v>
      </c>
      <c r="J74" s="75" t="s">
        <v>378</v>
      </c>
      <c r="K74" s="74">
        <v>-2015.5</v>
      </c>
      <c r="L74" s="74" t="s">
        <v>208</v>
      </c>
      <c r="M74" s="75" t="s">
        <v>197</v>
      </c>
      <c r="N74" s="75"/>
      <c r="O74" s="76" t="s">
        <v>379</v>
      </c>
      <c r="P74" s="76" t="s">
        <v>282</v>
      </c>
    </row>
    <row r="75" spans="1:16" ht="12.75" customHeight="1" x14ac:dyDescent="0.2">
      <c r="A75" s="65" t="str">
        <f t="shared" ref="A75:A138" si="6">P75</f>
        <v> BBS 33 </v>
      </c>
      <c r="B75" s="15" t="str">
        <f t="shared" ref="B75:B138" si="7">IF(H75=INT(H75),"I","II")</f>
        <v>I</v>
      </c>
      <c r="C75" s="65">
        <f t="shared" ref="C75:C138" si="8">1*G75</f>
        <v>43281.402999999998</v>
      </c>
      <c r="D75" t="str">
        <f t="shared" ref="D75:D138" si="9">VLOOKUP(F75,I$1:J$5,2,FALSE)</f>
        <v>vis</v>
      </c>
      <c r="E75">
        <f>VLOOKUP(C75,Active!C$21:E$958,3,FALSE)</f>
        <v>-1988.0078970418365</v>
      </c>
      <c r="F75" s="15" t="s">
        <v>187</v>
      </c>
      <c r="G75" t="str">
        <f t="shared" ref="G75:G138" si="10">MID(I75,3,LEN(I75)-3)</f>
        <v>43281.403</v>
      </c>
      <c r="H75" s="65">
        <f t="shared" ref="H75:H138" si="11">1*K75</f>
        <v>-1988</v>
      </c>
      <c r="I75" s="74" t="s">
        <v>380</v>
      </c>
      <c r="J75" s="75" t="s">
        <v>381</v>
      </c>
      <c r="K75" s="74">
        <v>-1988</v>
      </c>
      <c r="L75" s="74" t="s">
        <v>285</v>
      </c>
      <c r="M75" s="75" t="s">
        <v>197</v>
      </c>
      <c r="N75" s="75"/>
      <c r="O75" s="76" t="s">
        <v>252</v>
      </c>
      <c r="P75" s="76" t="s">
        <v>376</v>
      </c>
    </row>
    <row r="76" spans="1:16" ht="12.75" customHeight="1" x14ac:dyDescent="0.2">
      <c r="A76" s="65" t="str">
        <f t="shared" si="6"/>
        <v> AOEB 2 </v>
      </c>
      <c r="B76" s="15" t="str">
        <f t="shared" si="7"/>
        <v>I</v>
      </c>
      <c r="C76" s="65">
        <f t="shared" si="8"/>
        <v>43286.665999999997</v>
      </c>
      <c r="D76" t="str">
        <f t="shared" si="9"/>
        <v>vis</v>
      </c>
      <c r="E76">
        <f>VLOOKUP(C76,Active!C$21:E$958,3,FALSE)</f>
        <v>-1972.9563524367743</v>
      </c>
      <c r="F76" s="15" t="s">
        <v>187</v>
      </c>
      <c r="G76" t="str">
        <f t="shared" si="10"/>
        <v>43286.666</v>
      </c>
      <c r="H76" s="65">
        <f t="shared" si="11"/>
        <v>-1973</v>
      </c>
      <c r="I76" s="74" t="s">
        <v>382</v>
      </c>
      <c r="J76" s="75" t="s">
        <v>383</v>
      </c>
      <c r="K76" s="74">
        <v>-1973</v>
      </c>
      <c r="L76" s="74" t="s">
        <v>384</v>
      </c>
      <c r="M76" s="75" t="s">
        <v>197</v>
      </c>
      <c r="N76" s="75"/>
      <c r="O76" s="76" t="s">
        <v>372</v>
      </c>
      <c r="P76" s="76" t="s">
        <v>282</v>
      </c>
    </row>
    <row r="77" spans="1:16" ht="12.75" customHeight="1" x14ac:dyDescent="0.2">
      <c r="A77" s="65" t="str">
        <f t="shared" si="6"/>
        <v> AOEB 2 </v>
      </c>
      <c r="B77" s="15" t="str">
        <f t="shared" si="7"/>
        <v>I</v>
      </c>
      <c r="C77" s="65">
        <f t="shared" si="8"/>
        <v>43301.682000000001</v>
      </c>
      <c r="D77" t="str">
        <f t="shared" si="9"/>
        <v>vis</v>
      </c>
      <c r="E77">
        <f>VLOOKUP(C77,Active!C$21:E$958,3,FALSE)</f>
        <v>-1930.0124052983158</v>
      </c>
      <c r="F77" s="15" t="s">
        <v>187</v>
      </c>
      <c r="G77" t="str">
        <f t="shared" si="10"/>
        <v>43301.682</v>
      </c>
      <c r="H77" s="65">
        <f t="shared" si="11"/>
        <v>-1930</v>
      </c>
      <c r="I77" s="74" t="s">
        <v>385</v>
      </c>
      <c r="J77" s="75" t="s">
        <v>386</v>
      </c>
      <c r="K77" s="74">
        <v>-1930</v>
      </c>
      <c r="L77" s="74" t="s">
        <v>205</v>
      </c>
      <c r="M77" s="75" t="s">
        <v>197</v>
      </c>
      <c r="N77" s="75"/>
      <c r="O77" s="76" t="s">
        <v>372</v>
      </c>
      <c r="P77" s="76" t="s">
        <v>282</v>
      </c>
    </row>
    <row r="78" spans="1:16" ht="12.75" customHeight="1" x14ac:dyDescent="0.2">
      <c r="A78" s="65" t="str">
        <f t="shared" si="6"/>
        <v>IBVS 1502 </v>
      </c>
      <c r="B78" s="15" t="str">
        <f t="shared" si="7"/>
        <v>I</v>
      </c>
      <c r="C78" s="65">
        <f t="shared" si="8"/>
        <v>43587.703999999998</v>
      </c>
      <c r="D78" t="str">
        <f t="shared" si="9"/>
        <v>vis</v>
      </c>
      <c r="E78">
        <f>VLOOKUP(C78,Active!C$21:E$958,3,FALSE)</f>
        <v>-1112.0240163509679</v>
      </c>
      <c r="F78" s="15" t="s">
        <v>187</v>
      </c>
      <c r="G78" t="str">
        <f t="shared" si="10"/>
        <v>43587.704</v>
      </c>
      <c r="H78" s="65">
        <f t="shared" si="11"/>
        <v>-1112</v>
      </c>
      <c r="I78" s="74" t="s">
        <v>387</v>
      </c>
      <c r="J78" s="75" t="s">
        <v>388</v>
      </c>
      <c r="K78" s="74">
        <v>-1112</v>
      </c>
      <c r="L78" s="74" t="s">
        <v>389</v>
      </c>
      <c r="M78" s="75" t="s">
        <v>197</v>
      </c>
      <c r="N78" s="75"/>
      <c r="O78" s="76" t="s">
        <v>277</v>
      </c>
      <c r="P78" s="77" t="s">
        <v>390</v>
      </c>
    </row>
    <row r="79" spans="1:16" ht="12.75" customHeight="1" x14ac:dyDescent="0.2">
      <c r="A79" s="65" t="str">
        <f t="shared" si="6"/>
        <v>IBVS 1502 </v>
      </c>
      <c r="B79" s="15" t="str">
        <f t="shared" si="7"/>
        <v>I</v>
      </c>
      <c r="C79" s="65">
        <f t="shared" si="8"/>
        <v>43600.648000000001</v>
      </c>
      <c r="D79" t="str">
        <f t="shared" si="9"/>
        <v>vis</v>
      </c>
      <c r="E79">
        <f>VLOOKUP(C79,Active!C$21:E$958,3,FALSE)</f>
        <v>-1075.0057390627273</v>
      </c>
      <c r="F79" s="15" t="s">
        <v>187</v>
      </c>
      <c r="G79" t="str">
        <f t="shared" si="10"/>
        <v>43600.648</v>
      </c>
      <c r="H79" s="65">
        <f t="shared" si="11"/>
        <v>-1075</v>
      </c>
      <c r="I79" s="74" t="s">
        <v>391</v>
      </c>
      <c r="J79" s="75" t="s">
        <v>392</v>
      </c>
      <c r="K79" s="74">
        <v>-1075</v>
      </c>
      <c r="L79" s="74" t="s">
        <v>293</v>
      </c>
      <c r="M79" s="75" t="s">
        <v>197</v>
      </c>
      <c r="N79" s="75"/>
      <c r="O79" s="76" t="s">
        <v>277</v>
      </c>
      <c r="P79" s="77" t="s">
        <v>390</v>
      </c>
    </row>
    <row r="80" spans="1:16" ht="12.75" customHeight="1" x14ac:dyDescent="0.2">
      <c r="A80" s="65" t="str">
        <f t="shared" si="6"/>
        <v> BBS 37 </v>
      </c>
      <c r="B80" s="15" t="str">
        <f t="shared" si="7"/>
        <v>II</v>
      </c>
      <c r="C80" s="65">
        <f t="shared" si="8"/>
        <v>43642.438999999998</v>
      </c>
      <c r="D80" t="str">
        <f t="shared" si="9"/>
        <v>vis</v>
      </c>
      <c r="E80">
        <f>VLOOKUP(C80,Active!C$21:E$958,3,FALSE)</f>
        <v>-955.4885244341433</v>
      </c>
      <c r="F80" s="15" t="s">
        <v>187</v>
      </c>
      <c r="G80" t="str">
        <f t="shared" si="10"/>
        <v>43642.439</v>
      </c>
      <c r="H80" s="65">
        <f t="shared" si="11"/>
        <v>-955.5</v>
      </c>
      <c r="I80" s="74" t="s">
        <v>393</v>
      </c>
      <c r="J80" s="75" t="s">
        <v>394</v>
      </c>
      <c r="K80" s="74">
        <v>-955.5</v>
      </c>
      <c r="L80" s="74" t="s">
        <v>331</v>
      </c>
      <c r="M80" s="75" t="s">
        <v>197</v>
      </c>
      <c r="N80" s="75"/>
      <c r="O80" s="76" t="s">
        <v>238</v>
      </c>
      <c r="P80" s="76" t="s">
        <v>83</v>
      </c>
    </row>
    <row r="81" spans="1:16" ht="12.75" customHeight="1" x14ac:dyDescent="0.2">
      <c r="A81" s="65" t="str">
        <f t="shared" si="6"/>
        <v> BBS 37 </v>
      </c>
      <c r="B81" s="15" t="str">
        <f t="shared" si="7"/>
        <v>II</v>
      </c>
      <c r="C81" s="65">
        <f t="shared" si="8"/>
        <v>43655.370999999999</v>
      </c>
      <c r="D81" t="str">
        <f t="shared" si="9"/>
        <v>vis</v>
      </c>
      <c r="E81">
        <f>VLOOKUP(C81,Active!C$21:E$958,3,FALSE)</f>
        <v>-918.50456569716573</v>
      </c>
      <c r="F81" s="15" t="s">
        <v>187</v>
      </c>
      <c r="G81" t="str">
        <f t="shared" si="10"/>
        <v>43655.371</v>
      </c>
      <c r="H81" s="65">
        <f t="shared" si="11"/>
        <v>-918.5</v>
      </c>
      <c r="I81" s="74" t="s">
        <v>395</v>
      </c>
      <c r="J81" s="75" t="s">
        <v>396</v>
      </c>
      <c r="K81" s="74">
        <v>-918.5</v>
      </c>
      <c r="L81" s="74" t="s">
        <v>293</v>
      </c>
      <c r="M81" s="75" t="s">
        <v>197</v>
      </c>
      <c r="N81" s="75"/>
      <c r="O81" s="76" t="s">
        <v>252</v>
      </c>
      <c r="P81" s="76" t="s">
        <v>83</v>
      </c>
    </row>
    <row r="82" spans="1:16" ht="12.75" customHeight="1" x14ac:dyDescent="0.2">
      <c r="A82" s="65" t="str">
        <f t="shared" si="6"/>
        <v>IBVS 1936 </v>
      </c>
      <c r="B82" s="15" t="str">
        <f t="shared" si="7"/>
        <v>II</v>
      </c>
      <c r="C82" s="65">
        <f t="shared" si="8"/>
        <v>43656.423999999999</v>
      </c>
      <c r="D82" t="str">
        <f t="shared" si="9"/>
        <v>vis</v>
      </c>
      <c r="E82">
        <f>VLOOKUP(C82,Active!C$21:E$958,3,FALSE)</f>
        <v>-915.49311282444455</v>
      </c>
      <c r="F82" s="15" t="s">
        <v>187</v>
      </c>
      <c r="G82" t="str">
        <f t="shared" si="10"/>
        <v>43656.424</v>
      </c>
      <c r="H82" s="65">
        <f t="shared" si="11"/>
        <v>-915.5</v>
      </c>
      <c r="I82" s="74" t="s">
        <v>397</v>
      </c>
      <c r="J82" s="75" t="s">
        <v>398</v>
      </c>
      <c r="K82" s="74">
        <v>-915.5</v>
      </c>
      <c r="L82" s="74" t="s">
        <v>247</v>
      </c>
      <c r="M82" s="75" t="s">
        <v>325</v>
      </c>
      <c r="N82" s="75" t="s">
        <v>326</v>
      </c>
      <c r="O82" s="76" t="s">
        <v>327</v>
      </c>
      <c r="P82" s="77" t="s">
        <v>328</v>
      </c>
    </row>
    <row r="83" spans="1:16" ht="12.75" customHeight="1" x14ac:dyDescent="0.2">
      <c r="A83" s="65" t="str">
        <f t="shared" si="6"/>
        <v> BBS 37 </v>
      </c>
      <c r="B83" s="15" t="str">
        <f t="shared" si="7"/>
        <v>I</v>
      </c>
      <c r="C83" s="65">
        <f t="shared" si="8"/>
        <v>43659.396999999997</v>
      </c>
      <c r="D83" t="str">
        <f t="shared" si="9"/>
        <v>vis</v>
      </c>
      <c r="E83">
        <f>VLOOKUP(C83,Active!C$21:E$958,3,FALSE)</f>
        <v>-906.99069175075454</v>
      </c>
      <c r="F83" s="15" t="s">
        <v>187</v>
      </c>
      <c r="G83" t="str">
        <f t="shared" si="10"/>
        <v>43659.397</v>
      </c>
      <c r="H83" s="65">
        <f t="shared" si="11"/>
        <v>-907</v>
      </c>
      <c r="I83" s="74" t="s">
        <v>399</v>
      </c>
      <c r="J83" s="75" t="s">
        <v>400</v>
      </c>
      <c r="K83" s="74">
        <v>-907</v>
      </c>
      <c r="L83" s="74" t="s">
        <v>208</v>
      </c>
      <c r="M83" s="75" t="s">
        <v>197</v>
      </c>
      <c r="N83" s="75"/>
      <c r="O83" s="76" t="s">
        <v>252</v>
      </c>
      <c r="P83" s="76" t="s">
        <v>83</v>
      </c>
    </row>
    <row r="84" spans="1:16" ht="12.75" customHeight="1" x14ac:dyDescent="0.2">
      <c r="A84" s="65" t="str">
        <f t="shared" si="6"/>
        <v> AOEB 2 </v>
      </c>
      <c r="B84" s="15" t="str">
        <f t="shared" si="7"/>
        <v>I</v>
      </c>
      <c r="C84" s="65">
        <f t="shared" si="8"/>
        <v>43672.69</v>
      </c>
      <c r="D84" t="str">
        <f t="shared" si="9"/>
        <v>vis</v>
      </c>
      <c r="E84">
        <f>VLOOKUP(C84,Active!C$21:E$958,3,FALSE)</f>
        <v>-868.97431659681047</v>
      </c>
      <c r="F84" s="15" t="s">
        <v>187</v>
      </c>
      <c r="G84" t="str">
        <f t="shared" si="10"/>
        <v>43672.690</v>
      </c>
      <c r="H84" s="65">
        <f t="shared" si="11"/>
        <v>-869</v>
      </c>
      <c r="I84" s="74" t="s">
        <v>401</v>
      </c>
      <c r="J84" s="75" t="s">
        <v>402</v>
      </c>
      <c r="K84" s="74">
        <v>-869</v>
      </c>
      <c r="L84" s="74" t="s">
        <v>309</v>
      </c>
      <c r="M84" s="75" t="s">
        <v>197</v>
      </c>
      <c r="N84" s="75"/>
      <c r="O84" s="76" t="s">
        <v>372</v>
      </c>
      <c r="P84" s="76" t="s">
        <v>282</v>
      </c>
    </row>
    <row r="85" spans="1:16" ht="12.75" customHeight="1" x14ac:dyDescent="0.2">
      <c r="A85" s="65" t="str">
        <f t="shared" si="6"/>
        <v>IBVS 1936 </v>
      </c>
      <c r="B85" s="15" t="str">
        <f t="shared" si="7"/>
        <v>I</v>
      </c>
      <c r="C85" s="65">
        <f t="shared" si="8"/>
        <v>43976.536</v>
      </c>
      <c r="D85" t="str">
        <f t="shared" si="9"/>
        <v>vis</v>
      </c>
      <c r="E85">
        <f>VLOOKUP(C85,Active!C$21:E$958,3,FALSE)</f>
        <v>-1.1439517087692584E-2</v>
      </c>
      <c r="F85" s="15" t="s">
        <v>187</v>
      </c>
      <c r="G85" t="str">
        <f t="shared" si="10"/>
        <v>43976.536</v>
      </c>
      <c r="H85" s="65">
        <f t="shared" si="11"/>
        <v>0</v>
      </c>
      <c r="I85" s="74" t="s">
        <v>403</v>
      </c>
      <c r="J85" s="75" t="s">
        <v>404</v>
      </c>
      <c r="K85" s="74">
        <v>0</v>
      </c>
      <c r="L85" s="74" t="s">
        <v>205</v>
      </c>
      <c r="M85" s="75" t="s">
        <v>325</v>
      </c>
      <c r="N85" s="75" t="s">
        <v>326</v>
      </c>
      <c r="O85" s="76" t="s">
        <v>327</v>
      </c>
      <c r="P85" s="77" t="s">
        <v>328</v>
      </c>
    </row>
    <row r="86" spans="1:16" ht="12.75" customHeight="1" x14ac:dyDescent="0.2">
      <c r="A86" s="65" t="str">
        <f t="shared" si="6"/>
        <v> AOEB 2 </v>
      </c>
      <c r="B86" s="15" t="str">
        <f t="shared" si="7"/>
        <v>I</v>
      </c>
      <c r="C86" s="65">
        <f t="shared" si="8"/>
        <v>43979.684000000001</v>
      </c>
      <c r="D86" t="str">
        <f t="shared" si="9"/>
        <v>vis</v>
      </c>
      <c r="E86">
        <f>VLOOKUP(C86,Active!C$21:E$958,3,FALSE)</f>
        <v>8.9914604290952358</v>
      </c>
      <c r="F86" s="15" t="s">
        <v>187</v>
      </c>
      <c r="G86" t="str">
        <f t="shared" si="10"/>
        <v>43979.684</v>
      </c>
      <c r="H86" s="65">
        <f t="shared" si="11"/>
        <v>9</v>
      </c>
      <c r="I86" s="74" t="s">
        <v>405</v>
      </c>
      <c r="J86" s="75" t="s">
        <v>406</v>
      </c>
      <c r="K86" s="74">
        <v>9</v>
      </c>
      <c r="L86" s="74" t="s">
        <v>285</v>
      </c>
      <c r="M86" s="75" t="s">
        <v>197</v>
      </c>
      <c r="N86" s="75"/>
      <c r="O86" s="76" t="s">
        <v>372</v>
      </c>
      <c r="P86" s="76" t="s">
        <v>282</v>
      </c>
    </row>
    <row r="87" spans="1:16" ht="12.75" customHeight="1" x14ac:dyDescent="0.2">
      <c r="A87" s="65" t="str">
        <f t="shared" si="6"/>
        <v> BBS 43 </v>
      </c>
      <c r="B87" s="15" t="str">
        <f t="shared" si="7"/>
        <v>II</v>
      </c>
      <c r="C87" s="65">
        <f t="shared" si="8"/>
        <v>43983.370999999999</v>
      </c>
      <c r="D87" t="str">
        <f t="shared" si="9"/>
        <v>vis</v>
      </c>
      <c r="E87">
        <f>VLOOKUP(C87,Active!C$21:E$958,3,FALSE)</f>
        <v>19.535835302522209</v>
      </c>
      <c r="F87" s="15" t="s">
        <v>187</v>
      </c>
      <c r="G87" t="str">
        <f t="shared" si="10"/>
        <v>43983.371</v>
      </c>
      <c r="H87" s="65">
        <f t="shared" si="11"/>
        <v>19.5</v>
      </c>
      <c r="I87" s="74" t="s">
        <v>407</v>
      </c>
      <c r="J87" s="75" t="s">
        <v>408</v>
      </c>
      <c r="K87" s="74">
        <v>19.5</v>
      </c>
      <c r="L87" s="74" t="s">
        <v>409</v>
      </c>
      <c r="M87" s="75" t="s">
        <v>197</v>
      </c>
      <c r="N87" s="75"/>
      <c r="O87" s="76" t="s">
        <v>252</v>
      </c>
      <c r="P87" s="76" t="s">
        <v>410</v>
      </c>
    </row>
    <row r="88" spans="1:16" ht="12.75" customHeight="1" x14ac:dyDescent="0.2">
      <c r="A88" s="65" t="str">
        <f t="shared" si="6"/>
        <v> AOEB 2 </v>
      </c>
      <c r="B88" s="15" t="str">
        <f t="shared" si="7"/>
        <v>I</v>
      </c>
      <c r="C88" s="65">
        <f t="shared" si="8"/>
        <v>43986.688000000002</v>
      </c>
      <c r="D88" t="str">
        <f t="shared" si="9"/>
        <v>vis</v>
      </c>
      <c r="E88">
        <f>VLOOKUP(C88,Active!C$21:E$958,3,FALSE)</f>
        <v>29.022054845566512</v>
      </c>
      <c r="F88" s="15" t="s">
        <v>187</v>
      </c>
      <c r="G88" t="str">
        <f t="shared" si="10"/>
        <v>43986.688</v>
      </c>
      <c r="H88" s="65">
        <f t="shared" si="11"/>
        <v>29</v>
      </c>
      <c r="I88" s="74" t="s">
        <v>411</v>
      </c>
      <c r="J88" s="75" t="s">
        <v>412</v>
      </c>
      <c r="K88" s="74">
        <v>29</v>
      </c>
      <c r="L88" s="74" t="s">
        <v>413</v>
      </c>
      <c r="M88" s="75" t="s">
        <v>197</v>
      </c>
      <c r="N88" s="75"/>
      <c r="O88" s="76" t="s">
        <v>372</v>
      </c>
      <c r="P88" s="76" t="s">
        <v>282</v>
      </c>
    </row>
    <row r="89" spans="1:16" ht="12.75" customHeight="1" x14ac:dyDescent="0.2">
      <c r="A89" s="65" t="str">
        <f t="shared" si="6"/>
        <v> BBS 43 </v>
      </c>
      <c r="B89" s="15" t="str">
        <f t="shared" si="7"/>
        <v>I</v>
      </c>
      <c r="C89" s="65">
        <f t="shared" si="8"/>
        <v>44022.356</v>
      </c>
      <c r="D89" t="str">
        <f t="shared" si="9"/>
        <v>vis</v>
      </c>
      <c r="E89">
        <f>VLOOKUP(C89,Active!C$21:E$958,3,FALSE)</f>
        <v>131.02822869573373</v>
      </c>
      <c r="F89" s="15" t="s">
        <v>187</v>
      </c>
      <c r="G89" t="str">
        <f t="shared" si="10"/>
        <v>44022.356</v>
      </c>
      <c r="H89" s="65">
        <f t="shared" si="11"/>
        <v>131</v>
      </c>
      <c r="I89" s="74" t="s">
        <v>414</v>
      </c>
      <c r="J89" s="75" t="s">
        <v>415</v>
      </c>
      <c r="K89" s="74">
        <v>131</v>
      </c>
      <c r="L89" s="74" t="s">
        <v>196</v>
      </c>
      <c r="M89" s="75" t="s">
        <v>197</v>
      </c>
      <c r="N89" s="75"/>
      <c r="O89" s="76" t="s">
        <v>252</v>
      </c>
      <c r="P89" s="76" t="s">
        <v>410</v>
      </c>
    </row>
    <row r="90" spans="1:16" ht="12.75" customHeight="1" x14ac:dyDescent="0.2">
      <c r="A90" s="65" t="str">
        <f t="shared" si="6"/>
        <v> BBS 47 </v>
      </c>
      <c r="B90" s="15" t="str">
        <f t="shared" si="7"/>
        <v>II</v>
      </c>
      <c r="C90" s="65">
        <f t="shared" si="8"/>
        <v>44342.464999999997</v>
      </c>
      <c r="D90" t="str">
        <f t="shared" si="9"/>
        <v>vis</v>
      </c>
      <c r="E90">
        <f>VLOOKUP(C90,Active!C$21:E$958,3,FALSE)</f>
        <v>1046.5013223652643</v>
      </c>
      <c r="F90" s="15" t="s">
        <v>187</v>
      </c>
      <c r="G90" t="str">
        <f t="shared" si="10"/>
        <v>44342.465</v>
      </c>
      <c r="H90" s="65">
        <f t="shared" si="11"/>
        <v>1046.5</v>
      </c>
      <c r="I90" s="74" t="s">
        <v>416</v>
      </c>
      <c r="J90" s="75" t="s">
        <v>417</v>
      </c>
      <c r="K90" s="74">
        <v>1046.5</v>
      </c>
      <c r="L90" s="74" t="s">
        <v>202</v>
      </c>
      <c r="M90" s="75" t="s">
        <v>197</v>
      </c>
      <c r="N90" s="75"/>
      <c r="O90" s="76" t="s">
        <v>198</v>
      </c>
      <c r="P90" s="76" t="s">
        <v>418</v>
      </c>
    </row>
    <row r="91" spans="1:16" ht="12.75" customHeight="1" x14ac:dyDescent="0.2">
      <c r="A91" s="65" t="str">
        <f t="shared" si="6"/>
        <v> AOEB 2 </v>
      </c>
      <c r="B91" s="15" t="str">
        <f t="shared" si="7"/>
        <v>II</v>
      </c>
      <c r="C91" s="65">
        <f t="shared" si="8"/>
        <v>44348.762999999999</v>
      </c>
      <c r="D91" t="str">
        <f t="shared" si="9"/>
        <v>vis</v>
      </c>
      <c r="E91">
        <f>VLOOKUP(C91,Active!C$21:E$958,3,FALSE)</f>
        <v>1064.5128420161741</v>
      </c>
      <c r="F91" s="15" t="s">
        <v>187</v>
      </c>
      <c r="G91" t="str">
        <f t="shared" si="10"/>
        <v>44348.763</v>
      </c>
      <c r="H91" s="65">
        <f t="shared" si="11"/>
        <v>1064.5</v>
      </c>
      <c r="I91" s="74" t="s">
        <v>419</v>
      </c>
      <c r="J91" s="75" t="s">
        <v>420</v>
      </c>
      <c r="K91" s="74">
        <v>1064.5</v>
      </c>
      <c r="L91" s="74" t="s">
        <v>331</v>
      </c>
      <c r="M91" s="75" t="s">
        <v>197</v>
      </c>
      <c r="N91" s="75"/>
      <c r="O91" s="76" t="s">
        <v>372</v>
      </c>
      <c r="P91" s="76" t="s">
        <v>282</v>
      </c>
    </row>
    <row r="92" spans="1:16" ht="12.75" customHeight="1" x14ac:dyDescent="0.2">
      <c r="A92" s="65" t="str">
        <f t="shared" si="6"/>
        <v> AOEB 2 </v>
      </c>
      <c r="B92" s="15" t="str">
        <f t="shared" si="7"/>
        <v>I</v>
      </c>
      <c r="C92" s="65">
        <f t="shared" si="8"/>
        <v>44400.69</v>
      </c>
      <c r="D92" t="str">
        <f t="shared" si="9"/>
        <v>vis</v>
      </c>
      <c r="E92">
        <f>VLOOKUP(C92,Active!C$21:E$958,3,FALSE)</f>
        <v>1213.0177929390823</v>
      </c>
      <c r="F92" s="15" t="s">
        <v>187</v>
      </c>
      <c r="G92" t="str">
        <f t="shared" si="10"/>
        <v>44400.690</v>
      </c>
      <c r="H92" s="65">
        <f t="shared" si="11"/>
        <v>1213</v>
      </c>
      <c r="I92" s="74" t="s">
        <v>421</v>
      </c>
      <c r="J92" s="75" t="s">
        <v>422</v>
      </c>
      <c r="K92" s="74">
        <v>1213</v>
      </c>
      <c r="L92" s="74" t="s">
        <v>241</v>
      </c>
      <c r="M92" s="75" t="s">
        <v>197</v>
      </c>
      <c r="N92" s="75"/>
      <c r="O92" s="76" t="s">
        <v>423</v>
      </c>
      <c r="P92" s="76" t="s">
        <v>282</v>
      </c>
    </row>
    <row r="93" spans="1:16" ht="12.75" customHeight="1" x14ac:dyDescent="0.2">
      <c r="A93" s="65" t="str">
        <f t="shared" si="6"/>
        <v> BBS 48 </v>
      </c>
      <c r="B93" s="15" t="str">
        <f t="shared" si="7"/>
        <v>I</v>
      </c>
      <c r="C93" s="65">
        <f t="shared" si="8"/>
        <v>44402.434999999998</v>
      </c>
      <c r="D93" t="str">
        <f t="shared" si="9"/>
        <v>vis</v>
      </c>
      <c r="E93">
        <f>VLOOKUP(C93,Active!C$21:E$958,3,FALSE)</f>
        <v>1218.0082822675581</v>
      </c>
      <c r="F93" s="15" t="s">
        <v>187</v>
      </c>
      <c r="G93" t="str">
        <f t="shared" si="10"/>
        <v>44402.435</v>
      </c>
      <c r="H93" s="65">
        <f t="shared" si="11"/>
        <v>1218</v>
      </c>
      <c r="I93" s="74" t="s">
        <v>424</v>
      </c>
      <c r="J93" s="75" t="s">
        <v>425</v>
      </c>
      <c r="K93" s="74">
        <v>1218</v>
      </c>
      <c r="L93" s="74" t="s">
        <v>208</v>
      </c>
      <c r="M93" s="75" t="s">
        <v>197</v>
      </c>
      <c r="N93" s="75"/>
      <c r="O93" s="76" t="s">
        <v>252</v>
      </c>
      <c r="P93" s="76" t="s">
        <v>426</v>
      </c>
    </row>
    <row r="94" spans="1:16" ht="12.75" customHeight="1" x14ac:dyDescent="0.2">
      <c r="A94" s="65" t="str">
        <f t="shared" si="6"/>
        <v> AOEB 2 </v>
      </c>
      <c r="B94" s="15" t="str">
        <f t="shared" si="7"/>
        <v>I</v>
      </c>
      <c r="C94" s="65">
        <f t="shared" si="8"/>
        <v>44407.686000000002</v>
      </c>
      <c r="D94" t="str">
        <f t="shared" si="9"/>
        <v>vis</v>
      </c>
      <c r="E94">
        <f>VLOOKUP(C94,Active!C$21:E$958,3,FALSE)</f>
        <v>1233.0255083213783</v>
      </c>
      <c r="F94" s="15" t="s">
        <v>187</v>
      </c>
      <c r="G94" t="str">
        <f t="shared" si="10"/>
        <v>44407.686</v>
      </c>
      <c r="H94" s="65">
        <f t="shared" si="11"/>
        <v>1233</v>
      </c>
      <c r="I94" s="74" t="s">
        <v>427</v>
      </c>
      <c r="J94" s="75" t="s">
        <v>428</v>
      </c>
      <c r="K94" s="74">
        <v>1233</v>
      </c>
      <c r="L94" s="74" t="s">
        <v>309</v>
      </c>
      <c r="M94" s="75" t="s">
        <v>197</v>
      </c>
      <c r="N94" s="75"/>
      <c r="O94" s="76" t="s">
        <v>423</v>
      </c>
      <c r="P94" s="76" t="s">
        <v>282</v>
      </c>
    </row>
    <row r="95" spans="1:16" ht="12.75" customHeight="1" x14ac:dyDescent="0.2">
      <c r="A95" s="65" t="str">
        <f t="shared" si="6"/>
        <v> BBS 53 </v>
      </c>
      <c r="B95" s="15" t="str">
        <f t="shared" si="7"/>
        <v>II</v>
      </c>
      <c r="C95" s="65">
        <f t="shared" si="8"/>
        <v>44691.417000000001</v>
      </c>
      <c r="D95" t="str">
        <f t="shared" si="9"/>
        <v>vis</v>
      </c>
      <c r="E95">
        <f>VLOOKUP(C95,Active!C$21:E$958,3,FALSE)</f>
        <v>2044.4619138580924</v>
      </c>
      <c r="F95" s="15" t="s">
        <v>187</v>
      </c>
      <c r="G95" t="str">
        <f t="shared" si="10"/>
        <v>44691.417</v>
      </c>
      <c r="H95" s="65">
        <f t="shared" si="11"/>
        <v>2044.5</v>
      </c>
      <c r="I95" s="74" t="s">
        <v>429</v>
      </c>
      <c r="J95" s="75" t="s">
        <v>430</v>
      </c>
      <c r="K95" s="74">
        <v>2044.5</v>
      </c>
      <c r="L95" s="74" t="s">
        <v>312</v>
      </c>
      <c r="M95" s="75" t="s">
        <v>197</v>
      </c>
      <c r="N95" s="75"/>
      <c r="O95" s="76" t="s">
        <v>252</v>
      </c>
      <c r="P95" s="76" t="s">
        <v>431</v>
      </c>
    </row>
    <row r="96" spans="1:16" ht="12.75" customHeight="1" x14ac:dyDescent="0.2">
      <c r="A96" s="65" t="str">
        <f t="shared" si="6"/>
        <v> AOEB 2 </v>
      </c>
      <c r="B96" s="15" t="str">
        <f t="shared" si="7"/>
        <v>II</v>
      </c>
      <c r="C96" s="65">
        <f t="shared" si="8"/>
        <v>44730.603000000003</v>
      </c>
      <c r="D96" t="str">
        <f t="shared" si="9"/>
        <v>vis</v>
      </c>
      <c r="E96">
        <f>VLOOKUP(C96,Active!C$21:E$958,3,FALSE)</f>
        <v>2156.5291429848462</v>
      </c>
      <c r="F96" s="15" t="s">
        <v>187</v>
      </c>
      <c r="G96" t="str">
        <f t="shared" si="10"/>
        <v>44730.603</v>
      </c>
      <c r="H96" s="65">
        <f t="shared" si="11"/>
        <v>2156.5</v>
      </c>
      <c r="I96" s="74" t="s">
        <v>432</v>
      </c>
      <c r="J96" s="75" t="s">
        <v>433</v>
      </c>
      <c r="K96" s="74">
        <v>2156.5</v>
      </c>
      <c r="L96" s="74" t="s">
        <v>196</v>
      </c>
      <c r="M96" s="75" t="s">
        <v>197</v>
      </c>
      <c r="N96" s="75"/>
      <c r="O96" s="76" t="s">
        <v>372</v>
      </c>
      <c r="P96" s="76" t="s">
        <v>282</v>
      </c>
    </row>
    <row r="97" spans="1:16" ht="12.75" customHeight="1" x14ac:dyDescent="0.2">
      <c r="A97" s="65" t="str">
        <f t="shared" si="6"/>
        <v> AOEB 2 </v>
      </c>
      <c r="B97" s="15" t="str">
        <f t="shared" si="7"/>
        <v>I</v>
      </c>
      <c r="C97" s="65">
        <f t="shared" si="8"/>
        <v>44786.713000000003</v>
      </c>
      <c r="D97" t="str">
        <f t="shared" si="9"/>
        <v>vis</v>
      </c>
      <c r="E97">
        <f>VLOOKUP(C97,Active!C$21:E$958,3,FALSE)</f>
        <v>2316.9969688997639</v>
      </c>
      <c r="F97" s="15" t="s">
        <v>187</v>
      </c>
      <c r="G97" t="str">
        <f t="shared" si="10"/>
        <v>44786.713</v>
      </c>
      <c r="H97" s="65">
        <f t="shared" si="11"/>
        <v>2317</v>
      </c>
      <c r="I97" s="74" t="s">
        <v>434</v>
      </c>
      <c r="J97" s="75" t="s">
        <v>435</v>
      </c>
      <c r="K97" s="74">
        <v>2317</v>
      </c>
      <c r="L97" s="74" t="s">
        <v>211</v>
      </c>
      <c r="M97" s="75" t="s">
        <v>197</v>
      </c>
      <c r="N97" s="75"/>
      <c r="O97" s="76" t="s">
        <v>372</v>
      </c>
      <c r="P97" s="76" t="s">
        <v>282</v>
      </c>
    </row>
    <row r="98" spans="1:16" ht="12.75" customHeight="1" x14ac:dyDescent="0.2">
      <c r="A98" s="65" t="str">
        <f t="shared" si="6"/>
        <v> AOEB 2 </v>
      </c>
      <c r="B98" s="15" t="str">
        <f t="shared" si="7"/>
        <v>II</v>
      </c>
      <c r="C98" s="65">
        <f t="shared" si="8"/>
        <v>45082.709000000003</v>
      </c>
      <c r="D98" t="str">
        <f t="shared" si="9"/>
        <v>vis</v>
      </c>
      <c r="E98">
        <f>VLOOKUP(C98,Active!C$21:E$958,3,FALSE)</f>
        <v>3163.5097936994675</v>
      </c>
      <c r="F98" s="15" t="s">
        <v>187</v>
      </c>
      <c r="G98" t="str">
        <f t="shared" si="10"/>
        <v>45082.709</v>
      </c>
      <c r="H98" s="65">
        <f t="shared" si="11"/>
        <v>3163.5</v>
      </c>
      <c r="I98" s="74" t="s">
        <v>436</v>
      </c>
      <c r="J98" s="75" t="s">
        <v>437</v>
      </c>
      <c r="K98" s="74">
        <v>3163.5</v>
      </c>
      <c r="L98" s="74" t="s">
        <v>208</v>
      </c>
      <c r="M98" s="75" t="s">
        <v>197</v>
      </c>
      <c r="N98" s="75"/>
      <c r="O98" s="76" t="s">
        <v>372</v>
      </c>
      <c r="P98" s="76" t="s">
        <v>282</v>
      </c>
    </row>
    <row r="99" spans="1:16" ht="12.75" customHeight="1" x14ac:dyDescent="0.2">
      <c r="A99" s="65" t="str">
        <f t="shared" si="6"/>
        <v> BBS 60 </v>
      </c>
      <c r="B99" s="15" t="str">
        <f t="shared" si="7"/>
        <v>I</v>
      </c>
      <c r="C99" s="65">
        <f t="shared" si="8"/>
        <v>45115.400999999998</v>
      </c>
      <c r="D99" t="str">
        <f t="shared" si="9"/>
        <v>vis</v>
      </c>
      <c r="E99">
        <f>VLOOKUP(C99,Active!C$21:E$958,3,FALSE)</f>
        <v>3257.0049668381189</v>
      </c>
      <c r="F99" s="15" t="s">
        <v>187</v>
      </c>
      <c r="G99" t="str">
        <f t="shared" si="10"/>
        <v>45115.401</v>
      </c>
      <c r="H99" s="65">
        <f t="shared" si="11"/>
        <v>3257</v>
      </c>
      <c r="I99" s="74" t="s">
        <v>438</v>
      </c>
      <c r="J99" s="75" t="s">
        <v>439</v>
      </c>
      <c r="K99" s="74">
        <v>3257</v>
      </c>
      <c r="L99" s="74" t="s">
        <v>247</v>
      </c>
      <c r="M99" s="75" t="s">
        <v>197</v>
      </c>
      <c r="N99" s="75"/>
      <c r="O99" s="76" t="s">
        <v>252</v>
      </c>
      <c r="P99" s="76" t="s">
        <v>440</v>
      </c>
    </row>
    <row r="100" spans="1:16" ht="12.75" customHeight="1" x14ac:dyDescent="0.2">
      <c r="A100" s="65" t="str">
        <f t="shared" si="6"/>
        <v> AOEB 2 </v>
      </c>
      <c r="B100" s="15" t="str">
        <f t="shared" si="7"/>
        <v>I</v>
      </c>
      <c r="C100" s="65">
        <f t="shared" si="8"/>
        <v>45416.811999999998</v>
      </c>
      <c r="D100" t="str">
        <f t="shared" si="9"/>
        <v>vis</v>
      </c>
      <c r="E100">
        <f>VLOOKUP(C100,Active!C$21:E$958,3,FALSE)</f>
        <v>4119.004037892134</v>
      </c>
      <c r="F100" s="15" t="s">
        <v>187</v>
      </c>
      <c r="G100" t="str">
        <f t="shared" si="10"/>
        <v>45416.812</v>
      </c>
      <c r="H100" s="65">
        <f t="shared" si="11"/>
        <v>4119</v>
      </c>
      <c r="I100" s="74" t="s">
        <v>441</v>
      </c>
      <c r="J100" s="75" t="s">
        <v>442</v>
      </c>
      <c r="K100" s="74">
        <v>4119</v>
      </c>
      <c r="L100" s="74" t="s">
        <v>234</v>
      </c>
      <c r="M100" s="75" t="s">
        <v>197</v>
      </c>
      <c r="N100" s="75"/>
      <c r="O100" s="76" t="s">
        <v>372</v>
      </c>
      <c r="P100" s="76" t="s">
        <v>282</v>
      </c>
    </row>
    <row r="101" spans="1:16" ht="12.75" customHeight="1" x14ac:dyDescent="0.2">
      <c r="A101" s="65" t="str">
        <f t="shared" si="6"/>
        <v> AOEB 2 </v>
      </c>
      <c r="B101" s="15" t="str">
        <f t="shared" si="7"/>
        <v>I</v>
      </c>
      <c r="C101" s="65">
        <f t="shared" si="8"/>
        <v>45442.692999999999</v>
      </c>
      <c r="D101" t="str">
        <f t="shared" si="9"/>
        <v>vis</v>
      </c>
      <c r="E101">
        <f>VLOOKUP(C101,Active!C$21:E$958,3,FALSE)</f>
        <v>4193.0205733137009</v>
      </c>
      <c r="F101" s="15" t="s">
        <v>187</v>
      </c>
      <c r="G101" t="str">
        <f t="shared" si="10"/>
        <v>45442.693</v>
      </c>
      <c r="H101" s="65">
        <f t="shared" si="11"/>
        <v>4193</v>
      </c>
      <c r="I101" s="74" t="s">
        <v>443</v>
      </c>
      <c r="J101" s="75" t="s">
        <v>444</v>
      </c>
      <c r="K101" s="74">
        <v>4193</v>
      </c>
      <c r="L101" s="74" t="s">
        <v>371</v>
      </c>
      <c r="M101" s="75" t="s">
        <v>197</v>
      </c>
      <c r="N101" s="75"/>
      <c r="O101" s="76" t="s">
        <v>372</v>
      </c>
      <c r="P101" s="76" t="s">
        <v>282</v>
      </c>
    </row>
    <row r="102" spans="1:16" ht="12.75" customHeight="1" x14ac:dyDescent="0.2">
      <c r="A102" s="65" t="str">
        <f t="shared" si="6"/>
        <v> BBS 67 </v>
      </c>
      <c r="B102" s="15" t="str">
        <f t="shared" si="7"/>
        <v>I</v>
      </c>
      <c r="C102" s="65">
        <f t="shared" si="8"/>
        <v>45493.389000000003</v>
      </c>
      <c r="D102" t="str">
        <f t="shared" si="9"/>
        <v>vis</v>
      </c>
      <c r="E102">
        <f>VLOOKUP(C102,Active!C$21:E$958,3,FALSE)</f>
        <v>4338.0050128535904</v>
      </c>
      <c r="F102" s="15" t="s">
        <v>187</v>
      </c>
      <c r="G102" t="str">
        <f t="shared" si="10"/>
        <v>45493.389</v>
      </c>
      <c r="H102" s="65">
        <f t="shared" si="11"/>
        <v>4338</v>
      </c>
      <c r="I102" s="74" t="s">
        <v>445</v>
      </c>
      <c r="J102" s="75" t="s">
        <v>446</v>
      </c>
      <c r="K102" s="74">
        <v>4338</v>
      </c>
      <c r="L102" s="74" t="s">
        <v>247</v>
      </c>
      <c r="M102" s="75" t="s">
        <v>197</v>
      </c>
      <c r="N102" s="75"/>
      <c r="O102" s="76" t="s">
        <v>252</v>
      </c>
      <c r="P102" s="76" t="s">
        <v>447</v>
      </c>
    </row>
    <row r="103" spans="1:16" ht="12.75" customHeight="1" x14ac:dyDescent="0.2">
      <c r="A103" s="65" t="str">
        <f t="shared" si="6"/>
        <v> BBS 67 </v>
      </c>
      <c r="B103" s="15" t="str">
        <f t="shared" si="7"/>
        <v>II</v>
      </c>
      <c r="C103" s="65">
        <f t="shared" si="8"/>
        <v>45518.383999999998</v>
      </c>
      <c r="D103" t="str">
        <f t="shared" si="9"/>
        <v>vis</v>
      </c>
      <c r="E103">
        <f>VLOOKUP(C103,Active!C$21:E$958,3,FALSE)</f>
        <v>4409.487695240733</v>
      </c>
      <c r="F103" s="15" t="s">
        <v>187</v>
      </c>
      <c r="G103" t="str">
        <f t="shared" si="10"/>
        <v>45518.384</v>
      </c>
      <c r="H103" s="65">
        <f t="shared" si="11"/>
        <v>4409.5</v>
      </c>
      <c r="I103" s="74" t="s">
        <v>448</v>
      </c>
      <c r="J103" s="75" t="s">
        <v>449</v>
      </c>
      <c r="K103" s="74">
        <v>4409.5</v>
      </c>
      <c r="L103" s="74" t="s">
        <v>205</v>
      </c>
      <c r="M103" s="75" t="s">
        <v>197</v>
      </c>
      <c r="N103" s="75"/>
      <c r="O103" s="76" t="s">
        <v>252</v>
      </c>
      <c r="P103" s="76" t="s">
        <v>447</v>
      </c>
    </row>
    <row r="104" spans="1:16" ht="12.75" customHeight="1" x14ac:dyDescent="0.2">
      <c r="A104" s="65" t="str">
        <f t="shared" si="6"/>
        <v> BBS 71 </v>
      </c>
      <c r="B104" s="15" t="str">
        <f t="shared" si="7"/>
        <v>II</v>
      </c>
      <c r="C104" s="65">
        <f t="shared" si="8"/>
        <v>45810.362999999998</v>
      </c>
      <c r="D104" t="str">
        <f t="shared" si="9"/>
        <v>vis</v>
      </c>
      <c r="E104">
        <f>VLOOKUP(C104,Active!C$21:E$958,3,FALSE)</f>
        <v>5244.5123850074624</v>
      </c>
      <c r="F104" s="15" t="s">
        <v>187</v>
      </c>
      <c r="G104" t="str">
        <f t="shared" si="10"/>
        <v>45810.363</v>
      </c>
      <c r="H104" s="65">
        <f t="shared" si="11"/>
        <v>5244.5</v>
      </c>
      <c r="I104" s="74" t="s">
        <v>450</v>
      </c>
      <c r="J104" s="75" t="s">
        <v>451</v>
      </c>
      <c r="K104" s="74">
        <v>5244.5</v>
      </c>
      <c r="L104" s="74" t="s">
        <v>331</v>
      </c>
      <c r="M104" s="75" t="s">
        <v>197</v>
      </c>
      <c r="N104" s="75"/>
      <c r="O104" s="76" t="s">
        <v>252</v>
      </c>
      <c r="P104" s="76" t="s">
        <v>452</v>
      </c>
    </row>
    <row r="105" spans="1:16" ht="12.75" customHeight="1" x14ac:dyDescent="0.2">
      <c r="A105" s="65" t="str">
        <f t="shared" si="6"/>
        <v> BBS 72 </v>
      </c>
      <c r="B105" s="15" t="str">
        <f t="shared" si="7"/>
        <v>II</v>
      </c>
      <c r="C105" s="65">
        <f t="shared" si="8"/>
        <v>45822.601999999999</v>
      </c>
      <c r="D105" t="str">
        <f t="shared" si="9"/>
        <v>vis</v>
      </c>
      <c r="E105">
        <f>VLOOKUP(C105,Active!C$21:E$958,3,FALSE)</f>
        <v>5279.5144474094031</v>
      </c>
      <c r="F105" s="15" t="s">
        <v>187</v>
      </c>
      <c r="G105" t="str">
        <f t="shared" si="10"/>
        <v>45822.602</v>
      </c>
      <c r="H105" s="65">
        <f t="shared" si="11"/>
        <v>5279.5</v>
      </c>
      <c r="I105" s="74" t="s">
        <v>453</v>
      </c>
      <c r="J105" s="75" t="s">
        <v>454</v>
      </c>
      <c r="K105" s="74">
        <v>5279.5</v>
      </c>
      <c r="L105" s="74" t="s">
        <v>366</v>
      </c>
      <c r="M105" s="75" t="s">
        <v>197</v>
      </c>
      <c r="N105" s="75"/>
      <c r="O105" s="76" t="s">
        <v>455</v>
      </c>
      <c r="P105" s="76" t="s">
        <v>456</v>
      </c>
    </row>
    <row r="106" spans="1:16" ht="12.75" customHeight="1" x14ac:dyDescent="0.2">
      <c r="A106" s="65" t="str">
        <f t="shared" si="6"/>
        <v> PASP 98.691 </v>
      </c>
      <c r="B106" s="15" t="str">
        <f t="shared" si="7"/>
        <v>I</v>
      </c>
      <c r="C106" s="65">
        <f t="shared" si="8"/>
        <v>46143.765399999997</v>
      </c>
      <c r="D106" t="str">
        <f t="shared" si="9"/>
        <v>vis</v>
      </c>
      <c r="E106">
        <f>VLOOKUP(C106,Active!C$21:E$958,3,FALSE)</f>
        <v>6198.002997782638</v>
      </c>
      <c r="F106" s="15" t="s">
        <v>187</v>
      </c>
      <c r="G106" t="str">
        <f t="shared" si="10"/>
        <v>46143.7654</v>
      </c>
      <c r="H106" s="65">
        <f t="shared" si="11"/>
        <v>6198</v>
      </c>
      <c r="I106" s="74" t="s">
        <v>457</v>
      </c>
      <c r="J106" s="75" t="s">
        <v>458</v>
      </c>
      <c r="K106" s="74">
        <v>6198</v>
      </c>
      <c r="L106" s="74" t="s">
        <v>459</v>
      </c>
      <c r="M106" s="75" t="s">
        <v>325</v>
      </c>
      <c r="N106" s="75" t="s">
        <v>326</v>
      </c>
      <c r="O106" s="76" t="s">
        <v>460</v>
      </c>
      <c r="P106" s="76" t="s">
        <v>461</v>
      </c>
    </row>
    <row r="107" spans="1:16" ht="12.75" customHeight="1" x14ac:dyDescent="0.2">
      <c r="A107" s="65" t="str">
        <f t="shared" si="6"/>
        <v> PASP 98.691 </v>
      </c>
      <c r="B107" s="15" t="str">
        <f t="shared" si="7"/>
        <v>I</v>
      </c>
      <c r="C107" s="65">
        <f t="shared" si="8"/>
        <v>46150.758800000003</v>
      </c>
      <c r="D107" t="str">
        <f t="shared" si="9"/>
        <v>vis</v>
      </c>
      <c r="E107">
        <f>VLOOKUP(C107,Active!C$21:E$958,3,FALSE)</f>
        <v>6218.0032774788497</v>
      </c>
      <c r="F107" s="15" t="s">
        <v>187</v>
      </c>
      <c r="G107" t="str">
        <f t="shared" si="10"/>
        <v>46150.7588</v>
      </c>
      <c r="H107" s="65">
        <f t="shared" si="11"/>
        <v>6218</v>
      </c>
      <c r="I107" s="74" t="s">
        <v>462</v>
      </c>
      <c r="J107" s="75" t="s">
        <v>463</v>
      </c>
      <c r="K107" s="74">
        <v>6218</v>
      </c>
      <c r="L107" s="74" t="s">
        <v>464</v>
      </c>
      <c r="M107" s="75" t="s">
        <v>325</v>
      </c>
      <c r="N107" s="75" t="s">
        <v>326</v>
      </c>
      <c r="O107" s="76" t="s">
        <v>460</v>
      </c>
      <c r="P107" s="76" t="s">
        <v>461</v>
      </c>
    </row>
    <row r="108" spans="1:16" ht="12.75" customHeight="1" x14ac:dyDescent="0.2">
      <c r="A108" s="65" t="str">
        <f t="shared" si="6"/>
        <v> PASP 98.691 </v>
      </c>
      <c r="B108" s="15" t="str">
        <f t="shared" si="7"/>
        <v>I</v>
      </c>
      <c r="C108" s="65">
        <f t="shared" si="8"/>
        <v>46205.655599999998</v>
      </c>
      <c r="D108" t="str">
        <f t="shared" si="9"/>
        <v>vis</v>
      </c>
      <c r="E108">
        <f>VLOOKUP(C108,Active!C$21:E$958,3,FALSE)</f>
        <v>6375.001497861761</v>
      </c>
      <c r="F108" s="15" t="s">
        <v>187</v>
      </c>
      <c r="G108" t="str">
        <f t="shared" si="10"/>
        <v>46205.6556</v>
      </c>
      <c r="H108" s="65">
        <f t="shared" si="11"/>
        <v>6375</v>
      </c>
      <c r="I108" s="74" t="s">
        <v>465</v>
      </c>
      <c r="J108" s="75" t="s">
        <v>466</v>
      </c>
      <c r="K108" s="74">
        <v>6375</v>
      </c>
      <c r="L108" s="74" t="s">
        <v>467</v>
      </c>
      <c r="M108" s="75" t="s">
        <v>325</v>
      </c>
      <c r="N108" s="75" t="s">
        <v>326</v>
      </c>
      <c r="O108" s="76" t="s">
        <v>460</v>
      </c>
      <c r="P108" s="76" t="s">
        <v>461</v>
      </c>
    </row>
    <row r="109" spans="1:16" ht="12.75" customHeight="1" x14ac:dyDescent="0.2">
      <c r="A109" s="65" t="str">
        <f t="shared" si="6"/>
        <v> AOEB 2 </v>
      </c>
      <c r="B109" s="15" t="str">
        <f t="shared" si="7"/>
        <v>II</v>
      </c>
      <c r="C109" s="65">
        <f t="shared" si="8"/>
        <v>46210.724000000002</v>
      </c>
      <c r="D109" t="str">
        <f t="shared" si="9"/>
        <v>vis</v>
      </c>
      <c r="E109">
        <f>VLOOKUP(C109,Active!C$21:E$958,3,FALSE)</f>
        <v>6389.4965099606334</v>
      </c>
      <c r="F109" s="15" t="s">
        <v>187</v>
      </c>
      <c r="G109" t="str">
        <f t="shared" si="10"/>
        <v>46210.724</v>
      </c>
      <c r="H109" s="65">
        <f t="shared" si="11"/>
        <v>6389.5</v>
      </c>
      <c r="I109" s="74" t="s">
        <v>468</v>
      </c>
      <c r="J109" s="75" t="s">
        <v>469</v>
      </c>
      <c r="K109" s="74">
        <v>6389.5</v>
      </c>
      <c r="L109" s="74" t="s">
        <v>211</v>
      </c>
      <c r="M109" s="75" t="s">
        <v>197</v>
      </c>
      <c r="N109" s="75"/>
      <c r="O109" s="76" t="s">
        <v>372</v>
      </c>
      <c r="P109" s="76" t="s">
        <v>282</v>
      </c>
    </row>
    <row r="110" spans="1:16" ht="12.75" customHeight="1" x14ac:dyDescent="0.2">
      <c r="A110" s="65" t="str">
        <f t="shared" si="6"/>
        <v> AOEB 2 </v>
      </c>
      <c r="B110" s="15" t="str">
        <f t="shared" si="7"/>
        <v>II</v>
      </c>
      <c r="C110" s="65">
        <f t="shared" si="8"/>
        <v>46230.663999999997</v>
      </c>
      <c r="D110" t="str">
        <f t="shared" si="9"/>
        <v>vis</v>
      </c>
      <c r="E110">
        <f>VLOOKUP(C110,Active!C$21:E$958,3,FALSE)</f>
        <v>6446.5225026311491</v>
      </c>
      <c r="F110" s="15" t="s">
        <v>187</v>
      </c>
      <c r="G110" t="str">
        <f t="shared" si="10"/>
        <v>46230.664</v>
      </c>
      <c r="H110" s="65">
        <f t="shared" si="11"/>
        <v>6446.5</v>
      </c>
      <c r="I110" s="74" t="s">
        <v>470</v>
      </c>
      <c r="J110" s="75" t="s">
        <v>471</v>
      </c>
      <c r="K110" s="74">
        <v>6446.5</v>
      </c>
      <c r="L110" s="74" t="s">
        <v>413</v>
      </c>
      <c r="M110" s="75" t="s">
        <v>197</v>
      </c>
      <c r="N110" s="75"/>
      <c r="O110" s="76" t="s">
        <v>372</v>
      </c>
      <c r="P110" s="76" t="s">
        <v>282</v>
      </c>
    </row>
    <row r="111" spans="1:16" ht="12.75" customHeight="1" x14ac:dyDescent="0.2">
      <c r="A111" s="65" t="str">
        <f t="shared" si="6"/>
        <v> BBS 77 </v>
      </c>
      <c r="B111" s="15" t="str">
        <f t="shared" si="7"/>
        <v>II</v>
      </c>
      <c r="C111" s="65">
        <f t="shared" si="8"/>
        <v>46260.373</v>
      </c>
      <c r="D111" t="str">
        <f t="shared" si="9"/>
        <v>vis</v>
      </c>
      <c r="E111">
        <f>VLOOKUP(C111,Active!C$21:E$958,3,FALSE)</f>
        <v>6531.4866559034117</v>
      </c>
      <c r="F111" s="15" t="s">
        <v>187</v>
      </c>
      <c r="G111" t="str">
        <f t="shared" si="10"/>
        <v>46260.373</v>
      </c>
      <c r="H111" s="65">
        <f t="shared" si="11"/>
        <v>6531.5</v>
      </c>
      <c r="I111" s="74" t="s">
        <v>472</v>
      </c>
      <c r="J111" s="75" t="s">
        <v>473</v>
      </c>
      <c r="K111" s="74">
        <v>6531.5</v>
      </c>
      <c r="L111" s="74" t="s">
        <v>276</v>
      </c>
      <c r="M111" s="75" t="s">
        <v>197</v>
      </c>
      <c r="N111" s="75"/>
      <c r="O111" s="76" t="s">
        <v>252</v>
      </c>
      <c r="P111" s="76" t="s">
        <v>474</v>
      </c>
    </row>
    <row r="112" spans="1:16" ht="12.75" customHeight="1" x14ac:dyDescent="0.2">
      <c r="A112" s="65" t="str">
        <f t="shared" si="6"/>
        <v> AOEB 2 </v>
      </c>
      <c r="B112" s="15" t="str">
        <f t="shared" si="7"/>
        <v>II</v>
      </c>
      <c r="C112" s="65">
        <f t="shared" si="8"/>
        <v>46511.792999999998</v>
      </c>
      <c r="D112" t="str">
        <f t="shared" si="9"/>
        <v>vis</v>
      </c>
      <c r="E112">
        <f>VLOOKUP(C112,Active!C$21:E$958,3,FALSE)</f>
        <v>7250.5175023038382</v>
      </c>
      <c r="F112" s="15" t="s">
        <v>187</v>
      </c>
      <c r="G112" t="str">
        <f t="shared" si="10"/>
        <v>46511.793</v>
      </c>
      <c r="H112" s="65">
        <f t="shared" si="11"/>
        <v>7250.5</v>
      </c>
      <c r="I112" s="74" t="s">
        <v>475</v>
      </c>
      <c r="J112" s="75" t="s">
        <v>476</v>
      </c>
      <c r="K112" s="74">
        <v>7250.5</v>
      </c>
      <c r="L112" s="74" t="s">
        <v>241</v>
      </c>
      <c r="M112" s="75" t="s">
        <v>197</v>
      </c>
      <c r="N112" s="75"/>
      <c r="O112" s="76" t="s">
        <v>372</v>
      </c>
      <c r="P112" s="76" t="s">
        <v>282</v>
      </c>
    </row>
    <row r="113" spans="1:16" ht="12.75" customHeight="1" x14ac:dyDescent="0.2">
      <c r="A113" s="65" t="str">
        <f t="shared" si="6"/>
        <v> BBS 80 </v>
      </c>
      <c r="B113" s="15" t="str">
        <f t="shared" si="7"/>
        <v>II</v>
      </c>
      <c r="C113" s="65">
        <f t="shared" si="8"/>
        <v>46553.387999999999</v>
      </c>
      <c r="D113" t="str">
        <f t="shared" si="9"/>
        <v>vis</v>
      </c>
      <c r="E113">
        <f>VLOOKUP(C113,Active!C$21:E$958,3,FALSE)</f>
        <v>7369.4741805952508</v>
      </c>
      <c r="F113" s="15" t="s">
        <v>187</v>
      </c>
      <c r="G113" t="str">
        <f t="shared" si="10"/>
        <v>46553.388</v>
      </c>
      <c r="H113" s="65">
        <f t="shared" si="11"/>
        <v>7369.5</v>
      </c>
      <c r="I113" s="74" t="s">
        <v>477</v>
      </c>
      <c r="J113" s="75" t="s">
        <v>478</v>
      </c>
      <c r="K113" s="74">
        <v>7369.5</v>
      </c>
      <c r="L113" s="74" t="s">
        <v>223</v>
      </c>
      <c r="M113" s="75" t="s">
        <v>197</v>
      </c>
      <c r="N113" s="75"/>
      <c r="O113" s="76" t="s">
        <v>252</v>
      </c>
      <c r="P113" s="76" t="s">
        <v>479</v>
      </c>
    </row>
    <row r="114" spans="1:16" ht="12.75" customHeight="1" x14ac:dyDescent="0.2">
      <c r="A114" s="65" t="str">
        <f t="shared" si="6"/>
        <v> AOEB 2 </v>
      </c>
      <c r="B114" s="15" t="str">
        <f t="shared" si="7"/>
        <v>II</v>
      </c>
      <c r="C114" s="65">
        <f t="shared" si="8"/>
        <v>46553.749000000003</v>
      </c>
      <c r="D114" t="str">
        <f t="shared" si="9"/>
        <v>vis</v>
      </c>
      <c r="E114">
        <f>VLOOKUP(C114,Active!C$21:E$958,3,FALSE)</f>
        <v>7370.5065970122168</v>
      </c>
      <c r="F114" s="15" t="s">
        <v>187</v>
      </c>
      <c r="G114" t="str">
        <f t="shared" si="10"/>
        <v>46553.749</v>
      </c>
      <c r="H114" s="65">
        <f t="shared" si="11"/>
        <v>7370.5</v>
      </c>
      <c r="I114" s="74" t="s">
        <v>480</v>
      </c>
      <c r="J114" s="75" t="s">
        <v>481</v>
      </c>
      <c r="K114" s="74">
        <v>7370.5</v>
      </c>
      <c r="L114" s="74" t="s">
        <v>247</v>
      </c>
      <c r="M114" s="75" t="s">
        <v>197</v>
      </c>
      <c r="N114" s="75"/>
      <c r="O114" s="76" t="s">
        <v>372</v>
      </c>
      <c r="P114" s="76" t="s">
        <v>282</v>
      </c>
    </row>
    <row r="115" spans="1:16" ht="12.75" customHeight="1" x14ac:dyDescent="0.2">
      <c r="A115" s="65" t="str">
        <f t="shared" si="6"/>
        <v> AOEB 2 </v>
      </c>
      <c r="B115" s="15" t="str">
        <f t="shared" si="7"/>
        <v>I</v>
      </c>
      <c r="C115" s="65">
        <f t="shared" si="8"/>
        <v>46606.722000000002</v>
      </c>
      <c r="D115" t="str">
        <f t="shared" si="9"/>
        <v>vis</v>
      </c>
      <c r="E115">
        <f>VLOOKUP(C115,Active!C$21:E$958,3,FALSE)</f>
        <v>7522.0029816529322</v>
      </c>
      <c r="F115" s="15" t="s">
        <v>187</v>
      </c>
      <c r="G115" t="str">
        <f t="shared" si="10"/>
        <v>46606.722</v>
      </c>
      <c r="H115" s="65">
        <f t="shared" si="11"/>
        <v>7522</v>
      </c>
      <c r="I115" s="74" t="s">
        <v>482</v>
      </c>
      <c r="J115" s="75" t="s">
        <v>483</v>
      </c>
      <c r="K115" s="74">
        <v>7522</v>
      </c>
      <c r="L115" s="74" t="s">
        <v>234</v>
      </c>
      <c r="M115" s="75" t="s">
        <v>197</v>
      </c>
      <c r="N115" s="75"/>
      <c r="O115" s="76" t="s">
        <v>372</v>
      </c>
      <c r="P115" s="76" t="s">
        <v>282</v>
      </c>
    </row>
    <row r="116" spans="1:16" ht="12.75" customHeight="1" x14ac:dyDescent="0.2">
      <c r="A116" s="65" t="str">
        <f t="shared" si="6"/>
        <v> BBS 80 </v>
      </c>
      <c r="B116" s="15" t="str">
        <f t="shared" si="7"/>
        <v>I</v>
      </c>
      <c r="C116" s="65">
        <f t="shared" si="8"/>
        <v>46607.41</v>
      </c>
      <c r="D116" t="str">
        <f t="shared" si="9"/>
        <v>vis</v>
      </c>
      <c r="E116">
        <f>VLOOKUP(C116,Active!C$21:E$958,3,FALSE)</f>
        <v>7523.9705785916203</v>
      </c>
      <c r="F116" s="15" t="s">
        <v>187</v>
      </c>
      <c r="G116" t="str">
        <f t="shared" si="10"/>
        <v>46607.410</v>
      </c>
      <c r="H116" s="65">
        <f t="shared" si="11"/>
        <v>7524</v>
      </c>
      <c r="I116" s="74" t="s">
        <v>484</v>
      </c>
      <c r="J116" s="75" t="s">
        <v>485</v>
      </c>
      <c r="K116" s="74">
        <v>7524</v>
      </c>
      <c r="L116" s="74" t="s">
        <v>486</v>
      </c>
      <c r="M116" s="75" t="s">
        <v>197</v>
      </c>
      <c r="N116" s="75"/>
      <c r="O116" s="76" t="s">
        <v>252</v>
      </c>
      <c r="P116" s="76" t="s">
        <v>479</v>
      </c>
    </row>
    <row r="117" spans="1:16" ht="12.75" customHeight="1" x14ac:dyDescent="0.2">
      <c r="A117" s="65" t="str">
        <f t="shared" si="6"/>
        <v> BBS 80 </v>
      </c>
      <c r="B117" s="15" t="str">
        <f t="shared" si="7"/>
        <v>II</v>
      </c>
      <c r="C117" s="65">
        <f t="shared" si="8"/>
        <v>46610.387999999999</v>
      </c>
      <c r="D117" t="str">
        <f t="shared" si="9"/>
        <v>vis</v>
      </c>
      <c r="E117">
        <f>VLOOKUP(C117,Active!C$21:E$958,3,FALSE)</f>
        <v>7532.4872990616595</v>
      </c>
      <c r="F117" s="15" t="s">
        <v>187</v>
      </c>
      <c r="G117" t="str">
        <f t="shared" si="10"/>
        <v>46610.388</v>
      </c>
      <c r="H117" s="65">
        <f t="shared" si="11"/>
        <v>7532.5</v>
      </c>
      <c r="I117" s="74" t="s">
        <v>487</v>
      </c>
      <c r="J117" s="75" t="s">
        <v>488</v>
      </c>
      <c r="K117" s="74">
        <v>7532.5</v>
      </c>
      <c r="L117" s="74" t="s">
        <v>205</v>
      </c>
      <c r="M117" s="75" t="s">
        <v>197</v>
      </c>
      <c r="N117" s="75"/>
      <c r="O117" s="76" t="s">
        <v>252</v>
      </c>
      <c r="P117" s="76" t="s">
        <v>479</v>
      </c>
    </row>
    <row r="118" spans="1:16" ht="12.75" customHeight="1" x14ac:dyDescent="0.2">
      <c r="A118" s="65" t="str">
        <f t="shared" si="6"/>
        <v> AOEB 2 </v>
      </c>
      <c r="B118" s="15" t="str">
        <f t="shared" si="7"/>
        <v>II</v>
      </c>
      <c r="C118" s="65">
        <f t="shared" si="8"/>
        <v>46820.896000000001</v>
      </c>
      <c r="D118" t="str">
        <f t="shared" si="9"/>
        <v>vis</v>
      </c>
      <c r="E118">
        <f>VLOOKUP(C118,Active!C$21:E$958,3,FALSE)</f>
        <v>8134.5147647130125</v>
      </c>
      <c r="F118" s="15" t="s">
        <v>187</v>
      </c>
      <c r="G118" t="str">
        <f t="shared" si="10"/>
        <v>46820.896</v>
      </c>
      <c r="H118" s="65">
        <f t="shared" si="11"/>
        <v>8134.5</v>
      </c>
      <c r="I118" s="74" t="s">
        <v>489</v>
      </c>
      <c r="J118" s="75" t="s">
        <v>490</v>
      </c>
      <c r="K118" s="74">
        <v>8134.5</v>
      </c>
      <c r="L118" s="74" t="s">
        <v>366</v>
      </c>
      <c r="M118" s="75" t="s">
        <v>197</v>
      </c>
      <c r="N118" s="75"/>
      <c r="O118" s="76" t="s">
        <v>372</v>
      </c>
      <c r="P118" s="76" t="s">
        <v>282</v>
      </c>
    </row>
    <row r="119" spans="1:16" ht="12.75" customHeight="1" x14ac:dyDescent="0.2">
      <c r="A119" s="65" t="str">
        <f t="shared" si="6"/>
        <v> AOEB 2 </v>
      </c>
      <c r="B119" s="15" t="str">
        <f t="shared" si="7"/>
        <v>II</v>
      </c>
      <c r="C119" s="65">
        <f t="shared" si="8"/>
        <v>46875.786999999997</v>
      </c>
      <c r="D119" t="str">
        <f t="shared" si="9"/>
        <v>vis</v>
      </c>
      <c r="E119">
        <f>VLOOKUP(C119,Active!C$21:E$958,3,FALSE)</f>
        <v>8291.4963977961543</v>
      </c>
      <c r="F119" s="15" t="s">
        <v>187</v>
      </c>
      <c r="G119" t="str">
        <f t="shared" si="10"/>
        <v>46875.787</v>
      </c>
      <c r="H119" s="65">
        <f t="shared" si="11"/>
        <v>8291.5</v>
      </c>
      <c r="I119" s="74" t="s">
        <v>491</v>
      </c>
      <c r="J119" s="75" t="s">
        <v>492</v>
      </c>
      <c r="K119" s="74">
        <v>8291.5</v>
      </c>
      <c r="L119" s="74" t="s">
        <v>211</v>
      </c>
      <c r="M119" s="75" t="s">
        <v>197</v>
      </c>
      <c r="N119" s="75"/>
      <c r="O119" s="76" t="s">
        <v>372</v>
      </c>
      <c r="P119" s="76" t="s">
        <v>282</v>
      </c>
    </row>
    <row r="120" spans="1:16" ht="12.75" customHeight="1" x14ac:dyDescent="0.2">
      <c r="A120" s="65" t="str">
        <f t="shared" si="6"/>
        <v> BBS 83 </v>
      </c>
      <c r="B120" s="15" t="str">
        <f t="shared" si="7"/>
        <v>II</v>
      </c>
      <c r="C120" s="65">
        <f t="shared" si="8"/>
        <v>46909.36</v>
      </c>
      <c r="D120" t="str">
        <f t="shared" si="9"/>
        <v>vis</v>
      </c>
      <c r="E120">
        <f>VLOOKUP(C120,Active!C$21:E$958,3,FALSE)</f>
        <v>8387.5111245728804</v>
      </c>
      <c r="F120" s="15" t="s">
        <v>187</v>
      </c>
      <c r="G120" t="str">
        <f t="shared" si="10"/>
        <v>46909.360</v>
      </c>
      <c r="H120" s="65">
        <f t="shared" si="11"/>
        <v>8387.5</v>
      </c>
      <c r="I120" s="74" t="s">
        <v>493</v>
      </c>
      <c r="J120" s="75" t="s">
        <v>494</v>
      </c>
      <c r="K120" s="74">
        <v>8387.5</v>
      </c>
      <c r="L120" s="74" t="s">
        <v>331</v>
      </c>
      <c r="M120" s="75" t="s">
        <v>197</v>
      </c>
      <c r="N120" s="75"/>
      <c r="O120" s="76" t="s">
        <v>495</v>
      </c>
      <c r="P120" s="76" t="s">
        <v>496</v>
      </c>
    </row>
    <row r="121" spans="1:16" ht="12.75" customHeight="1" x14ac:dyDescent="0.2">
      <c r="A121" s="65" t="str">
        <f t="shared" si="6"/>
        <v> AOEB 2 </v>
      </c>
      <c r="B121" s="15" t="str">
        <f t="shared" si="7"/>
        <v>II</v>
      </c>
      <c r="C121" s="65">
        <f t="shared" si="8"/>
        <v>46915.646999999997</v>
      </c>
      <c r="D121" t="str">
        <f t="shared" si="9"/>
        <v>vis</v>
      </c>
      <c r="E121">
        <f>VLOOKUP(C121,Active!C$21:E$958,3,FALSE)</f>
        <v>8405.4911855517876</v>
      </c>
      <c r="F121" s="15" t="s">
        <v>187</v>
      </c>
      <c r="G121" t="str">
        <f t="shared" si="10"/>
        <v>46915.647</v>
      </c>
      <c r="H121" s="65">
        <f t="shared" si="11"/>
        <v>8405.5</v>
      </c>
      <c r="I121" s="74" t="s">
        <v>497</v>
      </c>
      <c r="J121" s="75" t="s">
        <v>498</v>
      </c>
      <c r="K121" s="74">
        <v>8405.5</v>
      </c>
      <c r="L121" s="74" t="s">
        <v>285</v>
      </c>
      <c r="M121" s="75" t="s">
        <v>197</v>
      </c>
      <c r="N121" s="75"/>
      <c r="O121" s="76" t="s">
        <v>372</v>
      </c>
      <c r="P121" s="76" t="s">
        <v>282</v>
      </c>
    </row>
    <row r="122" spans="1:16" ht="12.75" customHeight="1" x14ac:dyDescent="0.2">
      <c r="A122" s="65" t="str">
        <f t="shared" si="6"/>
        <v> AOEB 2 </v>
      </c>
      <c r="B122" s="15" t="str">
        <f t="shared" si="7"/>
        <v>II</v>
      </c>
      <c r="C122" s="65">
        <f t="shared" si="8"/>
        <v>46924.739000000001</v>
      </c>
      <c r="D122" t="str">
        <f t="shared" si="9"/>
        <v>vis</v>
      </c>
      <c r="E122">
        <f>VLOOKUP(C122,Active!C$21:E$958,3,FALSE)</f>
        <v>8431.4932078868278</v>
      </c>
      <c r="F122" s="15" t="s">
        <v>187</v>
      </c>
      <c r="G122" t="str">
        <f t="shared" si="10"/>
        <v>46924.739</v>
      </c>
      <c r="H122" s="65">
        <f t="shared" si="11"/>
        <v>8431.5</v>
      </c>
      <c r="I122" s="74" t="s">
        <v>499</v>
      </c>
      <c r="J122" s="75" t="s">
        <v>500</v>
      </c>
      <c r="K122" s="74">
        <v>8431.5</v>
      </c>
      <c r="L122" s="74" t="s">
        <v>293</v>
      </c>
      <c r="M122" s="75" t="s">
        <v>197</v>
      </c>
      <c r="N122" s="75"/>
      <c r="O122" s="76" t="s">
        <v>372</v>
      </c>
      <c r="P122" s="76" t="s">
        <v>282</v>
      </c>
    </row>
    <row r="123" spans="1:16" ht="12.75" customHeight="1" x14ac:dyDescent="0.2">
      <c r="A123" s="65" t="str">
        <f t="shared" si="6"/>
        <v> AOEB 2 </v>
      </c>
      <c r="B123" s="15" t="str">
        <f t="shared" si="7"/>
        <v>II</v>
      </c>
      <c r="C123" s="65">
        <f t="shared" si="8"/>
        <v>46939.784</v>
      </c>
      <c r="D123" t="str">
        <f t="shared" si="9"/>
        <v>vis</v>
      </c>
      <c r="E123">
        <f>VLOOKUP(C123,Active!C$21:E$958,3,FALSE)</f>
        <v>8474.5200915241403</v>
      </c>
      <c r="F123" s="15" t="s">
        <v>187</v>
      </c>
      <c r="G123" t="str">
        <f t="shared" si="10"/>
        <v>46939.784</v>
      </c>
      <c r="H123" s="65">
        <f t="shared" si="11"/>
        <v>8474.5</v>
      </c>
      <c r="I123" s="74" t="s">
        <v>501</v>
      </c>
      <c r="J123" s="75" t="s">
        <v>502</v>
      </c>
      <c r="K123" s="74">
        <v>8474.5</v>
      </c>
      <c r="L123" s="74" t="s">
        <v>371</v>
      </c>
      <c r="M123" s="75" t="s">
        <v>197</v>
      </c>
      <c r="N123" s="75"/>
      <c r="O123" s="76" t="s">
        <v>503</v>
      </c>
      <c r="P123" s="76" t="s">
        <v>282</v>
      </c>
    </row>
    <row r="124" spans="1:16" x14ac:dyDescent="0.2">
      <c r="A124" s="65" t="str">
        <f t="shared" si="6"/>
        <v> AOEB 2 </v>
      </c>
      <c r="B124" s="15" t="str">
        <f t="shared" si="7"/>
        <v>II</v>
      </c>
      <c r="C124" s="65">
        <f t="shared" si="8"/>
        <v>46951.663</v>
      </c>
      <c r="D124" t="str">
        <f t="shared" si="9"/>
        <v>vis</v>
      </c>
      <c r="E124">
        <f>VLOOKUP(C124,Active!C$21:E$958,3,FALSE)</f>
        <v>8508.4925973883965</v>
      </c>
      <c r="F124" s="15" t="s">
        <v>187</v>
      </c>
      <c r="G124" t="str">
        <f t="shared" si="10"/>
        <v>46951.663</v>
      </c>
      <c r="H124" s="65">
        <f t="shared" si="11"/>
        <v>8508.5</v>
      </c>
      <c r="I124" s="74" t="s">
        <v>504</v>
      </c>
      <c r="J124" s="75" t="s">
        <v>505</v>
      </c>
      <c r="K124" s="74">
        <v>8508.5</v>
      </c>
      <c r="L124" s="74" t="s">
        <v>285</v>
      </c>
      <c r="M124" s="75" t="s">
        <v>197</v>
      </c>
      <c r="N124" s="75"/>
      <c r="O124" s="76" t="s">
        <v>372</v>
      </c>
      <c r="P124" s="76" t="s">
        <v>282</v>
      </c>
    </row>
    <row r="125" spans="1:16" x14ac:dyDescent="0.2">
      <c r="A125" s="65" t="str">
        <f t="shared" si="6"/>
        <v> AOEB 2 </v>
      </c>
      <c r="B125" s="15" t="str">
        <f t="shared" si="7"/>
        <v>II</v>
      </c>
      <c r="C125" s="65">
        <f t="shared" si="8"/>
        <v>47219.851999999999</v>
      </c>
      <c r="D125" t="str">
        <f t="shared" si="9"/>
        <v>vis</v>
      </c>
      <c r="E125">
        <f>VLOOKUP(C125,Active!C$21:E$958,3,FALSE)</f>
        <v>9275.4807592899342</v>
      </c>
      <c r="F125" s="15" t="s">
        <v>187</v>
      </c>
      <c r="G125" t="str">
        <f t="shared" si="10"/>
        <v>47219.852</v>
      </c>
      <c r="H125" s="65">
        <f t="shared" si="11"/>
        <v>9275.5</v>
      </c>
      <c r="I125" s="74" t="s">
        <v>506</v>
      </c>
      <c r="J125" s="75" t="s">
        <v>507</v>
      </c>
      <c r="K125" s="74">
        <v>9275.5</v>
      </c>
      <c r="L125" s="74" t="s">
        <v>508</v>
      </c>
      <c r="M125" s="75" t="s">
        <v>197</v>
      </c>
      <c r="N125" s="75"/>
      <c r="O125" s="76" t="s">
        <v>372</v>
      </c>
      <c r="P125" s="76" t="s">
        <v>282</v>
      </c>
    </row>
    <row r="126" spans="1:16" x14ac:dyDescent="0.2">
      <c r="A126" s="65" t="str">
        <f t="shared" si="6"/>
        <v> BBS 88 </v>
      </c>
      <c r="B126" s="15" t="str">
        <f t="shared" si="7"/>
        <v>I</v>
      </c>
      <c r="C126" s="65">
        <f t="shared" si="8"/>
        <v>47263.381000000001</v>
      </c>
      <c r="D126" t="str">
        <f t="shared" si="9"/>
        <v>vis</v>
      </c>
      <c r="E126">
        <f>VLOOKUP(C126,Active!C$21:E$958,3,FALSE)</f>
        <v>9399.968444092121</v>
      </c>
      <c r="F126" s="15" t="s">
        <v>187</v>
      </c>
      <c r="G126" t="str">
        <f t="shared" si="10"/>
        <v>47263.381</v>
      </c>
      <c r="H126" s="65">
        <f t="shared" si="11"/>
        <v>9400</v>
      </c>
      <c r="I126" s="74" t="s">
        <v>509</v>
      </c>
      <c r="J126" s="75" t="s">
        <v>510</v>
      </c>
      <c r="K126" s="74">
        <v>9400</v>
      </c>
      <c r="L126" s="74" t="s">
        <v>336</v>
      </c>
      <c r="M126" s="75" t="s">
        <v>197</v>
      </c>
      <c r="N126" s="75"/>
      <c r="O126" s="76" t="s">
        <v>495</v>
      </c>
      <c r="P126" s="76" t="s">
        <v>511</v>
      </c>
    </row>
    <row r="127" spans="1:16" x14ac:dyDescent="0.2">
      <c r="A127" s="65" t="str">
        <f t="shared" si="6"/>
        <v> BBS 88 </v>
      </c>
      <c r="B127" s="15" t="str">
        <f t="shared" si="7"/>
        <v>II</v>
      </c>
      <c r="C127" s="65">
        <f t="shared" si="8"/>
        <v>47267.425999999999</v>
      </c>
      <c r="D127" t="str">
        <f t="shared" si="9"/>
        <v>vis</v>
      </c>
      <c r="E127">
        <f>VLOOKUP(C127,Active!C$21:E$958,3,FALSE)</f>
        <v>9411.5366557446887</v>
      </c>
      <c r="F127" s="15" t="s">
        <v>187</v>
      </c>
      <c r="G127" t="str">
        <f t="shared" si="10"/>
        <v>47267.426</v>
      </c>
      <c r="H127" s="65">
        <f t="shared" si="11"/>
        <v>9411.5</v>
      </c>
      <c r="I127" s="74" t="s">
        <v>512</v>
      </c>
      <c r="J127" s="75" t="s">
        <v>513</v>
      </c>
      <c r="K127" s="74">
        <v>9411.5</v>
      </c>
      <c r="L127" s="74" t="s">
        <v>409</v>
      </c>
      <c r="M127" s="75" t="s">
        <v>197</v>
      </c>
      <c r="N127" s="75"/>
      <c r="O127" s="76" t="s">
        <v>238</v>
      </c>
      <c r="P127" s="76" t="s">
        <v>511</v>
      </c>
    </row>
    <row r="128" spans="1:16" x14ac:dyDescent="0.2">
      <c r="A128" s="65" t="str">
        <f t="shared" si="6"/>
        <v> AOEB 2 </v>
      </c>
      <c r="B128" s="15" t="str">
        <f t="shared" si="7"/>
        <v>II</v>
      </c>
      <c r="C128" s="65">
        <f t="shared" si="8"/>
        <v>47316.716999999997</v>
      </c>
      <c r="D128" t="str">
        <f t="shared" si="9"/>
        <v>vis</v>
      </c>
      <c r="E128">
        <f>VLOOKUP(C128,Active!C$21:E$958,3,FALSE)</f>
        <v>9552.5029649083262</v>
      </c>
      <c r="F128" s="15" t="s">
        <v>187</v>
      </c>
      <c r="G128" t="str">
        <f t="shared" si="10"/>
        <v>47316.717</v>
      </c>
      <c r="H128" s="65">
        <f t="shared" si="11"/>
        <v>9552.5</v>
      </c>
      <c r="I128" s="74" t="s">
        <v>514</v>
      </c>
      <c r="J128" s="75" t="s">
        <v>515</v>
      </c>
      <c r="K128" s="74">
        <v>9552.5</v>
      </c>
      <c r="L128" s="74" t="s">
        <v>234</v>
      </c>
      <c r="M128" s="75" t="s">
        <v>197</v>
      </c>
      <c r="N128" s="75"/>
      <c r="O128" s="76" t="s">
        <v>372</v>
      </c>
      <c r="P128" s="76" t="s">
        <v>282</v>
      </c>
    </row>
    <row r="129" spans="1:16" x14ac:dyDescent="0.2">
      <c r="A129" s="65" t="str">
        <f t="shared" si="6"/>
        <v> BBS 92 </v>
      </c>
      <c r="B129" s="15" t="str">
        <f t="shared" si="7"/>
        <v>I</v>
      </c>
      <c r="C129" s="65">
        <f t="shared" si="8"/>
        <v>47649.42</v>
      </c>
      <c r="D129" t="str">
        <f t="shared" si="9"/>
        <v>vis</v>
      </c>
      <c r="E129">
        <f>VLOOKUP(C129,Active!C$21:E$958,3,FALSE)</f>
        <v>10503.993378121133</v>
      </c>
      <c r="F129" s="15" t="s">
        <v>187</v>
      </c>
      <c r="G129" t="str">
        <f t="shared" si="10"/>
        <v>47649.420</v>
      </c>
      <c r="H129" s="65">
        <f t="shared" si="11"/>
        <v>10504</v>
      </c>
      <c r="I129" s="74" t="s">
        <v>516</v>
      </c>
      <c r="J129" s="75" t="s">
        <v>517</v>
      </c>
      <c r="K129" s="74">
        <v>10504</v>
      </c>
      <c r="L129" s="74" t="s">
        <v>293</v>
      </c>
      <c r="M129" s="75" t="s">
        <v>197</v>
      </c>
      <c r="N129" s="75"/>
      <c r="O129" s="76" t="s">
        <v>495</v>
      </c>
      <c r="P129" s="76" t="s">
        <v>518</v>
      </c>
    </row>
    <row r="130" spans="1:16" x14ac:dyDescent="0.2">
      <c r="A130" s="65" t="str">
        <f t="shared" si="6"/>
        <v> AOEB 2 </v>
      </c>
      <c r="B130" s="15" t="str">
        <f t="shared" si="7"/>
        <v>II</v>
      </c>
      <c r="C130" s="65">
        <f t="shared" si="8"/>
        <v>47985.631999999998</v>
      </c>
      <c r="D130" t="str">
        <f t="shared" si="9"/>
        <v>vis</v>
      </c>
      <c r="E130">
        <f>VLOOKUP(C130,Active!C$21:E$958,3,FALSE)</f>
        <v>11465.519107697068</v>
      </c>
      <c r="F130" s="15" t="s">
        <v>187</v>
      </c>
      <c r="G130" t="str">
        <f t="shared" si="10"/>
        <v>47985.632</v>
      </c>
      <c r="H130" s="65">
        <f t="shared" si="11"/>
        <v>11465.5</v>
      </c>
      <c r="I130" s="74" t="s">
        <v>519</v>
      </c>
      <c r="J130" s="75" t="s">
        <v>520</v>
      </c>
      <c r="K130" s="74">
        <v>11465.5</v>
      </c>
      <c r="L130" s="74" t="s">
        <v>371</v>
      </c>
      <c r="M130" s="75" t="s">
        <v>197</v>
      </c>
      <c r="N130" s="75"/>
      <c r="O130" s="76" t="s">
        <v>372</v>
      </c>
      <c r="P130" s="76" t="s">
        <v>282</v>
      </c>
    </row>
    <row r="131" spans="1:16" x14ac:dyDescent="0.2">
      <c r="A131" s="65" t="str">
        <f t="shared" si="6"/>
        <v> BBS 95 </v>
      </c>
      <c r="B131" s="15" t="str">
        <f t="shared" si="7"/>
        <v>II</v>
      </c>
      <c r="C131" s="65">
        <f t="shared" si="8"/>
        <v>48002.400000000001</v>
      </c>
      <c r="D131" t="str">
        <f t="shared" si="9"/>
        <v>vis</v>
      </c>
      <c r="E131">
        <f>VLOOKUP(C131,Active!C$21:E$958,3,FALSE)</f>
        <v>11513.473563318916</v>
      </c>
      <c r="F131" s="15" t="s">
        <v>187</v>
      </c>
      <c r="G131" t="str">
        <f t="shared" si="10"/>
        <v>48002.400</v>
      </c>
      <c r="H131" s="65">
        <f t="shared" si="11"/>
        <v>11513.5</v>
      </c>
      <c r="I131" s="74" t="s">
        <v>521</v>
      </c>
      <c r="J131" s="75" t="s">
        <v>522</v>
      </c>
      <c r="K131" s="74">
        <v>11513.5</v>
      </c>
      <c r="L131" s="74" t="s">
        <v>223</v>
      </c>
      <c r="M131" s="75" t="s">
        <v>325</v>
      </c>
      <c r="N131" s="75" t="s">
        <v>326</v>
      </c>
      <c r="O131" s="76" t="s">
        <v>495</v>
      </c>
      <c r="P131" s="76" t="s">
        <v>523</v>
      </c>
    </row>
    <row r="132" spans="1:16" x14ac:dyDescent="0.2">
      <c r="A132" s="65" t="str">
        <f t="shared" si="6"/>
        <v> AOEB 2 </v>
      </c>
      <c r="B132" s="15" t="str">
        <f t="shared" si="7"/>
        <v>I</v>
      </c>
      <c r="C132" s="65">
        <f t="shared" si="8"/>
        <v>48003.637000000002</v>
      </c>
      <c r="D132" t="str">
        <f t="shared" si="9"/>
        <v>vis</v>
      </c>
      <c r="E132">
        <f>VLOOKUP(C132,Active!C$21:E$958,3,FALSE)</f>
        <v>11517.011233977566</v>
      </c>
      <c r="F132" s="15" t="s">
        <v>187</v>
      </c>
      <c r="G132" t="str">
        <f t="shared" si="10"/>
        <v>48003.637</v>
      </c>
      <c r="H132" s="65">
        <f t="shared" si="11"/>
        <v>11517</v>
      </c>
      <c r="I132" s="74" t="s">
        <v>524</v>
      </c>
      <c r="J132" s="75" t="s">
        <v>525</v>
      </c>
      <c r="K132" s="74">
        <v>11517</v>
      </c>
      <c r="L132" s="74" t="s">
        <v>331</v>
      </c>
      <c r="M132" s="75" t="s">
        <v>197</v>
      </c>
      <c r="N132" s="75"/>
      <c r="O132" s="76" t="s">
        <v>372</v>
      </c>
      <c r="P132" s="76" t="s">
        <v>282</v>
      </c>
    </row>
    <row r="133" spans="1:16" x14ac:dyDescent="0.2">
      <c r="A133" s="65" t="str">
        <f t="shared" si="6"/>
        <v> BBS 95 </v>
      </c>
      <c r="B133" s="15" t="str">
        <f t="shared" si="7"/>
        <v>II</v>
      </c>
      <c r="C133" s="65">
        <f t="shared" si="8"/>
        <v>48010.447</v>
      </c>
      <c r="D133" t="str">
        <f t="shared" si="9"/>
        <v>vis</v>
      </c>
      <c r="E133">
        <f>VLOOKUP(C133,Active!C$21:E$958,3,FALSE)</f>
        <v>11536.487011815389</v>
      </c>
      <c r="F133" s="15" t="s">
        <v>187</v>
      </c>
      <c r="G133" t="str">
        <f t="shared" si="10"/>
        <v>48010.447</v>
      </c>
      <c r="H133" s="65">
        <f t="shared" si="11"/>
        <v>11536.5</v>
      </c>
      <c r="I133" s="74" t="s">
        <v>526</v>
      </c>
      <c r="J133" s="75" t="s">
        <v>527</v>
      </c>
      <c r="K133" s="74">
        <v>11536.5</v>
      </c>
      <c r="L133" s="74" t="s">
        <v>276</v>
      </c>
      <c r="M133" s="75" t="s">
        <v>197</v>
      </c>
      <c r="N133" s="75"/>
      <c r="O133" s="76" t="s">
        <v>238</v>
      </c>
      <c r="P133" s="76" t="s">
        <v>523</v>
      </c>
    </row>
    <row r="134" spans="1:16" x14ac:dyDescent="0.2">
      <c r="A134" s="65" t="str">
        <f t="shared" si="6"/>
        <v> BBS 95 </v>
      </c>
      <c r="B134" s="15" t="str">
        <f t="shared" si="7"/>
        <v>I</v>
      </c>
      <c r="C134" s="65">
        <f t="shared" si="8"/>
        <v>48012.37</v>
      </c>
      <c r="D134" t="str">
        <f t="shared" si="9"/>
        <v>vis</v>
      </c>
      <c r="E134">
        <f>VLOOKUP(C134,Active!C$21:E$958,3,FALSE)</f>
        <v>11541.986559654184</v>
      </c>
      <c r="F134" s="15" t="s">
        <v>187</v>
      </c>
      <c r="G134" t="str">
        <f t="shared" si="10"/>
        <v>48012.370</v>
      </c>
      <c r="H134" s="65">
        <f t="shared" si="11"/>
        <v>11542</v>
      </c>
      <c r="I134" s="74" t="s">
        <v>528</v>
      </c>
      <c r="J134" s="75" t="s">
        <v>529</v>
      </c>
      <c r="K134" s="74">
        <v>11542</v>
      </c>
      <c r="L134" s="74" t="s">
        <v>276</v>
      </c>
      <c r="M134" s="75" t="s">
        <v>197</v>
      </c>
      <c r="N134" s="75"/>
      <c r="O134" s="76" t="s">
        <v>238</v>
      </c>
      <c r="P134" s="76" t="s">
        <v>523</v>
      </c>
    </row>
    <row r="135" spans="1:16" x14ac:dyDescent="0.2">
      <c r="A135" s="65" t="str">
        <f t="shared" si="6"/>
        <v> BBS 95 </v>
      </c>
      <c r="B135" s="15" t="str">
        <f t="shared" si="7"/>
        <v>I</v>
      </c>
      <c r="C135" s="65">
        <f t="shared" si="8"/>
        <v>48014.470999999998</v>
      </c>
      <c r="D135" t="str">
        <f t="shared" si="9"/>
        <v>vis</v>
      </c>
      <c r="E135">
        <f>VLOOKUP(C135,Active!C$21:E$958,3,FALSE)</f>
        <v>11547.995166003257</v>
      </c>
      <c r="F135" s="15" t="s">
        <v>187</v>
      </c>
      <c r="G135" t="str">
        <f t="shared" si="10"/>
        <v>48014.471</v>
      </c>
      <c r="H135" s="65">
        <f t="shared" si="11"/>
        <v>11548</v>
      </c>
      <c r="I135" s="74" t="s">
        <v>530</v>
      </c>
      <c r="J135" s="75" t="s">
        <v>531</v>
      </c>
      <c r="K135" s="74">
        <v>11548</v>
      </c>
      <c r="L135" s="74" t="s">
        <v>293</v>
      </c>
      <c r="M135" s="75" t="s">
        <v>197</v>
      </c>
      <c r="N135" s="75"/>
      <c r="O135" s="76" t="s">
        <v>238</v>
      </c>
      <c r="P135" s="76" t="s">
        <v>523</v>
      </c>
    </row>
    <row r="136" spans="1:16" x14ac:dyDescent="0.2">
      <c r="A136" s="65" t="str">
        <f t="shared" si="6"/>
        <v> AOEB 2 </v>
      </c>
      <c r="B136" s="15" t="str">
        <f t="shared" si="7"/>
        <v>II</v>
      </c>
      <c r="C136" s="65">
        <f t="shared" si="8"/>
        <v>48297.868000000002</v>
      </c>
      <c r="D136" t="str">
        <f t="shared" si="9"/>
        <v>vis</v>
      </c>
      <c r="E136">
        <f>VLOOKUP(C136,Active!C$21:E$958,3,FALSE)</f>
        <v>12358.476371863357</v>
      </c>
      <c r="F136" s="15" t="s">
        <v>187</v>
      </c>
      <c r="G136" t="str">
        <f t="shared" si="10"/>
        <v>48297.868</v>
      </c>
      <c r="H136" s="65">
        <f t="shared" si="11"/>
        <v>12358.5</v>
      </c>
      <c r="I136" s="74" t="s">
        <v>532</v>
      </c>
      <c r="J136" s="75" t="s">
        <v>533</v>
      </c>
      <c r="K136" s="74">
        <v>12358.5</v>
      </c>
      <c r="L136" s="74" t="s">
        <v>389</v>
      </c>
      <c r="M136" s="75" t="s">
        <v>197</v>
      </c>
      <c r="N136" s="75"/>
      <c r="O136" s="76" t="s">
        <v>372</v>
      </c>
      <c r="P136" s="76" t="s">
        <v>282</v>
      </c>
    </row>
    <row r="137" spans="1:16" x14ac:dyDescent="0.2">
      <c r="A137" s="65" t="str">
        <f t="shared" si="6"/>
        <v> AOEB 2 </v>
      </c>
      <c r="B137" s="15" t="str">
        <f t="shared" si="7"/>
        <v>II</v>
      </c>
      <c r="C137" s="65">
        <f t="shared" si="8"/>
        <v>48357.661999999997</v>
      </c>
      <c r="D137" t="str">
        <f t="shared" si="9"/>
        <v>vis</v>
      </c>
      <c r="E137">
        <f>VLOOKUP(C137,Active!C$21:E$958,3,FALSE)</f>
        <v>12529.479993013874</v>
      </c>
      <c r="F137" s="15" t="s">
        <v>187</v>
      </c>
      <c r="G137" t="str">
        <f t="shared" si="10"/>
        <v>48357.662</v>
      </c>
      <c r="H137" s="65">
        <f t="shared" si="11"/>
        <v>12529.5</v>
      </c>
      <c r="I137" s="74" t="s">
        <v>534</v>
      </c>
      <c r="J137" s="75" t="s">
        <v>535</v>
      </c>
      <c r="K137" s="74">
        <v>12529.5</v>
      </c>
      <c r="L137" s="74" t="s">
        <v>508</v>
      </c>
      <c r="M137" s="75" t="s">
        <v>197</v>
      </c>
      <c r="N137" s="75"/>
      <c r="O137" s="76" t="s">
        <v>372</v>
      </c>
      <c r="P137" s="76" t="s">
        <v>282</v>
      </c>
    </row>
    <row r="138" spans="1:16" x14ac:dyDescent="0.2">
      <c r="A138" s="65" t="str">
        <f t="shared" si="6"/>
        <v> BBS 97 </v>
      </c>
      <c r="B138" s="15" t="str">
        <f t="shared" si="7"/>
        <v>II</v>
      </c>
      <c r="C138" s="65">
        <f t="shared" si="8"/>
        <v>48358.368000000002</v>
      </c>
      <c r="D138" t="str">
        <f t="shared" si="9"/>
        <v>vis</v>
      </c>
      <c r="E138">
        <f>VLOOKUP(C138,Active!C$21:E$958,3,FALSE)</f>
        <v>12531.499067779458</v>
      </c>
      <c r="F138" s="15" t="s">
        <v>187</v>
      </c>
      <c r="G138" t="str">
        <f t="shared" si="10"/>
        <v>48358.368</v>
      </c>
      <c r="H138" s="65">
        <f t="shared" si="11"/>
        <v>12531.5</v>
      </c>
      <c r="I138" s="74" t="s">
        <v>536</v>
      </c>
      <c r="J138" s="75" t="s">
        <v>537</v>
      </c>
      <c r="K138" s="74">
        <v>12531.5</v>
      </c>
      <c r="L138" s="74" t="s">
        <v>237</v>
      </c>
      <c r="M138" s="75" t="s">
        <v>197</v>
      </c>
      <c r="N138" s="75"/>
      <c r="O138" s="76" t="s">
        <v>238</v>
      </c>
      <c r="P138" s="76" t="s">
        <v>538</v>
      </c>
    </row>
    <row r="139" spans="1:16" x14ac:dyDescent="0.2">
      <c r="A139" s="65" t="str">
        <f t="shared" ref="A139:A202" si="12">P139</f>
        <v> BBS 97 </v>
      </c>
      <c r="B139" s="15" t="str">
        <f t="shared" ref="B139:B202" si="13">IF(H139=INT(H139),"I","II")</f>
        <v>II</v>
      </c>
      <c r="C139" s="65">
        <f t="shared" ref="C139:C202" si="14">1*G139</f>
        <v>48359.42</v>
      </c>
      <c r="D139" t="str">
        <f t="shared" ref="D139:D202" si="15">VLOOKUP(F139,I$1:J$5,2,FALSE)</f>
        <v>vis</v>
      </c>
      <c r="E139">
        <f>VLOOKUP(C139,Active!C$21:E$958,3,FALSE)</f>
        <v>12534.507660772895</v>
      </c>
      <c r="F139" s="15" t="s">
        <v>187</v>
      </c>
      <c r="G139" t="str">
        <f t="shared" ref="G139:G202" si="16">MID(I139,3,LEN(I139)-3)</f>
        <v>48359.420</v>
      </c>
      <c r="H139" s="65">
        <f t="shared" ref="H139:H202" si="17">1*K139</f>
        <v>12534.5</v>
      </c>
      <c r="I139" s="74" t="s">
        <v>539</v>
      </c>
      <c r="J139" s="75" t="s">
        <v>540</v>
      </c>
      <c r="K139" s="74">
        <v>12534.5</v>
      </c>
      <c r="L139" s="74" t="s">
        <v>208</v>
      </c>
      <c r="M139" s="75" t="s">
        <v>197</v>
      </c>
      <c r="N139" s="75"/>
      <c r="O139" s="76" t="s">
        <v>238</v>
      </c>
      <c r="P139" s="76" t="s">
        <v>538</v>
      </c>
    </row>
    <row r="140" spans="1:16" x14ac:dyDescent="0.2">
      <c r="A140" s="65" t="str">
        <f t="shared" si="12"/>
        <v> BBS 98 </v>
      </c>
      <c r="B140" s="15" t="str">
        <f t="shared" si="13"/>
        <v>I</v>
      </c>
      <c r="C140" s="65">
        <f t="shared" si="14"/>
        <v>48385.463000000003</v>
      </c>
      <c r="D140" t="str">
        <f t="shared" si="15"/>
        <v>vis</v>
      </c>
      <c r="E140">
        <f>VLOOKUP(C140,Active!C$21:E$958,3,FALSE)</f>
        <v>12608.987496636431</v>
      </c>
      <c r="F140" s="15" t="s">
        <v>187</v>
      </c>
      <c r="G140" t="str">
        <f t="shared" si="16"/>
        <v>48385.463</v>
      </c>
      <c r="H140" s="65">
        <f t="shared" si="17"/>
        <v>12609</v>
      </c>
      <c r="I140" s="74" t="s">
        <v>541</v>
      </c>
      <c r="J140" s="75" t="s">
        <v>542</v>
      </c>
      <c r="K140" s="74">
        <v>12609</v>
      </c>
      <c r="L140" s="74" t="s">
        <v>205</v>
      </c>
      <c r="M140" s="75" t="s">
        <v>197</v>
      </c>
      <c r="N140" s="75"/>
      <c r="O140" s="76" t="s">
        <v>238</v>
      </c>
      <c r="P140" s="76" t="s">
        <v>543</v>
      </c>
    </row>
    <row r="141" spans="1:16" x14ac:dyDescent="0.2">
      <c r="A141" s="65" t="str">
        <f t="shared" si="12"/>
        <v> BBS 98 </v>
      </c>
      <c r="B141" s="15" t="str">
        <f t="shared" si="13"/>
        <v>I</v>
      </c>
      <c r="C141" s="65">
        <f t="shared" si="14"/>
        <v>48406.438000000002</v>
      </c>
      <c r="D141" t="str">
        <f t="shared" si="15"/>
        <v>vis</v>
      </c>
      <c r="E141">
        <f>VLOOKUP(C141,Active!C$21:E$958,3,FALSE)</f>
        <v>12668.973464352795</v>
      </c>
      <c r="F141" s="15" t="s">
        <v>187</v>
      </c>
      <c r="G141" t="str">
        <f t="shared" si="16"/>
        <v>48406.438</v>
      </c>
      <c r="H141" s="65">
        <f t="shared" si="17"/>
        <v>12669</v>
      </c>
      <c r="I141" s="74" t="s">
        <v>544</v>
      </c>
      <c r="J141" s="75" t="s">
        <v>545</v>
      </c>
      <c r="K141" s="74">
        <v>12669</v>
      </c>
      <c r="L141" s="74" t="s">
        <v>223</v>
      </c>
      <c r="M141" s="75" t="s">
        <v>197</v>
      </c>
      <c r="N141" s="75"/>
      <c r="O141" s="76" t="s">
        <v>238</v>
      </c>
      <c r="P141" s="76" t="s">
        <v>543</v>
      </c>
    </row>
    <row r="142" spans="1:16" x14ac:dyDescent="0.2">
      <c r="A142" s="65" t="str">
        <f t="shared" si="12"/>
        <v> BBS 101 </v>
      </c>
      <c r="B142" s="15" t="str">
        <f t="shared" si="13"/>
        <v>I</v>
      </c>
      <c r="C142" s="65">
        <f t="shared" si="14"/>
        <v>48653.652000000002</v>
      </c>
      <c r="D142" t="str">
        <f t="shared" si="15"/>
        <v>vis</v>
      </c>
      <c r="E142">
        <f>VLOOKUP(C142,Active!C$21:E$958,3,FALSE)</f>
        <v>13375.975658537967</v>
      </c>
      <c r="F142" s="15" t="s">
        <v>187</v>
      </c>
      <c r="G142" t="str">
        <f t="shared" si="16"/>
        <v>48653.652</v>
      </c>
      <c r="H142" s="65">
        <f t="shared" si="17"/>
        <v>13376</v>
      </c>
      <c r="I142" s="74" t="s">
        <v>546</v>
      </c>
      <c r="J142" s="75" t="s">
        <v>547</v>
      </c>
      <c r="K142" s="74">
        <v>13376</v>
      </c>
      <c r="L142" s="74" t="s">
        <v>223</v>
      </c>
      <c r="M142" s="75" t="s">
        <v>325</v>
      </c>
      <c r="N142" s="75" t="s">
        <v>326</v>
      </c>
      <c r="O142" s="76" t="s">
        <v>495</v>
      </c>
      <c r="P142" s="76" t="s">
        <v>548</v>
      </c>
    </row>
    <row r="143" spans="1:16" x14ac:dyDescent="0.2">
      <c r="A143" s="65" t="str">
        <f t="shared" si="12"/>
        <v> AOEB 2 </v>
      </c>
      <c r="B143" s="15" t="str">
        <f t="shared" si="13"/>
        <v>II</v>
      </c>
      <c r="C143" s="65">
        <f t="shared" si="14"/>
        <v>48682.85</v>
      </c>
      <c r="D143" t="str">
        <f t="shared" si="15"/>
        <v>vis</v>
      </c>
      <c r="E143">
        <f>VLOOKUP(C143,Active!C$21:E$958,3,FALSE)</f>
        <v>13459.478413502558</v>
      </c>
      <c r="F143" s="15" t="s">
        <v>187</v>
      </c>
      <c r="G143" t="str">
        <f t="shared" si="16"/>
        <v>48682.850</v>
      </c>
      <c r="H143" s="65">
        <f t="shared" si="17"/>
        <v>13459.5</v>
      </c>
      <c r="I143" s="74" t="s">
        <v>549</v>
      </c>
      <c r="J143" s="75" t="s">
        <v>550</v>
      </c>
      <c r="K143" s="74">
        <v>13459.5</v>
      </c>
      <c r="L143" s="74" t="s">
        <v>389</v>
      </c>
      <c r="M143" s="75" t="s">
        <v>197</v>
      </c>
      <c r="N143" s="75"/>
      <c r="O143" s="76" t="s">
        <v>372</v>
      </c>
      <c r="P143" s="76" t="s">
        <v>282</v>
      </c>
    </row>
    <row r="144" spans="1:16" x14ac:dyDescent="0.2">
      <c r="A144" s="65" t="str">
        <f t="shared" si="12"/>
        <v> AOEB 2 </v>
      </c>
      <c r="B144" s="15" t="str">
        <f t="shared" si="13"/>
        <v>II</v>
      </c>
      <c r="C144" s="65">
        <f t="shared" si="14"/>
        <v>48709.781999999999</v>
      </c>
      <c r="D144" t="str">
        <f t="shared" si="15"/>
        <v>vis</v>
      </c>
      <c r="E144">
        <f>VLOOKUP(C144,Active!C$21:E$958,3,FALSE)</f>
        <v>13536.500682038304</v>
      </c>
      <c r="F144" s="15" t="s">
        <v>187</v>
      </c>
      <c r="G144" t="str">
        <f t="shared" si="16"/>
        <v>48709.782</v>
      </c>
      <c r="H144" s="65">
        <f t="shared" si="17"/>
        <v>13536.5</v>
      </c>
      <c r="I144" s="74" t="s">
        <v>551</v>
      </c>
      <c r="J144" s="75" t="s">
        <v>552</v>
      </c>
      <c r="K144" s="74">
        <v>13536.5</v>
      </c>
      <c r="L144" s="74" t="s">
        <v>202</v>
      </c>
      <c r="M144" s="75" t="s">
        <v>197</v>
      </c>
      <c r="N144" s="75"/>
      <c r="O144" s="76" t="s">
        <v>372</v>
      </c>
      <c r="P144" s="76" t="s">
        <v>282</v>
      </c>
    </row>
    <row r="145" spans="1:16" x14ac:dyDescent="0.2">
      <c r="A145" s="65" t="str">
        <f t="shared" si="12"/>
        <v> AOEB 2 </v>
      </c>
      <c r="B145" s="15" t="str">
        <f t="shared" si="13"/>
        <v>II</v>
      </c>
      <c r="C145" s="65">
        <f t="shared" si="14"/>
        <v>48724.813000000002</v>
      </c>
      <c r="D145" t="str">
        <f t="shared" si="15"/>
        <v>vis</v>
      </c>
      <c r="E145">
        <f>VLOOKUP(C145,Active!C$21:E$958,3,FALSE)</f>
        <v>13579.487527365831</v>
      </c>
      <c r="F145" s="15" t="s">
        <v>187</v>
      </c>
      <c r="G145" t="str">
        <f t="shared" si="16"/>
        <v>48724.813</v>
      </c>
      <c r="H145" s="65">
        <f t="shared" si="17"/>
        <v>13579.5</v>
      </c>
      <c r="I145" s="74" t="s">
        <v>553</v>
      </c>
      <c r="J145" s="75" t="s">
        <v>554</v>
      </c>
      <c r="K145" s="74">
        <v>13579.5</v>
      </c>
      <c r="L145" s="74" t="s">
        <v>205</v>
      </c>
      <c r="M145" s="75" t="s">
        <v>197</v>
      </c>
      <c r="N145" s="75"/>
      <c r="O145" s="76" t="s">
        <v>372</v>
      </c>
      <c r="P145" s="76" t="s">
        <v>282</v>
      </c>
    </row>
    <row r="146" spans="1:16" x14ac:dyDescent="0.2">
      <c r="A146" s="65" t="str">
        <f t="shared" si="12"/>
        <v> BBS 101 </v>
      </c>
      <c r="B146" s="15" t="str">
        <f t="shared" si="13"/>
        <v>I</v>
      </c>
      <c r="C146" s="65">
        <f t="shared" si="14"/>
        <v>48733.375</v>
      </c>
      <c r="D146" t="str">
        <f t="shared" si="15"/>
        <v>vis</v>
      </c>
      <c r="E146">
        <f>VLOOKUP(C146,Active!C$21:E$958,3,FALSE)</f>
        <v>13603.973813687042</v>
      </c>
      <c r="F146" s="15" t="s">
        <v>187</v>
      </c>
      <c r="G146" t="str">
        <f t="shared" si="16"/>
        <v>48733.375</v>
      </c>
      <c r="H146" s="65">
        <f t="shared" si="17"/>
        <v>13604</v>
      </c>
      <c r="I146" s="74" t="s">
        <v>555</v>
      </c>
      <c r="J146" s="75" t="s">
        <v>556</v>
      </c>
      <c r="K146" s="74">
        <v>13604</v>
      </c>
      <c r="L146" s="74" t="s">
        <v>223</v>
      </c>
      <c r="M146" s="75" t="s">
        <v>197</v>
      </c>
      <c r="N146" s="75"/>
      <c r="O146" s="76" t="s">
        <v>238</v>
      </c>
      <c r="P146" s="76" t="s">
        <v>548</v>
      </c>
    </row>
    <row r="147" spans="1:16" x14ac:dyDescent="0.2">
      <c r="A147" s="65" t="str">
        <f t="shared" si="12"/>
        <v> AOEB 2 </v>
      </c>
      <c r="B147" s="15" t="str">
        <f t="shared" si="13"/>
        <v>II</v>
      </c>
      <c r="C147" s="65">
        <f t="shared" si="14"/>
        <v>48773.77</v>
      </c>
      <c r="D147" t="str">
        <f t="shared" si="15"/>
        <v>vis</v>
      </c>
      <c r="E147">
        <f>VLOOKUP(C147,Active!C$21:E$958,3,FALSE)</f>
        <v>13719.498636852833</v>
      </c>
      <c r="F147" s="15" t="s">
        <v>187</v>
      </c>
      <c r="G147" t="str">
        <f t="shared" si="16"/>
        <v>48773.770</v>
      </c>
      <c r="H147" s="65">
        <f t="shared" si="17"/>
        <v>13719.5</v>
      </c>
      <c r="I147" s="74" t="s">
        <v>557</v>
      </c>
      <c r="J147" s="75" t="s">
        <v>558</v>
      </c>
      <c r="K147" s="74">
        <v>13719.5</v>
      </c>
      <c r="L147" s="74" t="s">
        <v>237</v>
      </c>
      <c r="M147" s="75" t="s">
        <v>197</v>
      </c>
      <c r="N147" s="75"/>
      <c r="O147" s="76" t="s">
        <v>372</v>
      </c>
      <c r="P147" s="76" t="s">
        <v>282</v>
      </c>
    </row>
    <row r="148" spans="1:16" x14ac:dyDescent="0.2">
      <c r="A148" s="65" t="str">
        <f t="shared" si="12"/>
        <v> BBS 101 </v>
      </c>
      <c r="B148" s="15" t="str">
        <f t="shared" si="13"/>
        <v>II</v>
      </c>
      <c r="C148" s="65">
        <f t="shared" si="14"/>
        <v>48780.411999999997</v>
      </c>
      <c r="D148" t="str">
        <f t="shared" si="15"/>
        <v>vis</v>
      </c>
      <c r="E148">
        <f>VLOOKUP(C148,Active!C$21:E$958,3,FALSE)</f>
        <v>13738.493954973077</v>
      </c>
      <c r="F148" s="15" t="s">
        <v>187</v>
      </c>
      <c r="G148" t="str">
        <f t="shared" si="16"/>
        <v>48780.412</v>
      </c>
      <c r="H148" s="65">
        <f t="shared" si="17"/>
        <v>13738.5</v>
      </c>
      <c r="I148" s="74" t="s">
        <v>559</v>
      </c>
      <c r="J148" s="75" t="s">
        <v>560</v>
      </c>
      <c r="K148" s="74">
        <v>13738.5</v>
      </c>
      <c r="L148" s="74" t="s">
        <v>293</v>
      </c>
      <c r="M148" s="75" t="s">
        <v>197</v>
      </c>
      <c r="N148" s="75"/>
      <c r="O148" s="76" t="s">
        <v>238</v>
      </c>
      <c r="P148" s="76" t="s">
        <v>548</v>
      </c>
    </row>
    <row r="149" spans="1:16" x14ac:dyDescent="0.2">
      <c r="A149" s="65" t="str">
        <f t="shared" si="12"/>
        <v> BBS 101 </v>
      </c>
      <c r="B149" s="15" t="str">
        <f t="shared" si="13"/>
        <v>II</v>
      </c>
      <c r="C149" s="65">
        <f t="shared" si="14"/>
        <v>48795.436000000002</v>
      </c>
      <c r="D149" t="str">
        <f t="shared" si="15"/>
        <v>vis</v>
      </c>
      <c r="E149">
        <f>VLOOKUP(C149,Active!C$21:E$958,3,FALSE)</f>
        <v>13781.46078114571</v>
      </c>
      <c r="F149" s="15" t="s">
        <v>187</v>
      </c>
      <c r="G149" t="str">
        <f t="shared" si="16"/>
        <v>48795.436</v>
      </c>
      <c r="H149" s="65">
        <f t="shared" si="17"/>
        <v>13781.5</v>
      </c>
      <c r="I149" s="74" t="s">
        <v>561</v>
      </c>
      <c r="J149" s="75" t="s">
        <v>562</v>
      </c>
      <c r="K149" s="74">
        <v>13781.5</v>
      </c>
      <c r="L149" s="74" t="s">
        <v>563</v>
      </c>
      <c r="M149" s="75" t="s">
        <v>197</v>
      </c>
      <c r="N149" s="75"/>
      <c r="O149" s="76" t="s">
        <v>238</v>
      </c>
      <c r="P149" s="76" t="s">
        <v>548</v>
      </c>
    </row>
    <row r="150" spans="1:16" x14ac:dyDescent="0.2">
      <c r="A150" s="65" t="str">
        <f t="shared" si="12"/>
        <v> BBS 104 </v>
      </c>
      <c r="B150" s="15" t="str">
        <f t="shared" si="13"/>
        <v>I</v>
      </c>
      <c r="C150" s="65">
        <f t="shared" si="14"/>
        <v>49076.392</v>
      </c>
      <c r="D150" t="str">
        <f t="shared" si="15"/>
        <v>vis</v>
      </c>
      <c r="E150">
        <f>VLOOKUP(C150,Active!C$21:E$958,3,FALSE)</f>
        <v>14584.96102170445</v>
      </c>
      <c r="F150" s="15" t="s">
        <v>187</v>
      </c>
      <c r="G150" t="str">
        <f t="shared" si="16"/>
        <v>49076.392</v>
      </c>
      <c r="H150" s="65">
        <f t="shared" si="17"/>
        <v>14585</v>
      </c>
      <c r="I150" s="74" t="s">
        <v>564</v>
      </c>
      <c r="J150" s="75" t="s">
        <v>565</v>
      </c>
      <c r="K150" s="74">
        <v>14585</v>
      </c>
      <c r="L150" s="74" t="s">
        <v>563</v>
      </c>
      <c r="M150" s="75" t="s">
        <v>197</v>
      </c>
      <c r="N150" s="75"/>
      <c r="O150" s="76" t="s">
        <v>238</v>
      </c>
      <c r="P150" s="76" t="s">
        <v>566</v>
      </c>
    </row>
    <row r="151" spans="1:16" x14ac:dyDescent="0.2">
      <c r="A151" s="65" t="str">
        <f t="shared" si="12"/>
        <v> BBS 104 </v>
      </c>
      <c r="B151" s="15" t="str">
        <f t="shared" si="13"/>
        <v>I</v>
      </c>
      <c r="C151" s="65">
        <f t="shared" si="14"/>
        <v>49090.381999999998</v>
      </c>
      <c r="D151" t="str">
        <f t="shared" si="15"/>
        <v>vis</v>
      </c>
      <c r="E151">
        <f>VLOOKUP(C151,Active!C$21:E$958,3,FALSE)</f>
        <v>14624.970732710499</v>
      </c>
      <c r="F151" s="15" t="s">
        <v>187</v>
      </c>
      <c r="G151" t="str">
        <f t="shared" si="16"/>
        <v>49090.382</v>
      </c>
      <c r="H151" s="65">
        <f t="shared" si="17"/>
        <v>14625</v>
      </c>
      <c r="I151" s="74" t="s">
        <v>567</v>
      </c>
      <c r="J151" s="75" t="s">
        <v>568</v>
      </c>
      <c r="K151" s="74">
        <v>14625</v>
      </c>
      <c r="L151" s="74" t="s">
        <v>486</v>
      </c>
      <c r="M151" s="75" t="s">
        <v>197</v>
      </c>
      <c r="N151" s="75"/>
      <c r="O151" s="76" t="s">
        <v>238</v>
      </c>
      <c r="P151" s="76" t="s">
        <v>566</v>
      </c>
    </row>
    <row r="152" spans="1:16" x14ac:dyDescent="0.2">
      <c r="A152" s="65" t="str">
        <f t="shared" si="12"/>
        <v> BBS 104 </v>
      </c>
      <c r="B152" s="15" t="str">
        <f t="shared" si="13"/>
        <v>I</v>
      </c>
      <c r="C152" s="65">
        <f t="shared" si="14"/>
        <v>49097.377</v>
      </c>
      <c r="D152" t="str">
        <f t="shared" si="15"/>
        <v>vis</v>
      </c>
      <c r="E152">
        <f>VLOOKUP(C152,Active!C$21:E$958,3,FALSE)</f>
        <v>14644.975588213532</v>
      </c>
      <c r="F152" s="15" t="s">
        <v>187</v>
      </c>
      <c r="G152" t="str">
        <f t="shared" si="16"/>
        <v>49097.377</v>
      </c>
      <c r="H152" s="65">
        <f t="shared" si="17"/>
        <v>14645</v>
      </c>
      <c r="I152" s="74" t="s">
        <v>569</v>
      </c>
      <c r="J152" s="75" t="s">
        <v>570</v>
      </c>
      <c r="K152" s="74">
        <v>14645</v>
      </c>
      <c r="L152" s="74" t="s">
        <v>223</v>
      </c>
      <c r="M152" s="75" t="s">
        <v>197</v>
      </c>
      <c r="N152" s="75"/>
      <c r="O152" s="76" t="s">
        <v>238</v>
      </c>
      <c r="P152" s="76" t="s">
        <v>566</v>
      </c>
    </row>
    <row r="153" spans="1:16" x14ac:dyDescent="0.2">
      <c r="A153" s="65" t="str">
        <f t="shared" si="12"/>
        <v> AOEB 2 </v>
      </c>
      <c r="B153" s="15" t="str">
        <f t="shared" si="13"/>
        <v>II</v>
      </c>
      <c r="C153" s="65">
        <f t="shared" si="14"/>
        <v>49164.68</v>
      </c>
      <c r="D153" t="str">
        <f t="shared" si="15"/>
        <v>vis</v>
      </c>
      <c r="E153">
        <f>VLOOKUP(C153,Active!C$21:E$958,3,FALSE)</f>
        <v>14837.454042812562</v>
      </c>
      <c r="F153" s="15" t="s">
        <v>187</v>
      </c>
      <c r="G153" t="str">
        <f t="shared" si="16"/>
        <v>49164.680</v>
      </c>
      <c r="H153" s="65">
        <f t="shared" si="17"/>
        <v>14837.5</v>
      </c>
      <c r="I153" s="74" t="s">
        <v>571</v>
      </c>
      <c r="J153" s="75" t="s">
        <v>572</v>
      </c>
      <c r="K153" s="74">
        <v>14837.5</v>
      </c>
      <c r="L153" s="74" t="s">
        <v>341</v>
      </c>
      <c r="M153" s="75" t="s">
        <v>197</v>
      </c>
      <c r="N153" s="75"/>
      <c r="O153" s="76" t="s">
        <v>372</v>
      </c>
      <c r="P153" s="76" t="s">
        <v>282</v>
      </c>
    </row>
    <row r="154" spans="1:16" x14ac:dyDescent="0.2">
      <c r="A154" s="65" t="str">
        <f t="shared" si="12"/>
        <v> BBS 106 </v>
      </c>
      <c r="B154" s="15" t="str">
        <f t="shared" si="13"/>
        <v>II</v>
      </c>
      <c r="C154" s="65">
        <f t="shared" si="14"/>
        <v>49472.392</v>
      </c>
      <c r="D154" t="str">
        <f t="shared" si="15"/>
        <v>vis</v>
      </c>
      <c r="E154">
        <f>VLOOKUP(C154,Active!C$21:E$958,3,FALSE)</f>
        <v>15717.473213155294</v>
      </c>
      <c r="F154" s="15" t="s">
        <v>187</v>
      </c>
      <c r="G154" t="str">
        <f t="shared" si="16"/>
        <v>49472.392</v>
      </c>
      <c r="H154" s="65">
        <f t="shared" si="17"/>
        <v>15717.5</v>
      </c>
      <c r="I154" s="74" t="s">
        <v>573</v>
      </c>
      <c r="J154" s="75" t="s">
        <v>574</v>
      </c>
      <c r="K154" s="74">
        <v>15717.5</v>
      </c>
      <c r="L154" s="74" t="s">
        <v>223</v>
      </c>
      <c r="M154" s="75" t="s">
        <v>197</v>
      </c>
      <c r="N154" s="75"/>
      <c r="O154" s="76" t="s">
        <v>238</v>
      </c>
      <c r="P154" s="76" t="s">
        <v>575</v>
      </c>
    </row>
    <row r="155" spans="1:16" x14ac:dyDescent="0.2">
      <c r="A155" s="65" t="str">
        <f t="shared" si="12"/>
        <v> AOEB 2 </v>
      </c>
      <c r="B155" s="15" t="str">
        <f t="shared" si="13"/>
        <v>II</v>
      </c>
      <c r="C155" s="65">
        <f t="shared" si="14"/>
        <v>49480.777999999998</v>
      </c>
      <c r="D155" t="str">
        <f t="shared" si="15"/>
        <v>vis</v>
      </c>
      <c r="E155">
        <f>VLOOKUP(C155,Active!C$21:E$958,3,FALSE)</f>
        <v>15741.456160724751</v>
      </c>
      <c r="F155" s="15" t="s">
        <v>187</v>
      </c>
      <c r="G155" t="str">
        <f t="shared" si="16"/>
        <v>49480.778</v>
      </c>
      <c r="H155" s="65">
        <f t="shared" si="17"/>
        <v>15741.5</v>
      </c>
      <c r="I155" s="74" t="s">
        <v>576</v>
      </c>
      <c r="J155" s="75" t="s">
        <v>577</v>
      </c>
      <c r="K155" s="74">
        <v>15741.5</v>
      </c>
      <c r="L155" s="74" t="s">
        <v>578</v>
      </c>
      <c r="M155" s="75" t="s">
        <v>197</v>
      </c>
      <c r="N155" s="75"/>
      <c r="O155" s="76" t="s">
        <v>372</v>
      </c>
      <c r="P155" s="76" t="s">
        <v>282</v>
      </c>
    </row>
    <row r="156" spans="1:16" x14ac:dyDescent="0.2">
      <c r="A156" s="65" t="str">
        <f t="shared" si="12"/>
        <v> BBS 106 </v>
      </c>
      <c r="B156" s="15" t="str">
        <f t="shared" si="13"/>
        <v>II</v>
      </c>
      <c r="C156" s="65">
        <f t="shared" si="14"/>
        <v>49486.381000000001</v>
      </c>
      <c r="D156" t="str">
        <f t="shared" si="15"/>
        <v>vis</v>
      </c>
      <c r="E156">
        <f>VLOOKUP(C156,Active!C$21:E$958,3,FALSE)</f>
        <v>15757.480064282079</v>
      </c>
      <c r="F156" s="15" t="s">
        <v>187</v>
      </c>
      <c r="G156" t="str">
        <f t="shared" si="16"/>
        <v>49486.381</v>
      </c>
      <c r="H156" s="65">
        <f t="shared" si="17"/>
        <v>15757.5</v>
      </c>
      <c r="I156" s="74" t="s">
        <v>579</v>
      </c>
      <c r="J156" s="75" t="s">
        <v>580</v>
      </c>
      <c r="K156" s="74">
        <v>15757.5</v>
      </c>
      <c r="L156" s="74" t="s">
        <v>508</v>
      </c>
      <c r="M156" s="75" t="s">
        <v>197</v>
      </c>
      <c r="N156" s="75"/>
      <c r="O156" s="76" t="s">
        <v>238</v>
      </c>
      <c r="P156" s="76" t="s">
        <v>575</v>
      </c>
    </row>
    <row r="157" spans="1:16" x14ac:dyDescent="0.2">
      <c r="A157" s="65" t="str">
        <f t="shared" si="12"/>
        <v> BBS 108 </v>
      </c>
      <c r="B157" s="15" t="str">
        <f t="shared" si="13"/>
        <v>II</v>
      </c>
      <c r="C157" s="65">
        <f t="shared" si="14"/>
        <v>49801.425999999999</v>
      </c>
      <c r="D157" t="str">
        <f t="shared" si="15"/>
        <v>vis</v>
      </c>
      <c r="E157">
        <f>VLOOKUP(C157,Active!C$21:E$958,3,FALSE)</f>
        <v>16658.470729321547</v>
      </c>
      <c r="F157" s="15" t="s">
        <v>187</v>
      </c>
      <c r="G157" t="str">
        <f t="shared" si="16"/>
        <v>49801.426</v>
      </c>
      <c r="H157" s="65">
        <f t="shared" si="17"/>
        <v>16658.5</v>
      </c>
      <c r="I157" s="74" t="s">
        <v>581</v>
      </c>
      <c r="J157" s="75" t="s">
        <v>582</v>
      </c>
      <c r="K157" s="74">
        <v>16658.5</v>
      </c>
      <c r="L157" s="74" t="s">
        <v>486</v>
      </c>
      <c r="M157" s="75" t="s">
        <v>197</v>
      </c>
      <c r="N157" s="75"/>
      <c r="O157" s="76" t="s">
        <v>238</v>
      </c>
      <c r="P157" s="76" t="s">
        <v>583</v>
      </c>
    </row>
    <row r="158" spans="1:16" x14ac:dyDescent="0.2">
      <c r="A158" s="65" t="str">
        <f t="shared" si="12"/>
        <v> BBS 109 </v>
      </c>
      <c r="B158" s="15" t="str">
        <f t="shared" si="13"/>
        <v>I</v>
      </c>
      <c r="C158" s="65">
        <f t="shared" si="14"/>
        <v>49811.396999999997</v>
      </c>
      <c r="D158" t="str">
        <f t="shared" si="15"/>
        <v>vis</v>
      </c>
      <c r="E158">
        <f>VLOOKUP(C158,Active!C$21:E$958,3,FALSE)</f>
        <v>16686.986585536077</v>
      </c>
      <c r="F158" s="15" t="s">
        <v>187</v>
      </c>
      <c r="G158" t="str">
        <f t="shared" si="16"/>
        <v>49811.397</v>
      </c>
      <c r="H158" s="65">
        <f t="shared" si="17"/>
        <v>16687</v>
      </c>
      <c r="I158" s="74" t="s">
        <v>584</v>
      </c>
      <c r="J158" s="75" t="s">
        <v>585</v>
      </c>
      <c r="K158" s="74">
        <v>16687</v>
      </c>
      <c r="L158" s="74" t="s">
        <v>276</v>
      </c>
      <c r="M158" s="75" t="s">
        <v>197</v>
      </c>
      <c r="N158" s="75"/>
      <c r="O158" s="76" t="s">
        <v>238</v>
      </c>
      <c r="P158" s="76" t="s">
        <v>586</v>
      </c>
    </row>
    <row r="159" spans="1:16" x14ac:dyDescent="0.2">
      <c r="A159" s="65" t="str">
        <f t="shared" si="12"/>
        <v>BAVM 91 </v>
      </c>
      <c r="B159" s="15" t="str">
        <f t="shared" si="13"/>
        <v>I</v>
      </c>
      <c r="C159" s="65">
        <f t="shared" si="14"/>
        <v>49840.410199999998</v>
      </c>
      <c r="D159" t="str">
        <f t="shared" si="15"/>
        <v>vis</v>
      </c>
      <c r="E159">
        <f>VLOOKUP(C159,Active!C$21:E$958,3,FALSE)</f>
        <v>16769.960834811336</v>
      </c>
      <c r="F159" s="15" t="s">
        <v>187</v>
      </c>
      <c r="G159" t="str">
        <f t="shared" si="16"/>
        <v>49840.4102</v>
      </c>
      <c r="H159" s="65">
        <f t="shared" si="17"/>
        <v>16770</v>
      </c>
      <c r="I159" s="74" t="s">
        <v>587</v>
      </c>
      <c r="J159" s="75" t="s">
        <v>588</v>
      </c>
      <c r="K159" s="74">
        <v>16770</v>
      </c>
      <c r="L159" s="74" t="s">
        <v>589</v>
      </c>
      <c r="M159" s="75" t="s">
        <v>325</v>
      </c>
      <c r="N159" s="75" t="s">
        <v>590</v>
      </c>
      <c r="O159" s="76" t="s">
        <v>591</v>
      </c>
      <c r="P159" s="77" t="s">
        <v>592</v>
      </c>
    </row>
    <row r="160" spans="1:16" x14ac:dyDescent="0.2">
      <c r="A160" s="65" t="str">
        <f t="shared" si="12"/>
        <v> BBS 109 </v>
      </c>
      <c r="B160" s="15" t="str">
        <f t="shared" si="13"/>
        <v>I</v>
      </c>
      <c r="C160" s="65">
        <f t="shared" si="14"/>
        <v>49840.417000000001</v>
      </c>
      <c r="D160" t="str">
        <f t="shared" si="15"/>
        <v>vis</v>
      </c>
      <c r="E160">
        <f>VLOOKUP(C160,Active!C$21:E$958,3,FALSE)</f>
        <v>16769.980281990389</v>
      </c>
      <c r="F160" s="15" t="s">
        <v>187</v>
      </c>
      <c r="G160" t="str">
        <f t="shared" si="16"/>
        <v>49840.417</v>
      </c>
      <c r="H160" s="65">
        <f t="shared" si="17"/>
        <v>16770</v>
      </c>
      <c r="I160" s="74" t="s">
        <v>593</v>
      </c>
      <c r="J160" s="75" t="s">
        <v>594</v>
      </c>
      <c r="K160" s="74">
        <v>16770</v>
      </c>
      <c r="L160" s="74" t="s">
        <v>508</v>
      </c>
      <c r="M160" s="75" t="s">
        <v>197</v>
      </c>
      <c r="N160" s="75"/>
      <c r="O160" s="76" t="s">
        <v>238</v>
      </c>
      <c r="P160" s="76" t="s">
        <v>586</v>
      </c>
    </row>
    <row r="161" spans="1:16" x14ac:dyDescent="0.2">
      <c r="A161" s="65" t="str">
        <f t="shared" si="12"/>
        <v> BBS 112 </v>
      </c>
      <c r="B161" s="15" t="str">
        <f t="shared" si="13"/>
        <v>I</v>
      </c>
      <c r="C161" s="65">
        <f t="shared" si="14"/>
        <v>50189.381000000001</v>
      </c>
      <c r="D161" t="str">
        <f t="shared" si="15"/>
        <v>vis</v>
      </c>
      <c r="E161">
        <f>VLOOKUP(C161,Active!C$21:E$958,3,FALSE)</f>
        <v>17767.975192034461</v>
      </c>
      <c r="F161" s="15" t="s">
        <v>187</v>
      </c>
      <c r="G161" t="str">
        <f t="shared" si="16"/>
        <v>50189.381</v>
      </c>
      <c r="H161" s="65">
        <f t="shared" si="17"/>
        <v>17768</v>
      </c>
      <c r="I161" s="74" t="s">
        <v>595</v>
      </c>
      <c r="J161" s="75" t="s">
        <v>596</v>
      </c>
      <c r="K161" s="74">
        <v>17768</v>
      </c>
      <c r="L161" s="74" t="s">
        <v>223</v>
      </c>
      <c r="M161" s="75" t="s">
        <v>197</v>
      </c>
      <c r="N161" s="75"/>
      <c r="O161" s="76" t="s">
        <v>238</v>
      </c>
      <c r="P161" s="76" t="s">
        <v>597</v>
      </c>
    </row>
    <row r="162" spans="1:16" x14ac:dyDescent="0.2">
      <c r="A162" s="65" t="str">
        <f t="shared" si="12"/>
        <v> BBS 112 </v>
      </c>
      <c r="B162" s="15" t="str">
        <f t="shared" si="13"/>
        <v>I</v>
      </c>
      <c r="C162" s="65">
        <f t="shared" si="14"/>
        <v>50210.358999999997</v>
      </c>
      <c r="D162" t="str">
        <f t="shared" si="15"/>
        <v>vis</v>
      </c>
      <c r="E162">
        <f>VLOOKUP(C162,Active!C$21:E$958,3,FALSE)</f>
        <v>17827.969739388627</v>
      </c>
      <c r="F162" s="15" t="s">
        <v>187</v>
      </c>
      <c r="G162" t="str">
        <f t="shared" si="16"/>
        <v>50210.359</v>
      </c>
      <c r="H162" s="65">
        <f t="shared" si="17"/>
        <v>17828</v>
      </c>
      <c r="I162" s="74" t="s">
        <v>598</v>
      </c>
      <c r="J162" s="75" t="s">
        <v>599</v>
      </c>
      <c r="K162" s="74">
        <v>17828</v>
      </c>
      <c r="L162" s="74" t="s">
        <v>336</v>
      </c>
      <c r="M162" s="75" t="s">
        <v>197</v>
      </c>
      <c r="N162" s="75"/>
      <c r="O162" s="76" t="s">
        <v>238</v>
      </c>
      <c r="P162" s="76" t="s">
        <v>597</v>
      </c>
    </row>
    <row r="163" spans="1:16" x14ac:dyDescent="0.2">
      <c r="A163" s="65" t="str">
        <f t="shared" si="12"/>
        <v> BBS 115 </v>
      </c>
      <c r="B163" s="15" t="str">
        <f t="shared" si="13"/>
        <v>I</v>
      </c>
      <c r="C163" s="65">
        <f t="shared" si="14"/>
        <v>50546.387999999999</v>
      </c>
      <c r="D163" t="str">
        <f t="shared" si="15"/>
        <v>vis</v>
      </c>
      <c r="E163">
        <f>VLOOKUP(C163,Active!C$21:E$958,3,FALSE)</f>
        <v>18788.972111057916</v>
      </c>
      <c r="F163" s="15" t="s">
        <v>187</v>
      </c>
      <c r="G163" t="str">
        <f t="shared" si="16"/>
        <v>50546.388</v>
      </c>
      <c r="H163" s="65">
        <f t="shared" si="17"/>
        <v>18789</v>
      </c>
      <c r="I163" s="74" t="s">
        <v>600</v>
      </c>
      <c r="J163" s="75" t="s">
        <v>601</v>
      </c>
      <c r="K163" s="74">
        <v>18789</v>
      </c>
      <c r="L163" s="74" t="s">
        <v>486</v>
      </c>
      <c r="M163" s="75" t="s">
        <v>197</v>
      </c>
      <c r="N163" s="75"/>
      <c r="O163" s="76" t="s">
        <v>238</v>
      </c>
      <c r="P163" s="76" t="s">
        <v>602</v>
      </c>
    </row>
    <row r="164" spans="1:16" x14ac:dyDescent="0.2">
      <c r="A164" s="65" t="str">
        <f t="shared" si="12"/>
        <v>BAVM 111 </v>
      </c>
      <c r="B164" s="15" t="str">
        <f t="shared" si="13"/>
        <v>II</v>
      </c>
      <c r="C164" s="65">
        <f t="shared" si="14"/>
        <v>50571.385699999999</v>
      </c>
      <c r="D164" t="str">
        <f t="shared" si="15"/>
        <v>vis</v>
      </c>
      <c r="E164">
        <f>VLOOKUP(C164,Active!C$21:E$958,3,FALSE)</f>
        <v>18860.462515119103</v>
      </c>
      <c r="F164" s="15" t="s">
        <v>187</v>
      </c>
      <c r="G164" t="str">
        <f t="shared" si="16"/>
        <v>50571.3857</v>
      </c>
      <c r="H164" s="65">
        <f t="shared" si="17"/>
        <v>18860.5</v>
      </c>
      <c r="I164" s="74" t="s">
        <v>603</v>
      </c>
      <c r="J164" s="75" t="s">
        <v>604</v>
      </c>
      <c r="K164" s="74">
        <v>18860.5</v>
      </c>
      <c r="L164" s="74" t="s">
        <v>605</v>
      </c>
      <c r="M164" s="75" t="s">
        <v>325</v>
      </c>
      <c r="N164" s="75" t="s">
        <v>590</v>
      </c>
      <c r="O164" s="76" t="s">
        <v>591</v>
      </c>
      <c r="P164" s="77" t="s">
        <v>606</v>
      </c>
    </row>
    <row r="165" spans="1:16" x14ac:dyDescent="0.2">
      <c r="A165" s="65" t="str">
        <f t="shared" si="12"/>
        <v> BBS 115 </v>
      </c>
      <c r="B165" s="15" t="str">
        <f t="shared" si="13"/>
        <v>II</v>
      </c>
      <c r="C165" s="65">
        <f t="shared" si="14"/>
        <v>50591.665800000002</v>
      </c>
      <c r="D165" t="str">
        <f t="shared" si="15"/>
        <v>vis</v>
      </c>
      <c r="E165">
        <f>VLOOKUP(C165,Active!C$21:E$958,3,FALSE)</f>
        <v>18918.461152729826</v>
      </c>
      <c r="F165" s="15" t="s">
        <v>187</v>
      </c>
      <c r="G165" t="str">
        <f t="shared" si="16"/>
        <v>50591.6658</v>
      </c>
      <c r="H165" s="65">
        <f t="shared" si="17"/>
        <v>18918.5</v>
      </c>
      <c r="I165" s="74" t="s">
        <v>607</v>
      </c>
      <c r="J165" s="75" t="s">
        <v>608</v>
      </c>
      <c r="K165" s="74">
        <v>18918.5</v>
      </c>
      <c r="L165" s="74" t="s">
        <v>609</v>
      </c>
      <c r="M165" s="75" t="s">
        <v>325</v>
      </c>
      <c r="N165" s="75" t="s">
        <v>326</v>
      </c>
      <c r="O165" s="76" t="s">
        <v>455</v>
      </c>
      <c r="P165" s="76" t="s">
        <v>602</v>
      </c>
    </row>
    <row r="166" spans="1:16" x14ac:dyDescent="0.2">
      <c r="A166" s="65" t="str">
        <f t="shared" si="12"/>
        <v> BBS 115 </v>
      </c>
      <c r="B166" s="15" t="str">
        <f t="shared" si="13"/>
        <v>I</v>
      </c>
      <c r="C166" s="65">
        <f t="shared" si="14"/>
        <v>50597.436000000002</v>
      </c>
      <c r="D166" t="str">
        <f t="shared" si="15"/>
        <v>vis</v>
      </c>
      <c r="E166">
        <f>VLOOKUP(C166,Active!C$21:E$958,3,FALSE)</f>
        <v>18934.963228101311</v>
      </c>
      <c r="F166" s="15" t="s">
        <v>187</v>
      </c>
      <c r="G166" t="str">
        <f t="shared" si="16"/>
        <v>50597.436</v>
      </c>
      <c r="H166" s="65">
        <f t="shared" si="17"/>
        <v>18935</v>
      </c>
      <c r="I166" s="74" t="s">
        <v>610</v>
      </c>
      <c r="J166" s="75" t="s">
        <v>611</v>
      </c>
      <c r="K166" s="74">
        <v>18935</v>
      </c>
      <c r="L166" s="74" t="s">
        <v>312</v>
      </c>
      <c r="M166" s="75" t="s">
        <v>197</v>
      </c>
      <c r="N166" s="75"/>
      <c r="O166" s="76" t="s">
        <v>238</v>
      </c>
      <c r="P166" s="76" t="s">
        <v>602</v>
      </c>
    </row>
    <row r="167" spans="1:16" x14ac:dyDescent="0.2">
      <c r="A167" s="65" t="str">
        <f t="shared" si="12"/>
        <v> BBS 117 </v>
      </c>
      <c r="B167" s="15" t="str">
        <f t="shared" si="13"/>
        <v>I</v>
      </c>
      <c r="C167" s="65">
        <f t="shared" si="14"/>
        <v>50850.589899999999</v>
      </c>
      <c r="D167" t="str">
        <f t="shared" si="15"/>
        <v>vis</v>
      </c>
      <c r="E167">
        <f>VLOOKUP(C167,Active!C$21:E$958,3,FALSE)</f>
        <v>19658.952819170314</v>
      </c>
      <c r="F167" s="15" t="s">
        <v>187</v>
      </c>
      <c r="G167" t="str">
        <f t="shared" si="16"/>
        <v>50850.5899</v>
      </c>
      <c r="H167" s="65">
        <f t="shared" si="17"/>
        <v>19659</v>
      </c>
      <c r="I167" s="74" t="s">
        <v>612</v>
      </c>
      <c r="J167" s="75" t="s">
        <v>613</v>
      </c>
      <c r="K167" s="74">
        <v>19659</v>
      </c>
      <c r="L167" s="74" t="s">
        <v>614</v>
      </c>
      <c r="M167" s="75" t="s">
        <v>325</v>
      </c>
      <c r="N167" s="75" t="s">
        <v>326</v>
      </c>
      <c r="O167" s="76" t="s">
        <v>198</v>
      </c>
      <c r="P167" s="76" t="s">
        <v>615</v>
      </c>
    </row>
    <row r="168" spans="1:16" x14ac:dyDescent="0.2">
      <c r="A168" s="65" t="str">
        <f t="shared" si="12"/>
        <v>BAVM 118 </v>
      </c>
      <c r="B168" s="15" t="str">
        <f t="shared" si="13"/>
        <v>II</v>
      </c>
      <c r="C168" s="65">
        <f t="shared" si="14"/>
        <v>50916.506099999999</v>
      </c>
      <c r="D168" t="str">
        <f t="shared" si="15"/>
        <v>vis</v>
      </c>
      <c r="E168">
        <f>VLOOKUP(C168,Active!C$21:E$958,3,FALSE)</f>
        <v>19847.465193195851</v>
      </c>
      <c r="F168" s="15" t="s">
        <v>187</v>
      </c>
      <c r="G168" t="str">
        <f t="shared" si="16"/>
        <v>50916.5061</v>
      </c>
      <c r="H168" s="65">
        <f t="shared" si="17"/>
        <v>19847.5</v>
      </c>
      <c r="I168" s="74" t="s">
        <v>616</v>
      </c>
      <c r="J168" s="75" t="s">
        <v>617</v>
      </c>
      <c r="K168" s="74">
        <v>19847.5</v>
      </c>
      <c r="L168" s="74" t="s">
        <v>618</v>
      </c>
      <c r="M168" s="75" t="s">
        <v>325</v>
      </c>
      <c r="N168" s="75" t="s">
        <v>590</v>
      </c>
      <c r="O168" s="76" t="s">
        <v>591</v>
      </c>
      <c r="P168" s="77" t="s">
        <v>619</v>
      </c>
    </row>
    <row r="169" spans="1:16" x14ac:dyDescent="0.2">
      <c r="A169" s="65" t="str">
        <f t="shared" si="12"/>
        <v>BAVM 128 </v>
      </c>
      <c r="B169" s="15" t="str">
        <f t="shared" si="13"/>
        <v>I</v>
      </c>
      <c r="C169" s="65">
        <f t="shared" si="14"/>
        <v>51262.496500000001</v>
      </c>
      <c r="D169" t="str">
        <f t="shared" si="15"/>
        <v>vis</v>
      </c>
      <c r="E169">
        <f>VLOOKUP(C169,Active!C$21:E$958,3,FALSE)</f>
        <v>20836.955966238667</v>
      </c>
      <c r="F169" s="15" t="s">
        <v>187</v>
      </c>
      <c r="G169" t="str">
        <f t="shared" si="16"/>
        <v>51262.4965</v>
      </c>
      <c r="H169" s="65">
        <f t="shared" si="17"/>
        <v>20837</v>
      </c>
      <c r="I169" s="74" t="s">
        <v>620</v>
      </c>
      <c r="J169" s="75" t="s">
        <v>621</v>
      </c>
      <c r="K169" s="74">
        <v>20837</v>
      </c>
      <c r="L169" s="74" t="s">
        <v>622</v>
      </c>
      <c r="M169" s="75" t="s">
        <v>325</v>
      </c>
      <c r="N169" s="75" t="s">
        <v>623</v>
      </c>
      <c r="O169" s="76" t="s">
        <v>591</v>
      </c>
      <c r="P169" s="77" t="s">
        <v>624</v>
      </c>
    </row>
    <row r="170" spans="1:16" x14ac:dyDescent="0.2">
      <c r="A170" s="65" t="str">
        <f t="shared" si="12"/>
        <v>BAVM 152 </v>
      </c>
      <c r="B170" s="15" t="str">
        <f t="shared" si="13"/>
        <v>II</v>
      </c>
      <c r="C170" s="65">
        <f t="shared" si="14"/>
        <v>51678.421600000001</v>
      </c>
      <c r="D170" t="str">
        <f t="shared" si="15"/>
        <v>vis</v>
      </c>
      <c r="E170">
        <f>VLOOKUP(C170,Active!C$21:E$958,3,FALSE)</f>
        <v>22026.451538158897</v>
      </c>
      <c r="F170" s="15" t="s">
        <v>187</v>
      </c>
      <c r="G170" t="str">
        <f t="shared" si="16"/>
        <v>51678.4216</v>
      </c>
      <c r="H170" s="65">
        <f t="shared" si="17"/>
        <v>22026.5</v>
      </c>
      <c r="I170" s="74" t="s">
        <v>625</v>
      </c>
      <c r="J170" s="75" t="s">
        <v>626</v>
      </c>
      <c r="K170" s="74" t="s">
        <v>627</v>
      </c>
      <c r="L170" s="74" t="s">
        <v>628</v>
      </c>
      <c r="M170" s="75" t="s">
        <v>325</v>
      </c>
      <c r="N170" s="75" t="s">
        <v>623</v>
      </c>
      <c r="O170" s="76" t="s">
        <v>591</v>
      </c>
      <c r="P170" s="77" t="s">
        <v>629</v>
      </c>
    </row>
    <row r="171" spans="1:16" x14ac:dyDescent="0.2">
      <c r="A171" s="65" t="str">
        <f t="shared" si="12"/>
        <v>IBVS 5583 </v>
      </c>
      <c r="B171" s="15" t="str">
        <f t="shared" si="13"/>
        <v>I</v>
      </c>
      <c r="C171" s="65">
        <f t="shared" si="14"/>
        <v>52002.386200000001</v>
      </c>
      <c r="D171" t="str">
        <f t="shared" si="15"/>
        <v>vis</v>
      </c>
      <c r="E171">
        <f>VLOOKUP(C171,Active!C$21:E$958,3,FALSE)</f>
        <v>22952.951182347017</v>
      </c>
      <c r="F171" s="15" t="s">
        <v>187</v>
      </c>
      <c r="G171" t="str">
        <f t="shared" si="16"/>
        <v>52002.3862</v>
      </c>
      <c r="H171" s="65">
        <f t="shared" si="17"/>
        <v>22953</v>
      </c>
      <c r="I171" s="74" t="s">
        <v>630</v>
      </c>
      <c r="J171" s="75" t="s">
        <v>631</v>
      </c>
      <c r="K171" s="74" t="s">
        <v>632</v>
      </c>
      <c r="L171" s="74" t="s">
        <v>633</v>
      </c>
      <c r="M171" s="75" t="s">
        <v>325</v>
      </c>
      <c r="N171" s="75" t="s">
        <v>326</v>
      </c>
      <c r="O171" s="76" t="s">
        <v>634</v>
      </c>
      <c r="P171" s="77" t="s">
        <v>635</v>
      </c>
    </row>
    <row r="172" spans="1:16" x14ac:dyDescent="0.2">
      <c r="A172" s="65" t="str">
        <f t="shared" si="12"/>
        <v>BAVM 152 </v>
      </c>
      <c r="B172" s="15" t="str">
        <f t="shared" si="13"/>
        <v>I</v>
      </c>
      <c r="C172" s="65">
        <f t="shared" si="14"/>
        <v>52038.396399999998</v>
      </c>
      <c r="D172" t="str">
        <f t="shared" si="15"/>
        <v>vis</v>
      </c>
      <c r="E172">
        <f>VLOOKUP(C172,Active!C$21:E$958,3,FALSE)</f>
        <v>23055.936006883836</v>
      </c>
      <c r="F172" s="15" t="s">
        <v>187</v>
      </c>
      <c r="G172" t="str">
        <f t="shared" si="16"/>
        <v>52038.3964</v>
      </c>
      <c r="H172" s="65">
        <f t="shared" si="17"/>
        <v>23056</v>
      </c>
      <c r="I172" s="74" t="s">
        <v>636</v>
      </c>
      <c r="J172" s="75" t="s">
        <v>637</v>
      </c>
      <c r="K172" s="74" t="s">
        <v>638</v>
      </c>
      <c r="L172" s="74" t="s">
        <v>639</v>
      </c>
      <c r="M172" s="75" t="s">
        <v>325</v>
      </c>
      <c r="N172" s="75" t="s">
        <v>623</v>
      </c>
      <c r="O172" s="76" t="s">
        <v>591</v>
      </c>
      <c r="P172" s="77" t="s">
        <v>629</v>
      </c>
    </row>
    <row r="173" spans="1:16" x14ac:dyDescent="0.2">
      <c r="A173" s="65" t="str">
        <f t="shared" si="12"/>
        <v>IBVS 5493 </v>
      </c>
      <c r="B173" s="15" t="str">
        <f t="shared" si="13"/>
        <v>II</v>
      </c>
      <c r="C173" s="65">
        <f t="shared" si="14"/>
        <v>52715.877399999998</v>
      </c>
      <c r="D173" t="str">
        <f t="shared" si="15"/>
        <v>vis</v>
      </c>
      <c r="E173">
        <f>VLOOKUP(C173,Active!C$21:E$958,3,FALSE)</f>
        <v>24993.449875510876</v>
      </c>
      <c r="F173" s="15" t="s">
        <v>187</v>
      </c>
      <c r="G173" t="str">
        <f t="shared" si="16"/>
        <v>52715.8774</v>
      </c>
      <c r="H173" s="65">
        <f t="shared" si="17"/>
        <v>24993.5</v>
      </c>
      <c r="I173" s="74" t="s">
        <v>640</v>
      </c>
      <c r="J173" s="75" t="s">
        <v>641</v>
      </c>
      <c r="K173" s="74" t="s">
        <v>642</v>
      </c>
      <c r="L173" s="74" t="s">
        <v>643</v>
      </c>
      <c r="M173" s="75" t="s">
        <v>325</v>
      </c>
      <c r="N173" s="75" t="s">
        <v>326</v>
      </c>
      <c r="O173" s="76" t="s">
        <v>644</v>
      </c>
      <c r="P173" s="77" t="s">
        <v>645</v>
      </c>
    </row>
    <row r="174" spans="1:16" x14ac:dyDescent="0.2">
      <c r="A174" s="65" t="str">
        <f t="shared" si="12"/>
        <v>IBVS 5583 </v>
      </c>
      <c r="B174" s="15" t="str">
        <f t="shared" si="13"/>
        <v>I</v>
      </c>
      <c r="C174" s="65">
        <f t="shared" si="14"/>
        <v>52751.3675</v>
      </c>
      <c r="D174" t="str">
        <f t="shared" si="15"/>
        <v>vis</v>
      </c>
      <c r="E174">
        <f>VLOOKUP(C174,Active!C$21:E$958,3,FALSE)</f>
        <v>25094.947276838684</v>
      </c>
      <c r="F174" s="15" t="s">
        <v>187</v>
      </c>
      <c r="G174" t="str">
        <f t="shared" si="16"/>
        <v>52751.3675</v>
      </c>
      <c r="H174" s="65">
        <f t="shared" si="17"/>
        <v>25095</v>
      </c>
      <c r="I174" s="74" t="s">
        <v>646</v>
      </c>
      <c r="J174" s="75" t="s">
        <v>647</v>
      </c>
      <c r="K174" s="74" t="s">
        <v>648</v>
      </c>
      <c r="L174" s="74" t="s">
        <v>649</v>
      </c>
      <c r="M174" s="75" t="s">
        <v>325</v>
      </c>
      <c r="N174" s="75" t="s">
        <v>326</v>
      </c>
      <c r="O174" s="76" t="s">
        <v>634</v>
      </c>
      <c r="P174" s="77" t="s">
        <v>635</v>
      </c>
    </row>
    <row r="175" spans="1:16" x14ac:dyDescent="0.2">
      <c r="A175" s="65" t="str">
        <f t="shared" si="12"/>
        <v>IBVS 5583 </v>
      </c>
      <c r="B175" s="15" t="str">
        <f t="shared" si="13"/>
        <v>II</v>
      </c>
      <c r="C175" s="65">
        <f t="shared" si="14"/>
        <v>52751.542200000004</v>
      </c>
      <c r="D175" t="str">
        <f t="shared" si="15"/>
        <v>vis</v>
      </c>
      <c r="E175">
        <f>VLOOKUP(C175,Active!C$21:E$958,3,FALSE)</f>
        <v>25095.446897747399</v>
      </c>
      <c r="F175" s="15" t="s">
        <v>187</v>
      </c>
      <c r="G175" t="str">
        <f t="shared" si="16"/>
        <v>52751.5422</v>
      </c>
      <c r="H175" s="65">
        <f t="shared" si="17"/>
        <v>25095.5</v>
      </c>
      <c r="I175" s="74" t="s">
        <v>650</v>
      </c>
      <c r="J175" s="75" t="s">
        <v>651</v>
      </c>
      <c r="K175" s="74" t="s">
        <v>652</v>
      </c>
      <c r="L175" s="74" t="s">
        <v>653</v>
      </c>
      <c r="M175" s="75" t="s">
        <v>325</v>
      </c>
      <c r="N175" s="75" t="s">
        <v>326</v>
      </c>
      <c r="O175" s="76" t="s">
        <v>634</v>
      </c>
      <c r="P175" s="77" t="s">
        <v>635</v>
      </c>
    </row>
    <row r="176" spans="1:16" x14ac:dyDescent="0.2">
      <c r="A176" s="65" t="str">
        <f t="shared" si="12"/>
        <v>IBVS 5583 </v>
      </c>
      <c r="B176" s="15" t="str">
        <f t="shared" si="13"/>
        <v>II</v>
      </c>
      <c r="C176" s="65">
        <f t="shared" si="14"/>
        <v>52765.531000000003</v>
      </c>
      <c r="D176" t="str">
        <f t="shared" si="15"/>
        <v>vis</v>
      </c>
      <c r="E176">
        <f>VLOOKUP(C176,Active!C$21:E$958,3,FALSE)</f>
        <v>25135.453176898325</v>
      </c>
      <c r="F176" s="15" t="s">
        <v>187</v>
      </c>
      <c r="G176" t="str">
        <f t="shared" si="16"/>
        <v>52765.5310</v>
      </c>
      <c r="H176" s="65">
        <f t="shared" si="17"/>
        <v>25135.5</v>
      </c>
      <c r="I176" s="74" t="s">
        <v>654</v>
      </c>
      <c r="J176" s="75" t="s">
        <v>655</v>
      </c>
      <c r="K176" s="74" t="s">
        <v>656</v>
      </c>
      <c r="L176" s="74" t="s">
        <v>657</v>
      </c>
      <c r="M176" s="75" t="s">
        <v>325</v>
      </c>
      <c r="N176" s="75" t="s">
        <v>658</v>
      </c>
      <c r="O176" s="76" t="s">
        <v>634</v>
      </c>
      <c r="P176" s="77" t="s">
        <v>635</v>
      </c>
    </row>
    <row r="177" spans="1:16" x14ac:dyDescent="0.2">
      <c r="A177" s="65" t="str">
        <f t="shared" si="12"/>
        <v>IBVS 5583 </v>
      </c>
      <c r="B177" s="15" t="str">
        <f t="shared" si="13"/>
        <v>I</v>
      </c>
      <c r="C177" s="65">
        <f t="shared" si="14"/>
        <v>53068.5141</v>
      </c>
      <c r="D177" t="str">
        <f t="shared" si="15"/>
        <v>vis</v>
      </c>
      <c r="E177">
        <f>VLOOKUP(C177,Active!C$21:E$958,3,FALSE)</f>
        <v>26001.948264154806</v>
      </c>
      <c r="F177" s="15" t="s">
        <v>187</v>
      </c>
      <c r="G177" t="str">
        <f t="shared" si="16"/>
        <v>53068.5141</v>
      </c>
      <c r="H177" s="65">
        <f t="shared" si="17"/>
        <v>26002</v>
      </c>
      <c r="I177" s="74" t="s">
        <v>659</v>
      </c>
      <c r="J177" s="75" t="s">
        <v>660</v>
      </c>
      <c r="K177" s="74" t="s">
        <v>661</v>
      </c>
      <c r="L177" s="74" t="s">
        <v>662</v>
      </c>
      <c r="M177" s="75" t="s">
        <v>325</v>
      </c>
      <c r="N177" s="75" t="s">
        <v>658</v>
      </c>
      <c r="O177" s="76" t="s">
        <v>634</v>
      </c>
      <c r="P177" s="77" t="s">
        <v>635</v>
      </c>
    </row>
    <row r="178" spans="1:16" x14ac:dyDescent="0.2">
      <c r="A178" s="65" t="str">
        <f t="shared" si="12"/>
        <v>BAVM 173 </v>
      </c>
      <c r="B178" s="15" t="str">
        <f t="shared" si="13"/>
        <v>II</v>
      </c>
      <c r="C178" s="65">
        <f t="shared" si="14"/>
        <v>53410.659800000001</v>
      </c>
      <c r="D178" t="str">
        <f t="shared" si="15"/>
        <v>vis</v>
      </c>
      <c r="E178">
        <f>VLOOKUP(C178,Active!C$21:E$958,3,FALSE)</f>
        <v>26980.4436593631</v>
      </c>
      <c r="F178" s="15" t="s">
        <v>187</v>
      </c>
      <c r="G178" t="str">
        <f t="shared" si="16"/>
        <v>53410.6598</v>
      </c>
      <c r="H178" s="65">
        <f t="shared" si="17"/>
        <v>26980.5</v>
      </c>
      <c r="I178" s="74" t="s">
        <v>663</v>
      </c>
      <c r="J178" s="75" t="s">
        <v>664</v>
      </c>
      <c r="K178" s="74" t="s">
        <v>665</v>
      </c>
      <c r="L178" s="74" t="s">
        <v>666</v>
      </c>
      <c r="M178" s="75" t="s">
        <v>325</v>
      </c>
      <c r="N178" s="75" t="s">
        <v>623</v>
      </c>
      <c r="O178" s="76" t="s">
        <v>667</v>
      </c>
      <c r="P178" s="77" t="s">
        <v>668</v>
      </c>
    </row>
    <row r="179" spans="1:16" x14ac:dyDescent="0.2">
      <c r="A179" s="65" t="str">
        <f t="shared" si="12"/>
        <v>BAVM 173 </v>
      </c>
      <c r="B179" s="15" t="str">
        <f t="shared" si="13"/>
        <v>II</v>
      </c>
      <c r="C179" s="65">
        <f t="shared" si="14"/>
        <v>53451.570299999999</v>
      </c>
      <c r="D179" t="str">
        <f t="shared" si="15"/>
        <v>vis</v>
      </c>
      <c r="E179">
        <f>VLOOKUP(C179,Active!C$21:E$958,3,FALSE)</f>
        <v>27097.44275029327</v>
      </c>
      <c r="F179" s="15" t="s">
        <v>187</v>
      </c>
      <c r="G179" t="str">
        <f t="shared" si="16"/>
        <v>53451.5703</v>
      </c>
      <c r="H179" s="65">
        <f t="shared" si="17"/>
        <v>27097.5</v>
      </c>
      <c r="I179" s="74" t="s">
        <v>669</v>
      </c>
      <c r="J179" s="75" t="s">
        <v>670</v>
      </c>
      <c r="K179" s="74" t="s">
        <v>671</v>
      </c>
      <c r="L179" s="74" t="s">
        <v>672</v>
      </c>
      <c r="M179" s="75" t="s">
        <v>325</v>
      </c>
      <c r="N179" s="75" t="s">
        <v>623</v>
      </c>
      <c r="O179" s="76" t="s">
        <v>667</v>
      </c>
      <c r="P179" s="77" t="s">
        <v>668</v>
      </c>
    </row>
    <row r="180" spans="1:16" x14ac:dyDescent="0.2">
      <c r="A180" s="65" t="str">
        <f t="shared" si="12"/>
        <v>BAVM 173 </v>
      </c>
      <c r="B180" s="15" t="str">
        <f t="shared" si="13"/>
        <v>II</v>
      </c>
      <c r="C180" s="65">
        <f t="shared" si="14"/>
        <v>53478.496899999998</v>
      </c>
      <c r="D180" t="str">
        <f t="shared" si="15"/>
        <v>vis</v>
      </c>
      <c r="E180">
        <f>VLOOKUP(C180,Active!C$21:E$958,3,FALSE)</f>
        <v>27174.449575480943</v>
      </c>
      <c r="F180" s="15" t="s">
        <v>187</v>
      </c>
      <c r="G180" t="str">
        <f t="shared" si="16"/>
        <v>53478.4969</v>
      </c>
      <c r="H180" s="65">
        <f t="shared" si="17"/>
        <v>27174.5</v>
      </c>
      <c r="I180" s="74" t="s">
        <v>673</v>
      </c>
      <c r="J180" s="75" t="s">
        <v>674</v>
      </c>
      <c r="K180" s="74" t="s">
        <v>675</v>
      </c>
      <c r="L180" s="74" t="s">
        <v>676</v>
      </c>
      <c r="M180" s="75" t="s">
        <v>325</v>
      </c>
      <c r="N180" s="75" t="s">
        <v>623</v>
      </c>
      <c r="O180" s="76" t="s">
        <v>667</v>
      </c>
      <c r="P180" s="77" t="s">
        <v>668</v>
      </c>
    </row>
    <row r="181" spans="1:16" x14ac:dyDescent="0.2">
      <c r="A181" s="65" t="str">
        <f t="shared" si="12"/>
        <v>OEJV 0074 </v>
      </c>
      <c r="B181" s="15" t="str">
        <f t="shared" si="13"/>
        <v>I</v>
      </c>
      <c r="C181" s="65">
        <f t="shared" si="14"/>
        <v>53515.382680000002</v>
      </c>
      <c r="D181" t="str">
        <f t="shared" si="15"/>
        <v>vis</v>
      </c>
      <c r="E181">
        <f>VLOOKUP(C181,Active!C$21:E$958,3,FALSE)</f>
        <v>27279.938453110182</v>
      </c>
      <c r="F181" s="15" t="s">
        <v>187</v>
      </c>
      <c r="G181" t="str">
        <f t="shared" si="16"/>
        <v>53515.38268</v>
      </c>
      <c r="H181" s="65">
        <f t="shared" si="17"/>
        <v>27280</v>
      </c>
      <c r="I181" s="74" t="s">
        <v>677</v>
      </c>
      <c r="J181" s="75" t="s">
        <v>678</v>
      </c>
      <c r="K181" s="74" t="s">
        <v>679</v>
      </c>
      <c r="L181" s="74" t="s">
        <v>680</v>
      </c>
      <c r="M181" s="75" t="s">
        <v>681</v>
      </c>
      <c r="N181" s="75" t="s">
        <v>189</v>
      </c>
      <c r="O181" s="76" t="s">
        <v>682</v>
      </c>
      <c r="P181" s="77" t="s">
        <v>683</v>
      </c>
    </row>
    <row r="182" spans="1:16" x14ac:dyDescent="0.2">
      <c r="A182" s="65" t="str">
        <f t="shared" si="12"/>
        <v>IBVS 5814 </v>
      </c>
      <c r="B182" s="15" t="str">
        <f t="shared" si="13"/>
        <v>II</v>
      </c>
      <c r="C182" s="65">
        <f t="shared" si="14"/>
        <v>54121.877899999999</v>
      </c>
      <c r="D182" t="str">
        <f t="shared" si="15"/>
        <v>vis</v>
      </c>
      <c r="E182">
        <f>VLOOKUP(C182,Active!C$21:E$958,3,FALSE)</f>
        <v>29014.441560955278</v>
      </c>
      <c r="F182" s="15" t="s">
        <v>187</v>
      </c>
      <c r="G182" t="str">
        <f t="shared" si="16"/>
        <v>54121.8779</v>
      </c>
      <c r="H182" s="65">
        <f t="shared" si="17"/>
        <v>29014.5</v>
      </c>
      <c r="I182" s="74" t="s">
        <v>684</v>
      </c>
      <c r="J182" s="75" t="s">
        <v>685</v>
      </c>
      <c r="K182" s="74" t="s">
        <v>686</v>
      </c>
      <c r="L182" s="74" t="s">
        <v>687</v>
      </c>
      <c r="M182" s="75" t="s">
        <v>681</v>
      </c>
      <c r="N182" s="75" t="s">
        <v>187</v>
      </c>
      <c r="O182" s="76" t="s">
        <v>688</v>
      </c>
      <c r="P182" s="77" t="s">
        <v>689</v>
      </c>
    </row>
    <row r="183" spans="1:16" x14ac:dyDescent="0.2">
      <c r="A183" s="65" t="str">
        <f t="shared" si="12"/>
        <v>IBVS 5897 </v>
      </c>
      <c r="B183" s="15" t="str">
        <f t="shared" si="13"/>
        <v>II</v>
      </c>
      <c r="C183" s="65">
        <f t="shared" si="14"/>
        <v>54204.3995</v>
      </c>
      <c r="D183" t="str">
        <f t="shared" si="15"/>
        <v>vis</v>
      </c>
      <c r="E183">
        <f>VLOOKUP(C183,Active!C$21:E$958,3,FALSE)</f>
        <v>29250.443374233131</v>
      </c>
      <c r="F183" s="15" t="s">
        <v>187</v>
      </c>
      <c r="G183" t="str">
        <f t="shared" si="16"/>
        <v>54204.3995</v>
      </c>
      <c r="H183" s="65">
        <f t="shared" si="17"/>
        <v>29250.5</v>
      </c>
      <c r="I183" s="74" t="s">
        <v>690</v>
      </c>
      <c r="J183" s="75" t="s">
        <v>691</v>
      </c>
      <c r="K183" s="74" t="s">
        <v>692</v>
      </c>
      <c r="L183" s="74" t="s">
        <v>693</v>
      </c>
      <c r="M183" s="75" t="s">
        <v>681</v>
      </c>
      <c r="N183" s="75" t="s">
        <v>658</v>
      </c>
      <c r="O183" s="76" t="s">
        <v>694</v>
      </c>
      <c r="P183" s="77" t="s">
        <v>695</v>
      </c>
    </row>
    <row r="184" spans="1:16" x14ac:dyDescent="0.2">
      <c r="A184" s="65" t="str">
        <f t="shared" si="12"/>
        <v>IBVS 5897 </v>
      </c>
      <c r="B184" s="15" t="str">
        <f t="shared" si="13"/>
        <v>II</v>
      </c>
      <c r="C184" s="65">
        <f t="shared" si="14"/>
        <v>54217.337</v>
      </c>
      <c r="D184" t="str">
        <f t="shared" si="15"/>
        <v>vis</v>
      </c>
      <c r="E184">
        <f>VLOOKUP(C184,Active!C$21:E$958,3,FALSE)</f>
        <v>29287.443062306098</v>
      </c>
      <c r="F184" s="15" t="s">
        <v>187</v>
      </c>
      <c r="G184" t="str">
        <f t="shared" si="16"/>
        <v>54217.3370</v>
      </c>
      <c r="H184" s="65">
        <f t="shared" si="17"/>
        <v>29287.5</v>
      </c>
      <c r="I184" s="74" t="s">
        <v>696</v>
      </c>
      <c r="J184" s="75" t="s">
        <v>697</v>
      </c>
      <c r="K184" s="74" t="s">
        <v>698</v>
      </c>
      <c r="L184" s="74" t="s">
        <v>699</v>
      </c>
      <c r="M184" s="75" t="s">
        <v>681</v>
      </c>
      <c r="N184" s="75" t="s">
        <v>658</v>
      </c>
      <c r="O184" s="76" t="s">
        <v>694</v>
      </c>
      <c r="P184" s="77" t="s">
        <v>695</v>
      </c>
    </row>
    <row r="185" spans="1:16" x14ac:dyDescent="0.2">
      <c r="A185" s="65" t="str">
        <f t="shared" si="12"/>
        <v>BAVM 201 </v>
      </c>
      <c r="B185" s="15" t="str">
        <f t="shared" si="13"/>
        <v>II</v>
      </c>
      <c r="C185" s="65">
        <f t="shared" si="14"/>
        <v>54218.387000000002</v>
      </c>
      <c r="D185" t="str">
        <f t="shared" si="15"/>
        <v>vis</v>
      </c>
      <c r="E185">
        <f>VLOOKUP(C185,Active!C$21:E$958,3,FALSE)</f>
        <v>29290.445935541014</v>
      </c>
      <c r="F185" s="15" t="s">
        <v>187</v>
      </c>
      <c r="G185" t="str">
        <f t="shared" si="16"/>
        <v>54218.3870</v>
      </c>
      <c r="H185" s="65">
        <f t="shared" si="17"/>
        <v>29290.5</v>
      </c>
      <c r="I185" s="74" t="s">
        <v>700</v>
      </c>
      <c r="J185" s="75" t="s">
        <v>701</v>
      </c>
      <c r="K185" s="74" t="s">
        <v>702</v>
      </c>
      <c r="L185" s="74" t="s">
        <v>703</v>
      </c>
      <c r="M185" s="75" t="s">
        <v>681</v>
      </c>
      <c r="N185" s="75" t="s">
        <v>623</v>
      </c>
      <c r="O185" s="76" t="s">
        <v>704</v>
      </c>
      <c r="P185" s="77" t="s">
        <v>705</v>
      </c>
    </row>
    <row r="186" spans="1:16" x14ac:dyDescent="0.2">
      <c r="A186" s="65" t="str">
        <f t="shared" si="12"/>
        <v>IBVS 5897 </v>
      </c>
      <c r="B186" s="15" t="str">
        <f t="shared" si="13"/>
        <v>I</v>
      </c>
      <c r="C186" s="65">
        <f t="shared" si="14"/>
        <v>54235.344799999999</v>
      </c>
      <c r="D186" t="str">
        <f t="shared" si="15"/>
        <v>vis</v>
      </c>
      <c r="E186">
        <f>VLOOKUP(C186,Active!C$21:E$958,3,FALSE)</f>
        <v>29338.943196248543</v>
      </c>
      <c r="F186" s="15" t="s">
        <v>187</v>
      </c>
      <c r="G186" t="str">
        <f t="shared" si="16"/>
        <v>54235.3448</v>
      </c>
      <c r="H186" s="65">
        <f t="shared" si="17"/>
        <v>29339</v>
      </c>
      <c r="I186" s="74" t="s">
        <v>706</v>
      </c>
      <c r="J186" s="75" t="s">
        <v>707</v>
      </c>
      <c r="K186" s="74" t="s">
        <v>708</v>
      </c>
      <c r="L186" s="74" t="s">
        <v>699</v>
      </c>
      <c r="M186" s="75" t="s">
        <v>681</v>
      </c>
      <c r="N186" s="75" t="s">
        <v>658</v>
      </c>
      <c r="O186" s="76" t="s">
        <v>694</v>
      </c>
      <c r="P186" s="77" t="s">
        <v>695</v>
      </c>
    </row>
    <row r="187" spans="1:16" ht="25.5" x14ac:dyDescent="0.2">
      <c r="A187" s="65" t="str">
        <f t="shared" si="12"/>
        <v>JAAVSO 36(2);186 </v>
      </c>
      <c r="B187" s="15" t="str">
        <f t="shared" si="13"/>
        <v>II</v>
      </c>
      <c r="C187" s="65">
        <f t="shared" si="14"/>
        <v>54554.763800000001</v>
      </c>
      <c r="D187" t="str">
        <f t="shared" si="15"/>
        <v>vis</v>
      </c>
      <c r="E187">
        <f>VLOOKUP(C187,Active!C$21:E$958,3,FALSE)</f>
        <v>30252.442973220863</v>
      </c>
      <c r="F187" s="15" t="s">
        <v>187</v>
      </c>
      <c r="G187" t="str">
        <f t="shared" si="16"/>
        <v>54554.7638</v>
      </c>
      <c r="H187" s="65">
        <f t="shared" si="17"/>
        <v>30252.5</v>
      </c>
      <c r="I187" s="74" t="s">
        <v>709</v>
      </c>
      <c r="J187" s="75" t="s">
        <v>710</v>
      </c>
      <c r="K187" s="74" t="s">
        <v>711</v>
      </c>
      <c r="L187" s="74" t="s">
        <v>699</v>
      </c>
      <c r="M187" s="75" t="s">
        <v>681</v>
      </c>
      <c r="N187" s="75" t="s">
        <v>590</v>
      </c>
      <c r="O187" s="76" t="s">
        <v>712</v>
      </c>
      <c r="P187" s="77" t="s">
        <v>713</v>
      </c>
    </row>
    <row r="188" spans="1:16" ht="25.5" x14ac:dyDescent="0.2">
      <c r="A188" s="65" t="str">
        <f t="shared" si="12"/>
        <v>JAAVSO 36(2);186 </v>
      </c>
      <c r="B188" s="15" t="str">
        <f t="shared" si="13"/>
        <v>II</v>
      </c>
      <c r="C188" s="65">
        <f t="shared" si="14"/>
        <v>54554.763800000001</v>
      </c>
      <c r="D188" t="str">
        <f t="shared" si="15"/>
        <v>vis</v>
      </c>
      <c r="E188">
        <f>VLOOKUP(C188,Active!C$21:E$958,3,FALSE)</f>
        <v>30252.442973220863</v>
      </c>
      <c r="F188" s="15" t="s">
        <v>187</v>
      </c>
      <c r="G188" t="str">
        <f t="shared" si="16"/>
        <v>54554.7638</v>
      </c>
      <c r="H188" s="65">
        <f t="shared" si="17"/>
        <v>30252.5</v>
      </c>
      <c r="I188" s="74" t="s">
        <v>709</v>
      </c>
      <c r="J188" s="75" t="s">
        <v>710</v>
      </c>
      <c r="K188" s="74" t="s">
        <v>711</v>
      </c>
      <c r="L188" s="74" t="s">
        <v>699</v>
      </c>
      <c r="M188" s="75" t="s">
        <v>681</v>
      </c>
      <c r="N188" s="75" t="s">
        <v>590</v>
      </c>
      <c r="O188" s="76" t="s">
        <v>372</v>
      </c>
      <c r="P188" s="77" t="s">
        <v>713</v>
      </c>
    </row>
    <row r="189" spans="1:16" x14ac:dyDescent="0.2">
      <c r="A189" s="65" t="str">
        <f t="shared" si="12"/>
        <v>BAVM 201 </v>
      </c>
      <c r="B189" s="15" t="str">
        <f t="shared" si="13"/>
        <v>I</v>
      </c>
      <c r="C189" s="65">
        <f t="shared" si="14"/>
        <v>54600.395900000003</v>
      </c>
      <c r="D189" t="str">
        <f t="shared" si="15"/>
        <v>vis</v>
      </c>
      <c r="E189">
        <f>VLOOKUP(C189,Active!C$21:E$958,3,FALSE)</f>
        <v>30382.945270118606</v>
      </c>
      <c r="F189" s="15" t="s">
        <v>187</v>
      </c>
      <c r="G189" t="str">
        <f t="shared" si="16"/>
        <v>54600.3959</v>
      </c>
      <c r="H189" s="65">
        <f t="shared" si="17"/>
        <v>30383</v>
      </c>
      <c r="I189" s="74" t="s">
        <v>714</v>
      </c>
      <c r="J189" s="75" t="s">
        <v>715</v>
      </c>
      <c r="K189" s="74" t="s">
        <v>716</v>
      </c>
      <c r="L189" s="74" t="s">
        <v>717</v>
      </c>
      <c r="M189" s="75" t="s">
        <v>681</v>
      </c>
      <c r="N189" s="75" t="s">
        <v>187</v>
      </c>
      <c r="O189" s="76" t="s">
        <v>718</v>
      </c>
      <c r="P189" s="77" t="s">
        <v>705</v>
      </c>
    </row>
    <row r="190" spans="1:16" ht="25.5" x14ac:dyDescent="0.2">
      <c r="A190" s="65" t="str">
        <f t="shared" si="12"/>
        <v>JAAVSO 36(2);186 </v>
      </c>
      <c r="B190" s="15" t="str">
        <f t="shared" si="13"/>
        <v>II</v>
      </c>
      <c r="C190" s="65">
        <f t="shared" si="14"/>
        <v>54610.709900000002</v>
      </c>
      <c r="D190" t="str">
        <f t="shared" si="15"/>
        <v>vis</v>
      </c>
      <c r="E190">
        <f>VLOOKUP(C190,Active!C$21:E$958,3,FALSE)</f>
        <v>30412.442064923209</v>
      </c>
      <c r="F190" s="15" t="s">
        <v>187</v>
      </c>
      <c r="G190" t="str">
        <f t="shared" si="16"/>
        <v>54610.7099</v>
      </c>
      <c r="H190" s="65">
        <f t="shared" si="17"/>
        <v>30412.5</v>
      </c>
      <c r="I190" s="74" t="s">
        <v>719</v>
      </c>
      <c r="J190" s="75" t="s">
        <v>720</v>
      </c>
      <c r="K190" s="74" t="s">
        <v>721</v>
      </c>
      <c r="L190" s="74" t="s">
        <v>722</v>
      </c>
      <c r="M190" s="75" t="s">
        <v>681</v>
      </c>
      <c r="N190" s="75" t="s">
        <v>590</v>
      </c>
      <c r="O190" s="76" t="s">
        <v>372</v>
      </c>
      <c r="P190" s="77" t="s">
        <v>713</v>
      </c>
    </row>
    <row r="191" spans="1:16" x14ac:dyDescent="0.2">
      <c r="A191" s="65" t="str">
        <f t="shared" si="12"/>
        <v>IBVS 5894 </v>
      </c>
      <c r="B191" s="15" t="str">
        <f t="shared" si="13"/>
        <v>II</v>
      </c>
      <c r="C191" s="65">
        <f t="shared" si="14"/>
        <v>54891.838600000003</v>
      </c>
      <c r="D191" t="str">
        <f t="shared" si="15"/>
        <v>vis</v>
      </c>
      <c r="E191">
        <f>VLOOKUP(C191,Active!C$21:E$958,3,FALSE)</f>
        <v>31216.436206632115</v>
      </c>
      <c r="F191" s="15" t="s">
        <v>187</v>
      </c>
      <c r="G191" t="str">
        <f t="shared" si="16"/>
        <v>54891.8386</v>
      </c>
      <c r="H191" s="65">
        <f t="shared" si="17"/>
        <v>31216.5</v>
      </c>
      <c r="I191" s="74" t="s">
        <v>723</v>
      </c>
      <c r="J191" s="75" t="s">
        <v>724</v>
      </c>
      <c r="K191" s="74" t="s">
        <v>725</v>
      </c>
      <c r="L191" s="74" t="s">
        <v>726</v>
      </c>
      <c r="M191" s="75" t="s">
        <v>681</v>
      </c>
      <c r="N191" s="75" t="s">
        <v>187</v>
      </c>
      <c r="O191" s="76" t="s">
        <v>198</v>
      </c>
      <c r="P191" s="77" t="s">
        <v>727</v>
      </c>
    </row>
    <row r="192" spans="1:16" x14ac:dyDescent="0.2">
      <c r="A192" s="65" t="str">
        <f t="shared" si="12"/>
        <v> JAAVSO 38;85 </v>
      </c>
      <c r="B192" s="15" t="str">
        <f t="shared" si="13"/>
        <v>II</v>
      </c>
      <c r="C192" s="65">
        <f t="shared" si="14"/>
        <v>54904.780100000004</v>
      </c>
      <c r="D192" t="str">
        <f t="shared" si="15"/>
        <v>vis</v>
      </c>
      <c r="E192">
        <f>VLOOKUP(C192,Active!C$21:E$958,3,FALSE)</f>
        <v>31253.447334222172</v>
      </c>
      <c r="F192" s="15" t="s">
        <v>187</v>
      </c>
      <c r="G192" t="str">
        <f t="shared" si="16"/>
        <v>54904.7801</v>
      </c>
      <c r="H192" s="65">
        <f t="shared" si="17"/>
        <v>31253.5</v>
      </c>
      <c r="I192" s="74" t="s">
        <v>728</v>
      </c>
      <c r="J192" s="75" t="s">
        <v>729</v>
      </c>
      <c r="K192" s="74" t="s">
        <v>730</v>
      </c>
      <c r="L192" s="74" t="s">
        <v>649</v>
      </c>
      <c r="M192" s="75" t="s">
        <v>681</v>
      </c>
      <c r="N192" s="75" t="s">
        <v>731</v>
      </c>
      <c r="O192" s="76" t="s">
        <v>372</v>
      </c>
      <c r="P192" s="76" t="s">
        <v>732</v>
      </c>
    </row>
    <row r="193" spans="1:16" x14ac:dyDescent="0.2">
      <c r="A193" s="65" t="str">
        <f t="shared" si="12"/>
        <v> JAAVSO 38;85 </v>
      </c>
      <c r="B193" s="15" t="str">
        <f t="shared" si="13"/>
        <v>II</v>
      </c>
      <c r="C193" s="65">
        <f t="shared" si="14"/>
        <v>54924.710099999997</v>
      </c>
      <c r="D193" t="str">
        <f t="shared" si="15"/>
        <v>vis</v>
      </c>
      <c r="E193">
        <f>VLOOKUP(C193,Active!C$21:E$958,3,FALSE)</f>
        <v>31310.44472809997</v>
      </c>
      <c r="F193" s="15" t="s">
        <v>187</v>
      </c>
      <c r="G193" t="str">
        <f t="shared" si="16"/>
        <v>54924.7101</v>
      </c>
      <c r="H193" s="65">
        <f t="shared" si="17"/>
        <v>31310.5</v>
      </c>
      <c r="I193" s="74" t="s">
        <v>733</v>
      </c>
      <c r="J193" s="75" t="s">
        <v>734</v>
      </c>
      <c r="K193" s="74" t="s">
        <v>735</v>
      </c>
      <c r="L193" s="74" t="s">
        <v>736</v>
      </c>
      <c r="M193" s="75" t="s">
        <v>681</v>
      </c>
      <c r="N193" s="75" t="s">
        <v>731</v>
      </c>
      <c r="O193" s="76" t="s">
        <v>737</v>
      </c>
      <c r="P193" s="76" t="s">
        <v>732</v>
      </c>
    </row>
    <row r="194" spans="1:16" x14ac:dyDescent="0.2">
      <c r="A194" s="65" t="str">
        <f t="shared" si="12"/>
        <v> JAAVSO 38;85 </v>
      </c>
      <c r="B194" s="15" t="str">
        <f t="shared" si="13"/>
        <v>II</v>
      </c>
      <c r="C194" s="65">
        <f t="shared" si="14"/>
        <v>54924.710099999997</v>
      </c>
      <c r="D194" t="str">
        <f t="shared" si="15"/>
        <v>vis</v>
      </c>
      <c r="E194">
        <f>VLOOKUP(C194,Active!C$21:E$958,3,FALSE)</f>
        <v>31310.44472809997</v>
      </c>
      <c r="F194" s="15" t="s">
        <v>187</v>
      </c>
      <c r="G194" t="str">
        <f t="shared" si="16"/>
        <v>54924.7101</v>
      </c>
      <c r="H194" s="65">
        <f t="shared" si="17"/>
        <v>31310.5</v>
      </c>
      <c r="I194" s="74" t="s">
        <v>733</v>
      </c>
      <c r="J194" s="75" t="s">
        <v>734</v>
      </c>
      <c r="K194" s="74" t="s">
        <v>735</v>
      </c>
      <c r="L194" s="74" t="s">
        <v>736</v>
      </c>
      <c r="M194" s="75" t="s">
        <v>681</v>
      </c>
      <c r="N194" s="75" t="s">
        <v>731</v>
      </c>
      <c r="O194" s="76" t="s">
        <v>738</v>
      </c>
      <c r="P194" s="76" t="s">
        <v>732</v>
      </c>
    </row>
    <row r="195" spans="1:16" x14ac:dyDescent="0.2">
      <c r="A195" s="65" t="str">
        <f t="shared" si="12"/>
        <v> JAAVSO 38;85 </v>
      </c>
      <c r="B195" s="15" t="str">
        <f t="shared" si="13"/>
        <v>II</v>
      </c>
      <c r="C195" s="65">
        <f t="shared" si="14"/>
        <v>54937.647799999999</v>
      </c>
      <c r="D195" t="str">
        <f t="shared" si="15"/>
        <v>vis</v>
      </c>
      <c r="E195">
        <f>VLOOKUP(C195,Active!C$21:E$958,3,FALSE)</f>
        <v>31347.444988148796</v>
      </c>
      <c r="F195" s="15" t="s">
        <v>187</v>
      </c>
      <c r="G195" t="str">
        <f t="shared" si="16"/>
        <v>54937.6478</v>
      </c>
      <c r="H195" s="65">
        <f t="shared" si="17"/>
        <v>31347.5</v>
      </c>
      <c r="I195" s="74" t="s">
        <v>739</v>
      </c>
      <c r="J195" s="75" t="s">
        <v>740</v>
      </c>
      <c r="K195" s="74" t="s">
        <v>741</v>
      </c>
      <c r="L195" s="74" t="s">
        <v>742</v>
      </c>
      <c r="M195" s="75" t="s">
        <v>681</v>
      </c>
      <c r="N195" s="75" t="s">
        <v>731</v>
      </c>
      <c r="O195" s="76" t="s">
        <v>737</v>
      </c>
      <c r="P195" s="76" t="s">
        <v>732</v>
      </c>
    </row>
    <row r="196" spans="1:16" x14ac:dyDescent="0.2">
      <c r="A196" s="65" t="str">
        <f t="shared" si="12"/>
        <v>IBVS 5898 </v>
      </c>
      <c r="B196" s="15" t="str">
        <f t="shared" si="13"/>
        <v>I</v>
      </c>
      <c r="C196" s="65">
        <f t="shared" si="14"/>
        <v>54943.417000000001</v>
      </c>
      <c r="D196" t="str">
        <f t="shared" si="15"/>
        <v>vis</v>
      </c>
      <c r="E196">
        <f>VLOOKUP(C196,Active!C$21:E$958,3,FALSE)</f>
        <v>31363.944203641022</v>
      </c>
      <c r="F196" s="15" t="s">
        <v>187</v>
      </c>
      <c r="G196" t="str">
        <f t="shared" si="16"/>
        <v>54943.4170</v>
      </c>
      <c r="H196" s="65">
        <f t="shared" si="17"/>
        <v>31364</v>
      </c>
      <c r="I196" s="74" t="s">
        <v>743</v>
      </c>
      <c r="J196" s="75" t="s">
        <v>744</v>
      </c>
      <c r="K196" s="74" t="s">
        <v>745</v>
      </c>
      <c r="L196" s="74" t="s">
        <v>746</v>
      </c>
      <c r="M196" s="75" t="s">
        <v>681</v>
      </c>
      <c r="N196" s="75" t="s">
        <v>187</v>
      </c>
      <c r="O196" s="76" t="s">
        <v>747</v>
      </c>
      <c r="P196" s="77" t="s">
        <v>748</v>
      </c>
    </row>
    <row r="197" spans="1:16" x14ac:dyDescent="0.2">
      <c r="A197" s="65" t="str">
        <f t="shared" si="12"/>
        <v>IBVS 5898 </v>
      </c>
      <c r="B197" s="15" t="str">
        <f t="shared" si="13"/>
        <v>II</v>
      </c>
      <c r="C197" s="65">
        <f t="shared" si="14"/>
        <v>54946.3894</v>
      </c>
      <c r="D197" t="str">
        <f t="shared" si="15"/>
        <v>vis</v>
      </c>
      <c r="E197">
        <f>VLOOKUP(C197,Active!C$21:E$958,3,FALSE)</f>
        <v>31372.444908787151</v>
      </c>
      <c r="F197" s="15" t="s">
        <v>187</v>
      </c>
      <c r="G197" t="str">
        <f t="shared" si="16"/>
        <v>54946.3894</v>
      </c>
      <c r="H197" s="65">
        <f t="shared" si="17"/>
        <v>31372.5</v>
      </c>
      <c r="I197" s="74" t="s">
        <v>749</v>
      </c>
      <c r="J197" s="75" t="s">
        <v>750</v>
      </c>
      <c r="K197" s="74" t="s">
        <v>751</v>
      </c>
      <c r="L197" s="74" t="s">
        <v>736</v>
      </c>
      <c r="M197" s="75" t="s">
        <v>681</v>
      </c>
      <c r="N197" s="75" t="s">
        <v>187</v>
      </c>
      <c r="O197" s="76" t="s">
        <v>747</v>
      </c>
      <c r="P197" s="77" t="s">
        <v>748</v>
      </c>
    </row>
    <row r="198" spans="1:16" x14ac:dyDescent="0.2">
      <c r="A198" s="65" t="str">
        <f t="shared" si="12"/>
        <v> JAAVSO 39;94 </v>
      </c>
      <c r="B198" s="15" t="str">
        <f t="shared" si="13"/>
        <v>I</v>
      </c>
      <c r="C198" s="65">
        <f t="shared" si="14"/>
        <v>55257.764199999998</v>
      </c>
      <c r="D198" t="str">
        <f t="shared" si="15"/>
        <v>vis</v>
      </c>
      <c r="E198">
        <f>VLOOKUP(C198,Active!C$21:E$958,3,FALSE)</f>
        <v>32262.939244924943</v>
      </c>
      <c r="F198" s="15" t="s">
        <v>187</v>
      </c>
      <c r="G198" t="str">
        <f t="shared" si="16"/>
        <v>55257.7642</v>
      </c>
      <c r="H198" s="65">
        <f t="shared" si="17"/>
        <v>32263</v>
      </c>
      <c r="I198" s="74" t="s">
        <v>752</v>
      </c>
      <c r="J198" s="75" t="s">
        <v>753</v>
      </c>
      <c r="K198" s="74" t="s">
        <v>754</v>
      </c>
      <c r="L198" s="74" t="s">
        <v>755</v>
      </c>
      <c r="M198" s="75" t="s">
        <v>681</v>
      </c>
      <c r="N198" s="75" t="s">
        <v>731</v>
      </c>
      <c r="O198" s="76" t="s">
        <v>372</v>
      </c>
      <c r="P198" s="76" t="s">
        <v>756</v>
      </c>
    </row>
    <row r="199" spans="1:16" x14ac:dyDescent="0.2">
      <c r="A199" s="65" t="str">
        <f t="shared" si="12"/>
        <v> JAAVSO 39;94 </v>
      </c>
      <c r="B199" s="15" t="str">
        <f t="shared" si="13"/>
        <v>I</v>
      </c>
      <c r="C199" s="65">
        <f t="shared" si="14"/>
        <v>55271.750699999997</v>
      </c>
      <c r="D199" t="str">
        <f t="shared" si="15"/>
        <v>vis</v>
      </c>
      <c r="E199">
        <f>VLOOKUP(C199,Active!C$21:E$958,3,FALSE)</f>
        <v>32302.938946353544</v>
      </c>
      <c r="F199" s="15" t="s">
        <v>187</v>
      </c>
      <c r="G199" t="str">
        <f t="shared" si="16"/>
        <v>55271.7507</v>
      </c>
      <c r="H199" s="65">
        <f t="shared" si="17"/>
        <v>32303</v>
      </c>
      <c r="I199" s="74" t="s">
        <v>757</v>
      </c>
      <c r="J199" s="75" t="s">
        <v>758</v>
      </c>
      <c r="K199" s="74" t="s">
        <v>759</v>
      </c>
      <c r="L199" s="74" t="s">
        <v>760</v>
      </c>
      <c r="M199" s="75" t="s">
        <v>681</v>
      </c>
      <c r="N199" s="75" t="s">
        <v>731</v>
      </c>
      <c r="O199" s="76" t="s">
        <v>761</v>
      </c>
      <c r="P199" s="76" t="s">
        <v>756</v>
      </c>
    </row>
    <row r="200" spans="1:16" x14ac:dyDescent="0.2">
      <c r="A200" s="65" t="str">
        <f t="shared" si="12"/>
        <v> JAAVSO 39;94 </v>
      </c>
      <c r="B200" s="15" t="str">
        <f t="shared" si="13"/>
        <v>II</v>
      </c>
      <c r="C200" s="65">
        <f t="shared" si="14"/>
        <v>55322.626300000004</v>
      </c>
      <c r="D200" t="str">
        <f t="shared" si="15"/>
        <v>vis</v>
      </c>
      <c r="E200">
        <f>VLOOKUP(C200,Active!C$21:E$958,3,FALSE)</f>
        <v>32448.437020210575</v>
      </c>
      <c r="F200" s="15" t="s">
        <v>187</v>
      </c>
      <c r="G200" t="str">
        <f t="shared" si="16"/>
        <v>55322.6263</v>
      </c>
      <c r="H200" s="65">
        <f t="shared" si="17"/>
        <v>32448.5</v>
      </c>
      <c r="I200" s="74" t="s">
        <v>762</v>
      </c>
      <c r="J200" s="75" t="s">
        <v>763</v>
      </c>
      <c r="K200" s="74" t="s">
        <v>764</v>
      </c>
      <c r="L200" s="74" t="s">
        <v>765</v>
      </c>
      <c r="M200" s="75" t="s">
        <v>681</v>
      </c>
      <c r="N200" s="75" t="s">
        <v>731</v>
      </c>
      <c r="O200" s="76" t="s">
        <v>372</v>
      </c>
      <c r="P200" s="76" t="s">
        <v>756</v>
      </c>
    </row>
    <row r="201" spans="1:16" x14ac:dyDescent="0.2">
      <c r="A201" s="65" t="str">
        <f t="shared" si="12"/>
        <v> JAAVSO 39;177 </v>
      </c>
      <c r="B201" s="15" t="str">
        <f t="shared" si="13"/>
        <v>II</v>
      </c>
      <c r="C201" s="65">
        <f t="shared" si="14"/>
        <v>55593.615899999997</v>
      </c>
      <c r="D201" t="str">
        <f t="shared" si="15"/>
        <v>vis</v>
      </c>
      <c r="E201">
        <f>VLOOKUP(C201,Active!C$21:E$958,3,FALSE)</f>
        <v>33223.434559999412</v>
      </c>
      <c r="F201" s="15" t="s">
        <v>187</v>
      </c>
      <c r="G201" t="str">
        <f t="shared" si="16"/>
        <v>55593.6159</v>
      </c>
      <c r="H201" s="65">
        <f t="shared" si="17"/>
        <v>33223.5</v>
      </c>
      <c r="I201" s="74" t="s">
        <v>766</v>
      </c>
      <c r="J201" s="75" t="s">
        <v>767</v>
      </c>
      <c r="K201" s="74" t="s">
        <v>768</v>
      </c>
      <c r="L201" s="74" t="s">
        <v>769</v>
      </c>
      <c r="M201" s="75" t="s">
        <v>681</v>
      </c>
      <c r="N201" s="75" t="s">
        <v>658</v>
      </c>
      <c r="O201" s="76" t="s">
        <v>770</v>
      </c>
      <c r="P201" s="76" t="s">
        <v>771</v>
      </c>
    </row>
    <row r="202" spans="1:16" x14ac:dyDescent="0.2">
      <c r="A202" s="65" t="str">
        <f t="shared" si="12"/>
        <v> JAAVSO 39;177 </v>
      </c>
      <c r="B202" s="15" t="str">
        <f t="shared" si="13"/>
        <v>I</v>
      </c>
      <c r="C202" s="65">
        <f t="shared" si="14"/>
        <v>55631.555399999997</v>
      </c>
      <c r="D202" t="str">
        <f t="shared" si="15"/>
        <v>vis</v>
      </c>
      <c r="E202">
        <f>VLOOKUP(C202,Active!C$21:E$958,3,FALSE)</f>
        <v>33331.936949614435</v>
      </c>
      <c r="F202" s="15" t="s">
        <v>187</v>
      </c>
      <c r="G202" t="str">
        <f t="shared" si="16"/>
        <v>55631.5554</v>
      </c>
      <c r="H202" s="65">
        <f t="shared" si="17"/>
        <v>33332</v>
      </c>
      <c r="I202" s="74" t="s">
        <v>772</v>
      </c>
      <c r="J202" s="75" t="s">
        <v>773</v>
      </c>
      <c r="K202" s="74" t="s">
        <v>774</v>
      </c>
      <c r="L202" s="74" t="s">
        <v>765</v>
      </c>
      <c r="M202" s="75" t="s">
        <v>681</v>
      </c>
      <c r="N202" s="75" t="s">
        <v>658</v>
      </c>
      <c r="O202" s="76" t="s">
        <v>770</v>
      </c>
      <c r="P202" s="76" t="s">
        <v>771</v>
      </c>
    </row>
    <row r="203" spans="1:16" x14ac:dyDescent="0.2">
      <c r="A203" s="65" t="str">
        <f t="shared" ref="A203:A266" si="18">P203</f>
        <v>IBVS 5992 </v>
      </c>
      <c r="B203" s="15" t="str">
        <f t="shared" ref="B203:B266" si="19">IF(H203=INT(H203),"I","II")</f>
        <v>I</v>
      </c>
      <c r="C203" s="65">
        <f t="shared" ref="C203:C266" si="20">1*G203</f>
        <v>55631.905500000001</v>
      </c>
      <c r="D203" t="str">
        <f t="shared" ref="D203:D266" si="21">VLOOKUP(F203,I$1:J$5,2,FALSE)</f>
        <v>vis</v>
      </c>
      <c r="E203">
        <f>VLOOKUP(C203,Active!C$21:E$958,3,FALSE)</f>
        <v>33332.938193347341</v>
      </c>
      <c r="F203" s="15" t="s">
        <v>187</v>
      </c>
      <c r="G203" t="str">
        <f t="shared" ref="G203:G266" si="22">MID(I203,3,LEN(I203)-3)</f>
        <v>55631.9055</v>
      </c>
      <c r="H203" s="65">
        <f t="shared" ref="H203:H266" si="23">1*K203</f>
        <v>33333</v>
      </c>
      <c r="I203" s="74" t="s">
        <v>775</v>
      </c>
      <c r="J203" s="75" t="s">
        <v>776</v>
      </c>
      <c r="K203" s="74" t="s">
        <v>777</v>
      </c>
      <c r="L203" s="74" t="s">
        <v>778</v>
      </c>
      <c r="M203" s="75" t="s">
        <v>681</v>
      </c>
      <c r="N203" s="75" t="s">
        <v>187</v>
      </c>
      <c r="O203" s="76" t="s">
        <v>198</v>
      </c>
      <c r="P203" s="77" t="s">
        <v>779</v>
      </c>
    </row>
    <row r="204" spans="1:16" x14ac:dyDescent="0.2">
      <c r="A204" s="65" t="str">
        <f t="shared" si="18"/>
        <v>BAVM 220 </v>
      </c>
      <c r="B204" s="15" t="str">
        <f t="shared" si="19"/>
        <v>I</v>
      </c>
      <c r="C204" s="65">
        <f t="shared" si="20"/>
        <v>55650.436800000003</v>
      </c>
      <c r="D204" t="str">
        <f t="shared" si="21"/>
        <v>vis</v>
      </c>
      <c r="E204">
        <f>VLOOKUP(C204,Active!C$21:E$958,3,FALSE)</f>
        <v>33385.935474088343</v>
      </c>
      <c r="F204" s="15" t="s">
        <v>187</v>
      </c>
      <c r="G204" t="str">
        <f t="shared" si="22"/>
        <v>55650.4368</v>
      </c>
      <c r="H204" s="65">
        <f t="shared" si="23"/>
        <v>33386</v>
      </c>
      <c r="I204" s="74" t="s">
        <v>780</v>
      </c>
      <c r="J204" s="75" t="s">
        <v>781</v>
      </c>
      <c r="K204" s="74" t="s">
        <v>782</v>
      </c>
      <c r="L204" s="74" t="s">
        <v>783</v>
      </c>
      <c r="M204" s="75" t="s">
        <v>681</v>
      </c>
      <c r="N204" s="75" t="s">
        <v>623</v>
      </c>
      <c r="O204" s="76" t="s">
        <v>784</v>
      </c>
      <c r="P204" s="77" t="s">
        <v>785</v>
      </c>
    </row>
    <row r="205" spans="1:16" x14ac:dyDescent="0.2">
      <c r="A205" s="65" t="str">
        <f t="shared" si="18"/>
        <v>BAVM 220 </v>
      </c>
      <c r="B205" s="15" t="str">
        <f t="shared" si="19"/>
        <v>II</v>
      </c>
      <c r="C205" s="65">
        <f t="shared" si="20"/>
        <v>55650.612000000001</v>
      </c>
      <c r="D205" t="str">
        <f t="shared" si="21"/>
        <v>vis</v>
      </c>
      <c r="E205">
        <f>VLOOKUP(C205,Active!C$21:E$958,3,FALSE)</f>
        <v>33386.436524936675</v>
      </c>
      <c r="F205" s="15" t="s">
        <v>187</v>
      </c>
      <c r="G205" t="str">
        <f t="shared" si="22"/>
        <v>55650.6120</v>
      </c>
      <c r="H205" s="65">
        <f t="shared" si="23"/>
        <v>33386.5</v>
      </c>
      <c r="I205" s="74" t="s">
        <v>786</v>
      </c>
      <c r="J205" s="75" t="s">
        <v>787</v>
      </c>
      <c r="K205" s="74" t="s">
        <v>788</v>
      </c>
      <c r="L205" s="74" t="s">
        <v>789</v>
      </c>
      <c r="M205" s="75" t="s">
        <v>681</v>
      </c>
      <c r="N205" s="75" t="s">
        <v>623</v>
      </c>
      <c r="O205" s="76" t="s">
        <v>784</v>
      </c>
      <c r="P205" s="77" t="s">
        <v>785</v>
      </c>
    </row>
    <row r="206" spans="1:16" x14ac:dyDescent="0.2">
      <c r="A206" s="65" t="str">
        <f t="shared" si="18"/>
        <v>OEJV 0160 </v>
      </c>
      <c r="B206" s="15" t="str">
        <f t="shared" si="19"/>
        <v>I</v>
      </c>
      <c r="C206" s="65">
        <f t="shared" si="20"/>
        <v>55671.416239999999</v>
      </c>
      <c r="D206" t="str">
        <f t="shared" si="21"/>
        <v>vis</v>
      </c>
      <c r="E206">
        <f>VLOOKUP(C206,Active!C$21:E$958,3,FALSE)</f>
        <v>33445.934139668658</v>
      </c>
      <c r="F206" s="15" t="s">
        <v>187</v>
      </c>
      <c r="G206" t="str">
        <f t="shared" si="22"/>
        <v>55671.41624</v>
      </c>
      <c r="H206" s="65">
        <f t="shared" si="23"/>
        <v>33446</v>
      </c>
      <c r="I206" s="74" t="s">
        <v>790</v>
      </c>
      <c r="J206" s="75" t="s">
        <v>791</v>
      </c>
      <c r="K206" s="74" t="s">
        <v>792</v>
      </c>
      <c r="L206" s="74" t="s">
        <v>793</v>
      </c>
      <c r="M206" s="75" t="s">
        <v>681</v>
      </c>
      <c r="N206" s="75" t="s">
        <v>189</v>
      </c>
      <c r="O206" s="76" t="s">
        <v>794</v>
      </c>
      <c r="P206" s="77" t="s">
        <v>795</v>
      </c>
    </row>
    <row r="207" spans="1:16" x14ac:dyDescent="0.2">
      <c r="A207" s="65" t="str">
        <f t="shared" si="18"/>
        <v>IBVS 6007 </v>
      </c>
      <c r="B207" s="15" t="str">
        <f t="shared" si="19"/>
        <v>I</v>
      </c>
      <c r="C207" s="65">
        <f t="shared" si="20"/>
        <v>55672.46514</v>
      </c>
      <c r="D207" t="str">
        <f t="shared" si="21"/>
        <v>vis</v>
      </c>
      <c r="E207">
        <f>VLOOKUP(C207,Active!C$21:E$958,3,FALSE)</f>
        <v>33448.933867036372</v>
      </c>
      <c r="F207" s="15" t="s">
        <v>187</v>
      </c>
      <c r="G207" t="str">
        <f t="shared" si="22"/>
        <v>55672.46514</v>
      </c>
      <c r="H207" s="65">
        <f t="shared" si="23"/>
        <v>33449</v>
      </c>
      <c r="I207" s="74" t="s">
        <v>796</v>
      </c>
      <c r="J207" s="75" t="s">
        <v>797</v>
      </c>
      <c r="K207" s="74" t="s">
        <v>798</v>
      </c>
      <c r="L207" s="74" t="s">
        <v>799</v>
      </c>
      <c r="M207" s="75" t="s">
        <v>681</v>
      </c>
      <c r="N207" s="75" t="s">
        <v>658</v>
      </c>
      <c r="O207" s="76" t="s">
        <v>800</v>
      </c>
      <c r="P207" s="77" t="s">
        <v>801</v>
      </c>
    </row>
    <row r="208" spans="1:16" x14ac:dyDescent="0.2">
      <c r="A208" s="65" t="str">
        <f t="shared" si="18"/>
        <v>IBVS 6044 </v>
      </c>
      <c r="B208" s="15" t="str">
        <f t="shared" si="19"/>
        <v>I</v>
      </c>
      <c r="C208" s="65">
        <f t="shared" si="20"/>
        <v>55677.360500000003</v>
      </c>
      <c r="D208" t="str">
        <f t="shared" si="21"/>
        <v>vis</v>
      </c>
      <c r="E208">
        <f>VLOOKUP(C208,Active!C$21:E$958,3,FALSE)</f>
        <v>33462.934005626128</v>
      </c>
      <c r="F208" s="15" t="s">
        <v>187</v>
      </c>
      <c r="G208" t="str">
        <f t="shared" si="22"/>
        <v>55677.3605</v>
      </c>
      <c r="H208" s="65">
        <f t="shared" si="23"/>
        <v>33463</v>
      </c>
      <c r="I208" s="74" t="s">
        <v>802</v>
      </c>
      <c r="J208" s="75" t="s">
        <v>803</v>
      </c>
      <c r="K208" s="74" t="s">
        <v>804</v>
      </c>
      <c r="L208" s="74" t="s">
        <v>805</v>
      </c>
      <c r="M208" s="75" t="s">
        <v>681</v>
      </c>
      <c r="N208" s="75" t="s">
        <v>187</v>
      </c>
      <c r="O208" s="76" t="s">
        <v>747</v>
      </c>
      <c r="P208" s="77" t="s">
        <v>806</v>
      </c>
    </row>
    <row r="209" spans="1:16" x14ac:dyDescent="0.2">
      <c r="A209" s="65" t="str">
        <f t="shared" si="18"/>
        <v>IBVS 6029 </v>
      </c>
      <c r="B209" s="15" t="str">
        <f t="shared" si="19"/>
        <v>I</v>
      </c>
      <c r="C209" s="65">
        <f t="shared" si="20"/>
        <v>56001.849300000002</v>
      </c>
      <c r="D209" t="str">
        <f t="shared" si="21"/>
        <v>vis</v>
      </c>
      <c r="E209">
        <f>VLOOKUP(C209,Active!C$21:E$958,3,FALSE)</f>
        <v>34390.932798528287</v>
      </c>
      <c r="F209" s="15" t="s">
        <v>187</v>
      </c>
      <c r="G209" t="str">
        <f t="shared" si="22"/>
        <v>56001.8493</v>
      </c>
      <c r="H209" s="65">
        <f t="shared" si="23"/>
        <v>34391</v>
      </c>
      <c r="I209" s="74" t="s">
        <v>807</v>
      </c>
      <c r="J209" s="75" t="s">
        <v>808</v>
      </c>
      <c r="K209" s="74" t="s">
        <v>809</v>
      </c>
      <c r="L209" s="74" t="s">
        <v>810</v>
      </c>
      <c r="M209" s="75" t="s">
        <v>681</v>
      </c>
      <c r="N209" s="75" t="s">
        <v>187</v>
      </c>
      <c r="O209" s="76" t="s">
        <v>198</v>
      </c>
      <c r="P209" s="77" t="s">
        <v>811</v>
      </c>
    </row>
    <row r="210" spans="1:16" x14ac:dyDescent="0.2">
      <c r="A210" s="65" t="str">
        <f t="shared" si="18"/>
        <v>OEJV 0160 </v>
      </c>
      <c r="B210" s="15" t="str">
        <f t="shared" si="19"/>
        <v>I</v>
      </c>
      <c r="C210" s="65">
        <f t="shared" si="20"/>
        <v>56002.549950000001</v>
      </c>
      <c r="D210" t="str">
        <f t="shared" si="21"/>
        <v>vis</v>
      </c>
      <c r="E210">
        <f>VLOOKUP(C210,Active!C$21:E$958,3,FALSE)</f>
        <v>34392.936572939747</v>
      </c>
      <c r="F210" s="15" t="s">
        <v>187</v>
      </c>
      <c r="G210" t="str">
        <f t="shared" si="22"/>
        <v>56002.54995</v>
      </c>
      <c r="H210" s="65">
        <f t="shared" si="23"/>
        <v>34393</v>
      </c>
      <c r="I210" s="74" t="s">
        <v>812</v>
      </c>
      <c r="J210" s="75" t="s">
        <v>813</v>
      </c>
      <c r="K210" s="74" t="s">
        <v>814</v>
      </c>
      <c r="L210" s="74" t="s">
        <v>815</v>
      </c>
      <c r="M210" s="75" t="s">
        <v>681</v>
      </c>
      <c r="N210" s="75" t="s">
        <v>189</v>
      </c>
      <c r="O210" s="76" t="s">
        <v>794</v>
      </c>
      <c r="P210" s="77" t="s">
        <v>795</v>
      </c>
    </row>
    <row r="211" spans="1:16" x14ac:dyDescent="0.2">
      <c r="A211" s="65" t="str">
        <f t="shared" si="18"/>
        <v>IBVS 6050 </v>
      </c>
      <c r="B211" s="15" t="str">
        <f t="shared" si="19"/>
        <v>I</v>
      </c>
      <c r="C211" s="65">
        <f t="shared" si="20"/>
        <v>56021.78</v>
      </c>
      <c r="D211" t="str">
        <f t="shared" si="21"/>
        <v>vis</v>
      </c>
      <c r="E211">
        <f>VLOOKUP(C211,Active!C$21:E$958,3,FALSE)</f>
        <v>34447.932194321584</v>
      </c>
      <c r="F211" s="15" t="s">
        <v>187</v>
      </c>
      <c r="G211" t="str">
        <f t="shared" si="22"/>
        <v>56021.7800</v>
      </c>
      <c r="H211" s="65">
        <f t="shared" si="23"/>
        <v>34448</v>
      </c>
      <c r="I211" s="74" t="s">
        <v>816</v>
      </c>
      <c r="J211" s="75" t="s">
        <v>817</v>
      </c>
      <c r="K211" s="74" t="s">
        <v>818</v>
      </c>
      <c r="L211" s="74" t="s">
        <v>819</v>
      </c>
      <c r="M211" s="75" t="s">
        <v>681</v>
      </c>
      <c r="N211" s="75" t="s">
        <v>189</v>
      </c>
      <c r="O211" s="76" t="s">
        <v>644</v>
      </c>
      <c r="P211" s="77" t="s">
        <v>820</v>
      </c>
    </row>
    <row r="212" spans="1:16" x14ac:dyDescent="0.2">
      <c r="A212" s="65" t="str">
        <f t="shared" si="18"/>
        <v>IBVS 6029 </v>
      </c>
      <c r="B212" s="15" t="str">
        <f t="shared" si="19"/>
        <v>II</v>
      </c>
      <c r="C212" s="65">
        <f t="shared" si="20"/>
        <v>56073.705999999998</v>
      </c>
      <c r="D212" t="str">
        <f t="shared" si="21"/>
        <v>vis</v>
      </c>
      <c r="E212">
        <f>VLOOKUP(C212,Active!C$21:E$958,3,FALSE)</f>
        <v>34596.434285365212</v>
      </c>
      <c r="F212" s="15" t="s">
        <v>187</v>
      </c>
      <c r="G212" t="str">
        <f t="shared" si="22"/>
        <v>56073.7060</v>
      </c>
      <c r="H212" s="65">
        <f t="shared" si="23"/>
        <v>34596.5</v>
      </c>
      <c r="I212" s="74" t="s">
        <v>821</v>
      </c>
      <c r="J212" s="75" t="s">
        <v>822</v>
      </c>
      <c r="K212" s="74" t="s">
        <v>823</v>
      </c>
      <c r="L212" s="74" t="s">
        <v>824</v>
      </c>
      <c r="M212" s="75" t="s">
        <v>681</v>
      </c>
      <c r="N212" s="75" t="s">
        <v>187</v>
      </c>
      <c r="O212" s="76" t="s">
        <v>198</v>
      </c>
      <c r="P212" s="77" t="s">
        <v>811</v>
      </c>
    </row>
    <row r="213" spans="1:16" x14ac:dyDescent="0.2">
      <c r="A213" s="65" t="str">
        <f t="shared" si="18"/>
        <v>IBVS 6114 </v>
      </c>
      <c r="B213" s="15" t="str">
        <f t="shared" si="19"/>
        <v>II</v>
      </c>
      <c r="C213" s="65">
        <f t="shared" si="20"/>
        <v>56367.424460000002</v>
      </c>
      <c r="D213" t="str">
        <f t="shared" si="21"/>
        <v>vis</v>
      </c>
      <c r="E213">
        <f>VLOOKUP(C213,Active!C$21:E$958,3,FALSE)</f>
        <v>35436.43362072928</v>
      </c>
      <c r="F213" s="15" t="s">
        <v>187</v>
      </c>
      <c r="G213" t="str">
        <f t="shared" si="22"/>
        <v>56367.42446</v>
      </c>
      <c r="H213" s="65">
        <f t="shared" si="23"/>
        <v>35436.5</v>
      </c>
      <c r="I213" s="74" t="s">
        <v>825</v>
      </c>
      <c r="J213" s="75" t="s">
        <v>826</v>
      </c>
      <c r="K213" s="74" t="s">
        <v>827</v>
      </c>
      <c r="L213" s="74" t="s">
        <v>828</v>
      </c>
      <c r="M213" s="75" t="s">
        <v>681</v>
      </c>
      <c r="N213" s="75" t="s">
        <v>658</v>
      </c>
      <c r="O213" s="76" t="s">
        <v>800</v>
      </c>
      <c r="P213" s="77" t="s">
        <v>829</v>
      </c>
    </row>
    <row r="214" spans="1:16" x14ac:dyDescent="0.2">
      <c r="A214" s="65" t="str">
        <f t="shared" si="18"/>
        <v> JAAVSO 41;328 </v>
      </c>
      <c r="B214" s="15" t="str">
        <f t="shared" si="19"/>
        <v>I</v>
      </c>
      <c r="C214" s="65">
        <f t="shared" si="20"/>
        <v>56418.649100000002</v>
      </c>
      <c r="D214" t="str">
        <f t="shared" si="21"/>
        <v>vis</v>
      </c>
      <c r="E214">
        <f>VLOOKUP(C214,Active!C$21:E$958,3,FALSE)</f>
        <v>35582.929906847159</v>
      </c>
      <c r="F214" s="15" t="s">
        <v>187</v>
      </c>
      <c r="G214" t="str">
        <f t="shared" si="22"/>
        <v>56418.6491</v>
      </c>
      <c r="H214" s="65">
        <f t="shared" si="23"/>
        <v>35583</v>
      </c>
      <c r="I214" s="74" t="s">
        <v>830</v>
      </c>
      <c r="J214" s="75" t="s">
        <v>831</v>
      </c>
      <c r="K214" s="74" t="s">
        <v>832</v>
      </c>
      <c r="L214" s="74" t="s">
        <v>833</v>
      </c>
      <c r="M214" s="75" t="s">
        <v>681</v>
      </c>
      <c r="N214" s="75" t="s">
        <v>187</v>
      </c>
      <c r="O214" s="76" t="s">
        <v>737</v>
      </c>
      <c r="P214" s="76" t="s">
        <v>834</v>
      </c>
    </row>
    <row r="215" spans="1:16" x14ac:dyDescent="0.2">
      <c r="A215" s="65" t="str">
        <f t="shared" si="18"/>
        <v> JAAVSO 41;328 </v>
      </c>
      <c r="B215" s="15" t="str">
        <f t="shared" si="19"/>
        <v>I</v>
      </c>
      <c r="C215" s="65">
        <f t="shared" si="20"/>
        <v>56447.671799999996</v>
      </c>
      <c r="D215" t="str">
        <f t="shared" si="21"/>
        <v>vis</v>
      </c>
      <c r="E215">
        <f>VLOOKUP(C215,Active!C$21:E$958,3,FALSE)</f>
        <v>35665.931324975478</v>
      </c>
      <c r="F215" s="15" t="s">
        <v>187</v>
      </c>
      <c r="G215" t="str">
        <f t="shared" si="22"/>
        <v>56447.6718</v>
      </c>
      <c r="H215" s="65">
        <f t="shared" si="23"/>
        <v>35666</v>
      </c>
      <c r="I215" s="74" t="s">
        <v>835</v>
      </c>
      <c r="J215" s="75" t="s">
        <v>836</v>
      </c>
      <c r="K215" s="74" t="s">
        <v>837</v>
      </c>
      <c r="L215" s="74" t="s">
        <v>838</v>
      </c>
      <c r="M215" s="75" t="s">
        <v>681</v>
      </c>
      <c r="N215" s="75" t="s">
        <v>187</v>
      </c>
      <c r="O215" s="76" t="s">
        <v>372</v>
      </c>
      <c r="P215" s="76" t="s">
        <v>834</v>
      </c>
    </row>
    <row r="216" spans="1:16" x14ac:dyDescent="0.2">
      <c r="A216" s="65" t="str">
        <f t="shared" si="18"/>
        <v> JAAVSO 42;426 </v>
      </c>
      <c r="B216" s="15" t="str">
        <f t="shared" si="19"/>
        <v>II</v>
      </c>
      <c r="C216" s="65">
        <f t="shared" si="20"/>
        <v>56753.803599999999</v>
      </c>
      <c r="D216" t="str">
        <f t="shared" si="21"/>
        <v>vis</v>
      </c>
      <c r="E216">
        <f>VLOOKUP(C216,Active!C$21:E$958,3,FALSE)</f>
        <v>36541.431314093643</v>
      </c>
      <c r="F216" s="15" t="s">
        <v>187</v>
      </c>
      <c r="G216" t="str">
        <f t="shared" si="22"/>
        <v>56753.8036</v>
      </c>
      <c r="H216" s="65">
        <f t="shared" si="23"/>
        <v>36541.5</v>
      </c>
      <c r="I216" s="74" t="s">
        <v>839</v>
      </c>
      <c r="J216" s="75" t="s">
        <v>840</v>
      </c>
      <c r="K216" s="74" t="s">
        <v>841</v>
      </c>
      <c r="L216" s="74" t="s">
        <v>838</v>
      </c>
      <c r="M216" s="75" t="s">
        <v>681</v>
      </c>
      <c r="N216" s="75" t="s">
        <v>187</v>
      </c>
      <c r="O216" s="76" t="s">
        <v>372</v>
      </c>
      <c r="P216" s="76" t="s">
        <v>842</v>
      </c>
    </row>
    <row r="217" spans="1:16" x14ac:dyDescent="0.2">
      <c r="A217" s="65" t="str">
        <f t="shared" si="18"/>
        <v> BZ 7.10 </v>
      </c>
      <c r="B217" s="15" t="str">
        <f t="shared" si="19"/>
        <v>II</v>
      </c>
      <c r="C217" s="65">
        <f t="shared" si="20"/>
        <v>27926.589</v>
      </c>
      <c r="D217" t="str">
        <f t="shared" si="21"/>
        <v>vis</v>
      </c>
      <c r="E217">
        <f>VLOOKUP(C217,Active!C$21:E$958,3,FALSE)</f>
        <v>-45900.922170930928</v>
      </c>
      <c r="F217" s="15" t="s">
        <v>187</v>
      </c>
      <c r="G217" t="str">
        <f t="shared" si="22"/>
        <v>27926.589</v>
      </c>
      <c r="H217" s="65">
        <f t="shared" si="23"/>
        <v>-45901.5</v>
      </c>
      <c r="I217" s="74" t="s">
        <v>843</v>
      </c>
      <c r="J217" s="75" t="s">
        <v>844</v>
      </c>
      <c r="K217" s="74">
        <v>-45901.5</v>
      </c>
      <c r="L217" s="74" t="s">
        <v>845</v>
      </c>
      <c r="M217" s="75" t="s">
        <v>846</v>
      </c>
      <c r="N217" s="75"/>
      <c r="O217" s="76" t="s">
        <v>847</v>
      </c>
      <c r="P217" s="76" t="s">
        <v>43</v>
      </c>
    </row>
    <row r="218" spans="1:16" x14ac:dyDescent="0.2">
      <c r="A218" s="65" t="str">
        <f t="shared" si="18"/>
        <v> CTAD 17 </v>
      </c>
      <c r="B218" s="15" t="str">
        <f t="shared" si="19"/>
        <v>I</v>
      </c>
      <c r="C218" s="65">
        <f t="shared" si="20"/>
        <v>28303.360000000001</v>
      </c>
      <c r="D218" t="str">
        <f t="shared" si="21"/>
        <v>vis</v>
      </c>
      <c r="E218">
        <f>VLOOKUP(C218,Active!C$21:E$958,3,FALSE)</f>
        <v>-44823.402597988686</v>
      </c>
      <c r="F218" s="15" t="s">
        <v>187</v>
      </c>
      <c r="G218" t="str">
        <f t="shared" si="22"/>
        <v>28303.360</v>
      </c>
      <c r="H218" s="65">
        <f t="shared" si="23"/>
        <v>-44824</v>
      </c>
      <c r="I218" s="74" t="s">
        <v>848</v>
      </c>
      <c r="J218" s="75" t="s">
        <v>849</v>
      </c>
      <c r="K218" s="74">
        <v>-44824</v>
      </c>
      <c r="L218" s="74" t="s">
        <v>850</v>
      </c>
      <c r="M218" s="75" t="s">
        <v>851</v>
      </c>
      <c r="N218" s="75"/>
      <c r="O218" s="76" t="s">
        <v>852</v>
      </c>
      <c r="P218" s="76" t="s">
        <v>45</v>
      </c>
    </row>
    <row r="219" spans="1:16" x14ac:dyDescent="0.2">
      <c r="A219" s="65" t="str">
        <f t="shared" si="18"/>
        <v> CTAD 20 </v>
      </c>
      <c r="B219" s="15" t="str">
        <f t="shared" si="19"/>
        <v>II</v>
      </c>
      <c r="C219" s="65">
        <f t="shared" si="20"/>
        <v>28316.436000000002</v>
      </c>
      <c r="D219" t="str">
        <f t="shared" si="21"/>
        <v>vis</v>
      </c>
      <c r="E219">
        <f>VLOOKUP(C219,Active!C$21:E$958,3,FALSE)</f>
        <v>-44786.00681663664</v>
      </c>
      <c r="F219" s="15" t="s">
        <v>187</v>
      </c>
      <c r="G219" t="str">
        <f t="shared" si="22"/>
        <v>28316.436</v>
      </c>
      <c r="H219" s="65">
        <f t="shared" si="23"/>
        <v>-44786.5</v>
      </c>
      <c r="I219" s="74" t="s">
        <v>853</v>
      </c>
      <c r="J219" s="75" t="s">
        <v>854</v>
      </c>
      <c r="K219" s="74">
        <v>-44786.5</v>
      </c>
      <c r="L219" s="74" t="s">
        <v>855</v>
      </c>
      <c r="M219" s="75" t="s">
        <v>197</v>
      </c>
      <c r="N219" s="75"/>
      <c r="O219" s="76" t="s">
        <v>852</v>
      </c>
      <c r="P219" s="76" t="s">
        <v>47</v>
      </c>
    </row>
    <row r="220" spans="1:16" x14ac:dyDescent="0.2">
      <c r="A220" s="65" t="str">
        <f t="shared" si="18"/>
        <v> PZ 8.64 </v>
      </c>
      <c r="B220" s="15" t="str">
        <f t="shared" si="19"/>
        <v>I</v>
      </c>
      <c r="C220" s="65">
        <f t="shared" si="20"/>
        <v>28321.493999999999</v>
      </c>
      <c r="D220" t="str">
        <f t="shared" si="21"/>
        <v>vis</v>
      </c>
      <c r="E220">
        <f>VLOOKUP(C220,Active!C$21:E$958,3,FALSE)</f>
        <v>-44771.541547282206</v>
      </c>
      <c r="F220" s="15" t="s">
        <v>187</v>
      </c>
      <c r="G220" t="str">
        <f t="shared" si="22"/>
        <v>28321.494</v>
      </c>
      <c r="H220" s="65">
        <f t="shared" si="23"/>
        <v>-44772</v>
      </c>
      <c r="I220" s="74" t="s">
        <v>856</v>
      </c>
      <c r="J220" s="75" t="s">
        <v>857</v>
      </c>
      <c r="K220" s="74">
        <v>-44772</v>
      </c>
      <c r="L220" s="74" t="s">
        <v>858</v>
      </c>
      <c r="M220" s="75" t="s">
        <v>851</v>
      </c>
      <c r="N220" s="75"/>
      <c r="O220" s="76" t="s">
        <v>852</v>
      </c>
      <c r="P220" s="76" t="s">
        <v>48</v>
      </c>
    </row>
    <row r="221" spans="1:16" x14ac:dyDescent="0.2">
      <c r="A221" s="65" t="str">
        <f t="shared" si="18"/>
        <v> AC 35 </v>
      </c>
      <c r="B221" s="15" t="str">
        <f t="shared" si="19"/>
        <v>I</v>
      </c>
      <c r="C221" s="65">
        <f t="shared" si="20"/>
        <v>31248.1</v>
      </c>
      <c r="D221" t="str">
        <f t="shared" si="21"/>
        <v>vis</v>
      </c>
      <c r="E221">
        <f>VLOOKUP(C221,Active!C$21:E$958,3,FALSE)</f>
        <v>-36401.801712501438</v>
      </c>
      <c r="F221" s="15" t="s">
        <v>187</v>
      </c>
      <c r="G221" t="str">
        <f t="shared" si="22"/>
        <v>31248.100</v>
      </c>
      <c r="H221" s="65">
        <f t="shared" si="23"/>
        <v>-36402</v>
      </c>
      <c r="I221" s="74" t="s">
        <v>859</v>
      </c>
      <c r="J221" s="75" t="s">
        <v>860</v>
      </c>
      <c r="K221" s="74">
        <v>-36402</v>
      </c>
      <c r="L221" s="74" t="s">
        <v>861</v>
      </c>
      <c r="M221" s="75" t="s">
        <v>197</v>
      </c>
      <c r="N221" s="75"/>
      <c r="O221" s="76" t="s">
        <v>862</v>
      </c>
      <c r="P221" s="76" t="s">
        <v>49</v>
      </c>
    </row>
    <row r="222" spans="1:16" x14ac:dyDescent="0.2">
      <c r="A222" s="65" t="str">
        <f t="shared" si="18"/>
        <v> AC 35 </v>
      </c>
      <c r="B222" s="15" t="str">
        <f t="shared" si="19"/>
        <v>II</v>
      </c>
      <c r="C222" s="65">
        <f t="shared" si="20"/>
        <v>31248.243999999999</v>
      </c>
      <c r="D222" t="str">
        <f t="shared" si="21"/>
        <v>vis</v>
      </c>
      <c r="E222">
        <f>VLOOKUP(C222,Active!C$21:E$958,3,FALSE)</f>
        <v>-36401.389889886363</v>
      </c>
      <c r="F222" s="15" t="s">
        <v>187</v>
      </c>
      <c r="G222" t="str">
        <f t="shared" si="22"/>
        <v>31248.244</v>
      </c>
      <c r="H222" s="65">
        <f t="shared" si="23"/>
        <v>-36401.5</v>
      </c>
      <c r="I222" s="74" t="s">
        <v>863</v>
      </c>
      <c r="J222" s="75" t="s">
        <v>864</v>
      </c>
      <c r="K222" s="74">
        <v>-36401.5</v>
      </c>
      <c r="L222" s="74" t="s">
        <v>865</v>
      </c>
      <c r="M222" s="75" t="s">
        <v>197</v>
      </c>
      <c r="N222" s="75"/>
      <c r="O222" s="76" t="s">
        <v>862</v>
      </c>
      <c r="P222" s="76" t="s">
        <v>49</v>
      </c>
    </row>
    <row r="223" spans="1:16" x14ac:dyDescent="0.2">
      <c r="A223" s="65" t="str">
        <f t="shared" si="18"/>
        <v> IODE 4.3.69 </v>
      </c>
      <c r="B223" s="15" t="str">
        <f t="shared" si="19"/>
        <v>II</v>
      </c>
      <c r="C223" s="65">
        <f t="shared" si="20"/>
        <v>31248.580999999998</v>
      </c>
      <c r="D223" t="str">
        <f t="shared" si="21"/>
        <v>vis</v>
      </c>
      <c r="E223">
        <f>VLOOKUP(C223,Active!C$21:E$958,3,FALSE)</f>
        <v>-36400.42611057192</v>
      </c>
      <c r="F223" s="15" t="s">
        <v>187</v>
      </c>
      <c r="G223" t="str">
        <f t="shared" si="22"/>
        <v>31248.581</v>
      </c>
      <c r="H223" s="65">
        <f t="shared" si="23"/>
        <v>-36400.5</v>
      </c>
      <c r="I223" s="74" t="s">
        <v>866</v>
      </c>
      <c r="J223" s="75" t="s">
        <v>867</v>
      </c>
      <c r="K223" s="74">
        <v>-36400.5</v>
      </c>
      <c r="L223" s="74" t="s">
        <v>868</v>
      </c>
      <c r="M223" s="75" t="s">
        <v>197</v>
      </c>
      <c r="N223" s="75"/>
      <c r="O223" s="76" t="s">
        <v>862</v>
      </c>
      <c r="P223" s="76" t="s">
        <v>50</v>
      </c>
    </row>
    <row r="224" spans="1:16" x14ac:dyDescent="0.2">
      <c r="A224" s="65" t="str">
        <f t="shared" si="18"/>
        <v> IODE 4.3.69 </v>
      </c>
      <c r="B224" s="15" t="str">
        <f t="shared" si="19"/>
        <v>I</v>
      </c>
      <c r="C224" s="65">
        <f t="shared" si="20"/>
        <v>31248.75</v>
      </c>
      <c r="D224" t="str">
        <f t="shared" si="21"/>
        <v>vis</v>
      </c>
      <c r="E224">
        <f>VLOOKUP(C224,Active!C$21:E$958,3,FALSE)</f>
        <v>-36399.942790975059</v>
      </c>
      <c r="F224" s="15" t="s">
        <v>187</v>
      </c>
      <c r="G224" t="str">
        <f t="shared" si="22"/>
        <v>31248.750</v>
      </c>
      <c r="H224" s="65">
        <f t="shared" si="23"/>
        <v>-36400</v>
      </c>
      <c r="I224" s="74" t="s">
        <v>869</v>
      </c>
      <c r="J224" s="75" t="s">
        <v>870</v>
      </c>
      <c r="K224" s="74">
        <v>-36400</v>
      </c>
      <c r="L224" s="74" t="s">
        <v>871</v>
      </c>
      <c r="M224" s="75" t="s">
        <v>197</v>
      </c>
      <c r="N224" s="75"/>
      <c r="O224" s="76" t="s">
        <v>862</v>
      </c>
      <c r="P224" s="76" t="s">
        <v>50</v>
      </c>
    </row>
    <row r="225" spans="1:16" x14ac:dyDescent="0.2">
      <c r="A225" s="65" t="str">
        <f t="shared" si="18"/>
        <v> AJ 60.453 </v>
      </c>
      <c r="B225" s="15" t="str">
        <f t="shared" si="19"/>
        <v>II</v>
      </c>
      <c r="C225" s="65">
        <f t="shared" si="20"/>
        <v>34506.754999999997</v>
      </c>
      <c r="D225" t="str">
        <f t="shared" si="21"/>
        <v>vis</v>
      </c>
      <c r="E225">
        <f>VLOOKUP(C225,Active!C$21:E$958,3,FALSE)</f>
        <v>-27082.441825551319</v>
      </c>
      <c r="F225" s="15" t="s">
        <v>187</v>
      </c>
      <c r="G225" t="str">
        <f t="shared" si="22"/>
        <v>34506.755</v>
      </c>
      <c r="H225" s="65">
        <f t="shared" si="23"/>
        <v>-27082.5</v>
      </c>
      <c r="I225" s="74" t="s">
        <v>872</v>
      </c>
      <c r="J225" s="75" t="s">
        <v>873</v>
      </c>
      <c r="K225" s="74">
        <v>-27082.5</v>
      </c>
      <c r="L225" s="74" t="s">
        <v>871</v>
      </c>
      <c r="M225" s="75" t="s">
        <v>851</v>
      </c>
      <c r="N225" s="75"/>
      <c r="O225" s="76" t="s">
        <v>874</v>
      </c>
      <c r="P225" s="76" t="s">
        <v>51</v>
      </c>
    </row>
    <row r="226" spans="1:16" x14ac:dyDescent="0.2">
      <c r="A226" s="65" t="str">
        <f t="shared" si="18"/>
        <v> AJ 60.453 </v>
      </c>
      <c r="B226" s="15" t="str">
        <f t="shared" si="19"/>
        <v>II</v>
      </c>
      <c r="C226" s="65">
        <f t="shared" si="20"/>
        <v>34514.803</v>
      </c>
      <c r="D226" t="str">
        <f t="shared" si="21"/>
        <v>vis</v>
      </c>
      <c r="E226">
        <f>VLOOKUP(C226,Active!C$21:E$958,3,FALSE)</f>
        <v>-27059.425517175565</v>
      </c>
      <c r="F226" s="15" t="s">
        <v>187</v>
      </c>
      <c r="G226" t="str">
        <f t="shared" si="22"/>
        <v>34514.803</v>
      </c>
      <c r="H226" s="65">
        <f t="shared" si="23"/>
        <v>-27059.5</v>
      </c>
      <c r="I226" s="74" t="s">
        <v>875</v>
      </c>
      <c r="J226" s="75" t="s">
        <v>876</v>
      </c>
      <c r="K226" s="74">
        <v>-27059.5</v>
      </c>
      <c r="L226" s="74" t="s">
        <v>868</v>
      </c>
      <c r="M226" s="75" t="s">
        <v>851</v>
      </c>
      <c r="N226" s="75"/>
      <c r="O226" s="76" t="s">
        <v>874</v>
      </c>
      <c r="P226" s="76" t="s">
        <v>51</v>
      </c>
    </row>
    <row r="227" spans="1:16" x14ac:dyDescent="0.2">
      <c r="A227" s="65" t="str">
        <f t="shared" si="18"/>
        <v> AJ 60.453 </v>
      </c>
      <c r="B227" s="15" t="str">
        <f t="shared" si="19"/>
        <v>I</v>
      </c>
      <c r="C227" s="65">
        <f t="shared" si="20"/>
        <v>34529.65</v>
      </c>
      <c r="D227" t="str">
        <f t="shared" si="21"/>
        <v>vis</v>
      </c>
      <c r="E227">
        <f>VLOOKUP(C227,Active!C$21:E$958,3,FALSE)</f>
        <v>-27016.964889633968</v>
      </c>
      <c r="F227" s="15" t="s">
        <v>187</v>
      </c>
      <c r="G227" t="str">
        <f t="shared" si="22"/>
        <v>34529.65</v>
      </c>
      <c r="H227" s="65">
        <f t="shared" si="23"/>
        <v>-27017</v>
      </c>
      <c r="I227" s="74" t="s">
        <v>877</v>
      </c>
      <c r="J227" s="75" t="s">
        <v>878</v>
      </c>
      <c r="K227" s="74">
        <v>-27017</v>
      </c>
      <c r="L227" s="74" t="s">
        <v>879</v>
      </c>
      <c r="M227" s="75" t="s">
        <v>851</v>
      </c>
      <c r="N227" s="75"/>
      <c r="O227" s="76" t="s">
        <v>874</v>
      </c>
      <c r="P227" s="76" t="s">
        <v>51</v>
      </c>
    </row>
    <row r="228" spans="1:16" x14ac:dyDescent="0.2">
      <c r="A228" s="65" t="str">
        <f t="shared" si="18"/>
        <v> AJ 60.453 </v>
      </c>
      <c r="B228" s="15" t="str">
        <f t="shared" si="19"/>
        <v>I</v>
      </c>
      <c r="C228" s="65">
        <f t="shared" si="20"/>
        <v>34537.692000000003</v>
      </c>
      <c r="D228" t="str">
        <f t="shared" si="21"/>
        <v>vis</v>
      </c>
      <c r="E228">
        <f>VLOOKUP(C228,Active!C$21:E$958,3,FALSE)</f>
        <v>-26993.965740533844</v>
      </c>
      <c r="F228" s="15" t="s">
        <v>187</v>
      </c>
      <c r="G228" t="str">
        <f t="shared" si="22"/>
        <v>34537.692</v>
      </c>
      <c r="H228" s="65">
        <f t="shared" si="23"/>
        <v>-26994</v>
      </c>
      <c r="I228" s="74" t="s">
        <v>880</v>
      </c>
      <c r="J228" s="75" t="s">
        <v>881</v>
      </c>
      <c r="K228" s="74">
        <v>-26994</v>
      </c>
      <c r="L228" s="74" t="s">
        <v>882</v>
      </c>
      <c r="M228" s="75" t="s">
        <v>851</v>
      </c>
      <c r="N228" s="75"/>
      <c r="O228" s="76" t="s">
        <v>874</v>
      </c>
      <c r="P228" s="76" t="s">
        <v>51</v>
      </c>
    </row>
    <row r="229" spans="1:16" x14ac:dyDescent="0.2">
      <c r="A229" s="65" t="str">
        <f t="shared" si="18"/>
        <v> AJ 60.453 </v>
      </c>
      <c r="B229" s="15" t="str">
        <f t="shared" si="19"/>
        <v>I</v>
      </c>
      <c r="C229" s="65">
        <f t="shared" si="20"/>
        <v>34543.65</v>
      </c>
      <c r="D229" t="str">
        <f t="shared" si="21"/>
        <v>vis</v>
      </c>
      <c r="E229">
        <f>VLOOKUP(C229,Active!C$21:E$958,3,FALSE)</f>
        <v>-26976.926579835203</v>
      </c>
      <c r="F229" s="15" t="s">
        <v>187</v>
      </c>
      <c r="G229" t="str">
        <f t="shared" si="22"/>
        <v>34543.650</v>
      </c>
      <c r="H229" s="65">
        <f t="shared" si="23"/>
        <v>-26977</v>
      </c>
      <c r="I229" s="74" t="s">
        <v>883</v>
      </c>
      <c r="J229" s="75" t="s">
        <v>884</v>
      </c>
      <c r="K229" s="74">
        <v>-26977</v>
      </c>
      <c r="L229" s="74" t="s">
        <v>868</v>
      </c>
      <c r="M229" s="75" t="s">
        <v>851</v>
      </c>
      <c r="N229" s="75"/>
      <c r="O229" s="76" t="s">
        <v>874</v>
      </c>
      <c r="P229" s="76" t="s">
        <v>51</v>
      </c>
    </row>
    <row r="230" spans="1:16" x14ac:dyDescent="0.2">
      <c r="A230" s="65" t="str">
        <f t="shared" si="18"/>
        <v> AJ 60.453 </v>
      </c>
      <c r="B230" s="15" t="str">
        <f t="shared" si="19"/>
        <v>I</v>
      </c>
      <c r="C230" s="65">
        <f t="shared" si="20"/>
        <v>34557.64</v>
      </c>
      <c r="D230" t="str">
        <f t="shared" si="21"/>
        <v>vis</v>
      </c>
      <c r="E230">
        <f>VLOOKUP(C230,Active!C$21:E$958,3,FALSE)</f>
        <v>-26936.916868829154</v>
      </c>
      <c r="F230" s="15" t="s">
        <v>187</v>
      </c>
      <c r="G230" t="str">
        <f t="shared" si="22"/>
        <v>34557.640</v>
      </c>
      <c r="H230" s="65">
        <f t="shared" si="23"/>
        <v>-26937</v>
      </c>
      <c r="I230" s="74" t="s">
        <v>885</v>
      </c>
      <c r="J230" s="75" t="s">
        <v>886</v>
      </c>
      <c r="K230" s="74">
        <v>-26937</v>
      </c>
      <c r="L230" s="74" t="s">
        <v>887</v>
      </c>
      <c r="M230" s="75" t="s">
        <v>851</v>
      </c>
      <c r="N230" s="75"/>
      <c r="O230" s="76" t="s">
        <v>874</v>
      </c>
      <c r="P230" s="76" t="s">
        <v>51</v>
      </c>
    </row>
    <row r="231" spans="1:16" x14ac:dyDescent="0.2">
      <c r="A231" s="65" t="str">
        <f t="shared" si="18"/>
        <v> AJ 60.453 </v>
      </c>
      <c r="B231" s="15" t="str">
        <f t="shared" si="19"/>
        <v>II</v>
      </c>
      <c r="C231" s="65">
        <f t="shared" si="20"/>
        <v>34568.639999999999</v>
      </c>
      <c r="D231" t="str">
        <f t="shared" si="21"/>
        <v>vis</v>
      </c>
      <c r="E231">
        <f>VLOOKUP(C231,Active!C$21:E$958,3,FALSE)</f>
        <v>-26905.458196844407</v>
      </c>
      <c r="F231" s="15" t="s">
        <v>187</v>
      </c>
      <c r="G231" t="str">
        <f t="shared" si="22"/>
        <v>34568.640</v>
      </c>
      <c r="H231" s="65">
        <f t="shared" si="23"/>
        <v>-26905.5</v>
      </c>
      <c r="I231" s="74" t="s">
        <v>888</v>
      </c>
      <c r="J231" s="75" t="s">
        <v>889</v>
      </c>
      <c r="K231" s="74">
        <v>-26905.5</v>
      </c>
      <c r="L231" s="74" t="s">
        <v>384</v>
      </c>
      <c r="M231" s="75" t="s">
        <v>851</v>
      </c>
      <c r="N231" s="75"/>
      <c r="O231" s="76" t="s">
        <v>874</v>
      </c>
      <c r="P231" s="76" t="s">
        <v>51</v>
      </c>
    </row>
    <row r="232" spans="1:16" x14ac:dyDescent="0.2">
      <c r="A232" s="65" t="str">
        <f t="shared" si="18"/>
        <v> AJ 67.462 </v>
      </c>
      <c r="B232" s="15" t="str">
        <f t="shared" si="19"/>
        <v>I</v>
      </c>
      <c r="C232" s="65">
        <f t="shared" si="20"/>
        <v>34873.72</v>
      </c>
      <c r="D232" t="str">
        <f t="shared" si="21"/>
        <v>vis</v>
      </c>
      <c r="E232">
        <f>VLOOKUP(C232,Active!C$21:E$958,3,FALSE)</f>
        <v>-26032.96622874384</v>
      </c>
      <c r="F232" s="15" t="s">
        <v>187</v>
      </c>
      <c r="G232" t="str">
        <f t="shared" si="22"/>
        <v>34873.720</v>
      </c>
      <c r="H232" s="65">
        <f t="shared" si="23"/>
        <v>-26033</v>
      </c>
      <c r="I232" s="74" t="s">
        <v>890</v>
      </c>
      <c r="J232" s="75" t="s">
        <v>891</v>
      </c>
      <c r="K232" s="74">
        <v>-26033</v>
      </c>
      <c r="L232" s="74" t="s">
        <v>882</v>
      </c>
      <c r="M232" s="75" t="s">
        <v>851</v>
      </c>
      <c r="N232" s="75"/>
      <c r="O232" s="76" t="s">
        <v>892</v>
      </c>
      <c r="P232" s="76" t="s">
        <v>52</v>
      </c>
    </row>
    <row r="233" spans="1:16" x14ac:dyDescent="0.2">
      <c r="A233" s="65" t="str">
        <f t="shared" si="18"/>
        <v> AJ 60.453 </v>
      </c>
      <c r="B233" s="15" t="str">
        <f t="shared" si="19"/>
        <v>II</v>
      </c>
      <c r="C233" s="65">
        <f t="shared" si="20"/>
        <v>34897.675000000003</v>
      </c>
      <c r="D233" t="str">
        <f t="shared" si="21"/>
        <v>vis</v>
      </c>
      <c r="E233">
        <f>VLOOKUP(C233,Active!C$21:E$958,3,FALSE)</f>
        <v>-25964.457820798871</v>
      </c>
      <c r="F233" s="15" t="s">
        <v>187</v>
      </c>
      <c r="G233" t="str">
        <f t="shared" si="22"/>
        <v>34897.675</v>
      </c>
      <c r="H233" s="65">
        <f t="shared" si="23"/>
        <v>-25964.5</v>
      </c>
      <c r="I233" s="74" t="s">
        <v>893</v>
      </c>
      <c r="J233" s="75" t="s">
        <v>894</v>
      </c>
      <c r="K233" s="74">
        <v>-25964.5</v>
      </c>
      <c r="L233" s="74" t="s">
        <v>384</v>
      </c>
      <c r="M233" s="75" t="s">
        <v>851</v>
      </c>
      <c r="N233" s="75"/>
      <c r="O233" s="76" t="s">
        <v>874</v>
      </c>
      <c r="P233" s="76" t="s">
        <v>51</v>
      </c>
    </row>
    <row r="234" spans="1:16" x14ac:dyDescent="0.2">
      <c r="A234" s="65" t="str">
        <f t="shared" si="18"/>
        <v> AJ 60.453 </v>
      </c>
      <c r="B234" s="15" t="str">
        <f t="shared" si="19"/>
        <v>I</v>
      </c>
      <c r="C234" s="65">
        <f t="shared" si="20"/>
        <v>34914.629999999997</v>
      </c>
      <c r="D234" t="str">
        <f t="shared" si="21"/>
        <v>vis</v>
      </c>
      <c r="E234">
        <f>VLOOKUP(C234,Active!C$21:E$958,3,FALSE)</f>
        <v>-25915.968567753309</v>
      </c>
      <c r="F234" s="15" t="s">
        <v>187</v>
      </c>
      <c r="G234" t="str">
        <f t="shared" si="22"/>
        <v>34914.630</v>
      </c>
      <c r="H234" s="65">
        <f t="shared" si="23"/>
        <v>-25916</v>
      </c>
      <c r="I234" s="74" t="s">
        <v>895</v>
      </c>
      <c r="J234" s="75" t="s">
        <v>896</v>
      </c>
      <c r="K234" s="74">
        <v>-25916</v>
      </c>
      <c r="L234" s="74" t="s">
        <v>897</v>
      </c>
      <c r="M234" s="75" t="s">
        <v>851</v>
      </c>
      <c r="N234" s="75"/>
      <c r="O234" s="76" t="s">
        <v>874</v>
      </c>
      <c r="P234" s="76" t="s">
        <v>51</v>
      </c>
    </row>
    <row r="235" spans="1:16" x14ac:dyDescent="0.2">
      <c r="A235" s="65" t="str">
        <f t="shared" si="18"/>
        <v> MHAR 7.8 </v>
      </c>
      <c r="B235" s="15" t="str">
        <f t="shared" si="19"/>
        <v>I</v>
      </c>
      <c r="C235" s="65">
        <f t="shared" si="20"/>
        <v>37348.616999999998</v>
      </c>
      <c r="D235" t="str">
        <f t="shared" si="21"/>
        <v>vis</v>
      </c>
      <c r="E235">
        <f>VLOOKUP(C235,Active!C$21:E$958,3,FALSE)</f>
        <v>-18955.059599741027</v>
      </c>
      <c r="F235" s="15" t="s">
        <v>187</v>
      </c>
      <c r="G235" t="str">
        <f t="shared" si="22"/>
        <v>37348.617</v>
      </c>
      <c r="H235" s="65">
        <f t="shared" si="23"/>
        <v>-18955</v>
      </c>
      <c r="I235" s="74" t="s">
        <v>898</v>
      </c>
      <c r="J235" s="75" t="s">
        <v>899</v>
      </c>
      <c r="K235" s="74">
        <v>-18955</v>
      </c>
      <c r="L235" s="74" t="s">
        <v>900</v>
      </c>
      <c r="M235" s="75" t="s">
        <v>846</v>
      </c>
      <c r="N235" s="75"/>
      <c r="O235" s="76" t="s">
        <v>901</v>
      </c>
      <c r="P235" s="76" t="s">
        <v>53</v>
      </c>
    </row>
    <row r="236" spans="1:16" x14ac:dyDescent="0.2">
      <c r="A236" s="65" t="str">
        <f t="shared" si="18"/>
        <v> MHAR 7.8 </v>
      </c>
      <c r="B236" s="15" t="str">
        <f t="shared" si="19"/>
        <v>II</v>
      </c>
      <c r="C236" s="65">
        <f t="shared" si="20"/>
        <v>37351.593999999997</v>
      </c>
      <c r="D236" t="str">
        <f t="shared" si="21"/>
        <v>vis</v>
      </c>
      <c r="E236">
        <f>VLOOKUP(C236,Active!C$21:E$958,3,FALSE)</f>
        <v>-18946.54573915025</v>
      </c>
      <c r="F236" s="15" t="s">
        <v>187</v>
      </c>
      <c r="G236" t="str">
        <f t="shared" si="22"/>
        <v>37351.594</v>
      </c>
      <c r="H236" s="65">
        <f t="shared" si="23"/>
        <v>-18946.5</v>
      </c>
      <c r="I236" s="74" t="s">
        <v>902</v>
      </c>
      <c r="J236" s="75" t="s">
        <v>903</v>
      </c>
      <c r="K236" s="74">
        <v>-18946.5</v>
      </c>
      <c r="L236" s="74" t="s">
        <v>341</v>
      </c>
      <c r="M236" s="75" t="s">
        <v>846</v>
      </c>
      <c r="N236" s="75"/>
      <c r="O236" s="76" t="s">
        <v>901</v>
      </c>
      <c r="P236" s="76" t="s">
        <v>53</v>
      </c>
    </row>
    <row r="237" spans="1:16" x14ac:dyDescent="0.2">
      <c r="A237" s="65" t="str">
        <f t="shared" si="18"/>
        <v> MHAR 7.8 </v>
      </c>
      <c r="B237" s="15" t="str">
        <f t="shared" si="19"/>
        <v>I</v>
      </c>
      <c r="C237" s="65">
        <f t="shared" si="20"/>
        <v>37375.552000000003</v>
      </c>
      <c r="D237" t="str">
        <f t="shared" si="21"/>
        <v>vis</v>
      </c>
      <c r="E237">
        <f>VLOOKUP(C237,Active!C$21:E$958,3,FALSE)</f>
        <v>-18878.028751567457</v>
      </c>
      <c r="F237" s="15" t="s">
        <v>187</v>
      </c>
      <c r="G237" t="str">
        <f t="shared" si="22"/>
        <v>37375.552</v>
      </c>
      <c r="H237" s="65">
        <f t="shared" si="23"/>
        <v>-18878</v>
      </c>
      <c r="I237" s="74" t="s">
        <v>904</v>
      </c>
      <c r="J237" s="75" t="s">
        <v>905</v>
      </c>
      <c r="K237" s="74">
        <v>-18878</v>
      </c>
      <c r="L237" s="74" t="s">
        <v>486</v>
      </c>
      <c r="M237" s="75" t="s">
        <v>846</v>
      </c>
      <c r="N237" s="75"/>
      <c r="O237" s="76" t="s">
        <v>901</v>
      </c>
      <c r="P237" s="76" t="s">
        <v>53</v>
      </c>
    </row>
    <row r="238" spans="1:16" x14ac:dyDescent="0.2">
      <c r="A238" s="65" t="str">
        <f t="shared" si="18"/>
        <v> MHAR 7.8 </v>
      </c>
      <c r="B238" s="15" t="str">
        <f t="shared" si="19"/>
        <v>II</v>
      </c>
      <c r="C238" s="65">
        <f t="shared" si="20"/>
        <v>37399.485999999997</v>
      </c>
      <c r="D238" t="str">
        <f t="shared" si="21"/>
        <v>vis</v>
      </c>
      <c r="E238">
        <f>VLOOKUP(C238,Active!C$21:E$958,3,FALSE)</f>
        <v>-18809.580401087213</v>
      </c>
      <c r="F238" s="15" t="s">
        <v>187</v>
      </c>
      <c r="G238" t="str">
        <f t="shared" si="22"/>
        <v>37399.486</v>
      </c>
      <c r="H238" s="65">
        <f t="shared" si="23"/>
        <v>-18809.5</v>
      </c>
      <c r="I238" s="74" t="s">
        <v>906</v>
      </c>
      <c r="J238" s="75" t="s">
        <v>907</v>
      </c>
      <c r="K238" s="74">
        <v>-18809.5</v>
      </c>
      <c r="L238" s="74" t="s">
        <v>273</v>
      </c>
      <c r="M238" s="75" t="s">
        <v>846</v>
      </c>
      <c r="N238" s="75"/>
      <c r="O238" s="76" t="s">
        <v>901</v>
      </c>
      <c r="P238" s="76" t="s">
        <v>53</v>
      </c>
    </row>
    <row r="239" spans="1:16" x14ac:dyDescent="0.2">
      <c r="A239" s="65" t="str">
        <f t="shared" si="18"/>
        <v> MHAR 7.8 </v>
      </c>
      <c r="B239" s="15" t="str">
        <f t="shared" si="19"/>
        <v>II</v>
      </c>
      <c r="C239" s="65">
        <f t="shared" si="20"/>
        <v>37667.696000000004</v>
      </c>
      <c r="D239" t="str">
        <f t="shared" si="21"/>
        <v>vis</v>
      </c>
      <c r="E239">
        <f>VLOOKUP(C239,Active!C$21:E$958,3,FALSE)</f>
        <v>-18042.532181720955</v>
      </c>
      <c r="F239" s="15" t="s">
        <v>187</v>
      </c>
      <c r="G239" t="str">
        <f t="shared" si="22"/>
        <v>37667.696</v>
      </c>
      <c r="H239" s="65">
        <f t="shared" si="23"/>
        <v>-18042.5</v>
      </c>
      <c r="I239" s="74" t="s">
        <v>908</v>
      </c>
      <c r="J239" s="75" t="s">
        <v>909</v>
      </c>
      <c r="K239" s="74">
        <v>-18042.5</v>
      </c>
      <c r="L239" s="74" t="s">
        <v>336</v>
      </c>
      <c r="M239" s="75" t="s">
        <v>846</v>
      </c>
      <c r="N239" s="75"/>
      <c r="O239" s="76" t="s">
        <v>901</v>
      </c>
      <c r="P239" s="76" t="s">
        <v>53</v>
      </c>
    </row>
    <row r="240" spans="1:16" x14ac:dyDescent="0.2">
      <c r="A240" s="65" t="str">
        <f t="shared" si="18"/>
        <v> MHAR 7.8 </v>
      </c>
      <c r="B240" s="15" t="str">
        <f t="shared" si="19"/>
        <v>I</v>
      </c>
      <c r="C240" s="65">
        <f t="shared" si="20"/>
        <v>37705.637000000002</v>
      </c>
      <c r="D240" t="str">
        <f t="shared" si="21"/>
        <v>vis</v>
      </c>
      <c r="E240">
        <f>VLOOKUP(C240,Active!C$21:E$958,3,FALSE)</f>
        <v>-17934.025502287026</v>
      </c>
      <c r="F240" s="15" t="s">
        <v>187</v>
      </c>
      <c r="G240" t="str">
        <f t="shared" si="22"/>
        <v>37705.637</v>
      </c>
      <c r="H240" s="65">
        <f t="shared" si="23"/>
        <v>-17934</v>
      </c>
      <c r="I240" s="74" t="s">
        <v>910</v>
      </c>
      <c r="J240" s="75" t="s">
        <v>911</v>
      </c>
      <c r="K240" s="74">
        <v>-17934</v>
      </c>
      <c r="L240" s="74" t="s">
        <v>223</v>
      </c>
      <c r="M240" s="75" t="s">
        <v>846</v>
      </c>
      <c r="N240" s="75"/>
      <c r="O240" s="76" t="s">
        <v>901</v>
      </c>
      <c r="P240" s="76" t="s">
        <v>53</v>
      </c>
    </row>
    <row r="241" spans="1:16" x14ac:dyDescent="0.2">
      <c r="A241" s="65" t="str">
        <f t="shared" si="18"/>
        <v> MHAR 7.8 </v>
      </c>
      <c r="B241" s="15" t="str">
        <f t="shared" si="19"/>
        <v>I</v>
      </c>
      <c r="C241" s="65">
        <f t="shared" si="20"/>
        <v>37731.521999999997</v>
      </c>
      <c r="D241" t="str">
        <f t="shared" si="21"/>
        <v>vis</v>
      </c>
      <c r="E241">
        <f>VLOOKUP(C241,Active!C$21:E$958,3,FALSE)</f>
        <v>-17859.997527348394</v>
      </c>
      <c r="F241" s="15" t="s">
        <v>187</v>
      </c>
      <c r="G241" t="str">
        <f t="shared" si="22"/>
        <v>37731.522</v>
      </c>
      <c r="H241" s="65">
        <f t="shared" si="23"/>
        <v>-17860</v>
      </c>
      <c r="I241" s="74" t="s">
        <v>912</v>
      </c>
      <c r="J241" s="75" t="s">
        <v>913</v>
      </c>
      <c r="K241" s="74">
        <v>-17860</v>
      </c>
      <c r="L241" s="74" t="s">
        <v>234</v>
      </c>
      <c r="M241" s="75" t="s">
        <v>846</v>
      </c>
      <c r="N241" s="75"/>
      <c r="O241" s="76" t="s">
        <v>901</v>
      </c>
      <c r="P241" s="76" t="s">
        <v>53</v>
      </c>
    </row>
    <row r="242" spans="1:16" x14ac:dyDescent="0.2">
      <c r="A242" s="65" t="str">
        <f t="shared" si="18"/>
        <v> MHAR 7.8 </v>
      </c>
      <c r="B242" s="15" t="str">
        <f t="shared" si="19"/>
        <v>II</v>
      </c>
      <c r="C242" s="65">
        <f t="shared" si="20"/>
        <v>37783.423000000003</v>
      </c>
      <c r="D242" t="str">
        <f t="shared" si="21"/>
        <v>vis</v>
      </c>
      <c r="E242">
        <f>VLOOKUP(C242,Active!C$21:E$958,3,FALSE)</f>
        <v>-17711.566933286533</v>
      </c>
      <c r="F242" s="15" t="s">
        <v>187</v>
      </c>
      <c r="G242" t="str">
        <f t="shared" si="22"/>
        <v>37783.423</v>
      </c>
      <c r="H242" s="65">
        <f t="shared" si="23"/>
        <v>-17711.5</v>
      </c>
      <c r="I242" s="74" t="s">
        <v>914</v>
      </c>
      <c r="J242" s="75" t="s">
        <v>915</v>
      </c>
      <c r="K242" s="74">
        <v>-17711.5</v>
      </c>
      <c r="L242" s="74" t="s">
        <v>916</v>
      </c>
      <c r="M242" s="75" t="s">
        <v>846</v>
      </c>
      <c r="N242" s="75"/>
      <c r="O242" s="76" t="s">
        <v>901</v>
      </c>
      <c r="P242" s="76" t="s">
        <v>53</v>
      </c>
    </row>
    <row r="243" spans="1:16" x14ac:dyDescent="0.2">
      <c r="A243" s="65" t="str">
        <f t="shared" si="18"/>
        <v> MHAR 7.8 </v>
      </c>
      <c r="B243" s="15" t="str">
        <f t="shared" si="19"/>
        <v>I</v>
      </c>
      <c r="C243" s="65">
        <f t="shared" si="20"/>
        <v>38088.536</v>
      </c>
      <c r="D243" t="str">
        <f t="shared" si="21"/>
        <v>vis</v>
      </c>
      <c r="E243">
        <f>VLOOKUP(C243,Active!C$21:E$958,3,FALSE)</f>
        <v>-16838.980589170023</v>
      </c>
      <c r="F243" s="15" t="s">
        <v>187</v>
      </c>
      <c r="G243" t="str">
        <f t="shared" si="22"/>
        <v>38088.536</v>
      </c>
      <c r="H243" s="65">
        <f t="shared" si="23"/>
        <v>-16839</v>
      </c>
      <c r="I243" s="74" t="s">
        <v>917</v>
      </c>
      <c r="J243" s="75" t="s">
        <v>918</v>
      </c>
      <c r="K243" s="74">
        <v>-16839</v>
      </c>
      <c r="L243" s="74" t="s">
        <v>371</v>
      </c>
      <c r="M243" s="75" t="s">
        <v>846</v>
      </c>
      <c r="N243" s="75"/>
      <c r="O243" s="76" t="s">
        <v>901</v>
      </c>
      <c r="P243" s="76" t="s">
        <v>53</v>
      </c>
    </row>
    <row r="244" spans="1:16" x14ac:dyDescent="0.2">
      <c r="A244" s="65" t="str">
        <f t="shared" si="18"/>
        <v> MHAR 7.8 </v>
      </c>
      <c r="B244" s="15" t="str">
        <f t="shared" si="19"/>
        <v>II</v>
      </c>
      <c r="C244" s="65">
        <f t="shared" si="20"/>
        <v>38140.430999999997</v>
      </c>
      <c r="D244" t="str">
        <f t="shared" si="21"/>
        <v>vis</v>
      </c>
      <c r="E244">
        <f>VLOOKUP(C244,Active!C$21:E$958,3,FALSE)</f>
        <v>-16690.567154383814</v>
      </c>
      <c r="F244" s="15" t="s">
        <v>187</v>
      </c>
      <c r="G244" t="str">
        <f t="shared" si="22"/>
        <v>38140.431</v>
      </c>
      <c r="H244" s="65">
        <f t="shared" si="23"/>
        <v>-16690.5</v>
      </c>
      <c r="I244" s="74" t="s">
        <v>919</v>
      </c>
      <c r="J244" s="75" t="s">
        <v>920</v>
      </c>
      <c r="K244" s="74">
        <v>-16690.5</v>
      </c>
      <c r="L244" s="74" t="s">
        <v>916</v>
      </c>
      <c r="M244" s="75" t="s">
        <v>846</v>
      </c>
      <c r="N244" s="75"/>
      <c r="O244" s="76" t="s">
        <v>901</v>
      </c>
      <c r="P244" s="76" t="s">
        <v>53</v>
      </c>
    </row>
    <row r="245" spans="1:16" x14ac:dyDescent="0.2">
      <c r="A245" s="65" t="str">
        <f t="shared" si="18"/>
        <v> MHAR 7.8 </v>
      </c>
      <c r="B245" s="15" t="str">
        <f t="shared" si="19"/>
        <v>I</v>
      </c>
      <c r="C245" s="65">
        <f t="shared" si="20"/>
        <v>38144.46</v>
      </c>
      <c r="D245" t="str">
        <f t="shared" si="21"/>
        <v>vis</v>
      </c>
      <c r="E245">
        <f>VLOOKUP(C245,Active!C$21:E$958,3,FALSE)</f>
        <v>-16679.044700799579</v>
      </c>
      <c r="F245" s="15" t="s">
        <v>187</v>
      </c>
      <c r="G245" t="str">
        <f t="shared" si="22"/>
        <v>38144.460</v>
      </c>
      <c r="H245" s="65">
        <f t="shared" si="23"/>
        <v>-16679</v>
      </c>
      <c r="I245" s="74" t="s">
        <v>921</v>
      </c>
      <c r="J245" s="75" t="s">
        <v>922</v>
      </c>
      <c r="K245" s="74">
        <v>-16679</v>
      </c>
      <c r="L245" s="74" t="s">
        <v>341</v>
      </c>
      <c r="M245" s="75" t="s">
        <v>846</v>
      </c>
      <c r="N245" s="75"/>
      <c r="O245" s="76" t="s">
        <v>901</v>
      </c>
      <c r="P245" s="76" t="s">
        <v>53</v>
      </c>
    </row>
    <row r="246" spans="1:16" x14ac:dyDescent="0.2">
      <c r="A246" s="65" t="str">
        <f t="shared" si="18"/>
        <v> MHAR 7.8 </v>
      </c>
      <c r="B246" s="15" t="str">
        <f t="shared" si="19"/>
        <v>II</v>
      </c>
      <c r="C246" s="65">
        <f t="shared" si="20"/>
        <v>38168.406000000003</v>
      </c>
      <c r="D246" t="str">
        <f t="shared" si="21"/>
        <v>vis</v>
      </c>
      <c r="E246">
        <f>VLOOKUP(C246,Active!C$21:E$958,3,FALSE)</f>
        <v>-16610.562031768048</v>
      </c>
      <c r="F246" s="15" t="s">
        <v>187</v>
      </c>
      <c r="G246" t="str">
        <f t="shared" si="22"/>
        <v>38168.406</v>
      </c>
      <c r="H246" s="65">
        <f t="shared" si="23"/>
        <v>-16610.5</v>
      </c>
      <c r="I246" s="74" t="s">
        <v>923</v>
      </c>
      <c r="J246" s="75" t="s">
        <v>924</v>
      </c>
      <c r="K246" s="74">
        <v>-16610.5</v>
      </c>
      <c r="L246" s="74" t="s">
        <v>925</v>
      </c>
      <c r="M246" s="75" t="s">
        <v>846</v>
      </c>
      <c r="N246" s="75"/>
      <c r="O246" s="76" t="s">
        <v>901</v>
      </c>
      <c r="P246" s="76" t="s">
        <v>53</v>
      </c>
    </row>
    <row r="247" spans="1:16" x14ac:dyDescent="0.2">
      <c r="A247" s="65" t="str">
        <f t="shared" si="18"/>
        <v> MHAR 7.8 </v>
      </c>
      <c r="B247" s="15" t="str">
        <f t="shared" si="19"/>
        <v>I</v>
      </c>
      <c r="C247" s="65">
        <f t="shared" si="20"/>
        <v>38172.453000000001</v>
      </c>
      <c r="D247" t="str">
        <f t="shared" si="21"/>
        <v>vis</v>
      </c>
      <c r="E247">
        <f>VLOOKUP(C247,Active!C$21:E$958,3,FALSE)</f>
        <v>-16598.988100356939</v>
      </c>
      <c r="F247" s="15" t="s">
        <v>187</v>
      </c>
      <c r="G247" t="str">
        <f t="shared" si="22"/>
        <v>38172.453</v>
      </c>
      <c r="H247" s="65">
        <f t="shared" si="23"/>
        <v>-16599</v>
      </c>
      <c r="I247" s="74" t="s">
        <v>926</v>
      </c>
      <c r="J247" s="75" t="s">
        <v>927</v>
      </c>
      <c r="K247" s="74">
        <v>-16599</v>
      </c>
      <c r="L247" s="74" t="s">
        <v>331</v>
      </c>
      <c r="M247" s="75" t="s">
        <v>846</v>
      </c>
      <c r="N247" s="75"/>
      <c r="O247" s="76" t="s">
        <v>901</v>
      </c>
      <c r="P247" s="76" t="s">
        <v>53</v>
      </c>
    </row>
    <row r="248" spans="1:16" x14ac:dyDescent="0.2">
      <c r="A248" s="65" t="str">
        <f t="shared" si="18"/>
        <v> MHAR 7.8 </v>
      </c>
      <c r="B248" s="15" t="str">
        <f t="shared" si="19"/>
        <v>I</v>
      </c>
      <c r="C248" s="65">
        <f t="shared" si="20"/>
        <v>38410.567000000003</v>
      </c>
      <c r="D248" t="str">
        <f t="shared" si="21"/>
        <v>vis</v>
      </c>
      <c r="E248">
        <f>VLOOKUP(C248,Active!C$21:E$958,3,FALSE)</f>
        <v>-15918.010807540959</v>
      </c>
      <c r="F248" s="15" t="s">
        <v>187</v>
      </c>
      <c r="G248" t="str">
        <f t="shared" si="22"/>
        <v>38410.567</v>
      </c>
      <c r="H248" s="65">
        <f t="shared" si="23"/>
        <v>-15918</v>
      </c>
      <c r="I248" s="74" t="s">
        <v>928</v>
      </c>
      <c r="J248" s="75" t="s">
        <v>929</v>
      </c>
      <c r="K248" s="74">
        <v>-15918</v>
      </c>
      <c r="L248" s="74" t="s">
        <v>205</v>
      </c>
      <c r="M248" s="75" t="s">
        <v>846</v>
      </c>
      <c r="N248" s="75"/>
      <c r="O248" s="76" t="s">
        <v>901</v>
      </c>
      <c r="P248" s="76" t="s">
        <v>53</v>
      </c>
    </row>
    <row r="249" spans="1:16" x14ac:dyDescent="0.2">
      <c r="A249" s="65" t="str">
        <f t="shared" si="18"/>
        <v> MHAR 7.8 </v>
      </c>
      <c r="B249" s="15" t="str">
        <f t="shared" si="19"/>
        <v>I</v>
      </c>
      <c r="C249" s="65">
        <f t="shared" si="20"/>
        <v>38411.635999999999</v>
      </c>
      <c r="D249" t="str">
        <f t="shared" si="21"/>
        <v>vis</v>
      </c>
      <c r="E249">
        <f>VLOOKUP(C249,Active!C$21:E$958,3,FALSE)</f>
        <v>-15914.953596599908</v>
      </c>
      <c r="F249" s="15" t="s">
        <v>187</v>
      </c>
      <c r="G249" t="str">
        <f t="shared" si="22"/>
        <v>38411.636</v>
      </c>
      <c r="H249" s="65">
        <f t="shared" si="23"/>
        <v>-15915</v>
      </c>
      <c r="I249" s="74" t="s">
        <v>930</v>
      </c>
      <c r="J249" s="75" t="s">
        <v>931</v>
      </c>
      <c r="K249" s="74">
        <v>-15915</v>
      </c>
      <c r="L249" s="74" t="s">
        <v>932</v>
      </c>
      <c r="M249" s="75" t="s">
        <v>846</v>
      </c>
      <c r="N249" s="75"/>
      <c r="O249" s="76" t="s">
        <v>901</v>
      </c>
      <c r="P249" s="76" t="s">
        <v>53</v>
      </c>
    </row>
    <row r="250" spans="1:16" x14ac:dyDescent="0.2">
      <c r="A250" s="65" t="str">
        <f t="shared" si="18"/>
        <v> MHAR 7.8 </v>
      </c>
      <c r="B250" s="15" t="str">
        <f t="shared" si="19"/>
        <v>II</v>
      </c>
      <c r="C250" s="65">
        <f t="shared" si="20"/>
        <v>38414.567999999999</v>
      </c>
      <c r="D250" t="str">
        <f t="shared" si="21"/>
        <v>vis</v>
      </c>
      <c r="E250">
        <f>VLOOKUP(C250,Active!C$21:E$958,3,FALSE)</f>
        <v>-15906.568430576335</v>
      </c>
      <c r="F250" s="15" t="s">
        <v>187</v>
      </c>
      <c r="G250" t="str">
        <f t="shared" si="22"/>
        <v>38414.568</v>
      </c>
      <c r="H250" s="65">
        <f t="shared" si="23"/>
        <v>-15906.5</v>
      </c>
      <c r="I250" s="74" t="s">
        <v>933</v>
      </c>
      <c r="J250" s="75" t="s">
        <v>934</v>
      </c>
      <c r="K250" s="74">
        <v>-15906.5</v>
      </c>
      <c r="L250" s="74" t="s">
        <v>935</v>
      </c>
      <c r="M250" s="75" t="s">
        <v>846</v>
      </c>
      <c r="N250" s="75"/>
      <c r="O250" s="76" t="s">
        <v>901</v>
      </c>
      <c r="P250" s="76" t="s">
        <v>53</v>
      </c>
    </row>
    <row r="251" spans="1:16" x14ac:dyDescent="0.2">
      <c r="A251" s="65" t="str">
        <f t="shared" si="18"/>
        <v> MHAR 7.8 </v>
      </c>
      <c r="B251" s="15" t="str">
        <f t="shared" si="19"/>
        <v>I</v>
      </c>
      <c r="C251" s="65">
        <f t="shared" si="20"/>
        <v>38446.599000000002</v>
      </c>
      <c r="D251" t="str">
        <f t="shared" si="21"/>
        <v>vis</v>
      </c>
      <c r="E251">
        <f>VLOOKUP(C251,Active!C$21:E$958,3,FALSE)</f>
        <v>-15814.963637636019</v>
      </c>
      <c r="F251" s="15" t="s">
        <v>187</v>
      </c>
      <c r="G251" t="str">
        <f t="shared" si="22"/>
        <v>38446.599</v>
      </c>
      <c r="H251" s="65">
        <f t="shared" si="23"/>
        <v>-15815</v>
      </c>
      <c r="I251" s="74" t="s">
        <v>936</v>
      </c>
      <c r="J251" s="75" t="s">
        <v>937</v>
      </c>
      <c r="K251" s="74">
        <v>-15815</v>
      </c>
      <c r="L251" s="74" t="s">
        <v>409</v>
      </c>
      <c r="M251" s="75" t="s">
        <v>846</v>
      </c>
      <c r="N251" s="75"/>
      <c r="O251" s="76" t="s">
        <v>901</v>
      </c>
      <c r="P251" s="76" t="s">
        <v>53</v>
      </c>
    </row>
    <row r="252" spans="1:16" x14ac:dyDescent="0.2">
      <c r="A252" s="65" t="str">
        <f t="shared" si="18"/>
        <v> MHAR 7.8 </v>
      </c>
      <c r="B252" s="15" t="str">
        <f t="shared" si="19"/>
        <v>II</v>
      </c>
      <c r="C252" s="65">
        <f t="shared" si="20"/>
        <v>38471.567999999999</v>
      </c>
      <c r="D252" t="str">
        <f t="shared" si="21"/>
        <v>vis</v>
      </c>
      <c r="E252">
        <f>VLOOKUP(C252,Active!C$21:E$958,3,FALSE)</f>
        <v>-15743.555312109926</v>
      </c>
      <c r="F252" s="15" t="s">
        <v>187</v>
      </c>
      <c r="G252" t="str">
        <f t="shared" si="22"/>
        <v>38471.568</v>
      </c>
      <c r="H252" s="65">
        <f t="shared" si="23"/>
        <v>-15743.5</v>
      </c>
      <c r="I252" s="74" t="s">
        <v>938</v>
      </c>
      <c r="J252" s="75" t="s">
        <v>939</v>
      </c>
      <c r="K252" s="74">
        <v>-15743.5</v>
      </c>
      <c r="L252" s="74" t="s">
        <v>940</v>
      </c>
      <c r="M252" s="75" t="s">
        <v>846</v>
      </c>
      <c r="N252" s="75"/>
      <c r="O252" s="76" t="s">
        <v>901</v>
      </c>
      <c r="P252" s="76" t="s">
        <v>53</v>
      </c>
    </row>
    <row r="253" spans="1:16" x14ac:dyDescent="0.2">
      <c r="A253" s="65" t="str">
        <f t="shared" si="18"/>
        <v> MHAR 7.8 </v>
      </c>
      <c r="B253" s="15" t="str">
        <f t="shared" si="19"/>
        <v>I</v>
      </c>
      <c r="C253" s="65">
        <f t="shared" si="20"/>
        <v>38473.493999999999</v>
      </c>
      <c r="D253" t="str">
        <f t="shared" si="21"/>
        <v>vis</v>
      </c>
      <c r="E253">
        <f>VLOOKUP(C253,Active!C$21:E$958,3,FALSE)</f>
        <v>-15738.047184633326</v>
      </c>
      <c r="F253" s="15" t="s">
        <v>187</v>
      </c>
      <c r="G253" t="str">
        <f t="shared" si="22"/>
        <v>38473.494</v>
      </c>
      <c r="H253" s="65">
        <f t="shared" si="23"/>
        <v>-15738</v>
      </c>
      <c r="I253" s="74" t="s">
        <v>941</v>
      </c>
      <c r="J253" s="75" t="s">
        <v>942</v>
      </c>
      <c r="K253" s="74">
        <v>-15738</v>
      </c>
      <c r="L253" s="74" t="s">
        <v>341</v>
      </c>
      <c r="M253" s="75" t="s">
        <v>846</v>
      </c>
      <c r="N253" s="75"/>
      <c r="O253" s="76" t="s">
        <v>901</v>
      </c>
      <c r="P253" s="76" t="s">
        <v>53</v>
      </c>
    </row>
    <row r="254" spans="1:16" x14ac:dyDescent="0.2">
      <c r="A254" s="65" t="str">
        <f t="shared" si="18"/>
        <v> MHAR 7.8 </v>
      </c>
      <c r="B254" s="15" t="str">
        <f t="shared" si="19"/>
        <v>I</v>
      </c>
      <c r="C254" s="65">
        <f t="shared" si="20"/>
        <v>38501.478000000003</v>
      </c>
      <c r="D254" t="str">
        <f t="shared" si="21"/>
        <v>vis</v>
      </c>
      <c r="E254">
        <f>VLOOKUP(C254,Active!C$21:E$958,3,FALSE)</f>
        <v>-15658.016323104121</v>
      </c>
      <c r="F254" s="15" t="s">
        <v>187</v>
      </c>
      <c r="G254" t="str">
        <f t="shared" si="22"/>
        <v>38501.478</v>
      </c>
      <c r="H254" s="65">
        <f t="shared" si="23"/>
        <v>-15658</v>
      </c>
      <c r="I254" s="74" t="s">
        <v>943</v>
      </c>
      <c r="J254" s="75" t="s">
        <v>944</v>
      </c>
      <c r="K254" s="74">
        <v>-15658</v>
      </c>
      <c r="L254" s="74" t="s">
        <v>945</v>
      </c>
      <c r="M254" s="75" t="s">
        <v>846</v>
      </c>
      <c r="N254" s="75"/>
      <c r="O254" s="76" t="s">
        <v>901</v>
      </c>
      <c r="P254" s="76" t="s">
        <v>53</v>
      </c>
    </row>
    <row r="255" spans="1:16" x14ac:dyDescent="0.2">
      <c r="A255" s="65" t="str">
        <f t="shared" si="18"/>
        <v> MHAR 7.8 </v>
      </c>
      <c r="B255" s="15" t="str">
        <f t="shared" si="19"/>
        <v>I</v>
      </c>
      <c r="C255" s="65">
        <f t="shared" si="20"/>
        <v>38557.417000000001</v>
      </c>
      <c r="D255" t="str">
        <f t="shared" si="21"/>
        <v>vis</v>
      </c>
      <c r="E255">
        <f>VLOOKUP(C255,Active!C$21:E$958,3,FALSE)</f>
        <v>-15498.037536544609</v>
      </c>
      <c r="F255" s="15" t="s">
        <v>187</v>
      </c>
      <c r="G255" t="str">
        <f t="shared" si="22"/>
        <v>38557.417</v>
      </c>
      <c r="H255" s="65">
        <f t="shared" si="23"/>
        <v>-15498</v>
      </c>
      <c r="I255" s="74" t="s">
        <v>946</v>
      </c>
      <c r="J255" s="75" t="s">
        <v>947</v>
      </c>
      <c r="K255" s="74">
        <v>-15498</v>
      </c>
      <c r="L255" s="74" t="s">
        <v>312</v>
      </c>
      <c r="M255" s="75" t="s">
        <v>846</v>
      </c>
      <c r="N255" s="75"/>
      <c r="O255" s="76" t="s">
        <v>901</v>
      </c>
      <c r="P255" s="76" t="s">
        <v>53</v>
      </c>
    </row>
    <row r="256" spans="1:16" x14ac:dyDescent="0.2">
      <c r="A256" s="65" t="str">
        <f t="shared" si="18"/>
        <v> MHAR 7.8 </v>
      </c>
      <c r="B256" s="15" t="str">
        <f t="shared" si="19"/>
        <v>I</v>
      </c>
      <c r="C256" s="65">
        <f t="shared" si="20"/>
        <v>38817.578000000001</v>
      </c>
      <c r="D256" t="str">
        <f t="shared" si="21"/>
        <v>vis</v>
      </c>
      <c r="E256">
        <f>VLOOKUP(C256,Active!C$21:E$958,3,FALSE)</f>
        <v>-14754.008485433389</v>
      </c>
      <c r="F256" s="15" t="s">
        <v>187</v>
      </c>
      <c r="G256" t="str">
        <f t="shared" si="22"/>
        <v>38817.578</v>
      </c>
      <c r="H256" s="65">
        <f t="shared" si="23"/>
        <v>-14754</v>
      </c>
      <c r="I256" s="74" t="s">
        <v>948</v>
      </c>
      <c r="J256" s="75" t="s">
        <v>949</v>
      </c>
      <c r="K256" s="74">
        <v>-14754</v>
      </c>
      <c r="L256" s="74" t="s">
        <v>285</v>
      </c>
      <c r="M256" s="75" t="s">
        <v>846</v>
      </c>
      <c r="N256" s="75"/>
      <c r="O256" s="76" t="s">
        <v>901</v>
      </c>
      <c r="P256" s="76" t="s">
        <v>53</v>
      </c>
    </row>
    <row r="257" spans="1:16" x14ac:dyDescent="0.2">
      <c r="A257" s="65" t="str">
        <f t="shared" si="18"/>
        <v> MHAR 7.8 </v>
      </c>
      <c r="B257" s="15" t="str">
        <f t="shared" si="19"/>
        <v>II</v>
      </c>
      <c r="C257" s="65">
        <f t="shared" si="20"/>
        <v>38827.544000000002</v>
      </c>
      <c r="D257" t="str">
        <f t="shared" si="21"/>
        <v>vis</v>
      </c>
      <c r="E257">
        <f>VLOOKUP(C257,Active!C$21:E$958,3,FALSE)</f>
        <v>-14725.506928615208</v>
      </c>
      <c r="F257" s="15" t="s">
        <v>187</v>
      </c>
      <c r="G257" t="str">
        <f t="shared" si="22"/>
        <v>38827.544</v>
      </c>
      <c r="H257" s="65">
        <f t="shared" si="23"/>
        <v>-14725.5</v>
      </c>
      <c r="I257" s="74" t="s">
        <v>950</v>
      </c>
      <c r="J257" s="75" t="s">
        <v>951</v>
      </c>
      <c r="K257" s="74">
        <v>-14725.5</v>
      </c>
      <c r="L257" s="74" t="s">
        <v>293</v>
      </c>
      <c r="M257" s="75" t="s">
        <v>846</v>
      </c>
      <c r="N257" s="75"/>
      <c r="O257" s="76" t="s">
        <v>901</v>
      </c>
      <c r="P257" s="76" t="s">
        <v>53</v>
      </c>
    </row>
    <row r="258" spans="1:16" x14ac:dyDescent="0.2">
      <c r="A258" s="65" t="str">
        <f t="shared" si="18"/>
        <v> MHAR 7.8 </v>
      </c>
      <c r="B258" s="15" t="str">
        <f t="shared" si="19"/>
        <v>I</v>
      </c>
      <c r="C258" s="65">
        <f t="shared" si="20"/>
        <v>38851.472000000002</v>
      </c>
      <c r="D258" t="str">
        <f t="shared" si="21"/>
        <v>vis</v>
      </c>
      <c r="E258">
        <f>VLOOKUP(C258,Active!C$21:E$958,3,FALSE)</f>
        <v>-14657.075737410574</v>
      </c>
      <c r="F258" s="15" t="s">
        <v>187</v>
      </c>
      <c r="G258" t="str">
        <f t="shared" si="22"/>
        <v>38851.472</v>
      </c>
      <c r="H258" s="65">
        <f t="shared" si="23"/>
        <v>-14657</v>
      </c>
      <c r="I258" s="74" t="s">
        <v>952</v>
      </c>
      <c r="J258" s="75" t="s">
        <v>953</v>
      </c>
      <c r="K258" s="74">
        <v>-14657</v>
      </c>
      <c r="L258" s="74" t="s">
        <v>954</v>
      </c>
      <c r="M258" s="75" t="s">
        <v>846</v>
      </c>
      <c r="N258" s="75"/>
      <c r="O258" s="76" t="s">
        <v>901</v>
      </c>
      <c r="P258" s="76" t="s">
        <v>53</v>
      </c>
    </row>
    <row r="259" spans="1:16" x14ac:dyDescent="0.2">
      <c r="A259" s="65" t="str">
        <f t="shared" si="18"/>
        <v> MHAR 7.8 </v>
      </c>
      <c r="B259" s="15" t="str">
        <f t="shared" si="19"/>
        <v>II</v>
      </c>
      <c r="C259" s="65">
        <f t="shared" si="20"/>
        <v>38854.466999999997</v>
      </c>
      <c r="D259" t="str">
        <f t="shared" si="21"/>
        <v>vis</v>
      </c>
      <c r="E259">
        <f>VLOOKUP(C259,Active!C$21:E$958,3,FALSE)</f>
        <v>-14648.510398992921</v>
      </c>
      <c r="F259" s="15" t="s">
        <v>187</v>
      </c>
      <c r="G259" t="str">
        <f t="shared" si="22"/>
        <v>38854.467</v>
      </c>
      <c r="H259" s="65">
        <f t="shared" si="23"/>
        <v>-14648.5</v>
      </c>
      <c r="I259" s="74" t="s">
        <v>955</v>
      </c>
      <c r="J259" s="75" t="s">
        <v>956</v>
      </c>
      <c r="K259" s="74">
        <v>-14648.5</v>
      </c>
      <c r="L259" s="74" t="s">
        <v>205</v>
      </c>
      <c r="M259" s="75" t="s">
        <v>846</v>
      </c>
      <c r="N259" s="75"/>
      <c r="O259" s="76" t="s">
        <v>901</v>
      </c>
      <c r="P259" s="76" t="s">
        <v>53</v>
      </c>
    </row>
    <row r="260" spans="1:16" x14ac:dyDescent="0.2">
      <c r="A260" s="65" t="str">
        <f t="shared" si="18"/>
        <v> MHAR 7.8 </v>
      </c>
      <c r="B260" s="15" t="str">
        <f t="shared" si="19"/>
        <v>II</v>
      </c>
      <c r="C260" s="65">
        <f t="shared" si="20"/>
        <v>38882.434999999998</v>
      </c>
      <c r="D260" t="str">
        <f t="shared" si="21"/>
        <v>vis</v>
      </c>
      <c r="E260">
        <f>VLOOKUP(C260,Active!C$21:E$958,3,FALSE)</f>
        <v>-14568.525295532068</v>
      </c>
      <c r="F260" s="15" t="s">
        <v>187</v>
      </c>
      <c r="G260" t="str">
        <f t="shared" si="22"/>
        <v>38882.435</v>
      </c>
      <c r="H260" s="65">
        <f t="shared" si="23"/>
        <v>-14568.5</v>
      </c>
      <c r="I260" s="74" t="s">
        <v>957</v>
      </c>
      <c r="J260" s="75" t="s">
        <v>958</v>
      </c>
      <c r="K260" s="74">
        <v>-14568.5</v>
      </c>
      <c r="L260" s="74" t="s">
        <v>223</v>
      </c>
      <c r="M260" s="75" t="s">
        <v>846</v>
      </c>
      <c r="N260" s="75"/>
      <c r="O260" s="76" t="s">
        <v>901</v>
      </c>
      <c r="P260" s="76" t="s">
        <v>53</v>
      </c>
    </row>
    <row r="261" spans="1:16" x14ac:dyDescent="0.2">
      <c r="A261" s="65" t="str">
        <f t="shared" si="18"/>
        <v> MHAR 7.8 </v>
      </c>
      <c r="B261" s="15" t="str">
        <f t="shared" si="19"/>
        <v>II</v>
      </c>
      <c r="C261" s="65">
        <f t="shared" si="20"/>
        <v>38910.415999999997</v>
      </c>
      <c r="D261" t="str">
        <f t="shared" si="21"/>
        <v>vis</v>
      </c>
      <c r="E261">
        <f>VLOOKUP(C261,Active!C$21:E$958,3,FALSE)</f>
        <v>-14488.503013640689</v>
      </c>
      <c r="F261" s="15" t="s">
        <v>187</v>
      </c>
      <c r="G261" t="str">
        <f t="shared" si="22"/>
        <v>38910.416</v>
      </c>
      <c r="H261" s="65">
        <f t="shared" si="23"/>
        <v>-14488.5</v>
      </c>
      <c r="I261" s="74" t="s">
        <v>959</v>
      </c>
      <c r="J261" s="75" t="s">
        <v>960</v>
      </c>
      <c r="K261" s="74">
        <v>-14488.5</v>
      </c>
      <c r="L261" s="74" t="s">
        <v>211</v>
      </c>
      <c r="M261" s="75" t="s">
        <v>846</v>
      </c>
      <c r="N261" s="75"/>
      <c r="O261" s="76" t="s">
        <v>901</v>
      </c>
      <c r="P261" s="76" t="s">
        <v>53</v>
      </c>
    </row>
    <row r="262" spans="1:16" x14ac:dyDescent="0.2">
      <c r="A262" s="65" t="str">
        <f t="shared" si="18"/>
        <v> MHAR 7.8 </v>
      </c>
      <c r="B262" s="15" t="str">
        <f t="shared" si="19"/>
        <v>I</v>
      </c>
      <c r="C262" s="65">
        <f t="shared" si="20"/>
        <v>38914.43</v>
      </c>
      <c r="D262" t="str">
        <f t="shared" si="21"/>
        <v>vis</v>
      </c>
      <c r="E262">
        <f>VLOOKUP(C262,Active!C$21:E$958,3,FALSE)</f>
        <v>-14477.023458245521</v>
      </c>
      <c r="F262" s="15" t="s">
        <v>187</v>
      </c>
      <c r="G262" t="str">
        <f t="shared" si="22"/>
        <v>38914.430</v>
      </c>
      <c r="H262" s="65">
        <f t="shared" si="23"/>
        <v>-14477</v>
      </c>
      <c r="I262" s="74" t="s">
        <v>961</v>
      </c>
      <c r="J262" s="75" t="s">
        <v>962</v>
      </c>
      <c r="K262" s="74">
        <v>-14477</v>
      </c>
      <c r="L262" s="74" t="s">
        <v>389</v>
      </c>
      <c r="M262" s="75" t="s">
        <v>846</v>
      </c>
      <c r="N262" s="75"/>
      <c r="O262" s="76" t="s">
        <v>901</v>
      </c>
      <c r="P262" s="76" t="s">
        <v>53</v>
      </c>
    </row>
    <row r="263" spans="1:16" x14ac:dyDescent="0.2">
      <c r="A263" s="65" t="str">
        <f t="shared" si="18"/>
        <v> MHAR 7.8 </v>
      </c>
      <c r="B263" s="15" t="str">
        <f t="shared" si="19"/>
        <v>I</v>
      </c>
      <c r="C263" s="65">
        <f t="shared" si="20"/>
        <v>39146.616999999998</v>
      </c>
      <c r="D263" t="str">
        <f t="shared" si="21"/>
        <v>vis</v>
      </c>
      <c r="E263">
        <f>VLOOKUP(C263,Active!C$21:E$958,3,FALSE)</f>
        <v>-13812.996669870787</v>
      </c>
      <c r="F263" s="15" t="s">
        <v>187</v>
      </c>
      <c r="G263" t="str">
        <f t="shared" si="22"/>
        <v>39146.617</v>
      </c>
      <c r="H263" s="65">
        <f t="shared" si="23"/>
        <v>-13813</v>
      </c>
      <c r="I263" s="74" t="s">
        <v>963</v>
      </c>
      <c r="J263" s="75" t="s">
        <v>964</v>
      </c>
      <c r="K263" s="74">
        <v>-13813</v>
      </c>
      <c r="L263" s="74" t="s">
        <v>234</v>
      </c>
      <c r="M263" s="75" t="s">
        <v>846</v>
      </c>
      <c r="N263" s="75"/>
      <c r="O263" s="76" t="s">
        <v>901</v>
      </c>
      <c r="P263" s="76" t="s">
        <v>53</v>
      </c>
    </row>
    <row r="264" spans="1:16" x14ac:dyDescent="0.2">
      <c r="A264" s="65" t="str">
        <f t="shared" si="18"/>
        <v> MHAR 7.8 </v>
      </c>
      <c r="B264" s="15" t="str">
        <f t="shared" si="19"/>
        <v>II</v>
      </c>
      <c r="C264" s="65">
        <f t="shared" si="20"/>
        <v>39204.478999999999</v>
      </c>
      <c r="D264" t="str">
        <f t="shared" si="21"/>
        <v>vis</v>
      </c>
      <c r="E264">
        <f>VLOOKUP(C264,Active!C$21:E$958,3,FALSE)</f>
        <v>-13647.51833547248</v>
      </c>
      <c r="F264" s="15" t="s">
        <v>187</v>
      </c>
      <c r="G264" t="str">
        <f t="shared" si="22"/>
        <v>39204.479</v>
      </c>
      <c r="H264" s="65">
        <f t="shared" si="23"/>
        <v>-13647.5</v>
      </c>
      <c r="I264" s="74" t="s">
        <v>965</v>
      </c>
      <c r="J264" s="75" t="s">
        <v>966</v>
      </c>
      <c r="K264" s="74">
        <v>-13647.5</v>
      </c>
      <c r="L264" s="74" t="s">
        <v>945</v>
      </c>
      <c r="M264" s="75" t="s">
        <v>846</v>
      </c>
      <c r="N264" s="75"/>
      <c r="O264" s="76" t="s">
        <v>901</v>
      </c>
      <c r="P264" s="76" t="s">
        <v>53</v>
      </c>
    </row>
    <row r="265" spans="1:16" x14ac:dyDescent="0.2">
      <c r="A265" s="65" t="str">
        <f t="shared" si="18"/>
        <v> MHAR 7.8 </v>
      </c>
      <c r="B265" s="15" t="str">
        <f t="shared" si="19"/>
        <v>II</v>
      </c>
      <c r="C265" s="65">
        <f t="shared" si="20"/>
        <v>39205.512000000002</v>
      </c>
      <c r="D265" t="str">
        <f t="shared" si="21"/>
        <v>vis</v>
      </c>
      <c r="E265">
        <f>VLOOKUP(C265,Active!C$21:E$958,3,FALSE)</f>
        <v>-13644.564080185177</v>
      </c>
      <c r="F265" s="15" t="s">
        <v>187</v>
      </c>
      <c r="G265" t="str">
        <f t="shared" si="22"/>
        <v>39205.512</v>
      </c>
      <c r="H265" s="65">
        <f t="shared" si="23"/>
        <v>-13644.5</v>
      </c>
      <c r="I265" s="74" t="s">
        <v>967</v>
      </c>
      <c r="J265" s="75" t="s">
        <v>968</v>
      </c>
      <c r="K265" s="74">
        <v>-13644.5</v>
      </c>
      <c r="L265" s="74" t="s">
        <v>925</v>
      </c>
      <c r="M265" s="75" t="s">
        <v>846</v>
      </c>
      <c r="N265" s="75"/>
      <c r="O265" s="76" t="s">
        <v>901</v>
      </c>
      <c r="P265" s="76" t="s">
        <v>53</v>
      </c>
    </row>
    <row r="266" spans="1:16" x14ac:dyDescent="0.2">
      <c r="A266" s="65" t="str">
        <f t="shared" si="18"/>
        <v> MHAR 7.8 </v>
      </c>
      <c r="B266" s="15" t="str">
        <f t="shared" si="19"/>
        <v>I</v>
      </c>
      <c r="C266" s="65">
        <f t="shared" si="20"/>
        <v>39270.396000000001</v>
      </c>
      <c r="D266" t="str">
        <f t="shared" si="21"/>
        <v>vis</v>
      </c>
      <c r="E266">
        <f>VLOOKUP(C266,Active!C$21:E$958,3,FALSE)</f>
        <v>-13459.003673543524</v>
      </c>
      <c r="F266" s="15" t="s">
        <v>187</v>
      </c>
      <c r="G266" t="str">
        <f t="shared" si="22"/>
        <v>39270.396</v>
      </c>
      <c r="H266" s="65">
        <f t="shared" si="23"/>
        <v>-13459</v>
      </c>
      <c r="I266" s="74" t="s">
        <v>969</v>
      </c>
      <c r="J266" s="75" t="s">
        <v>970</v>
      </c>
      <c r="K266" s="74">
        <v>-13459</v>
      </c>
      <c r="L266" s="74" t="s">
        <v>211</v>
      </c>
      <c r="M266" s="75" t="s">
        <v>846</v>
      </c>
      <c r="N266" s="75"/>
      <c r="O266" s="76" t="s">
        <v>901</v>
      </c>
      <c r="P266" s="76" t="s">
        <v>53</v>
      </c>
    </row>
    <row r="267" spans="1:16" x14ac:dyDescent="0.2">
      <c r="A267" s="65" t="str">
        <f t="shared" ref="A267:A330" si="24">P267</f>
        <v> MHAR 7.8 </v>
      </c>
      <c r="B267" s="15" t="str">
        <f t="shared" ref="B267:B330" si="25">IF(H267=INT(H267),"I","II")</f>
        <v>II</v>
      </c>
      <c r="C267" s="65">
        <f t="shared" ref="C267:C330" si="26">1*G267</f>
        <v>39528.607000000004</v>
      </c>
      <c r="D267" t="str">
        <f t="shared" ref="D267:D330" si="27">VLOOKUP(F267,I$1:J$5,2,FALSE)</f>
        <v>vis</v>
      </c>
      <c r="E267">
        <f>VLOOKUP(C267,Active!C$21:E$958,3,FALSE)</f>
        <v>-12720.55138701141</v>
      </c>
      <c r="F267" s="15" t="s">
        <v>187</v>
      </c>
      <c r="G267" t="str">
        <f t="shared" ref="G267:G330" si="28">MID(I267,3,LEN(I267)-3)</f>
        <v>39528.607</v>
      </c>
      <c r="H267" s="65">
        <f t="shared" ref="H267:H330" si="29">1*K267</f>
        <v>-12720.5</v>
      </c>
      <c r="I267" s="74" t="s">
        <v>971</v>
      </c>
      <c r="J267" s="75" t="s">
        <v>972</v>
      </c>
      <c r="K267" s="74">
        <v>-12720.5</v>
      </c>
      <c r="L267" s="74" t="s">
        <v>973</v>
      </c>
      <c r="M267" s="75" t="s">
        <v>846</v>
      </c>
      <c r="N267" s="75"/>
      <c r="O267" s="76" t="s">
        <v>901</v>
      </c>
      <c r="P267" s="76" t="s">
        <v>53</v>
      </c>
    </row>
    <row r="268" spans="1:16" x14ac:dyDescent="0.2">
      <c r="A268" s="65" t="str">
        <f t="shared" si="24"/>
        <v> MHAR 7.8 </v>
      </c>
      <c r="B268" s="15" t="str">
        <f t="shared" si="25"/>
        <v>I</v>
      </c>
      <c r="C268" s="65">
        <f t="shared" si="26"/>
        <v>39537.531000000003</v>
      </c>
      <c r="D268" t="str">
        <f t="shared" si="27"/>
        <v>vis</v>
      </c>
      <c r="E268">
        <f>VLOOKUP(C268,Active!C$21:E$958,3,FALSE)</f>
        <v>-12695.029824393971</v>
      </c>
      <c r="F268" s="15" t="s">
        <v>187</v>
      </c>
      <c r="G268" t="str">
        <f t="shared" si="28"/>
        <v>39537.531</v>
      </c>
      <c r="H268" s="65">
        <f t="shared" si="29"/>
        <v>-12695</v>
      </c>
      <c r="I268" s="74" t="s">
        <v>974</v>
      </c>
      <c r="J268" s="75" t="s">
        <v>975</v>
      </c>
      <c r="K268" s="74">
        <v>-12695</v>
      </c>
      <c r="L268" s="74" t="s">
        <v>486</v>
      </c>
      <c r="M268" s="75" t="s">
        <v>846</v>
      </c>
      <c r="N268" s="75"/>
      <c r="O268" s="76" t="s">
        <v>901</v>
      </c>
      <c r="P268" s="76" t="s">
        <v>53</v>
      </c>
    </row>
    <row r="269" spans="1:16" x14ac:dyDescent="0.2">
      <c r="A269" s="65" t="str">
        <f t="shared" si="24"/>
        <v> MHAR 7.8 </v>
      </c>
      <c r="B269" s="15" t="str">
        <f t="shared" si="25"/>
        <v>II</v>
      </c>
      <c r="C269" s="65">
        <f t="shared" si="26"/>
        <v>39582.476000000002</v>
      </c>
      <c r="D269" t="str">
        <f t="shared" si="27"/>
        <v>vis</v>
      </c>
      <c r="E269">
        <f>VLOOKUP(C269,Active!C$21:E$958,3,FALSE)</f>
        <v>-12566.492550543571</v>
      </c>
      <c r="F269" s="15" t="s">
        <v>187</v>
      </c>
      <c r="G269" t="str">
        <f t="shared" si="28"/>
        <v>39582.476</v>
      </c>
      <c r="H269" s="65">
        <f t="shared" si="29"/>
        <v>-12566.5</v>
      </c>
      <c r="I269" s="74" t="s">
        <v>976</v>
      </c>
      <c r="J269" s="75" t="s">
        <v>977</v>
      </c>
      <c r="K269" s="74">
        <v>-12566.5</v>
      </c>
      <c r="L269" s="74" t="s">
        <v>208</v>
      </c>
      <c r="M269" s="75" t="s">
        <v>846</v>
      </c>
      <c r="N269" s="75"/>
      <c r="O269" s="76" t="s">
        <v>901</v>
      </c>
      <c r="P269" s="76" t="s">
        <v>53</v>
      </c>
    </row>
    <row r="270" spans="1:16" x14ac:dyDescent="0.2">
      <c r="A270" s="65" t="str">
        <f t="shared" si="24"/>
        <v> MHAR 7.8 </v>
      </c>
      <c r="B270" s="15" t="str">
        <f t="shared" si="25"/>
        <v>II</v>
      </c>
      <c r="C270" s="65">
        <f t="shared" si="26"/>
        <v>39638.430999999997</v>
      </c>
      <c r="D270" t="str">
        <f t="shared" si="27"/>
        <v>vis</v>
      </c>
      <c r="E270">
        <f>VLOOKUP(C270,Active!C$21:E$958,3,FALSE)</f>
        <v>-12406.468005915729</v>
      </c>
      <c r="F270" s="15" t="s">
        <v>187</v>
      </c>
      <c r="G270" t="str">
        <f t="shared" si="28"/>
        <v>39638.431</v>
      </c>
      <c r="H270" s="65">
        <f t="shared" si="29"/>
        <v>-12406.5</v>
      </c>
      <c r="I270" s="74" t="s">
        <v>978</v>
      </c>
      <c r="J270" s="75" t="s">
        <v>979</v>
      </c>
      <c r="K270" s="74">
        <v>-12406.5</v>
      </c>
      <c r="L270" s="74" t="s">
        <v>897</v>
      </c>
      <c r="M270" s="75" t="s">
        <v>846</v>
      </c>
      <c r="N270" s="75"/>
      <c r="O270" s="76" t="s">
        <v>901</v>
      </c>
      <c r="P270" s="76" t="s">
        <v>53</v>
      </c>
    </row>
    <row r="271" spans="1:16" x14ac:dyDescent="0.2">
      <c r="A271" s="65" t="str">
        <f t="shared" si="24"/>
        <v> MHAR 7.8 </v>
      </c>
      <c r="B271" s="15" t="str">
        <f t="shared" si="25"/>
        <v>II</v>
      </c>
      <c r="C271" s="65">
        <f t="shared" si="26"/>
        <v>39919.548999999999</v>
      </c>
      <c r="D271" t="str">
        <f t="shared" si="27"/>
        <v>vis</v>
      </c>
      <c r="E271">
        <f>VLOOKUP(C271,Active!C$21:E$958,3,FALSE)</f>
        <v>-11602.50446491502</v>
      </c>
      <c r="F271" s="15" t="s">
        <v>187</v>
      </c>
      <c r="G271" t="str">
        <f t="shared" si="28"/>
        <v>39919.549</v>
      </c>
      <c r="H271" s="65">
        <f t="shared" si="29"/>
        <v>-11602.5</v>
      </c>
      <c r="I271" s="74" t="s">
        <v>980</v>
      </c>
      <c r="J271" s="75" t="s">
        <v>981</v>
      </c>
      <c r="K271" s="74">
        <v>-11602.5</v>
      </c>
      <c r="L271" s="74" t="s">
        <v>293</v>
      </c>
      <c r="M271" s="75" t="s">
        <v>846</v>
      </c>
      <c r="N271" s="75"/>
      <c r="O271" s="76" t="s">
        <v>901</v>
      </c>
      <c r="P271" s="76" t="s">
        <v>53</v>
      </c>
    </row>
    <row r="272" spans="1:16" x14ac:dyDescent="0.2">
      <c r="A272" s="65" t="str">
        <f t="shared" si="24"/>
        <v> MHAR 7.8 </v>
      </c>
      <c r="B272" s="15" t="str">
        <f t="shared" si="25"/>
        <v>I</v>
      </c>
      <c r="C272" s="65">
        <f t="shared" si="26"/>
        <v>39964.466999999997</v>
      </c>
      <c r="D272" t="str">
        <f t="shared" si="27"/>
        <v>vis</v>
      </c>
      <c r="E272">
        <f>VLOOKUP(C272,Active!C$21:E$958,3,FALSE)</f>
        <v>-11474.044407804953</v>
      </c>
      <c r="F272" s="15" t="s">
        <v>187</v>
      </c>
      <c r="G272" t="str">
        <f t="shared" si="28"/>
        <v>39964.467</v>
      </c>
      <c r="H272" s="65">
        <f t="shared" si="29"/>
        <v>-11474</v>
      </c>
      <c r="I272" s="74" t="s">
        <v>982</v>
      </c>
      <c r="J272" s="75" t="s">
        <v>983</v>
      </c>
      <c r="K272" s="74">
        <v>-11474</v>
      </c>
      <c r="L272" s="74" t="s">
        <v>341</v>
      </c>
      <c r="M272" s="75" t="s">
        <v>846</v>
      </c>
      <c r="N272" s="75"/>
      <c r="O272" s="76" t="s">
        <v>901</v>
      </c>
      <c r="P272" s="76" t="s">
        <v>53</v>
      </c>
    </row>
    <row r="273" spans="1:16" x14ac:dyDescent="0.2">
      <c r="A273" s="65" t="str">
        <f t="shared" si="24"/>
        <v> MHAR 7.8 </v>
      </c>
      <c r="B273" s="15" t="str">
        <f t="shared" si="25"/>
        <v>II</v>
      </c>
      <c r="C273" s="65">
        <f t="shared" si="26"/>
        <v>39975.491999999998</v>
      </c>
      <c r="D273" t="str">
        <f t="shared" si="27"/>
        <v>vis</v>
      </c>
      <c r="E273">
        <f>VLOOKUP(C273,Active!C$21:E$958,3,FALSE)</f>
        <v>-11442.514238838421</v>
      </c>
      <c r="F273" s="15" t="s">
        <v>187</v>
      </c>
      <c r="G273" t="str">
        <f t="shared" si="28"/>
        <v>39975.492</v>
      </c>
      <c r="H273" s="65">
        <f t="shared" si="29"/>
        <v>-11442.5</v>
      </c>
      <c r="I273" s="74" t="s">
        <v>984</v>
      </c>
      <c r="J273" s="75" t="s">
        <v>985</v>
      </c>
      <c r="K273" s="74">
        <v>-11442.5</v>
      </c>
      <c r="L273" s="74" t="s">
        <v>276</v>
      </c>
      <c r="M273" s="75" t="s">
        <v>846</v>
      </c>
      <c r="N273" s="75"/>
      <c r="O273" s="76" t="s">
        <v>901</v>
      </c>
      <c r="P273" s="76" t="s">
        <v>53</v>
      </c>
    </row>
    <row r="274" spans="1:16" x14ac:dyDescent="0.2">
      <c r="A274" s="65" t="str">
        <f t="shared" si="24"/>
        <v> MHAR 7.8 </v>
      </c>
      <c r="B274" s="15" t="str">
        <f t="shared" si="25"/>
        <v>I</v>
      </c>
      <c r="C274" s="65">
        <f t="shared" si="26"/>
        <v>39991.391000000003</v>
      </c>
      <c r="D274" t="str">
        <f t="shared" si="27"/>
        <v>vis</v>
      </c>
      <c r="E274">
        <f>VLOOKUP(C274,Active!C$21:E$958,3,FALSE)</f>
        <v>-11397.045018303363</v>
      </c>
      <c r="F274" s="15" t="s">
        <v>187</v>
      </c>
      <c r="G274" t="str">
        <f t="shared" si="28"/>
        <v>39991.391</v>
      </c>
      <c r="H274" s="65">
        <f t="shared" si="29"/>
        <v>-11397</v>
      </c>
      <c r="I274" s="74" t="s">
        <v>986</v>
      </c>
      <c r="J274" s="75" t="s">
        <v>987</v>
      </c>
      <c r="K274" s="74">
        <v>-11397</v>
      </c>
      <c r="L274" s="74" t="s">
        <v>341</v>
      </c>
      <c r="M274" s="75" t="s">
        <v>846</v>
      </c>
      <c r="N274" s="75"/>
      <c r="O274" s="76" t="s">
        <v>901</v>
      </c>
      <c r="P274" s="76" t="s">
        <v>53</v>
      </c>
    </row>
    <row r="275" spans="1:16" x14ac:dyDescent="0.2">
      <c r="A275" s="65" t="str">
        <f t="shared" si="24"/>
        <v> MHAR 7.8 </v>
      </c>
      <c r="B275" s="15" t="str">
        <f t="shared" si="25"/>
        <v>II</v>
      </c>
      <c r="C275" s="65">
        <f t="shared" si="26"/>
        <v>40002.423000000003</v>
      </c>
      <c r="D275" t="str">
        <f t="shared" si="27"/>
        <v>vis</v>
      </c>
      <c r="E275">
        <f>VLOOKUP(C275,Active!C$21:E$958,3,FALSE)</f>
        <v>-11365.494830181937</v>
      </c>
      <c r="F275" s="15" t="s">
        <v>187</v>
      </c>
      <c r="G275" t="str">
        <f t="shared" si="28"/>
        <v>40002.423</v>
      </c>
      <c r="H275" s="65">
        <f t="shared" si="29"/>
        <v>-11365.5</v>
      </c>
      <c r="I275" s="74" t="s">
        <v>988</v>
      </c>
      <c r="J275" s="75" t="s">
        <v>989</v>
      </c>
      <c r="K275" s="74">
        <v>-11365.5</v>
      </c>
      <c r="L275" s="74" t="s">
        <v>247</v>
      </c>
      <c r="M275" s="75" t="s">
        <v>846</v>
      </c>
      <c r="N275" s="75"/>
      <c r="O275" s="76" t="s">
        <v>901</v>
      </c>
      <c r="P275" s="76" t="s">
        <v>53</v>
      </c>
    </row>
    <row r="276" spans="1:16" x14ac:dyDescent="0.2">
      <c r="A276" s="65" t="str">
        <f t="shared" si="24"/>
        <v>IBVS 1249 </v>
      </c>
      <c r="B276" s="15" t="str">
        <f t="shared" si="25"/>
        <v>I</v>
      </c>
      <c r="C276" s="65">
        <f t="shared" si="26"/>
        <v>42489.75</v>
      </c>
      <c r="D276" t="str">
        <f t="shared" si="27"/>
        <v>vis</v>
      </c>
      <c r="E276">
        <f>VLOOKUP(C276,Active!C$21:E$958,3,FALSE)</f>
        <v>-4252.0399018363623</v>
      </c>
      <c r="F276" s="15" t="s">
        <v>187</v>
      </c>
      <c r="G276" t="str">
        <f t="shared" si="28"/>
        <v>42489.750</v>
      </c>
      <c r="H276" s="65">
        <f t="shared" si="29"/>
        <v>-4252</v>
      </c>
      <c r="I276" s="74" t="s">
        <v>990</v>
      </c>
      <c r="J276" s="75" t="s">
        <v>991</v>
      </c>
      <c r="K276" s="74">
        <v>-4252</v>
      </c>
      <c r="L276" s="74" t="s">
        <v>563</v>
      </c>
      <c r="M276" s="75" t="s">
        <v>197</v>
      </c>
      <c r="N276" s="75"/>
      <c r="O276" s="76" t="s">
        <v>455</v>
      </c>
      <c r="P276" s="77" t="s">
        <v>992</v>
      </c>
    </row>
    <row r="277" spans="1:16" x14ac:dyDescent="0.2">
      <c r="A277" s="65" t="str">
        <f t="shared" si="24"/>
        <v>IBVS 1249 </v>
      </c>
      <c r="B277" s="15" t="str">
        <f t="shared" si="25"/>
        <v>II</v>
      </c>
      <c r="C277" s="65">
        <f t="shared" si="26"/>
        <v>42540.624000000003</v>
      </c>
      <c r="D277" t="str">
        <f t="shared" si="27"/>
        <v>vis</v>
      </c>
      <c r="E277">
        <f>VLOOKUP(C277,Active!C$21:E$958,3,FALSE)</f>
        <v>-4106.5464037861757</v>
      </c>
      <c r="F277" s="15" t="s">
        <v>187</v>
      </c>
      <c r="G277" t="str">
        <f t="shared" si="28"/>
        <v>42540.624</v>
      </c>
      <c r="H277" s="65">
        <f t="shared" si="29"/>
        <v>-4106.5</v>
      </c>
      <c r="I277" s="74" t="s">
        <v>993</v>
      </c>
      <c r="J277" s="75" t="s">
        <v>994</v>
      </c>
      <c r="K277" s="74">
        <v>-4106.5</v>
      </c>
      <c r="L277" s="74" t="s">
        <v>341</v>
      </c>
      <c r="M277" s="75" t="s">
        <v>197</v>
      </c>
      <c r="N277" s="75"/>
      <c r="O277" s="76" t="s">
        <v>455</v>
      </c>
      <c r="P277" s="77" t="s">
        <v>992</v>
      </c>
    </row>
    <row r="278" spans="1:16" x14ac:dyDescent="0.2">
      <c r="A278" s="65" t="str">
        <f t="shared" si="24"/>
        <v> MVS 7.185 </v>
      </c>
      <c r="B278" s="15" t="str">
        <f t="shared" si="25"/>
        <v>II</v>
      </c>
      <c r="C278" s="65">
        <f t="shared" si="26"/>
        <v>42900.450799999999</v>
      </c>
      <c r="D278" t="str">
        <f t="shared" si="27"/>
        <v>vis</v>
      </c>
      <c r="E278">
        <f>VLOOKUP(C278,Active!C$21:E$958,3,FALSE)</f>
        <v>-3077.4851971934008</v>
      </c>
      <c r="F278" s="15" t="s">
        <v>187</v>
      </c>
      <c r="G278" t="str">
        <f t="shared" si="28"/>
        <v>42900.4508</v>
      </c>
      <c r="H278" s="65">
        <f t="shared" si="29"/>
        <v>-3077.5</v>
      </c>
      <c r="I278" s="74" t="s">
        <v>995</v>
      </c>
      <c r="J278" s="75" t="s">
        <v>996</v>
      </c>
      <c r="K278" s="74">
        <v>-3077.5</v>
      </c>
      <c r="L278" s="74" t="s">
        <v>997</v>
      </c>
      <c r="M278" s="75" t="s">
        <v>325</v>
      </c>
      <c r="N278" s="75" t="s">
        <v>326</v>
      </c>
      <c r="O278" s="76" t="s">
        <v>998</v>
      </c>
      <c r="P278" s="76" t="s">
        <v>76</v>
      </c>
    </row>
    <row r="279" spans="1:16" x14ac:dyDescent="0.2">
      <c r="A279" s="65" t="str">
        <f t="shared" si="24"/>
        <v> MVS 7.185 </v>
      </c>
      <c r="B279" s="15" t="str">
        <f t="shared" si="25"/>
        <v>II</v>
      </c>
      <c r="C279" s="65">
        <f t="shared" si="26"/>
        <v>42906.392999999996</v>
      </c>
      <c r="D279" t="str">
        <f t="shared" si="27"/>
        <v>vis</v>
      </c>
      <c r="E279">
        <f>VLOOKUP(C279,Active!C$21:E$958,3,FALSE)</f>
        <v>-3060.4912225872476</v>
      </c>
      <c r="F279" s="15" t="s">
        <v>187</v>
      </c>
      <c r="G279" t="str">
        <f t="shared" si="28"/>
        <v>42906.3930</v>
      </c>
      <c r="H279" s="65">
        <f t="shared" si="29"/>
        <v>-3060.5</v>
      </c>
      <c r="I279" s="74" t="s">
        <v>999</v>
      </c>
      <c r="J279" s="75" t="s">
        <v>1000</v>
      </c>
      <c r="K279" s="74">
        <v>-3060.5</v>
      </c>
      <c r="L279" s="74" t="s">
        <v>1001</v>
      </c>
      <c r="M279" s="75" t="s">
        <v>325</v>
      </c>
      <c r="N279" s="75" t="s">
        <v>326</v>
      </c>
      <c r="O279" s="76" t="s">
        <v>998</v>
      </c>
      <c r="P279" s="76" t="s">
        <v>76</v>
      </c>
    </row>
    <row r="280" spans="1:16" x14ac:dyDescent="0.2">
      <c r="A280" s="65" t="str">
        <f t="shared" si="24"/>
        <v> MVS 7.185 </v>
      </c>
      <c r="B280" s="15" t="str">
        <f t="shared" si="25"/>
        <v>II</v>
      </c>
      <c r="C280" s="65">
        <f t="shared" si="26"/>
        <v>42907.441800000001</v>
      </c>
      <c r="D280" t="str">
        <f t="shared" si="27"/>
        <v>vis</v>
      </c>
      <c r="E280">
        <f>VLOOKUP(C280,Active!C$21:E$958,3,FALSE)</f>
        <v>-3057.4917812074541</v>
      </c>
      <c r="F280" s="15" t="s">
        <v>187</v>
      </c>
      <c r="G280" t="str">
        <f t="shared" si="28"/>
        <v>42907.4418</v>
      </c>
      <c r="H280" s="65">
        <f t="shared" si="29"/>
        <v>-3057.5</v>
      </c>
      <c r="I280" s="74" t="s">
        <v>1002</v>
      </c>
      <c r="J280" s="75" t="s">
        <v>1003</v>
      </c>
      <c r="K280" s="74">
        <v>-3057.5</v>
      </c>
      <c r="L280" s="74" t="s">
        <v>1004</v>
      </c>
      <c r="M280" s="75" t="s">
        <v>325</v>
      </c>
      <c r="N280" s="75" t="s">
        <v>326</v>
      </c>
      <c r="O280" s="76" t="s">
        <v>998</v>
      </c>
      <c r="P280" s="76" t="s">
        <v>76</v>
      </c>
    </row>
    <row r="281" spans="1:16" x14ac:dyDescent="0.2">
      <c r="A281" s="65" t="str">
        <f t="shared" si="24"/>
        <v> BBS 37 </v>
      </c>
      <c r="B281" s="15" t="str">
        <f t="shared" si="25"/>
        <v>II</v>
      </c>
      <c r="C281" s="65">
        <f t="shared" si="26"/>
        <v>43663.417999999998</v>
      </c>
      <c r="D281" t="str">
        <f t="shared" si="27"/>
        <v>vis</v>
      </c>
      <c r="E281">
        <f>VLOOKUP(C281,Active!C$21:E$958,3,FALSE)</f>
        <v>-895.49111720069243</v>
      </c>
      <c r="F281" s="15" t="s">
        <v>187</v>
      </c>
      <c r="G281" t="str">
        <f t="shared" si="28"/>
        <v>43663.418</v>
      </c>
      <c r="H281" s="65">
        <f t="shared" si="29"/>
        <v>-895.5</v>
      </c>
      <c r="I281" s="74" t="s">
        <v>1005</v>
      </c>
      <c r="J281" s="75" t="s">
        <v>1006</v>
      </c>
      <c r="K281" s="74">
        <v>-895.5</v>
      </c>
      <c r="L281" s="74" t="s">
        <v>208</v>
      </c>
      <c r="M281" s="75" t="s">
        <v>197</v>
      </c>
      <c r="N281" s="75"/>
      <c r="O281" s="76" t="s">
        <v>252</v>
      </c>
      <c r="P281" s="76" t="s">
        <v>83</v>
      </c>
    </row>
    <row r="282" spans="1:16" x14ac:dyDescent="0.2">
      <c r="A282" s="65" t="str">
        <f t="shared" si="24"/>
        <v> AOEB 6 </v>
      </c>
      <c r="B282" s="15" t="str">
        <f t="shared" si="25"/>
        <v>II</v>
      </c>
      <c r="C282" s="65">
        <f t="shared" si="26"/>
        <v>49858.767999999996</v>
      </c>
      <c r="D282" t="str">
        <f t="shared" si="27"/>
        <v>vis</v>
      </c>
      <c r="E282">
        <f>VLOOKUP(C282,Active!C$21:E$958,3,FALSE)</f>
        <v>16822.461926498745</v>
      </c>
      <c r="F282" s="15" t="s">
        <v>187</v>
      </c>
      <c r="G282" t="str">
        <f t="shared" si="28"/>
        <v>49858.768</v>
      </c>
      <c r="H282" s="65">
        <f t="shared" si="29"/>
        <v>16822.5</v>
      </c>
      <c r="I282" s="74" t="s">
        <v>1007</v>
      </c>
      <c r="J282" s="75" t="s">
        <v>1008</v>
      </c>
      <c r="K282" s="74">
        <v>16822.5</v>
      </c>
      <c r="L282" s="74" t="s">
        <v>312</v>
      </c>
      <c r="M282" s="75" t="s">
        <v>197</v>
      </c>
      <c r="N282" s="75"/>
      <c r="O282" s="76" t="s">
        <v>372</v>
      </c>
      <c r="P282" s="76" t="s">
        <v>114</v>
      </c>
    </row>
    <row r="283" spans="1:16" x14ac:dyDescent="0.2">
      <c r="A283" s="65" t="str">
        <f t="shared" si="24"/>
        <v> AOEB 6 </v>
      </c>
      <c r="B283" s="15" t="str">
        <f t="shared" si="25"/>
        <v>II</v>
      </c>
      <c r="C283" s="65">
        <f t="shared" si="26"/>
        <v>49872.743999999999</v>
      </c>
      <c r="D283" t="str">
        <f t="shared" si="27"/>
        <v>vis</v>
      </c>
      <c r="E283">
        <f>VLOOKUP(C283,Active!C$21:E$958,3,FALSE)</f>
        <v>16862.431599195006</v>
      </c>
      <c r="F283" s="15" t="s">
        <v>187</v>
      </c>
      <c r="G283" t="str">
        <f t="shared" si="28"/>
        <v>49872.744</v>
      </c>
      <c r="H283" s="65">
        <f t="shared" si="29"/>
        <v>16862.5</v>
      </c>
      <c r="I283" s="74" t="s">
        <v>1009</v>
      </c>
      <c r="J283" s="75" t="s">
        <v>1010</v>
      </c>
      <c r="K283" s="74">
        <v>16862.5</v>
      </c>
      <c r="L283" s="74" t="s">
        <v>935</v>
      </c>
      <c r="M283" s="75" t="s">
        <v>197</v>
      </c>
      <c r="N283" s="75"/>
      <c r="O283" s="76" t="s">
        <v>372</v>
      </c>
      <c r="P283" s="76" t="s">
        <v>114</v>
      </c>
    </row>
    <row r="284" spans="1:16" x14ac:dyDescent="0.2">
      <c r="A284" s="65" t="str">
        <f t="shared" si="24"/>
        <v> AOEB 6 </v>
      </c>
      <c r="B284" s="15" t="str">
        <f t="shared" si="25"/>
        <v>II</v>
      </c>
      <c r="C284" s="65">
        <f t="shared" si="26"/>
        <v>49899.678</v>
      </c>
      <c r="D284" t="str">
        <f t="shared" si="27"/>
        <v>vis</v>
      </c>
      <c r="E284">
        <f>VLOOKUP(C284,Active!C$21:E$958,3,FALSE)</f>
        <v>16939.459587489295</v>
      </c>
      <c r="F284" s="15" t="s">
        <v>187</v>
      </c>
      <c r="G284" t="str">
        <f t="shared" si="28"/>
        <v>49899.678</v>
      </c>
      <c r="H284" s="65">
        <f t="shared" si="29"/>
        <v>16939.5</v>
      </c>
      <c r="I284" s="74" t="s">
        <v>1011</v>
      </c>
      <c r="J284" s="75" t="s">
        <v>1012</v>
      </c>
      <c r="K284" s="74">
        <v>16939.5</v>
      </c>
      <c r="L284" s="74" t="s">
        <v>563</v>
      </c>
      <c r="M284" s="75" t="s">
        <v>197</v>
      </c>
      <c r="N284" s="75"/>
      <c r="O284" s="76" t="s">
        <v>372</v>
      </c>
      <c r="P284" s="76" t="s">
        <v>114</v>
      </c>
    </row>
    <row r="285" spans="1:16" x14ac:dyDescent="0.2">
      <c r="A285" s="65" t="str">
        <f t="shared" si="24"/>
        <v> AOEB 6 </v>
      </c>
      <c r="B285" s="15" t="str">
        <f t="shared" si="25"/>
        <v>II</v>
      </c>
      <c r="C285" s="65">
        <f t="shared" si="26"/>
        <v>50249.686999999998</v>
      </c>
      <c r="D285" t="str">
        <f t="shared" si="27"/>
        <v>vis</v>
      </c>
      <c r="E285">
        <f>VLOOKUP(C285,Active!C$21:E$958,3,FALSE)</f>
        <v>17940.443071371912</v>
      </c>
      <c r="F285" s="15" t="s">
        <v>187</v>
      </c>
      <c r="G285" t="str">
        <f t="shared" si="28"/>
        <v>50249.687</v>
      </c>
      <c r="H285" s="65">
        <f t="shared" si="29"/>
        <v>17940.5</v>
      </c>
      <c r="I285" s="74" t="s">
        <v>1013</v>
      </c>
      <c r="J285" s="75" t="s">
        <v>1014</v>
      </c>
      <c r="K285" s="74">
        <v>17940.5</v>
      </c>
      <c r="L285" s="74" t="s">
        <v>219</v>
      </c>
      <c r="M285" s="75" t="s">
        <v>197</v>
      </c>
      <c r="N285" s="75"/>
      <c r="O285" s="76" t="s">
        <v>372</v>
      </c>
      <c r="P285" s="76" t="s">
        <v>114</v>
      </c>
    </row>
    <row r="286" spans="1:16" x14ac:dyDescent="0.2">
      <c r="A286" s="65" t="str">
        <f t="shared" si="24"/>
        <v> AOEB 6 </v>
      </c>
      <c r="B286" s="15" t="str">
        <f t="shared" si="25"/>
        <v>II</v>
      </c>
      <c r="C286" s="65">
        <f t="shared" si="26"/>
        <v>50488.858</v>
      </c>
      <c r="D286" t="str">
        <f t="shared" si="27"/>
        <v>vis</v>
      </c>
      <c r="E286">
        <f>VLOOKUP(C286,Active!C$21:E$958,3,FALSE)</f>
        <v>18624.443256577699</v>
      </c>
      <c r="F286" s="15" t="s">
        <v>187</v>
      </c>
      <c r="G286" t="str">
        <f t="shared" si="28"/>
        <v>50488.858</v>
      </c>
      <c r="H286" s="65">
        <f t="shared" si="29"/>
        <v>18624.5</v>
      </c>
      <c r="I286" s="74" t="s">
        <v>1015</v>
      </c>
      <c r="J286" s="75" t="s">
        <v>1016</v>
      </c>
      <c r="K286" s="74">
        <v>18624.5</v>
      </c>
      <c r="L286" s="74" t="s">
        <v>219</v>
      </c>
      <c r="M286" s="75" t="s">
        <v>197</v>
      </c>
      <c r="N286" s="75"/>
      <c r="O286" s="76" t="s">
        <v>372</v>
      </c>
      <c r="P286" s="76" t="s">
        <v>114</v>
      </c>
    </row>
    <row r="287" spans="1:16" x14ac:dyDescent="0.2">
      <c r="A287" s="65" t="str">
        <f t="shared" si="24"/>
        <v> AOEB 6 </v>
      </c>
      <c r="B287" s="15" t="str">
        <f t="shared" si="25"/>
        <v>II</v>
      </c>
      <c r="C287" s="65">
        <f t="shared" si="26"/>
        <v>50523.838000000003</v>
      </c>
      <c r="D287" t="str">
        <f t="shared" si="27"/>
        <v>vis</v>
      </c>
      <c r="E287">
        <f>VLOOKUP(C287,Active!C$21:E$958,3,FALSE)</f>
        <v>18724.481833489201</v>
      </c>
      <c r="F287" s="15" t="s">
        <v>187</v>
      </c>
      <c r="G287" t="str">
        <f t="shared" si="28"/>
        <v>50523.838</v>
      </c>
      <c r="H287" s="65">
        <f t="shared" si="29"/>
        <v>18724.5</v>
      </c>
      <c r="I287" s="74" t="s">
        <v>1017</v>
      </c>
      <c r="J287" s="75" t="s">
        <v>1018</v>
      </c>
      <c r="K287" s="74">
        <v>18724.5</v>
      </c>
      <c r="L287" s="74" t="s">
        <v>945</v>
      </c>
      <c r="M287" s="75" t="s">
        <v>197</v>
      </c>
      <c r="N287" s="75"/>
      <c r="O287" s="76" t="s">
        <v>372</v>
      </c>
      <c r="P287" s="76" t="s">
        <v>114</v>
      </c>
    </row>
    <row r="288" spans="1:16" x14ac:dyDescent="0.2">
      <c r="A288" s="65" t="str">
        <f t="shared" si="24"/>
        <v> AOEB 6 </v>
      </c>
      <c r="B288" s="15" t="str">
        <f t="shared" si="25"/>
        <v>II</v>
      </c>
      <c r="C288" s="65">
        <f t="shared" si="26"/>
        <v>50572.786</v>
      </c>
      <c r="D288" t="str">
        <f t="shared" si="27"/>
        <v>vis</v>
      </c>
      <c r="E288">
        <f>VLOOKUP(C288,Active!C$21:E$958,3,FALSE)</f>
        <v>18864.467204062767</v>
      </c>
      <c r="F288" s="15" t="s">
        <v>187</v>
      </c>
      <c r="G288" t="str">
        <f t="shared" si="28"/>
        <v>50572.786</v>
      </c>
      <c r="H288" s="65">
        <f t="shared" si="29"/>
        <v>18864.5</v>
      </c>
      <c r="I288" s="74" t="s">
        <v>1019</v>
      </c>
      <c r="J288" s="75" t="s">
        <v>1020</v>
      </c>
      <c r="K288" s="74">
        <v>18864.5</v>
      </c>
      <c r="L288" s="74" t="s">
        <v>336</v>
      </c>
      <c r="M288" s="75" t="s">
        <v>197</v>
      </c>
      <c r="N288" s="75"/>
      <c r="O288" s="76" t="s">
        <v>372</v>
      </c>
      <c r="P288" s="76" t="s">
        <v>114</v>
      </c>
    </row>
    <row r="289" spans="1:16" x14ac:dyDescent="0.2">
      <c r="A289" s="65" t="str">
        <f t="shared" si="24"/>
        <v> AOEB 6 </v>
      </c>
      <c r="B289" s="15" t="str">
        <f t="shared" si="25"/>
        <v>II</v>
      </c>
      <c r="C289" s="65">
        <f t="shared" si="26"/>
        <v>50578.728999999999</v>
      </c>
      <c r="D289" t="str">
        <f t="shared" si="27"/>
        <v>vis</v>
      </c>
      <c r="E289">
        <f>VLOOKUP(C289,Active!C$21:E$958,3,FALSE)</f>
        <v>18881.463466572339</v>
      </c>
      <c r="F289" s="15" t="s">
        <v>187</v>
      </c>
      <c r="G289" t="str">
        <f t="shared" si="28"/>
        <v>50578.729</v>
      </c>
      <c r="H289" s="65">
        <f t="shared" si="29"/>
        <v>18881.5</v>
      </c>
      <c r="I289" s="74" t="s">
        <v>1021</v>
      </c>
      <c r="J289" s="75" t="s">
        <v>1022</v>
      </c>
      <c r="K289" s="74">
        <v>18881.5</v>
      </c>
      <c r="L289" s="74" t="s">
        <v>312</v>
      </c>
      <c r="M289" s="75" t="s">
        <v>197</v>
      </c>
      <c r="N289" s="75"/>
      <c r="O289" s="76" t="s">
        <v>372</v>
      </c>
      <c r="P289" s="76" t="s">
        <v>114</v>
      </c>
    </row>
    <row r="290" spans="1:16" x14ac:dyDescent="0.2">
      <c r="A290" s="65" t="str">
        <f t="shared" si="24"/>
        <v> AOEB 6 </v>
      </c>
      <c r="B290" s="15" t="str">
        <f t="shared" si="25"/>
        <v>II</v>
      </c>
      <c r="C290" s="65">
        <f t="shared" si="26"/>
        <v>50897.629000000001</v>
      </c>
      <c r="D290" t="str">
        <f t="shared" si="27"/>
        <v>vis</v>
      </c>
      <c r="E290">
        <f>VLOOKUP(C290,Active!C$21:E$958,3,FALSE)</f>
        <v>19793.478966202834</v>
      </c>
      <c r="F290" s="15" t="s">
        <v>187</v>
      </c>
      <c r="G290" t="str">
        <f t="shared" si="28"/>
        <v>50897.629</v>
      </c>
      <c r="H290" s="65">
        <f t="shared" si="29"/>
        <v>19793.5</v>
      </c>
      <c r="I290" s="74" t="s">
        <v>1023</v>
      </c>
      <c r="J290" s="75" t="s">
        <v>1024</v>
      </c>
      <c r="K290" s="74">
        <v>19793.5</v>
      </c>
      <c r="L290" s="74" t="s">
        <v>508</v>
      </c>
      <c r="M290" s="75" t="s">
        <v>197</v>
      </c>
      <c r="N290" s="75"/>
      <c r="O290" s="76" t="s">
        <v>281</v>
      </c>
      <c r="P290" s="76" t="s">
        <v>114</v>
      </c>
    </row>
    <row r="291" spans="1:16" x14ac:dyDescent="0.2">
      <c r="A291" s="65" t="str">
        <f t="shared" si="24"/>
        <v> AOEB 6 </v>
      </c>
      <c r="B291" s="15" t="str">
        <f t="shared" si="25"/>
        <v>II</v>
      </c>
      <c r="C291" s="65">
        <f t="shared" si="26"/>
        <v>50921.758999999998</v>
      </c>
      <c r="D291" t="str">
        <f t="shared" si="27"/>
        <v>vis</v>
      </c>
      <c r="E291">
        <f>VLOOKUP(C291,Active!C$21:E$958,3,FALSE)</f>
        <v>19862.487853020273</v>
      </c>
      <c r="F291" s="15" t="s">
        <v>187</v>
      </c>
      <c r="G291" t="str">
        <f t="shared" si="28"/>
        <v>50921.759</v>
      </c>
      <c r="H291" s="65">
        <f t="shared" si="29"/>
        <v>19862.5</v>
      </c>
      <c r="I291" s="74" t="s">
        <v>1025</v>
      </c>
      <c r="J291" s="75" t="s">
        <v>1026</v>
      </c>
      <c r="K291" s="74">
        <v>19862.5</v>
      </c>
      <c r="L291" s="74" t="s">
        <v>205</v>
      </c>
      <c r="M291" s="75" t="s">
        <v>197</v>
      </c>
      <c r="N291" s="75"/>
      <c r="O291" s="76" t="s">
        <v>372</v>
      </c>
      <c r="P291" s="76" t="s">
        <v>114</v>
      </c>
    </row>
    <row r="292" spans="1:16" x14ac:dyDescent="0.2">
      <c r="A292" s="65" t="str">
        <f t="shared" si="24"/>
        <v> AOEB 6 </v>
      </c>
      <c r="B292" s="15" t="str">
        <f t="shared" si="25"/>
        <v>II</v>
      </c>
      <c r="C292" s="65">
        <f t="shared" si="26"/>
        <v>50926.646999999997</v>
      </c>
      <c r="D292" t="str">
        <f t="shared" si="27"/>
        <v>vis</v>
      </c>
      <c r="E292">
        <f>VLOOKUP(C292,Active!C$21:E$958,3,FALSE)</f>
        <v>19876.466942898584</v>
      </c>
      <c r="F292" s="15" t="s">
        <v>187</v>
      </c>
      <c r="G292" t="str">
        <f t="shared" si="28"/>
        <v>50926.647</v>
      </c>
      <c r="H292" s="65">
        <f t="shared" si="29"/>
        <v>19876.5</v>
      </c>
      <c r="I292" s="74" t="s">
        <v>1027</v>
      </c>
      <c r="J292" s="75" t="s">
        <v>1028</v>
      </c>
      <c r="K292" s="74">
        <v>19876.5</v>
      </c>
      <c r="L292" s="74" t="s">
        <v>1029</v>
      </c>
      <c r="M292" s="75" t="s">
        <v>197</v>
      </c>
      <c r="N292" s="75"/>
      <c r="O292" s="76" t="s">
        <v>372</v>
      </c>
      <c r="P292" s="76" t="s">
        <v>114</v>
      </c>
    </row>
    <row r="293" spans="1:16" x14ac:dyDescent="0.2">
      <c r="A293" s="65" t="str">
        <f t="shared" si="24"/>
        <v> AOEB 6 </v>
      </c>
      <c r="B293" s="15" t="str">
        <f t="shared" si="25"/>
        <v>II</v>
      </c>
      <c r="C293" s="65">
        <f t="shared" si="26"/>
        <v>50950.779000000002</v>
      </c>
      <c r="D293" t="str">
        <f t="shared" si="27"/>
        <v>vis</v>
      </c>
      <c r="E293">
        <f>VLOOKUP(C293,Active!C$21:E$958,3,FALSE)</f>
        <v>19945.481549474585</v>
      </c>
      <c r="F293" s="15" t="s">
        <v>187</v>
      </c>
      <c r="G293" t="str">
        <f t="shared" si="28"/>
        <v>50950.779</v>
      </c>
      <c r="H293" s="65">
        <f t="shared" si="29"/>
        <v>19945.5</v>
      </c>
      <c r="I293" s="74" t="s">
        <v>1030</v>
      </c>
      <c r="J293" s="75" t="s">
        <v>1031</v>
      </c>
      <c r="K293" s="74">
        <v>19945.5</v>
      </c>
      <c r="L293" s="74" t="s">
        <v>945</v>
      </c>
      <c r="M293" s="75" t="s">
        <v>197</v>
      </c>
      <c r="N293" s="75"/>
      <c r="O293" s="76" t="s">
        <v>372</v>
      </c>
      <c r="P293" s="76" t="s">
        <v>114</v>
      </c>
    </row>
    <row r="294" spans="1:16" x14ac:dyDescent="0.2">
      <c r="A294" s="65" t="str">
        <f t="shared" si="24"/>
        <v> AOEB 6 </v>
      </c>
      <c r="B294" s="15" t="str">
        <f t="shared" si="25"/>
        <v>I</v>
      </c>
      <c r="C294" s="65">
        <f t="shared" si="26"/>
        <v>51260.756000000001</v>
      </c>
      <c r="D294" t="str">
        <f t="shared" si="27"/>
        <v>vis</v>
      </c>
      <c r="E294">
        <f>VLOOKUP(C294,Active!C$21:E$958,3,FALSE)</f>
        <v>20831.978346366901</v>
      </c>
      <c r="F294" s="15" t="s">
        <v>187</v>
      </c>
      <c r="G294" t="str">
        <f t="shared" si="28"/>
        <v>51260.756</v>
      </c>
      <c r="H294" s="65">
        <f t="shared" si="29"/>
        <v>20832</v>
      </c>
      <c r="I294" s="74" t="s">
        <v>1032</v>
      </c>
      <c r="J294" s="75" t="s">
        <v>1033</v>
      </c>
      <c r="K294" s="74">
        <v>20832</v>
      </c>
      <c r="L294" s="74" t="s">
        <v>389</v>
      </c>
      <c r="M294" s="75" t="s">
        <v>197</v>
      </c>
      <c r="N294" s="75"/>
      <c r="O294" s="76" t="s">
        <v>281</v>
      </c>
      <c r="P294" s="76" t="s">
        <v>114</v>
      </c>
    </row>
    <row r="295" spans="1:16" x14ac:dyDescent="0.2">
      <c r="A295" s="65" t="str">
        <f t="shared" si="24"/>
        <v> AOEB 6 </v>
      </c>
      <c r="B295" s="15" t="str">
        <f t="shared" si="25"/>
        <v>II</v>
      </c>
      <c r="C295" s="65">
        <f t="shared" si="26"/>
        <v>51275.610999999997</v>
      </c>
      <c r="D295" t="str">
        <f t="shared" si="27"/>
        <v>vis</v>
      </c>
      <c r="E295">
        <f>VLOOKUP(C295,Active!C$21:E$958,3,FALSE)</f>
        <v>20874.461852942652</v>
      </c>
      <c r="F295" s="15" t="s">
        <v>187</v>
      </c>
      <c r="G295" t="str">
        <f t="shared" si="28"/>
        <v>51275.611</v>
      </c>
      <c r="H295" s="65">
        <f t="shared" si="29"/>
        <v>20874.5</v>
      </c>
      <c r="I295" s="74" t="s">
        <v>1034</v>
      </c>
      <c r="J295" s="75" t="s">
        <v>1035</v>
      </c>
      <c r="K295" s="74" t="s">
        <v>1036</v>
      </c>
      <c r="L295" s="74" t="s">
        <v>312</v>
      </c>
      <c r="M295" s="75" t="s">
        <v>197</v>
      </c>
      <c r="N295" s="75"/>
      <c r="O295" s="76" t="s">
        <v>372</v>
      </c>
      <c r="P295" s="76" t="s">
        <v>114</v>
      </c>
    </row>
    <row r="296" spans="1:16" x14ac:dyDescent="0.2">
      <c r="A296" s="65" t="str">
        <f t="shared" si="24"/>
        <v>VSB 47 </v>
      </c>
      <c r="B296" s="15" t="str">
        <f t="shared" si="25"/>
        <v>I</v>
      </c>
      <c r="C296" s="65">
        <f t="shared" si="26"/>
        <v>51276.133000000002</v>
      </c>
      <c r="D296" t="str">
        <f t="shared" si="27"/>
        <v>vis</v>
      </c>
      <c r="E296">
        <f>VLOOKUP(C296,Active!C$21:E$958,3,FALSE)</f>
        <v>20875.954709922305</v>
      </c>
      <c r="F296" s="15" t="s">
        <v>187</v>
      </c>
      <c r="G296" t="str">
        <f t="shared" si="28"/>
        <v>51276.133</v>
      </c>
      <c r="H296" s="65">
        <f t="shared" si="29"/>
        <v>20876</v>
      </c>
      <c r="I296" s="74" t="s">
        <v>1037</v>
      </c>
      <c r="J296" s="75" t="s">
        <v>1038</v>
      </c>
      <c r="K296" s="74" t="s">
        <v>1039</v>
      </c>
      <c r="L296" s="74" t="s">
        <v>341</v>
      </c>
      <c r="M296" s="75" t="s">
        <v>681</v>
      </c>
      <c r="N296" s="75" t="s">
        <v>187</v>
      </c>
      <c r="O296" s="76" t="s">
        <v>1040</v>
      </c>
      <c r="P296" s="77" t="s">
        <v>125</v>
      </c>
    </row>
    <row r="297" spans="1:16" x14ac:dyDescent="0.2">
      <c r="A297" s="65" t="str">
        <f t="shared" si="24"/>
        <v>VSB 38 </v>
      </c>
      <c r="B297" s="15" t="str">
        <f t="shared" si="25"/>
        <v>I</v>
      </c>
      <c r="C297" s="65">
        <f t="shared" si="26"/>
        <v>51606.214699999997</v>
      </c>
      <c r="D297" t="str">
        <f t="shared" si="27"/>
        <v>vis</v>
      </c>
      <c r="E297">
        <f>VLOOKUP(C297,Active!C$21:E$958,3,FALSE)</f>
        <v>21819.948521601127</v>
      </c>
      <c r="F297" s="15" t="s">
        <v>187</v>
      </c>
      <c r="G297" t="str">
        <f t="shared" si="28"/>
        <v>51606.2147</v>
      </c>
      <c r="H297" s="65">
        <f t="shared" si="29"/>
        <v>21820</v>
      </c>
      <c r="I297" s="74" t="s">
        <v>1041</v>
      </c>
      <c r="J297" s="75" t="s">
        <v>1042</v>
      </c>
      <c r="K297" s="74" t="s">
        <v>1043</v>
      </c>
      <c r="L297" s="74" t="s">
        <v>1044</v>
      </c>
      <c r="M297" s="75" t="s">
        <v>325</v>
      </c>
      <c r="N297" s="75" t="s">
        <v>326</v>
      </c>
      <c r="O297" s="76" t="s">
        <v>1045</v>
      </c>
      <c r="P297" s="77" t="s">
        <v>126</v>
      </c>
    </row>
    <row r="298" spans="1:16" x14ac:dyDescent="0.2">
      <c r="A298" s="65" t="str">
        <f t="shared" si="24"/>
        <v> AOEB 6 </v>
      </c>
      <c r="B298" s="15" t="str">
        <f t="shared" si="25"/>
        <v>II</v>
      </c>
      <c r="C298" s="65">
        <f t="shared" si="26"/>
        <v>51629.815000000002</v>
      </c>
      <c r="D298" t="str">
        <f t="shared" si="27"/>
        <v>vis</v>
      </c>
      <c r="E298">
        <f>VLOOKUP(C298,Active!C$21:E$958,3,FALSE)</f>
        <v>21887.44253036856</v>
      </c>
      <c r="F298" s="15" t="s">
        <v>187</v>
      </c>
      <c r="G298" t="str">
        <f t="shared" si="28"/>
        <v>51629.815</v>
      </c>
      <c r="H298" s="65">
        <f t="shared" si="29"/>
        <v>21887.5</v>
      </c>
      <c r="I298" s="74" t="s">
        <v>1046</v>
      </c>
      <c r="J298" s="75" t="s">
        <v>1047</v>
      </c>
      <c r="K298" s="74" t="s">
        <v>1048</v>
      </c>
      <c r="L298" s="74" t="s">
        <v>219</v>
      </c>
      <c r="M298" s="75" t="s">
        <v>197</v>
      </c>
      <c r="N298" s="75"/>
      <c r="O298" s="76" t="s">
        <v>372</v>
      </c>
      <c r="P298" s="76" t="s">
        <v>114</v>
      </c>
    </row>
    <row r="299" spans="1:16" x14ac:dyDescent="0.2">
      <c r="A299" s="65" t="str">
        <f t="shared" si="24"/>
        <v> AOEB 6 </v>
      </c>
      <c r="B299" s="15" t="str">
        <f t="shared" si="25"/>
        <v>I</v>
      </c>
      <c r="C299" s="65">
        <f t="shared" si="26"/>
        <v>51643.633000000002</v>
      </c>
      <c r="D299" t="str">
        <f t="shared" si="27"/>
        <v>vis</v>
      </c>
      <c r="E299">
        <f>VLOOKUP(C299,Active!C$21:E$958,3,FALSE)</f>
        <v>21926.960342139944</v>
      </c>
      <c r="F299" s="15" t="s">
        <v>187</v>
      </c>
      <c r="G299" t="str">
        <f t="shared" si="28"/>
        <v>51643.633</v>
      </c>
      <c r="H299" s="65">
        <f t="shared" si="29"/>
        <v>21927</v>
      </c>
      <c r="I299" s="74" t="s">
        <v>1049</v>
      </c>
      <c r="J299" s="75" t="s">
        <v>1050</v>
      </c>
      <c r="K299" s="74" t="s">
        <v>1051</v>
      </c>
      <c r="L299" s="74" t="s">
        <v>563</v>
      </c>
      <c r="M299" s="75" t="s">
        <v>197</v>
      </c>
      <c r="N299" s="75"/>
      <c r="O299" s="76" t="s">
        <v>372</v>
      </c>
      <c r="P299" s="76" t="s">
        <v>114</v>
      </c>
    </row>
    <row r="300" spans="1:16" x14ac:dyDescent="0.2">
      <c r="A300" s="65" t="str">
        <f t="shared" si="24"/>
        <v>VSB 38 </v>
      </c>
      <c r="B300" s="15" t="str">
        <f t="shared" si="25"/>
        <v>II</v>
      </c>
      <c r="C300" s="65">
        <f t="shared" si="26"/>
        <v>51663.067199999998</v>
      </c>
      <c r="D300" t="str">
        <f t="shared" si="27"/>
        <v>vis</v>
      </c>
      <c r="E300">
        <f>VLOOKUP(C300,Active!C$21:E$958,3,FALSE)</f>
        <v>21982.539807875019</v>
      </c>
      <c r="F300" s="15" t="s">
        <v>187</v>
      </c>
      <c r="G300" t="str">
        <f t="shared" si="28"/>
        <v>51663.0672</v>
      </c>
      <c r="H300" s="65">
        <f t="shared" si="29"/>
        <v>21982.5</v>
      </c>
      <c r="I300" s="74" t="s">
        <v>1052</v>
      </c>
      <c r="J300" s="75" t="s">
        <v>1053</v>
      </c>
      <c r="K300" s="74" t="s">
        <v>1054</v>
      </c>
      <c r="L300" s="74" t="s">
        <v>1055</v>
      </c>
      <c r="M300" s="75" t="s">
        <v>325</v>
      </c>
      <c r="N300" s="75" t="s">
        <v>326</v>
      </c>
      <c r="O300" s="76" t="s">
        <v>1040</v>
      </c>
      <c r="P300" s="77" t="s">
        <v>126</v>
      </c>
    </row>
    <row r="301" spans="1:16" x14ac:dyDescent="0.2">
      <c r="A301" s="65" t="str">
        <f t="shared" si="24"/>
        <v> AOEB 8 </v>
      </c>
      <c r="B301" s="15" t="str">
        <f t="shared" si="25"/>
        <v>I</v>
      </c>
      <c r="C301" s="65">
        <f t="shared" si="26"/>
        <v>51663.582000000002</v>
      </c>
      <c r="D301" t="str">
        <f t="shared" si="27"/>
        <v>vis</v>
      </c>
      <c r="E301">
        <f>VLOOKUP(C301,Active!C$21:E$958,3,FALSE)</f>
        <v>21984.012073723916</v>
      </c>
      <c r="F301" s="15" t="s">
        <v>187</v>
      </c>
      <c r="G301" t="str">
        <f t="shared" si="28"/>
        <v>51663.582</v>
      </c>
      <c r="H301" s="65">
        <f t="shared" si="29"/>
        <v>21984</v>
      </c>
      <c r="I301" s="74" t="s">
        <v>1056</v>
      </c>
      <c r="J301" s="75" t="s">
        <v>1057</v>
      </c>
      <c r="K301" s="74" t="s">
        <v>1058</v>
      </c>
      <c r="L301" s="74" t="s">
        <v>331</v>
      </c>
      <c r="M301" s="75" t="s">
        <v>197</v>
      </c>
      <c r="N301" s="75"/>
      <c r="O301" s="76" t="s">
        <v>281</v>
      </c>
      <c r="P301" s="76" t="s">
        <v>127</v>
      </c>
    </row>
    <row r="302" spans="1:16" x14ac:dyDescent="0.2">
      <c r="A302" s="65" t="str">
        <f t="shared" si="24"/>
        <v>VSB 38 </v>
      </c>
      <c r="B302" s="15" t="str">
        <f t="shared" si="25"/>
        <v>II</v>
      </c>
      <c r="C302" s="65">
        <f t="shared" si="26"/>
        <v>51664.084300000002</v>
      </c>
      <c r="D302" t="str">
        <f t="shared" si="27"/>
        <v>vis</v>
      </c>
      <c r="E302">
        <f>VLOOKUP(C302,Active!C$21:E$958,3,FALSE)</f>
        <v>21985.448591081909</v>
      </c>
      <c r="F302" s="15" t="s">
        <v>187</v>
      </c>
      <c r="G302" t="str">
        <f t="shared" si="28"/>
        <v>51664.0843</v>
      </c>
      <c r="H302" s="65">
        <f t="shared" si="29"/>
        <v>21985.5</v>
      </c>
      <c r="I302" s="74" t="s">
        <v>1059</v>
      </c>
      <c r="J302" s="75" t="s">
        <v>1060</v>
      </c>
      <c r="K302" s="74" t="s">
        <v>1061</v>
      </c>
      <c r="L302" s="74" t="s">
        <v>1044</v>
      </c>
      <c r="M302" s="75" t="s">
        <v>325</v>
      </c>
      <c r="N302" s="75" t="s">
        <v>326</v>
      </c>
      <c r="O302" s="76" t="s">
        <v>1045</v>
      </c>
      <c r="P302" s="77" t="s">
        <v>126</v>
      </c>
    </row>
    <row r="303" spans="1:16" x14ac:dyDescent="0.2">
      <c r="A303" s="65" t="str">
        <f t="shared" si="24"/>
        <v> BRNO 32 </v>
      </c>
      <c r="B303" s="15" t="str">
        <f t="shared" si="25"/>
        <v>I</v>
      </c>
      <c r="C303" s="65">
        <f t="shared" si="26"/>
        <v>51668.479500000001</v>
      </c>
      <c r="D303" t="str">
        <f t="shared" si="27"/>
        <v>vis</v>
      </c>
      <c r="E303">
        <f>VLOOKUP(C303,Active!C$21:E$958,3,FALSE)</f>
        <v>21998.018332455304</v>
      </c>
      <c r="F303" s="15" t="s">
        <v>187</v>
      </c>
      <c r="G303" t="str">
        <f t="shared" si="28"/>
        <v>51668.4795</v>
      </c>
      <c r="H303" s="65">
        <f t="shared" si="29"/>
        <v>21998</v>
      </c>
      <c r="I303" s="74" t="s">
        <v>1062</v>
      </c>
      <c r="J303" s="75" t="s">
        <v>1063</v>
      </c>
      <c r="K303" s="74" t="s">
        <v>1064</v>
      </c>
      <c r="L303" s="74" t="s">
        <v>1065</v>
      </c>
      <c r="M303" s="75" t="s">
        <v>197</v>
      </c>
      <c r="N303" s="75"/>
      <c r="O303" s="76" t="s">
        <v>1066</v>
      </c>
      <c r="P303" s="76" t="s">
        <v>128</v>
      </c>
    </row>
    <row r="304" spans="1:16" x14ac:dyDescent="0.2">
      <c r="A304" s="65" t="str">
        <f t="shared" si="24"/>
        <v> AOEB 6 </v>
      </c>
      <c r="B304" s="15" t="str">
        <f t="shared" si="25"/>
        <v>I</v>
      </c>
      <c r="C304" s="65">
        <f t="shared" si="26"/>
        <v>51679.645199999999</v>
      </c>
      <c r="D304" t="str">
        <f t="shared" si="27"/>
        <v>vis</v>
      </c>
      <c r="E304">
        <f>VLOOKUP(C304,Active!C$21:E$958,3,FALSE)</f>
        <v>22029.950886435305</v>
      </c>
      <c r="F304" s="15" t="s">
        <v>187</v>
      </c>
      <c r="G304" t="str">
        <f t="shared" si="28"/>
        <v>51679.6452</v>
      </c>
      <c r="H304" s="65">
        <f t="shared" si="29"/>
        <v>22030</v>
      </c>
      <c r="I304" s="74" t="s">
        <v>1067</v>
      </c>
      <c r="J304" s="75" t="s">
        <v>1068</v>
      </c>
      <c r="K304" s="74" t="s">
        <v>1069</v>
      </c>
      <c r="L304" s="74" t="s">
        <v>1070</v>
      </c>
      <c r="M304" s="75" t="s">
        <v>681</v>
      </c>
      <c r="N304" s="75" t="s">
        <v>731</v>
      </c>
      <c r="O304" s="76" t="s">
        <v>372</v>
      </c>
      <c r="P304" s="76" t="s">
        <v>114</v>
      </c>
    </row>
    <row r="305" spans="1:16" x14ac:dyDescent="0.2">
      <c r="A305" s="65" t="str">
        <f t="shared" si="24"/>
        <v> AOEB 8 </v>
      </c>
      <c r="B305" s="15" t="str">
        <f t="shared" si="25"/>
        <v>I</v>
      </c>
      <c r="C305" s="65">
        <f t="shared" si="26"/>
        <v>51693.627999999997</v>
      </c>
      <c r="D305" t="str">
        <f t="shared" si="27"/>
        <v>vis</v>
      </c>
      <c r="E305">
        <f>VLOOKUP(C305,Active!C$21:E$958,3,FALSE)</f>
        <v>22069.940006310597</v>
      </c>
      <c r="F305" s="15" t="s">
        <v>187</v>
      </c>
      <c r="G305" t="str">
        <f t="shared" si="28"/>
        <v>51693.628</v>
      </c>
      <c r="H305" s="65">
        <f t="shared" si="29"/>
        <v>22070</v>
      </c>
      <c r="I305" s="74" t="s">
        <v>1071</v>
      </c>
      <c r="J305" s="75" t="s">
        <v>1072</v>
      </c>
      <c r="K305" s="74" t="s">
        <v>1073</v>
      </c>
      <c r="L305" s="74" t="s">
        <v>900</v>
      </c>
      <c r="M305" s="75" t="s">
        <v>197</v>
      </c>
      <c r="N305" s="75"/>
      <c r="O305" s="76" t="s">
        <v>281</v>
      </c>
      <c r="P305" s="76" t="s">
        <v>127</v>
      </c>
    </row>
    <row r="306" spans="1:16" x14ac:dyDescent="0.2">
      <c r="A306" s="65" t="str">
        <f t="shared" si="24"/>
        <v> AOEB 6 </v>
      </c>
      <c r="B306" s="15" t="str">
        <f t="shared" si="25"/>
        <v>I</v>
      </c>
      <c r="C306" s="65">
        <f t="shared" si="26"/>
        <v>51693.63</v>
      </c>
      <c r="D306" t="str">
        <f t="shared" si="27"/>
        <v>vis</v>
      </c>
      <c r="E306">
        <f>VLOOKUP(C306,Active!C$21:E$958,3,FALSE)</f>
        <v>22069.945726069142</v>
      </c>
      <c r="F306" s="15" t="s">
        <v>187</v>
      </c>
      <c r="G306" t="str">
        <f t="shared" si="28"/>
        <v>51693.630</v>
      </c>
      <c r="H306" s="65">
        <f t="shared" si="29"/>
        <v>22070</v>
      </c>
      <c r="I306" s="74" t="s">
        <v>1074</v>
      </c>
      <c r="J306" s="75" t="s">
        <v>1075</v>
      </c>
      <c r="K306" s="74" t="s">
        <v>1073</v>
      </c>
      <c r="L306" s="74" t="s">
        <v>940</v>
      </c>
      <c r="M306" s="75" t="s">
        <v>197</v>
      </c>
      <c r="N306" s="75"/>
      <c r="O306" s="76" t="s">
        <v>281</v>
      </c>
      <c r="P306" s="76" t="s">
        <v>114</v>
      </c>
    </row>
    <row r="307" spans="1:16" x14ac:dyDescent="0.2">
      <c r="A307" s="65" t="str">
        <f t="shared" si="24"/>
        <v> AOEB 8 </v>
      </c>
      <c r="B307" s="15" t="str">
        <f t="shared" si="25"/>
        <v>II</v>
      </c>
      <c r="C307" s="65">
        <f t="shared" si="26"/>
        <v>51971.7906</v>
      </c>
      <c r="D307" t="str">
        <f t="shared" si="27"/>
        <v>vis</v>
      </c>
      <c r="E307">
        <f>VLOOKUP(C307,Active!C$21:E$958,3,FALSE)</f>
        <v>22865.451460112788</v>
      </c>
      <c r="F307" s="15" t="s">
        <v>187</v>
      </c>
      <c r="G307" t="str">
        <f t="shared" si="28"/>
        <v>51971.7906</v>
      </c>
      <c r="H307" s="65">
        <f t="shared" si="29"/>
        <v>22865.5</v>
      </c>
      <c r="I307" s="74" t="s">
        <v>1076</v>
      </c>
      <c r="J307" s="75" t="s">
        <v>1077</v>
      </c>
      <c r="K307" s="74" t="s">
        <v>1078</v>
      </c>
      <c r="L307" s="74" t="s">
        <v>1079</v>
      </c>
      <c r="M307" s="75" t="s">
        <v>681</v>
      </c>
      <c r="N307" s="75" t="s">
        <v>731</v>
      </c>
      <c r="O307" s="76" t="s">
        <v>372</v>
      </c>
      <c r="P307" s="76" t="s">
        <v>127</v>
      </c>
    </row>
    <row r="308" spans="1:16" x14ac:dyDescent="0.2">
      <c r="A308" s="65" t="str">
        <f t="shared" si="24"/>
        <v> AOEB 8 </v>
      </c>
      <c r="B308" s="15" t="str">
        <f t="shared" si="25"/>
        <v>I</v>
      </c>
      <c r="C308" s="65">
        <f t="shared" si="26"/>
        <v>52015.673000000003</v>
      </c>
      <c r="D308" t="str">
        <f t="shared" si="27"/>
        <v>vis</v>
      </c>
      <c r="E308">
        <f>VLOOKUP(C308,Active!C$21:E$958,3,FALSE)</f>
        <v>22990.949826249471</v>
      </c>
      <c r="F308" s="15" t="s">
        <v>187</v>
      </c>
      <c r="G308" t="str">
        <f t="shared" si="28"/>
        <v>52015.673</v>
      </c>
      <c r="H308" s="65">
        <f t="shared" si="29"/>
        <v>22991</v>
      </c>
      <c r="I308" s="74" t="s">
        <v>1080</v>
      </c>
      <c r="J308" s="75" t="s">
        <v>1081</v>
      </c>
      <c r="K308" s="74" t="s">
        <v>1082</v>
      </c>
      <c r="L308" s="74" t="s">
        <v>973</v>
      </c>
      <c r="M308" s="75" t="s">
        <v>197</v>
      </c>
      <c r="N308" s="75"/>
      <c r="O308" s="76" t="s">
        <v>281</v>
      </c>
      <c r="P308" s="76" t="s">
        <v>127</v>
      </c>
    </row>
    <row r="309" spans="1:16" x14ac:dyDescent="0.2">
      <c r="A309" s="65" t="str">
        <f t="shared" si="24"/>
        <v> AOEB 8 </v>
      </c>
      <c r="B309" s="15" t="str">
        <f t="shared" si="25"/>
        <v>I</v>
      </c>
      <c r="C309" s="65">
        <f t="shared" si="26"/>
        <v>52021.617599999998</v>
      </c>
      <c r="D309" t="str">
        <f t="shared" si="27"/>
        <v>vis</v>
      </c>
      <c r="E309">
        <f>VLOOKUP(C309,Active!C$21:E$958,3,FALSE)</f>
        <v>23007.950664565866</v>
      </c>
      <c r="F309" s="15" t="s">
        <v>187</v>
      </c>
      <c r="G309" t="str">
        <f t="shared" si="28"/>
        <v>52021.6176</v>
      </c>
      <c r="H309" s="65">
        <f t="shared" si="29"/>
        <v>23008</v>
      </c>
      <c r="I309" s="74" t="s">
        <v>1083</v>
      </c>
      <c r="J309" s="75" t="s">
        <v>1084</v>
      </c>
      <c r="K309" s="74" t="s">
        <v>1085</v>
      </c>
      <c r="L309" s="74" t="s">
        <v>1086</v>
      </c>
      <c r="M309" s="75" t="s">
        <v>681</v>
      </c>
      <c r="N309" s="75" t="s">
        <v>731</v>
      </c>
      <c r="O309" s="76" t="s">
        <v>372</v>
      </c>
      <c r="P309" s="76" t="s">
        <v>127</v>
      </c>
    </row>
    <row r="310" spans="1:16" x14ac:dyDescent="0.2">
      <c r="A310" s="65" t="str">
        <f t="shared" si="24"/>
        <v> AOEB 8 </v>
      </c>
      <c r="B310" s="15" t="str">
        <f t="shared" si="25"/>
        <v>I</v>
      </c>
      <c r="C310" s="65">
        <f t="shared" si="26"/>
        <v>52027.572</v>
      </c>
      <c r="D310" t="str">
        <f t="shared" si="27"/>
        <v>vis</v>
      </c>
      <c r="E310">
        <f>VLOOKUP(C310,Active!C$21:E$958,3,FALSE)</f>
        <v>23024.979529699143</v>
      </c>
      <c r="F310" s="15" t="s">
        <v>187</v>
      </c>
      <c r="G310" t="str">
        <f t="shared" si="28"/>
        <v>52027.572</v>
      </c>
      <c r="H310" s="65">
        <f t="shared" si="29"/>
        <v>23025</v>
      </c>
      <c r="I310" s="74" t="s">
        <v>1087</v>
      </c>
      <c r="J310" s="75" t="s">
        <v>1088</v>
      </c>
      <c r="K310" s="74" t="s">
        <v>1089</v>
      </c>
      <c r="L310" s="74" t="s">
        <v>508</v>
      </c>
      <c r="M310" s="75" t="s">
        <v>197</v>
      </c>
      <c r="N310" s="75"/>
      <c r="O310" s="76" t="s">
        <v>281</v>
      </c>
      <c r="P310" s="76" t="s">
        <v>127</v>
      </c>
    </row>
    <row r="311" spans="1:16" x14ac:dyDescent="0.2">
      <c r="A311" s="65" t="str">
        <f t="shared" si="24"/>
        <v> AOEB 8 </v>
      </c>
      <c r="B311" s="15" t="str">
        <f t="shared" si="25"/>
        <v>I</v>
      </c>
      <c r="C311" s="65">
        <f t="shared" si="26"/>
        <v>52041.565000000002</v>
      </c>
      <c r="D311" t="str">
        <f t="shared" si="27"/>
        <v>vis</v>
      </c>
      <c r="E311">
        <f>VLOOKUP(C311,Active!C$21:E$958,3,FALSE)</f>
        <v>23064.997820343018</v>
      </c>
      <c r="F311" s="15" t="s">
        <v>187</v>
      </c>
      <c r="G311" t="str">
        <f t="shared" si="28"/>
        <v>52041.565</v>
      </c>
      <c r="H311" s="65">
        <f t="shared" si="29"/>
        <v>23065</v>
      </c>
      <c r="I311" s="74" t="s">
        <v>1090</v>
      </c>
      <c r="J311" s="75" t="s">
        <v>1091</v>
      </c>
      <c r="K311" s="74" t="s">
        <v>1092</v>
      </c>
      <c r="L311" s="74" t="s">
        <v>211</v>
      </c>
      <c r="M311" s="75" t="s">
        <v>197</v>
      </c>
      <c r="N311" s="75"/>
      <c r="O311" s="76" t="s">
        <v>281</v>
      </c>
      <c r="P311" s="76" t="s">
        <v>127</v>
      </c>
    </row>
    <row r="312" spans="1:16" x14ac:dyDescent="0.2">
      <c r="A312" s="65" t="str">
        <f t="shared" si="24"/>
        <v> AOEB 8 </v>
      </c>
      <c r="B312" s="15" t="str">
        <f t="shared" si="25"/>
        <v>II</v>
      </c>
      <c r="C312" s="65">
        <f t="shared" si="26"/>
        <v>52046.617100000003</v>
      </c>
      <c r="D312" t="str">
        <f t="shared" si="27"/>
        <v>vis</v>
      </c>
      <c r="E312">
        <f>VLOOKUP(C312,Active!C$21:E$958,3,FALSE)</f>
        <v>23079.44621640976</v>
      </c>
      <c r="F312" s="15" t="s">
        <v>187</v>
      </c>
      <c r="G312" t="str">
        <f t="shared" si="28"/>
        <v>52046.6171</v>
      </c>
      <c r="H312" s="65">
        <f t="shared" si="29"/>
        <v>23079.5</v>
      </c>
      <c r="I312" s="74" t="s">
        <v>1093</v>
      </c>
      <c r="J312" s="75" t="s">
        <v>1094</v>
      </c>
      <c r="K312" s="74" t="s">
        <v>1095</v>
      </c>
      <c r="L312" s="74" t="s">
        <v>1096</v>
      </c>
      <c r="M312" s="75" t="s">
        <v>681</v>
      </c>
      <c r="N312" s="75" t="s">
        <v>731</v>
      </c>
      <c r="O312" s="76" t="s">
        <v>688</v>
      </c>
      <c r="P312" s="76" t="s">
        <v>127</v>
      </c>
    </row>
    <row r="313" spans="1:16" x14ac:dyDescent="0.2">
      <c r="A313" s="65" t="str">
        <f t="shared" si="24"/>
        <v> AOEB 8 </v>
      </c>
      <c r="B313" s="15" t="str">
        <f t="shared" si="25"/>
        <v>I</v>
      </c>
      <c r="C313" s="65">
        <f t="shared" si="26"/>
        <v>52048.559000000001</v>
      </c>
      <c r="D313" t="str">
        <f t="shared" si="27"/>
        <v>vis</v>
      </c>
      <c r="E313">
        <f>VLOOKUP(C313,Active!C$21:E$958,3,FALSE)</f>
        <v>23084.99981596677</v>
      </c>
      <c r="F313" s="15" t="s">
        <v>187</v>
      </c>
      <c r="G313" t="str">
        <f t="shared" si="28"/>
        <v>52048.559</v>
      </c>
      <c r="H313" s="65">
        <f t="shared" si="29"/>
        <v>23085</v>
      </c>
      <c r="I313" s="74" t="s">
        <v>1097</v>
      </c>
      <c r="J313" s="75" t="s">
        <v>1098</v>
      </c>
      <c r="K313" s="74" t="s">
        <v>1099</v>
      </c>
      <c r="L313" s="74" t="s">
        <v>237</v>
      </c>
      <c r="M313" s="75" t="s">
        <v>197</v>
      </c>
      <c r="N313" s="75"/>
      <c r="O313" s="76" t="s">
        <v>281</v>
      </c>
      <c r="P313" s="76" t="s">
        <v>127</v>
      </c>
    </row>
    <row r="314" spans="1:16" x14ac:dyDescent="0.2">
      <c r="A314" s="65" t="str">
        <f t="shared" si="24"/>
        <v> BBS 127 </v>
      </c>
      <c r="B314" s="15" t="str">
        <f t="shared" si="25"/>
        <v>II</v>
      </c>
      <c r="C314" s="65">
        <f t="shared" si="26"/>
        <v>52308.517599999999</v>
      </c>
      <c r="D314" t="str">
        <f t="shared" si="27"/>
        <v>vis</v>
      </c>
      <c r="E314">
        <f>VLOOKUP(C314,Active!C$21:E$958,3,FALSE)</f>
        <v>23828.450027513463</v>
      </c>
      <c r="F314" s="15" t="s">
        <v>187</v>
      </c>
      <c r="G314" t="str">
        <f t="shared" si="28"/>
        <v>52308.5176</v>
      </c>
      <c r="H314" s="65">
        <f t="shared" si="29"/>
        <v>23828.5</v>
      </c>
      <c r="I314" s="74" t="s">
        <v>1100</v>
      </c>
      <c r="J314" s="75" t="s">
        <v>1101</v>
      </c>
      <c r="K314" s="74" t="s">
        <v>1102</v>
      </c>
      <c r="L314" s="74" t="s">
        <v>643</v>
      </c>
      <c r="M314" s="75" t="s">
        <v>325</v>
      </c>
      <c r="N314" s="75" t="s">
        <v>326</v>
      </c>
      <c r="O314" s="76" t="s">
        <v>1103</v>
      </c>
      <c r="P314" s="76" t="s">
        <v>131</v>
      </c>
    </row>
    <row r="315" spans="1:16" x14ac:dyDescent="0.2">
      <c r="A315" s="65" t="str">
        <f t="shared" si="24"/>
        <v>VSB 40 </v>
      </c>
      <c r="B315" s="15" t="str">
        <f t="shared" si="25"/>
        <v>II</v>
      </c>
      <c r="C315" s="65">
        <f t="shared" si="26"/>
        <v>52370.058100000002</v>
      </c>
      <c r="D315" t="str">
        <f t="shared" si="27"/>
        <v>vis</v>
      </c>
      <c r="E315">
        <f>VLOOKUP(C315,Active!C$21:E$958,3,FALSE)</f>
        <v>24004.448427811403</v>
      </c>
      <c r="F315" s="15" t="s">
        <v>187</v>
      </c>
      <c r="G315" t="str">
        <f t="shared" si="28"/>
        <v>52370.0581</v>
      </c>
      <c r="H315" s="65">
        <f t="shared" si="29"/>
        <v>24004.5</v>
      </c>
      <c r="I315" s="74" t="s">
        <v>1104</v>
      </c>
      <c r="J315" s="75" t="s">
        <v>1105</v>
      </c>
      <c r="K315" s="74" t="s">
        <v>1106</v>
      </c>
      <c r="L315" s="74" t="s">
        <v>1044</v>
      </c>
      <c r="M315" s="75" t="s">
        <v>325</v>
      </c>
      <c r="N315" s="75" t="s">
        <v>326</v>
      </c>
      <c r="O315" s="76" t="s">
        <v>1045</v>
      </c>
      <c r="P315" s="77" t="s">
        <v>132</v>
      </c>
    </row>
    <row r="316" spans="1:16" x14ac:dyDescent="0.2">
      <c r="A316" s="65" t="str">
        <f t="shared" si="24"/>
        <v> AOEB 8 </v>
      </c>
      <c r="B316" s="15" t="str">
        <f t="shared" si="25"/>
        <v>II</v>
      </c>
      <c r="C316" s="65">
        <f t="shared" si="26"/>
        <v>52398.730900000002</v>
      </c>
      <c r="D316" t="str">
        <f t="shared" si="27"/>
        <v>vis</v>
      </c>
      <c r="E316">
        <f>VLOOKUP(C316,Active!C$21:E$958,3,FALSE)</f>
        <v>24086.449174182697</v>
      </c>
      <c r="F316" s="15" t="s">
        <v>187</v>
      </c>
      <c r="G316" t="str">
        <f t="shared" si="28"/>
        <v>52398.7309</v>
      </c>
      <c r="H316" s="65">
        <f t="shared" si="29"/>
        <v>24086.5</v>
      </c>
      <c r="I316" s="74" t="s">
        <v>1107</v>
      </c>
      <c r="J316" s="75" t="s">
        <v>1108</v>
      </c>
      <c r="K316" s="74" t="s">
        <v>1109</v>
      </c>
      <c r="L316" s="74" t="s">
        <v>1110</v>
      </c>
      <c r="M316" s="75" t="s">
        <v>681</v>
      </c>
      <c r="N316" s="75" t="s">
        <v>731</v>
      </c>
      <c r="O316" s="76" t="s">
        <v>372</v>
      </c>
      <c r="P316" s="76" t="s">
        <v>127</v>
      </c>
    </row>
    <row r="317" spans="1:16" x14ac:dyDescent="0.2">
      <c r="A317" s="65" t="str">
        <f t="shared" si="24"/>
        <v> AOEB 8 </v>
      </c>
      <c r="B317" s="15" t="str">
        <f t="shared" si="25"/>
        <v>II</v>
      </c>
      <c r="C317" s="65">
        <f t="shared" si="26"/>
        <v>52402.5766</v>
      </c>
      <c r="D317" t="str">
        <f t="shared" si="27"/>
        <v>vis</v>
      </c>
      <c r="E317">
        <f>VLOOKUP(C317,Active!C$21:E$958,3,FALSE)</f>
        <v>24097.447411896483</v>
      </c>
      <c r="F317" s="15" t="s">
        <v>187</v>
      </c>
      <c r="G317" t="str">
        <f t="shared" si="28"/>
        <v>52402.5766</v>
      </c>
      <c r="H317" s="65">
        <f t="shared" si="29"/>
        <v>24097.5</v>
      </c>
      <c r="I317" s="74" t="s">
        <v>1111</v>
      </c>
      <c r="J317" s="75" t="s">
        <v>1112</v>
      </c>
      <c r="K317" s="74" t="s">
        <v>1113</v>
      </c>
      <c r="L317" s="74" t="s">
        <v>649</v>
      </c>
      <c r="M317" s="75" t="s">
        <v>681</v>
      </c>
      <c r="N317" s="75" t="s">
        <v>731</v>
      </c>
      <c r="O317" s="76" t="s">
        <v>688</v>
      </c>
      <c r="P317" s="76" t="s">
        <v>127</v>
      </c>
    </row>
    <row r="318" spans="1:16" x14ac:dyDescent="0.2">
      <c r="A318" s="65" t="str">
        <f t="shared" si="24"/>
        <v> AOEB 8 </v>
      </c>
      <c r="B318" s="15" t="str">
        <f t="shared" si="25"/>
        <v>II</v>
      </c>
      <c r="C318" s="65">
        <f t="shared" si="26"/>
        <v>52405.712</v>
      </c>
      <c r="D318" t="str">
        <f t="shared" si="27"/>
        <v>vis</v>
      </c>
      <c r="E318">
        <f>VLOOKUP(C318,Active!C$21:E$958,3,FALSE)</f>
        <v>24106.414277363841</v>
      </c>
      <c r="F318" s="15" t="s">
        <v>187</v>
      </c>
      <c r="G318" t="str">
        <f t="shared" si="28"/>
        <v>52405.712</v>
      </c>
      <c r="H318" s="65">
        <f t="shared" si="29"/>
        <v>24106.5</v>
      </c>
      <c r="I318" s="74" t="s">
        <v>1114</v>
      </c>
      <c r="J318" s="75" t="s">
        <v>1115</v>
      </c>
      <c r="K318" s="74" t="s">
        <v>1116</v>
      </c>
      <c r="L318" s="74" t="s">
        <v>1117</v>
      </c>
      <c r="M318" s="75" t="s">
        <v>197</v>
      </c>
      <c r="N318" s="75"/>
      <c r="O318" s="76" t="s">
        <v>281</v>
      </c>
      <c r="P318" s="76" t="s">
        <v>127</v>
      </c>
    </row>
    <row r="319" spans="1:16" x14ac:dyDescent="0.2">
      <c r="A319" s="65" t="str">
        <f t="shared" si="24"/>
        <v>VSB 42 </v>
      </c>
      <c r="B319" s="15" t="str">
        <f t="shared" si="25"/>
        <v>I</v>
      </c>
      <c r="C319" s="65">
        <f t="shared" si="26"/>
        <v>52671.295400000003</v>
      </c>
      <c r="D319" t="str">
        <f t="shared" si="27"/>
        <v>vis</v>
      </c>
      <c r="E319">
        <f>VLOOKUP(C319,Active!C$21:E$958,3,FALSE)</f>
        <v>24865.950737835989</v>
      </c>
      <c r="F319" s="15" t="s">
        <v>187</v>
      </c>
      <c r="G319" t="str">
        <f t="shared" si="28"/>
        <v>52671.2954</v>
      </c>
      <c r="H319" s="65">
        <f t="shared" si="29"/>
        <v>24866</v>
      </c>
      <c r="I319" s="74" t="s">
        <v>1118</v>
      </c>
      <c r="J319" s="75" t="s">
        <v>1119</v>
      </c>
      <c r="K319" s="74" t="s">
        <v>1120</v>
      </c>
      <c r="L319" s="74" t="s">
        <v>1070</v>
      </c>
      <c r="M319" s="75" t="s">
        <v>325</v>
      </c>
      <c r="N319" s="75" t="s">
        <v>326</v>
      </c>
      <c r="O319" s="76" t="s">
        <v>1121</v>
      </c>
      <c r="P319" s="77" t="s">
        <v>133</v>
      </c>
    </row>
    <row r="320" spans="1:16" x14ac:dyDescent="0.2">
      <c r="A320" s="65" t="str">
        <f t="shared" si="24"/>
        <v> AOEB 8 </v>
      </c>
      <c r="B320" s="15" t="str">
        <f t="shared" si="25"/>
        <v>II</v>
      </c>
      <c r="C320" s="65">
        <f t="shared" si="26"/>
        <v>52678.812899999997</v>
      </c>
      <c r="D320" t="str">
        <f t="shared" si="27"/>
        <v>vis</v>
      </c>
      <c r="E320">
        <f>VLOOKUP(C320,Active!C$21:E$958,3,FALSE)</f>
        <v>24887.449880258275</v>
      </c>
      <c r="F320" s="15" t="s">
        <v>187</v>
      </c>
      <c r="G320" t="str">
        <f t="shared" si="28"/>
        <v>52678.8129</v>
      </c>
      <c r="H320" s="65">
        <f t="shared" si="29"/>
        <v>24887.5</v>
      </c>
      <c r="I320" s="74" t="s">
        <v>1122</v>
      </c>
      <c r="J320" s="75" t="s">
        <v>1123</v>
      </c>
      <c r="K320" s="74" t="s">
        <v>1124</v>
      </c>
      <c r="L320" s="74" t="s">
        <v>643</v>
      </c>
      <c r="M320" s="75" t="s">
        <v>681</v>
      </c>
      <c r="N320" s="75" t="s">
        <v>731</v>
      </c>
      <c r="O320" s="76" t="s">
        <v>372</v>
      </c>
      <c r="P320" s="76" t="s">
        <v>127</v>
      </c>
    </row>
    <row r="321" spans="1:16" ht="25.5" x14ac:dyDescent="0.2">
      <c r="A321" s="65" t="str">
        <f t="shared" si="24"/>
        <v> AN 328, No.2, 159f </v>
      </c>
      <c r="B321" s="15" t="str">
        <f t="shared" si="25"/>
        <v>II</v>
      </c>
      <c r="C321" s="65">
        <f t="shared" si="26"/>
        <v>52731.263599999998</v>
      </c>
      <c r="D321" t="str">
        <f t="shared" si="27"/>
        <v>vis</v>
      </c>
      <c r="E321">
        <f>VLOOKUP(C321,Active!C$21:E$958,3,FALSE)</f>
        <v>25037.452549955578</v>
      </c>
      <c r="F321" s="15" t="s">
        <v>187</v>
      </c>
      <c r="G321" t="str">
        <f t="shared" si="28"/>
        <v>52731.2636</v>
      </c>
      <c r="H321" s="65">
        <f t="shared" si="29"/>
        <v>25037.5</v>
      </c>
      <c r="I321" s="74" t="s">
        <v>1125</v>
      </c>
      <c r="J321" s="75" t="s">
        <v>1126</v>
      </c>
      <c r="K321" s="74" t="s">
        <v>1127</v>
      </c>
      <c r="L321" s="74" t="s">
        <v>1128</v>
      </c>
      <c r="M321" s="75" t="s">
        <v>325</v>
      </c>
      <c r="N321" s="75" t="s">
        <v>326</v>
      </c>
      <c r="O321" s="76" t="s">
        <v>1129</v>
      </c>
      <c r="P321" s="76" t="s">
        <v>135</v>
      </c>
    </row>
    <row r="322" spans="1:16" x14ac:dyDescent="0.2">
      <c r="A322" s="65" t="str">
        <f t="shared" si="24"/>
        <v> AOEB 8 </v>
      </c>
      <c r="B322" s="15" t="str">
        <f t="shared" si="25"/>
        <v>I</v>
      </c>
      <c r="C322" s="65">
        <f t="shared" si="26"/>
        <v>52731.786200000002</v>
      </c>
      <c r="D322" t="str">
        <f t="shared" si="27"/>
        <v>vis</v>
      </c>
      <c r="E322">
        <f>VLOOKUP(C322,Active!C$21:E$958,3,FALSE)</f>
        <v>25038.947122862792</v>
      </c>
      <c r="F322" s="15" t="s">
        <v>187</v>
      </c>
      <c r="G322" t="str">
        <f t="shared" si="28"/>
        <v>52731.7862</v>
      </c>
      <c r="H322" s="65">
        <f t="shared" si="29"/>
        <v>25039</v>
      </c>
      <c r="I322" s="74" t="s">
        <v>1130</v>
      </c>
      <c r="J322" s="75" t="s">
        <v>1131</v>
      </c>
      <c r="K322" s="74" t="s">
        <v>1132</v>
      </c>
      <c r="L322" s="74" t="s">
        <v>1133</v>
      </c>
      <c r="M322" s="75" t="s">
        <v>681</v>
      </c>
      <c r="N322" s="75" t="s">
        <v>731</v>
      </c>
      <c r="O322" s="76" t="s">
        <v>688</v>
      </c>
      <c r="P322" s="76" t="s">
        <v>127</v>
      </c>
    </row>
    <row r="323" spans="1:16" ht="25.5" x14ac:dyDescent="0.2">
      <c r="A323" s="65" t="str">
        <f t="shared" si="24"/>
        <v> AN 328, No.2, 159f </v>
      </c>
      <c r="B323" s="15" t="str">
        <f t="shared" si="25"/>
        <v>I</v>
      </c>
      <c r="C323" s="65">
        <f t="shared" si="26"/>
        <v>52732.137199999997</v>
      </c>
      <c r="D323" t="str">
        <f t="shared" si="27"/>
        <v>vis</v>
      </c>
      <c r="E323">
        <f>VLOOKUP(C323,Active!C$21:E$958,3,FALSE)</f>
        <v>25039.950940487019</v>
      </c>
      <c r="F323" s="15" t="s">
        <v>187</v>
      </c>
      <c r="G323" t="str">
        <f t="shared" si="28"/>
        <v>52732.1372</v>
      </c>
      <c r="H323" s="65">
        <f t="shared" si="29"/>
        <v>25040</v>
      </c>
      <c r="I323" s="74" t="s">
        <v>1134</v>
      </c>
      <c r="J323" s="75" t="s">
        <v>1135</v>
      </c>
      <c r="K323" s="74" t="s">
        <v>1136</v>
      </c>
      <c r="L323" s="74" t="s">
        <v>1070</v>
      </c>
      <c r="M323" s="75" t="s">
        <v>325</v>
      </c>
      <c r="N323" s="75" t="s">
        <v>326</v>
      </c>
      <c r="O323" s="76" t="s">
        <v>1129</v>
      </c>
      <c r="P323" s="76" t="s">
        <v>135</v>
      </c>
    </row>
    <row r="324" spans="1:16" ht="25.5" x14ac:dyDescent="0.2">
      <c r="A324" s="65" t="str">
        <f t="shared" si="24"/>
        <v> AN 328, No.2, 159f </v>
      </c>
      <c r="B324" s="15" t="str">
        <f t="shared" si="25"/>
        <v>II</v>
      </c>
      <c r="C324" s="65">
        <f t="shared" si="26"/>
        <v>52732.311699999998</v>
      </c>
      <c r="D324" t="str">
        <f t="shared" si="27"/>
        <v>vis</v>
      </c>
      <c r="E324">
        <f>VLOOKUP(C324,Active!C$21:E$958,3,FALSE)</f>
        <v>25040.449989419871</v>
      </c>
      <c r="F324" s="15" t="s">
        <v>187</v>
      </c>
      <c r="G324" t="str">
        <f t="shared" si="28"/>
        <v>52732.3117</v>
      </c>
      <c r="H324" s="65">
        <f t="shared" si="29"/>
        <v>25040.5</v>
      </c>
      <c r="I324" s="74" t="s">
        <v>1137</v>
      </c>
      <c r="J324" s="75" t="s">
        <v>1138</v>
      </c>
      <c r="K324" s="74" t="s">
        <v>1139</v>
      </c>
      <c r="L324" s="74" t="s">
        <v>643</v>
      </c>
      <c r="M324" s="75" t="s">
        <v>325</v>
      </c>
      <c r="N324" s="75" t="s">
        <v>326</v>
      </c>
      <c r="O324" s="76" t="s">
        <v>1129</v>
      </c>
      <c r="P324" s="76" t="s">
        <v>135</v>
      </c>
    </row>
    <row r="325" spans="1:16" ht="25.5" x14ac:dyDescent="0.2">
      <c r="A325" s="65" t="str">
        <f t="shared" si="24"/>
        <v> AN 328, No.2, 159f </v>
      </c>
      <c r="B325" s="15" t="str">
        <f t="shared" si="25"/>
        <v>I</v>
      </c>
      <c r="C325" s="65">
        <f t="shared" si="26"/>
        <v>52733.185599999997</v>
      </c>
      <c r="D325" t="str">
        <f t="shared" si="27"/>
        <v>vis</v>
      </c>
      <c r="E325">
        <f>VLOOKUP(C325,Active!C$21:E$958,3,FALSE)</f>
        <v>25042.949237915091</v>
      </c>
      <c r="F325" s="15" t="s">
        <v>187</v>
      </c>
      <c r="G325" t="str">
        <f t="shared" si="28"/>
        <v>52733.1856</v>
      </c>
      <c r="H325" s="65">
        <f t="shared" si="29"/>
        <v>25043</v>
      </c>
      <c r="I325" s="74" t="s">
        <v>1140</v>
      </c>
      <c r="J325" s="75" t="s">
        <v>1141</v>
      </c>
      <c r="K325" s="74" t="s">
        <v>1142</v>
      </c>
      <c r="L325" s="74" t="s">
        <v>1143</v>
      </c>
      <c r="M325" s="75" t="s">
        <v>325</v>
      </c>
      <c r="N325" s="75" t="s">
        <v>326</v>
      </c>
      <c r="O325" s="76" t="s">
        <v>1129</v>
      </c>
      <c r="P325" s="76" t="s">
        <v>135</v>
      </c>
    </row>
    <row r="326" spans="1:16" ht="25.5" x14ac:dyDescent="0.2">
      <c r="A326" s="65" t="str">
        <f t="shared" si="24"/>
        <v> AN 328, No.2, 159f </v>
      </c>
      <c r="B326" s="15" t="str">
        <f t="shared" si="25"/>
        <v>II</v>
      </c>
      <c r="C326" s="65">
        <f t="shared" si="26"/>
        <v>52733.362000000001</v>
      </c>
      <c r="D326" t="str">
        <f t="shared" si="27"/>
        <v>vis</v>
      </c>
      <c r="E326">
        <f>VLOOKUP(C326,Active!C$21:E$958,3,FALSE)</f>
        <v>25043.453720618567</v>
      </c>
      <c r="F326" s="15" t="s">
        <v>187</v>
      </c>
      <c r="G326" t="str">
        <f t="shared" si="28"/>
        <v>52733.362</v>
      </c>
      <c r="H326" s="65">
        <f t="shared" si="29"/>
        <v>25043.5</v>
      </c>
      <c r="I326" s="74" t="s">
        <v>1144</v>
      </c>
      <c r="J326" s="75" t="s">
        <v>1145</v>
      </c>
      <c r="K326" s="74" t="s">
        <v>1146</v>
      </c>
      <c r="L326" s="74" t="s">
        <v>341</v>
      </c>
      <c r="M326" s="75" t="s">
        <v>325</v>
      </c>
      <c r="N326" s="75" t="s">
        <v>326</v>
      </c>
      <c r="O326" s="76" t="s">
        <v>1129</v>
      </c>
      <c r="P326" s="76" t="s">
        <v>135</v>
      </c>
    </row>
    <row r="327" spans="1:16" ht="25.5" x14ac:dyDescent="0.2">
      <c r="A327" s="65" t="str">
        <f t="shared" si="24"/>
        <v> AN 328, No.2, 159f </v>
      </c>
      <c r="B327" s="15" t="str">
        <f t="shared" si="25"/>
        <v>I</v>
      </c>
      <c r="C327" s="65">
        <f t="shared" si="26"/>
        <v>52734.234400000001</v>
      </c>
      <c r="D327" t="str">
        <f t="shared" si="27"/>
        <v>vis</v>
      </c>
      <c r="E327">
        <f>VLOOKUP(C327,Active!C$21:E$958,3,FALSE)</f>
        <v>25045.948679294885</v>
      </c>
      <c r="F327" s="15" t="s">
        <v>187</v>
      </c>
      <c r="G327" t="str">
        <f t="shared" si="28"/>
        <v>52734.2344</v>
      </c>
      <c r="H327" s="65">
        <f t="shared" si="29"/>
        <v>25046</v>
      </c>
      <c r="I327" s="74" t="s">
        <v>1147</v>
      </c>
      <c r="J327" s="75" t="s">
        <v>1148</v>
      </c>
      <c r="K327" s="74" t="s">
        <v>1149</v>
      </c>
      <c r="L327" s="74" t="s">
        <v>1150</v>
      </c>
      <c r="M327" s="75" t="s">
        <v>325</v>
      </c>
      <c r="N327" s="75" t="s">
        <v>326</v>
      </c>
      <c r="O327" s="76" t="s">
        <v>1129</v>
      </c>
      <c r="P327" s="76" t="s">
        <v>135</v>
      </c>
    </row>
    <row r="328" spans="1:16" x14ac:dyDescent="0.2">
      <c r="A328" s="65" t="str">
        <f t="shared" si="24"/>
        <v> AOEB 12 </v>
      </c>
      <c r="B328" s="15" t="str">
        <f t="shared" si="25"/>
        <v>II</v>
      </c>
      <c r="C328" s="65">
        <f t="shared" si="26"/>
        <v>52734.75</v>
      </c>
      <c r="D328" t="str">
        <f t="shared" si="27"/>
        <v>vis</v>
      </c>
      <c r="E328">
        <f>VLOOKUP(C328,Active!C$21:E$958,3,FALSE)</f>
        <v>25047.423233047182</v>
      </c>
      <c r="F328" s="15" t="s">
        <v>187</v>
      </c>
      <c r="G328" t="str">
        <f t="shared" si="28"/>
        <v>52734.750</v>
      </c>
      <c r="H328" s="65">
        <f t="shared" si="29"/>
        <v>25047.5</v>
      </c>
      <c r="I328" s="74" t="s">
        <v>1151</v>
      </c>
      <c r="J328" s="75" t="s">
        <v>1152</v>
      </c>
      <c r="K328" s="74" t="s">
        <v>1153</v>
      </c>
      <c r="L328" s="74" t="s">
        <v>1154</v>
      </c>
      <c r="M328" s="75" t="s">
        <v>197</v>
      </c>
      <c r="N328" s="75"/>
      <c r="O328" s="76" t="s">
        <v>281</v>
      </c>
      <c r="P328" s="76" t="s">
        <v>136</v>
      </c>
    </row>
    <row r="329" spans="1:16" x14ac:dyDescent="0.2">
      <c r="A329" s="65" t="str">
        <f t="shared" si="24"/>
        <v> AOEB 12 </v>
      </c>
      <c r="B329" s="15" t="str">
        <f t="shared" si="25"/>
        <v>I</v>
      </c>
      <c r="C329" s="65">
        <f t="shared" si="26"/>
        <v>52735.631999999998</v>
      </c>
      <c r="D329" t="str">
        <f t="shared" si="27"/>
        <v>vis</v>
      </c>
      <c r="E329">
        <f>VLOOKUP(C329,Active!C$21:E$958,3,FALSE)</f>
        <v>25049.945646564498</v>
      </c>
      <c r="F329" s="15" t="s">
        <v>187</v>
      </c>
      <c r="G329" t="str">
        <f t="shared" si="28"/>
        <v>52735.632</v>
      </c>
      <c r="H329" s="65">
        <f t="shared" si="29"/>
        <v>25050</v>
      </c>
      <c r="I329" s="74" t="s">
        <v>1155</v>
      </c>
      <c r="J329" s="75" t="s">
        <v>1156</v>
      </c>
      <c r="K329" s="74" t="s">
        <v>1157</v>
      </c>
      <c r="L329" s="74" t="s">
        <v>940</v>
      </c>
      <c r="M329" s="75" t="s">
        <v>197</v>
      </c>
      <c r="N329" s="75"/>
      <c r="O329" s="76" t="s">
        <v>281</v>
      </c>
      <c r="P329" s="76" t="s">
        <v>136</v>
      </c>
    </row>
    <row r="330" spans="1:16" x14ac:dyDescent="0.2">
      <c r="A330" s="65" t="str">
        <f t="shared" si="24"/>
        <v> AOEB 8 </v>
      </c>
      <c r="B330" s="15" t="str">
        <f t="shared" si="25"/>
        <v>II</v>
      </c>
      <c r="C330" s="65">
        <f t="shared" si="26"/>
        <v>52739.655899999998</v>
      </c>
      <c r="D330" t="str">
        <f t="shared" si="27"/>
        <v>vis</v>
      </c>
      <c r="E330">
        <f>VLOOKUP(C330,Active!C$21:E$958,3,FALSE)</f>
        <v>25061.453514764446</v>
      </c>
      <c r="F330" s="15" t="s">
        <v>187</v>
      </c>
      <c r="G330" t="str">
        <f t="shared" si="28"/>
        <v>52739.6559</v>
      </c>
      <c r="H330" s="65">
        <f t="shared" si="29"/>
        <v>25061.5</v>
      </c>
      <c r="I330" s="74" t="s">
        <v>1158</v>
      </c>
      <c r="J330" s="75" t="s">
        <v>1159</v>
      </c>
      <c r="K330" s="74" t="s">
        <v>1160</v>
      </c>
      <c r="L330" s="74" t="s">
        <v>1161</v>
      </c>
      <c r="M330" s="75" t="s">
        <v>681</v>
      </c>
      <c r="N330" s="75" t="s">
        <v>731</v>
      </c>
      <c r="O330" s="76" t="s">
        <v>372</v>
      </c>
      <c r="P330" s="76" t="s">
        <v>127</v>
      </c>
    </row>
    <row r="331" spans="1:16" x14ac:dyDescent="0.2">
      <c r="A331" s="65" t="str">
        <f t="shared" ref="A331:A360" si="30">P331</f>
        <v>VSB 43 </v>
      </c>
      <c r="B331" s="15" t="str">
        <f t="shared" ref="B331:B360" si="31">IF(H331=INT(H331),"I","II")</f>
        <v>I</v>
      </c>
      <c r="C331" s="65">
        <f t="shared" ref="C331:C360" si="32">1*G331</f>
        <v>53083.1976</v>
      </c>
      <c r="D331" t="str">
        <f t="shared" ref="D331:D360" si="33">VLOOKUP(F331,I$1:J$5,2,FALSE)</f>
        <v>vis</v>
      </c>
      <c r="E331">
        <f>VLOOKUP(C331,Active!C$21:E$958,3,FALSE)</f>
        <v>26043.941301435534</v>
      </c>
      <c r="F331" s="15" t="s">
        <v>187</v>
      </c>
      <c r="G331" t="str">
        <f t="shared" ref="G331:G360" si="34">MID(I331,3,LEN(I331)-3)</f>
        <v>53083.1976</v>
      </c>
      <c r="H331" s="65">
        <f t="shared" ref="H331:H360" si="35">1*K331</f>
        <v>26044</v>
      </c>
      <c r="I331" s="74" t="s">
        <v>1162</v>
      </c>
      <c r="J331" s="75" t="s">
        <v>1163</v>
      </c>
      <c r="K331" s="74" t="s">
        <v>1164</v>
      </c>
      <c r="L331" s="74" t="s">
        <v>1165</v>
      </c>
      <c r="M331" s="75" t="s">
        <v>325</v>
      </c>
      <c r="N331" s="75" t="s">
        <v>326</v>
      </c>
      <c r="O331" s="76" t="s">
        <v>1121</v>
      </c>
      <c r="P331" s="77" t="s">
        <v>137</v>
      </c>
    </row>
    <row r="332" spans="1:16" x14ac:dyDescent="0.2">
      <c r="A332" s="65" t="str">
        <f t="shared" si="30"/>
        <v> AOEB 12 </v>
      </c>
      <c r="B332" s="15" t="str">
        <f t="shared" si="31"/>
        <v>II</v>
      </c>
      <c r="C332" s="65">
        <f t="shared" si="32"/>
        <v>53097.711000000003</v>
      </c>
      <c r="D332" t="str">
        <f t="shared" si="33"/>
        <v>vis</v>
      </c>
      <c r="E332">
        <f>VLOOKUP(C332,Active!C$21:E$958,3,FALSE)</f>
        <v>26085.447873252215</v>
      </c>
      <c r="F332" s="15" t="s">
        <v>187</v>
      </c>
      <c r="G332" t="str">
        <f t="shared" si="34"/>
        <v>53097.7110</v>
      </c>
      <c r="H332" s="65">
        <f t="shared" si="35"/>
        <v>26085.5</v>
      </c>
      <c r="I332" s="74" t="s">
        <v>1166</v>
      </c>
      <c r="J332" s="75" t="s">
        <v>1167</v>
      </c>
      <c r="K332" s="74" t="s">
        <v>1168</v>
      </c>
      <c r="L332" s="74" t="s">
        <v>1169</v>
      </c>
      <c r="M332" s="75" t="s">
        <v>681</v>
      </c>
      <c r="N332" s="75" t="s">
        <v>731</v>
      </c>
      <c r="O332" s="76" t="s">
        <v>688</v>
      </c>
      <c r="P332" s="76" t="s">
        <v>136</v>
      </c>
    </row>
    <row r="333" spans="1:16" x14ac:dyDescent="0.2">
      <c r="A333" s="65" t="str">
        <f t="shared" si="30"/>
        <v> AOEB 12 </v>
      </c>
      <c r="B333" s="15" t="str">
        <f t="shared" si="31"/>
        <v>II</v>
      </c>
      <c r="C333" s="65">
        <f t="shared" si="32"/>
        <v>53098.7598</v>
      </c>
      <c r="D333" t="str">
        <f t="shared" si="33"/>
        <v>vis</v>
      </c>
      <c r="E333">
        <f>VLOOKUP(C333,Active!C$21:E$958,3,FALSE)</f>
        <v>26088.447314631987</v>
      </c>
      <c r="F333" s="15" t="s">
        <v>187</v>
      </c>
      <c r="G333" t="str">
        <f t="shared" si="34"/>
        <v>53098.7598</v>
      </c>
      <c r="H333" s="65">
        <f t="shared" si="35"/>
        <v>26088.5</v>
      </c>
      <c r="I333" s="74" t="s">
        <v>1170</v>
      </c>
      <c r="J333" s="75" t="s">
        <v>1171</v>
      </c>
      <c r="K333" s="74" t="s">
        <v>1172</v>
      </c>
      <c r="L333" s="74" t="s">
        <v>649</v>
      </c>
      <c r="M333" s="75" t="s">
        <v>681</v>
      </c>
      <c r="N333" s="75" t="s">
        <v>731</v>
      </c>
      <c r="O333" s="76" t="s">
        <v>372</v>
      </c>
      <c r="P333" s="76" t="s">
        <v>136</v>
      </c>
    </row>
    <row r="334" spans="1:16" x14ac:dyDescent="0.2">
      <c r="A334" s="65" t="str">
        <f t="shared" si="30"/>
        <v> AOEB 12 </v>
      </c>
      <c r="B334" s="15" t="str">
        <f t="shared" si="31"/>
        <v>I</v>
      </c>
      <c r="C334" s="65">
        <f t="shared" si="32"/>
        <v>53431.814400000003</v>
      </c>
      <c r="D334" t="str">
        <f t="shared" si="33"/>
        <v>vis</v>
      </c>
      <c r="E334">
        <f>VLOOKUP(C334,Active!C$21:E$958,3,FALSE)</f>
        <v>27040.943261396602</v>
      </c>
      <c r="F334" s="15" t="s">
        <v>187</v>
      </c>
      <c r="G334" t="str">
        <f t="shared" si="34"/>
        <v>53431.8144</v>
      </c>
      <c r="H334" s="65">
        <f t="shared" si="35"/>
        <v>27041</v>
      </c>
      <c r="I334" s="74" t="s">
        <v>1173</v>
      </c>
      <c r="J334" s="75" t="s">
        <v>1174</v>
      </c>
      <c r="K334" s="74" t="s">
        <v>1175</v>
      </c>
      <c r="L334" s="74" t="s">
        <v>693</v>
      </c>
      <c r="M334" s="75" t="s">
        <v>681</v>
      </c>
      <c r="N334" s="75" t="s">
        <v>731</v>
      </c>
      <c r="O334" s="76" t="s">
        <v>688</v>
      </c>
      <c r="P334" s="76" t="s">
        <v>136</v>
      </c>
    </row>
    <row r="335" spans="1:16" x14ac:dyDescent="0.2">
      <c r="A335" s="65" t="str">
        <f t="shared" si="30"/>
        <v> AOEB 12 </v>
      </c>
      <c r="B335" s="15" t="str">
        <f t="shared" si="31"/>
        <v>II</v>
      </c>
      <c r="C335" s="65">
        <f t="shared" si="32"/>
        <v>53435.835899999998</v>
      </c>
      <c r="D335" t="str">
        <f t="shared" si="33"/>
        <v>vis</v>
      </c>
      <c r="E335">
        <f>VLOOKUP(C335,Active!C$21:E$958,3,FALSE)</f>
        <v>27052.444265886286</v>
      </c>
      <c r="F335" s="15" t="s">
        <v>187</v>
      </c>
      <c r="G335" t="str">
        <f t="shared" si="34"/>
        <v>53435.8359</v>
      </c>
      <c r="H335" s="65">
        <f t="shared" si="35"/>
        <v>27052.5</v>
      </c>
      <c r="I335" s="74" t="s">
        <v>1176</v>
      </c>
      <c r="J335" s="75" t="s">
        <v>1177</v>
      </c>
      <c r="K335" s="74" t="s">
        <v>1178</v>
      </c>
      <c r="L335" s="74" t="s">
        <v>746</v>
      </c>
      <c r="M335" s="75" t="s">
        <v>681</v>
      </c>
      <c r="N335" s="75" t="s">
        <v>731</v>
      </c>
      <c r="O335" s="76" t="s">
        <v>372</v>
      </c>
      <c r="P335" s="76" t="s">
        <v>136</v>
      </c>
    </row>
    <row r="336" spans="1:16" x14ac:dyDescent="0.2">
      <c r="A336" s="65" t="str">
        <f t="shared" si="30"/>
        <v>VSB 44 </v>
      </c>
      <c r="B336" s="15" t="str">
        <f t="shared" si="31"/>
        <v>I</v>
      </c>
      <c r="C336" s="65">
        <f t="shared" si="32"/>
        <v>53487.062599999997</v>
      </c>
      <c r="D336" t="str">
        <f t="shared" si="33"/>
        <v>vis</v>
      </c>
      <c r="E336">
        <f>VLOOKUP(C336,Active!C$21:E$958,3,FALSE)</f>
        <v>27198.946443355464</v>
      </c>
      <c r="F336" s="15" t="s">
        <v>187</v>
      </c>
      <c r="G336" t="str">
        <f t="shared" si="34"/>
        <v>53487.0626</v>
      </c>
      <c r="H336" s="65">
        <f t="shared" si="35"/>
        <v>27199</v>
      </c>
      <c r="I336" s="74" t="s">
        <v>1179</v>
      </c>
      <c r="J336" s="75" t="s">
        <v>1180</v>
      </c>
      <c r="K336" s="74" t="s">
        <v>1181</v>
      </c>
      <c r="L336" s="74" t="s">
        <v>1182</v>
      </c>
      <c r="M336" s="75" t="s">
        <v>325</v>
      </c>
      <c r="N336" s="75" t="s">
        <v>326</v>
      </c>
      <c r="O336" s="76" t="s">
        <v>1183</v>
      </c>
      <c r="P336" s="77" t="s">
        <v>139</v>
      </c>
    </row>
    <row r="337" spans="1:16" x14ac:dyDescent="0.2">
      <c r="A337" s="65" t="str">
        <f t="shared" si="30"/>
        <v>VSB 44 </v>
      </c>
      <c r="B337" s="15" t="str">
        <f t="shared" si="31"/>
        <v>I</v>
      </c>
      <c r="C337" s="65">
        <f t="shared" si="32"/>
        <v>53735.3223</v>
      </c>
      <c r="D337" t="str">
        <f t="shared" si="33"/>
        <v>vis</v>
      </c>
      <c r="E337">
        <f>VLOOKUP(C337,Active!C$21:E$958,3,FALSE)</f>
        <v>27908.939213294685</v>
      </c>
      <c r="F337" s="15" t="s">
        <v>187</v>
      </c>
      <c r="G337" t="str">
        <f t="shared" si="34"/>
        <v>53735.3223</v>
      </c>
      <c r="H337" s="65">
        <f t="shared" si="35"/>
        <v>27909</v>
      </c>
      <c r="I337" s="74" t="s">
        <v>1184</v>
      </c>
      <c r="J337" s="75" t="s">
        <v>1185</v>
      </c>
      <c r="K337" s="74" t="s">
        <v>1186</v>
      </c>
      <c r="L337" s="74" t="s">
        <v>760</v>
      </c>
      <c r="M337" s="75" t="s">
        <v>325</v>
      </c>
      <c r="N337" s="75" t="s">
        <v>326</v>
      </c>
      <c r="O337" s="76" t="s">
        <v>1121</v>
      </c>
      <c r="P337" s="77" t="s">
        <v>139</v>
      </c>
    </row>
    <row r="338" spans="1:16" x14ac:dyDescent="0.2">
      <c r="A338" s="65" t="str">
        <f t="shared" si="30"/>
        <v> AOEB 12 </v>
      </c>
      <c r="B338" s="15" t="str">
        <f t="shared" si="31"/>
        <v>II</v>
      </c>
      <c r="C338" s="65">
        <f t="shared" si="32"/>
        <v>53812.774599999997</v>
      </c>
      <c r="D338" t="str">
        <f t="shared" si="33"/>
        <v>vis</v>
      </c>
      <c r="E338">
        <f>VLOOKUP(C338,Active!C$21:E$958,3,FALSE)</f>
        <v>28130.443440582323</v>
      </c>
      <c r="F338" s="15" t="s">
        <v>187</v>
      </c>
      <c r="G338" t="str">
        <f t="shared" si="34"/>
        <v>53812.7746</v>
      </c>
      <c r="H338" s="65">
        <f t="shared" si="35"/>
        <v>28130.5</v>
      </c>
      <c r="I338" s="74" t="s">
        <v>1187</v>
      </c>
      <c r="J338" s="75" t="s">
        <v>1188</v>
      </c>
      <c r="K338" s="74" t="s">
        <v>1189</v>
      </c>
      <c r="L338" s="74" t="s">
        <v>693</v>
      </c>
      <c r="M338" s="75" t="s">
        <v>681</v>
      </c>
      <c r="N338" s="75" t="s">
        <v>731</v>
      </c>
      <c r="O338" s="76" t="s">
        <v>372</v>
      </c>
      <c r="P338" s="76" t="s">
        <v>136</v>
      </c>
    </row>
    <row r="339" spans="1:16" x14ac:dyDescent="0.2">
      <c r="A339" s="65" t="str">
        <f t="shared" si="30"/>
        <v>VSB 45 </v>
      </c>
      <c r="B339" s="15" t="str">
        <f t="shared" si="31"/>
        <v>I</v>
      </c>
      <c r="C339" s="65">
        <f t="shared" si="32"/>
        <v>53851.06</v>
      </c>
      <c r="D339" t="str">
        <f t="shared" si="33"/>
        <v>vis</v>
      </c>
      <c r="E339">
        <f>VLOOKUP(C339,Active!C$21:E$958,3,FALSE)</f>
        <v>28239.935062437304</v>
      </c>
      <c r="F339" s="15" t="s">
        <v>187</v>
      </c>
      <c r="G339" t="str">
        <f t="shared" si="34"/>
        <v>53851.0600</v>
      </c>
      <c r="H339" s="65">
        <f t="shared" si="35"/>
        <v>28240</v>
      </c>
      <c r="I339" s="74" t="s">
        <v>1190</v>
      </c>
      <c r="J339" s="75" t="s">
        <v>1191</v>
      </c>
      <c r="K339" s="74" t="s">
        <v>1192</v>
      </c>
      <c r="L339" s="74" t="s">
        <v>1193</v>
      </c>
      <c r="M339" s="75" t="s">
        <v>325</v>
      </c>
      <c r="N339" s="75" t="s">
        <v>326</v>
      </c>
      <c r="O339" s="76" t="s">
        <v>1194</v>
      </c>
      <c r="P339" s="77" t="s">
        <v>141</v>
      </c>
    </row>
    <row r="340" spans="1:16" x14ac:dyDescent="0.2">
      <c r="A340" s="65" t="str">
        <f t="shared" si="30"/>
        <v> AOEB 12 </v>
      </c>
      <c r="B340" s="15" t="str">
        <f t="shared" si="31"/>
        <v>II</v>
      </c>
      <c r="C340" s="65">
        <f t="shared" si="32"/>
        <v>53931.660600000003</v>
      </c>
      <c r="D340" t="str">
        <f t="shared" si="33"/>
        <v>vis</v>
      </c>
      <c r="E340">
        <f>VLOOKUP(C340,Active!C$21:E$958,3,FALSE)</f>
        <v>28470.443047634926</v>
      </c>
      <c r="F340" s="15" t="s">
        <v>187</v>
      </c>
      <c r="G340" t="str">
        <f t="shared" si="34"/>
        <v>53931.6606</v>
      </c>
      <c r="H340" s="65">
        <f t="shared" si="35"/>
        <v>28470.5</v>
      </c>
      <c r="I340" s="74" t="s">
        <v>1195</v>
      </c>
      <c r="J340" s="75" t="s">
        <v>1196</v>
      </c>
      <c r="K340" s="74" t="s">
        <v>1197</v>
      </c>
      <c r="L340" s="74" t="s">
        <v>699</v>
      </c>
      <c r="M340" s="75" t="s">
        <v>681</v>
      </c>
      <c r="N340" s="75" t="s">
        <v>731</v>
      </c>
      <c r="O340" s="76" t="s">
        <v>372</v>
      </c>
      <c r="P340" s="76" t="s">
        <v>136</v>
      </c>
    </row>
    <row r="341" spans="1:16" x14ac:dyDescent="0.2">
      <c r="A341" s="65" t="str">
        <f t="shared" si="30"/>
        <v> AOEB 12 </v>
      </c>
      <c r="B341" s="15" t="str">
        <f t="shared" si="31"/>
        <v>II</v>
      </c>
      <c r="C341" s="65">
        <f t="shared" si="32"/>
        <v>54170.831200000001</v>
      </c>
      <c r="D341" t="str">
        <f t="shared" si="33"/>
        <v>vis</v>
      </c>
      <c r="E341">
        <f>VLOOKUP(C341,Active!C$21:E$958,3,FALSE)</f>
        <v>29154.442088888994</v>
      </c>
      <c r="F341" s="15" t="s">
        <v>187</v>
      </c>
      <c r="G341" t="str">
        <f t="shared" si="34"/>
        <v>54170.8312</v>
      </c>
      <c r="H341" s="65">
        <f t="shared" si="35"/>
        <v>29154.5</v>
      </c>
      <c r="I341" s="74" t="s">
        <v>1198</v>
      </c>
      <c r="J341" s="75" t="s">
        <v>1199</v>
      </c>
      <c r="K341" s="74" t="s">
        <v>1200</v>
      </c>
      <c r="L341" s="74" t="s">
        <v>1201</v>
      </c>
      <c r="M341" s="75" t="s">
        <v>681</v>
      </c>
      <c r="N341" s="75" t="s">
        <v>731</v>
      </c>
      <c r="O341" s="76" t="s">
        <v>372</v>
      </c>
      <c r="P341" s="76" t="s">
        <v>136</v>
      </c>
    </row>
    <row r="342" spans="1:16" x14ac:dyDescent="0.2">
      <c r="A342" s="65" t="str">
        <f t="shared" si="30"/>
        <v> AOEB 12 </v>
      </c>
      <c r="B342" s="15" t="str">
        <f t="shared" si="31"/>
        <v>II</v>
      </c>
      <c r="C342" s="65">
        <f t="shared" si="32"/>
        <v>54197.756099999999</v>
      </c>
      <c r="D342" t="str">
        <f t="shared" si="33"/>
        <v>vis</v>
      </c>
      <c r="E342">
        <f>VLOOKUP(C342,Active!C$21:E$958,3,FALSE)</f>
        <v>29231.444052281906</v>
      </c>
      <c r="F342" s="15" t="s">
        <v>187</v>
      </c>
      <c r="G342" t="str">
        <f t="shared" si="34"/>
        <v>54197.7561</v>
      </c>
      <c r="H342" s="65">
        <f t="shared" si="35"/>
        <v>29231.5</v>
      </c>
      <c r="I342" s="74" t="s">
        <v>1202</v>
      </c>
      <c r="J342" s="75" t="s">
        <v>1203</v>
      </c>
      <c r="K342" s="74" t="s">
        <v>1204</v>
      </c>
      <c r="L342" s="74" t="s">
        <v>1205</v>
      </c>
      <c r="M342" s="75" t="s">
        <v>681</v>
      </c>
      <c r="N342" s="75" t="s">
        <v>731</v>
      </c>
      <c r="O342" s="76" t="s">
        <v>712</v>
      </c>
      <c r="P342" s="76" t="s">
        <v>136</v>
      </c>
    </row>
    <row r="343" spans="1:16" x14ac:dyDescent="0.2">
      <c r="A343" s="65" t="str">
        <f t="shared" si="30"/>
        <v> AOEB 12 </v>
      </c>
      <c r="B343" s="15" t="str">
        <f t="shared" si="31"/>
        <v>II</v>
      </c>
      <c r="C343" s="65">
        <f t="shared" si="32"/>
        <v>54217.686800000003</v>
      </c>
      <c r="D343" t="str">
        <f t="shared" si="33"/>
        <v>vis</v>
      </c>
      <c r="E343">
        <f>VLOOKUP(C343,Active!C$21:E$958,3,FALSE)</f>
        <v>29288.443448075224</v>
      </c>
      <c r="F343" s="15" t="s">
        <v>187</v>
      </c>
      <c r="G343" t="str">
        <f t="shared" si="34"/>
        <v>54217.6868</v>
      </c>
      <c r="H343" s="65">
        <f t="shared" si="35"/>
        <v>29288.5</v>
      </c>
      <c r="I343" s="74" t="s">
        <v>1206</v>
      </c>
      <c r="J343" s="75" t="s">
        <v>1207</v>
      </c>
      <c r="K343" s="74" t="s">
        <v>1208</v>
      </c>
      <c r="L343" s="74" t="s">
        <v>693</v>
      </c>
      <c r="M343" s="75" t="s">
        <v>681</v>
      </c>
      <c r="N343" s="75" t="s">
        <v>731</v>
      </c>
      <c r="O343" s="76" t="s">
        <v>738</v>
      </c>
      <c r="P343" s="76" t="s">
        <v>136</v>
      </c>
    </row>
    <row r="344" spans="1:16" x14ac:dyDescent="0.2">
      <c r="A344" s="65" t="str">
        <f t="shared" si="30"/>
        <v> AOEB 12 </v>
      </c>
      <c r="B344" s="15" t="str">
        <f t="shared" si="31"/>
        <v>II</v>
      </c>
      <c r="C344" s="65">
        <f t="shared" si="32"/>
        <v>54261.744200000001</v>
      </c>
      <c r="D344" t="str">
        <f t="shared" si="33"/>
        <v>vis</v>
      </c>
      <c r="E344">
        <f>VLOOKUP(C344,Active!C$21:E$958,3,FALSE)</f>
        <v>29414.442293084376</v>
      </c>
      <c r="F344" s="15" t="s">
        <v>187</v>
      </c>
      <c r="G344" t="str">
        <f t="shared" si="34"/>
        <v>54261.7442</v>
      </c>
      <c r="H344" s="65">
        <f t="shared" si="35"/>
        <v>29414.5</v>
      </c>
      <c r="I344" s="74" t="s">
        <v>1209</v>
      </c>
      <c r="J344" s="75" t="s">
        <v>1210</v>
      </c>
      <c r="K344" s="74" t="s">
        <v>1211</v>
      </c>
      <c r="L344" s="74" t="s">
        <v>1201</v>
      </c>
      <c r="M344" s="75" t="s">
        <v>681</v>
      </c>
      <c r="N344" s="75" t="s">
        <v>731</v>
      </c>
      <c r="O344" s="76" t="s">
        <v>372</v>
      </c>
      <c r="P344" s="76" t="s">
        <v>136</v>
      </c>
    </row>
    <row r="345" spans="1:16" x14ac:dyDescent="0.2">
      <c r="A345" s="65" t="str">
        <f t="shared" si="30"/>
        <v> AOEB 12 </v>
      </c>
      <c r="B345" s="15" t="str">
        <f t="shared" si="31"/>
        <v>I</v>
      </c>
      <c r="C345" s="65">
        <f t="shared" si="32"/>
        <v>54271.709199999998</v>
      </c>
      <c r="D345" t="str">
        <f t="shared" si="33"/>
        <v>vis</v>
      </c>
      <c r="E345">
        <f>VLOOKUP(C345,Active!C$21:E$958,3,FALSE)</f>
        <v>29442.940990023271</v>
      </c>
      <c r="F345" s="15" t="s">
        <v>187</v>
      </c>
      <c r="G345" t="str">
        <f t="shared" si="34"/>
        <v>54271.7092</v>
      </c>
      <c r="H345" s="65">
        <f t="shared" si="35"/>
        <v>29443</v>
      </c>
      <c r="I345" s="74" t="s">
        <v>1212</v>
      </c>
      <c r="J345" s="75" t="s">
        <v>1213</v>
      </c>
      <c r="K345" s="74" t="s">
        <v>1214</v>
      </c>
      <c r="L345" s="74" t="s">
        <v>1215</v>
      </c>
      <c r="M345" s="75" t="s">
        <v>681</v>
      </c>
      <c r="N345" s="75" t="s">
        <v>731</v>
      </c>
      <c r="O345" s="76" t="s">
        <v>712</v>
      </c>
      <c r="P345" s="76" t="s">
        <v>136</v>
      </c>
    </row>
    <row r="346" spans="1:16" x14ac:dyDescent="0.2">
      <c r="A346" s="65" t="str">
        <f t="shared" si="30"/>
        <v>VSB 48 </v>
      </c>
      <c r="B346" s="15" t="str">
        <f t="shared" si="31"/>
        <v>I</v>
      </c>
      <c r="C346" s="65">
        <f t="shared" si="32"/>
        <v>54586.057000000001</v>
      </c>
      <c r="D346" t="str">
        <f t="shared" si="33"/>
        <v>vis</v>
      </c>
      <c r="E346">
        <f>VLOOKUP(C346,Active!C$21:E$958,3,FALSE)</f>
        <v>30341.937747234773</v>
      </c>
      <c r="F346" s="15" t="s">
        <v>187</v>
      </c>
      <c r="G346" t="str">
        <f t="shared" si="34"/>
        <v>54586.0570</v>
      </c>
      <c r="H346" s="65">
        <f t="shared" si="35"/>
        <v>30342</v>
      </c>
      <c r="I346" s="74" t="s">
        <v>1216</v>
      </c>
      <c r="J346" s="75" t="s">
        <v>1217</v>
      </c>
      <c r="K346" s="74" t="s">
        <v>1218</v>
      </c>
      <c r="L346" s="74" t="s">
        <v>1219</v>
      </c>
      <c r="M346" s="75" t="s">
        <v>681</v>
      </c>
      <c r="N346" s="75" t="s">
        <v>1220</v>
      </c>
      <c r="O346" s="76" t="s">
        <v>1040</v>
      </c>
      <c r="P346" s="77" t="s">
        <v>146</v>
      </c>
    </row>
    <row r="347" spans="1:16" x14ac:dyDescent="0.2">
      <c r="A347" s="65" t="str">
        <f t="shared" si="30"/>
        <v>VSB 48 </v>
      </c>
      <c r="B347" s="15" t="str">
        <f t="shared" si="31"/>
        <v>I</v>
      </c>
      <c r="C347" s="65">
        <f t="shared" si="32"/>
        <v>54608.087500000001</v>
      </c>
      <c r="D347" t="str">
        <f t="shared" si="33"/>
        <v>vis</v>
      </c>
      <c r="E347">
        <f>VLOOKUP(C347,Active!C$21:E$958,3,FALSE)</f>
        <v>30404.942317522044</v>
      </c>
      <c r="F347" s="15" t="s">
        <v>187</v>
      </c>
      <c r="G347" t="str">
        <f t="shared" si="34"/>
        <v>54608.0875</v>
      </c>
      <c r="H347" s="65">
        <f t="shared" si="35"/>
        <v>30405</v>
      </c>
      <c r="I347" s="74" t="s">
        <v>1221</v>
      </c>
      <c r="J347" s="75" t="s">
        <v>1222</v>
      </c>
      <c r="K347" s="74" t="s">
        <v>1223</v>
      </c>
      <c r="L347" s="74" t="s">
        <v>1201</v>
      </c>
      <c r="M347" s="75" t="s">
        <v>681</v>
      </c>
      <c r="N347" s="75" t="s">
        <v>187</v>
      </c>
      <c r="O347" s="76" t="s">
        <v>1224</v>
      </c>
      <c r="P347" s="77" t="s">
        <v>146</v>
      </c>
    </row>
    <row r="348" spans="1:16" x14ac:dyDescent="0.2">
      <c r="A348" s="65" t="str">
        <f t="shared" si="30"/>
        <v>VSB 50 </v>
      </c>
      <c r="B348" s="15" t="str">
        <f t="shared" si="31"/>
        <v>I</v>
      </c>
      <c r="C348" s="65">
        <f t="shared" si="32"/>
        <v>54863.342700000001</v>
      </c>
      <c r="D348" t="str">
        <f t="shared" si="33"/>
        <v>vis</v>
      </c>
      <c r="E348">
        <f>VLOOKUP(C348,Active!C$21:E$958,3,FALSE)</f>
        <v>31134.941372903919</v>
      </c>
      <c r="F348" s="15" t="s">
        <v>187</v>
      </c>
      <c r="G348" t="str">
        <f t="shared" si="34"/>
        <v>54863.3427</v>
      </c>
      <c r="H348" s="65">
        <f t="shared" si="35"/>
        <v>31135</v>
      </c>
      <c r="I348" s="74" t="s">
        <v>1225</v>
      </c>
      <c r="J348" s="75" t="s">
        <v>1226</v>
      </c>
      <c r="K348" s="74" t="s">
        <v>1227</v>
      </c>
      <c r="L348" s="74" t="s">
        <v>1165</v>
      </c>
      <c r="M348" s="75" t="s">
        <v>681</v>
      </c>
      <c r="N348" s="75" t="s">
        <v>1220</v>
      </c>
      <c r="O348" s="76" t="s">
        <v>1228</v>
      </c>
      <c r="P348" s="77" t="s">
        <v>147</v>
      </c>
    </row>
    <row r="349" spans="1:16" x14ac:dyDescent="0.2">
      <c r="A349" s="65" t="str">
        <f t="shared" si="30"/>
        <v>VSB 50 </v>
      </c>
      <c r="B349" s="15" t="str">
        <f t="shared" si="31"/>
        <v>II</v>
      </c>
      <c r="C349" s="65">
        <f t="shared" si="32"/>
        <v>54908.275999999998</v>
      </c>
      <c r="D349" t="str">
        <f t="shared" si="33"/>
        <v>vis</v>
      </c>
      <c r="E349">
        <f>VLOOKUP(C349,Active!C$21:E$958,3,FALSE)</f>
        <v>31263.445186166835</v>
      </c>
      <c r="F349" s="15" t="s">
        <v>187</v>
      </c>
      <c r="G349" t="str">
        <f t="shared" si="34"/>
        <v>54908.2760</v>
      </c>
      <c r="H349" s="65">
        <f t="shared" si="35"/>
        <v>31263.5</v>
      </c>
      <c r="I349" s="74" t="s">
        <v>1229</v>
      </c>
      <c r="J349" s="75" t="s">
        <v>1230</v>
      </c>
      <c r="K349" s="74" t="s">
        <v>1231</v>
      </c>
      <c r="L349" s="74" t="s">
        <v>742</v>
      </c>
      <c r="M349" s="75" t="s">
        <v>681</v>
      </c>
      <c r="N349" s="75" t="s">
        <v>1220</v>
      </c>
      <c r="O349" s="76" t="s">
        <v>1228</v>
      </c>
      <c r="P349" s="77" t="s">
        <v>147</v>
      </c>
    </row>
    <row r="350" spans="1:16" x14ac:dyDescent="0.2">
      <c r="A350" s="65" t="str">
        <f t="shared" si="30"/>
        <v>VSB 53 </v>
      </c>
      <c r="B350" s="15" t="str">
        <f t="shared" si="31"/>
        <v>I</v>
      </c>
      <c r="C350" s="65">
        <f t="shared" si="32"/>
        <v>55675.962800000001</v>
      </c>
      <c r="D350" t="str">
        <f t="shared" si="33"/>
        <v>vis</v>
      </c>
      <c r="E350">
        <f>VLOOKUP(C350,Active!C$21:E$958,3,FALSE)</f>
        <v>33458.936752368572</v>
      </c>
      <c r="F350" s="15" t="s">
        <v>187</v>
      </c>
      <c r="G350" t="str">
        <f t="shared" si="34"/>
        <v>55675.9628</v>
      </c>
      <c r="H350" s="65">
        <f t="shared" si="35"/>
        <v>33459</v>
      </c>
      <c r="I350" s="74" t="s">
        <v>1232</v>
      </c>
      <c r="J350" s="75" t="s">
        <v>1233</v>
      </c>
      <c r="K350" s="74" t="s">
        <v>1234</v>
      </c>
      <c r="L350" s="74" t="s">
        <v>1235</v>
      </c>
      <c r="M350" s="75" t="s">
        <v>681</v>
      </c>
      <c r="N350" s="75" t="s">
        <v>1220</v>
      </c>
      <c r="O350" s="76" t="s">
        <v>1236</v>
      </c>
      <c r="P350" s="77" t="s">
        <v>157</v>
      </c>
    </row>
    <row r="351" spans="1:16" x14ac:dyDescent="0.2">
      <c r="A351" s="65" t="str">
        <f t="shared" si="30"/>
        <v>VSB 53 </v>
      </c>
      <c r="B351" s="15" t="str">
        <f t="shared" si="31"/>
        <v>II</v>
      </c>
      <c r="C351" s="65">
        <f t="shared" si="32"/>
        <v>55676.136700000003</v>
      </c>
      <c r="D351" t="str">
        <f t="shared" si="33"/>
        <v>vis</v>
      </c>
      <c r="E351">
        <f>VLOOKUP(C351,Active!C$21:E$958,3,FALSE)</f>
        <v>33459.434085373861</v>
      </c>
      <c r="F351" s="15" t="s">
        <v>187</v>
      </c>
      <c r="G351" t="str">
        <f t="shared" si="34"/>
        <v>55676.1367</v>
      </c>
      <c r="H351" s="65">
        <f t="shared" si="35"/>
        <v>33459.5</v>
      </c>
      <c r="I351" s="74" t="s">
        <v>1237</v>
      </c>
      <c r="J351" s="75" t="s">
        <v>1238</v>
      </c>
      <c r="K351" s="74" t="s">
        <v>1239</v>
      </c>
      <c r="L351" s="74" t="s">
        <v>824</v>
      </c>
      <c r="M351" s="75" t="s">
        <v>681</v>
      </c>
      <c r="N351" s="75" t="s">
        <v>1220</v>
      </c>
      <c r="O351" s="76" t="s">
        <v>1236</v>
      </c>
      <c r="P351" s="77" t="s">
        <v>157</v>
      </c>
    </row>
    <row r="352" spans="1:16" x14ac:dyDescent="0.2">
      <c r="A352" s="65" t="str">
        <f t="shared" si="30"/>
        <v>VSB 53 </v>
      </c>
      <c r="B352" s="15" t="str">
        <f t="shared" si="31"/>
        <v>II</v>
      </c>
      <c r="C352" s="65">
        <f t="shared" si="32"/>
        <v>55679.982499999998</v>
      </c>
      <c r="D352" t="str">
        <f t="shared" si="33"/>
        <v>vis</v>
      </c>
      <c r="E352">
        <f>VLOOKUP(C352,Active!C$21:E$958,3,FALSE)</f>
        <v>33470.432609075571</v>
      </c>
      <c r="F352" s="15" t="s">
        <v>187</v>
      </c>
      <c r="G352" t="str">
        <f t="shared" si="34"/>
        <v>55679.9825</v>
      </c>
      <c r="H352" s="65">
        <f t="shared" si="35"/>
        <v>33470.5</v>
      </c>
      <c r="I352" s="74" t="s">
        <v>1240</v>
      </c>
      <c r="J352" s="75" t="s">
        <v>1241</v>
      </c>
      <c r="K352" s="74" t="s">
        <v>1242</v>
      </c>
      <c r="L352" s="74" t="s">
        <v>1243</v>
      </c>
      <c r="M352" s="75" t="s">
        <v>681</v>
      </c>
      <c r="N352" s="75" t="s">
        <v>1220</v>
      </c>
      <c r="O352" s="76" t="s">
        <v>1236</v>
      </c>
      <c r="P352" s="77" t="s">
        <v>157</v>
      </c>
    </row>
    <row r="353" spans="1:16" x14ac:dyDescent="0.2">
      <c r="A353" s="65" t="str">
        <f t="shared" si="30"/>
        <v>VSB 53 </v>
      </c>
      <c r="B353" s="15" t="str">
        <f t="shared" si="31"/>
        <v>I</v>
      </c>
      <c r="C353" s="65">
        <f t="shared" si="32"/>
        <v>55680.158100000001</v>
      </c>
      <c r="D353" t="str">
        <f t="shared" si="33"/>
        <v>vis</v>
      </c>
      <c r="E353">
        <f>VLOOKUP(C353,Active!C$21:E$958,3,FALSE)</f>
        <v>33470.934803875629</v>
      </c>
      <c r="F353" s="15" t="s">
        <v>187</v>
      </c>
      <c r="G353" t="str">
        <f t="shared" si="34"/>
        <v>55680.1581</v>
      </c>
      <c r="H353" s="65">
        <f t="shared" si="35"/>
        <v>33471</v>
      </c>
      <c r="I353" s="74" t="s">
        <v>1244</v>
      </c>
      <c r="J353" s="75" t="s">
        <v>1245</v>
      </c>
      <c r="K353" s="74" t="s">
        <v>1246</v>
      </c>
      <c r="L353" s="74" t="s">
        <v>1247</v>
      </c>
      <c r="M353" s="75" t="s">
        <v>681</v>
      </c>
      <c r="N353" s="75" t="s">
        <v>1220</v>
      </c>
      <c r="O353" s="76" t="s">
        <v>1236</v>
      </c>
      <c r="P353" s="77" t="s">
        <v>157</v>
      </c>
    </row>
    <row r="354" spans="1:16" x14ac:dyDescent="0.2">
      <c r="A354" s="65" t="str">
        <f t="shared" si="30"/>
        <v> JAAVSO 41;122 </v>
      </c>
      <c r="B354" s="15" t="str">
        <f t="shared" si="31"/>
        <v>II</v>
      </c>
      <c r="C354" s="65">
        <f t="shared" si="32"/>
        <v>56044.683900000004</v>
      </c>
      <c r="D354" t="str">
        <f t="shared" si="33"/>
        <v>vis</v>
      </c>
      <c r="E354">
        <f>VLOOKUP(C354,Active!C$21:E$958,3,FALSE)</f>
        <v>34513.434583164453</v>
      </c>
      <c r="F354" s="15" t="s">
        <v>187</v>
      </c>
      <c r="G354" t="str">
        <f t="shared" si="34"/>
        <v>56044.6839</v>
      </c>
      <c r="H354" s="65">
        <f t="shared" si="35"/>
        <v>34513.5</v>
      </c>
      <c r="I354" s="74" t="s">
        <v>1248</v>
      </c>
      <c r="J354" s="75" t="s">
        <v>1249</v>
      </c>
      <c r="K354" s="74" t="s">
        <v>1250</v>
      </c>
      <c r="L354" s="74" t="s">
        <v>769</v>
      </c>
      <c r="M354" s="75" t="s">
        <v>681</v>
      </c>
      <c r="N354" s="75" t="s">
        <v>187</v>
      </c>
      <c r="O354" s="76" t="s">
        <v>738</v>
      </c>
      <c r="P354" s="76" t="s">
        <v>161</v>
      </c>
    </row>
    <row r="355" spans="1:16" x14ac:dyDescent="0.2">
      <c r="A355" s="65" t="str">
        <f t="shared" si="30"/>
        <v>VSB 56 </v>
      </c>
      <c r="B355" s="15" t="str">
        <f t="shared" si="31"/>
        <v>I</v>
      </c>
      <c r="C355" s="65">
        <f t="shared" si="32"/>
        <v>56403.9643</v>
      </c>
      <c r="D355" t="str">
        <f t="shared" si="33"/>
        <v>vis</v>
      </c>
      <c r="E355">
        <f>VLOOKUP(C355,Active!C$21:E$958,3,FALSE)</f>
        <v>35540.933151723373</v>
      </c>
      <c r="F355" s="15" t="s">
        <v>187</v>
      </c>
      <c r="G355" t="str">
        <f t="shared" si="34"/>
        <v>56403.9643</v>
      </c>
      <c r="H355" s="65">
        <f t="shared" si="35"/>
        <v>35541</v>
      </c>
      <c r="I355" s="74" t="s">
        <v>1251</v>
      </c>
      <c r="J355" s="75" t="s">
        <v>1252</v>
      </c>
      <c r="K355" s="74" t="s">
        <v>1253</v>
      </c>
      <c r="L355" s="74" t="s">
        <v>1254</v>
      </c>
      <c r="M355" s="75" t="s">
        <v>681</v>
      </c>
      <c r="N355" s="75" t="s">
        <v>1220</v>
      </c>
      <c r="O355" s="76" t="s">
        <v>1236</v>
      </c>
      <c r="P355" s="77" t="s">
        <v>164</v>
      </c>
    </row>
    <row r="356" spans="1:16" x14ac:dyDescent="0.2">
      <c r="A356" s="65" t="str">
        <f t="shared" si="30"/>
        <v>VSB 56 </v>
      </c>
      <c r="B356" s="15" t="str">
        <f t="shared" si="31"/>
        <v>II</v>
      </c>
      <c r="C356" s="65">
        <f t="shared" si="32"/>
        <v>56404.139499999997</v>
      </c>
      <c r="D356" t="str">
        <f t="shared" si="33"/>
        <v>vis</v>
      </c>
      <c r="E356">
        <f>VLOOKUP(C356,Active!C$21:E$958,3,FALSE)</f>
        <v>35541.434202571705</v>
      </c>
      <c r="F356" s="15" t="s">
        <v>187</v>
      </c>
      <c r="G356" t="str">
        <f t="shared" si="34"/>
        <v>56404.1395</v>
      </c>
      <c r="H356" s="65">
        <f t="shared" si="35"/>
        <v>35541.5</v>
      </c>
      <c r="I356" s="74" t="s">
        <v>1255</v>
      </c>
      <c r="J356" s="75" t="s">
        <v>1256</v>
      </c>
      <c r="K356" s="74" t="s">
        <v>1257</v>
      </c>
      <c r="L356" s="74" t="s">
        <v>824</v>
      </c>
      <c r="M356" s="75" t="s">
        <v>681</v>
      </c>
      <c r="N356" s="75" t="s">
        <v>1220</v>
      </c>
      <c r="O356" s="76" t="s">
        <v>1236</v>
      </c>
      <c r="P356" s="77" t="s">
        <v>164</v>
      </c>
    </row>
    <row r="357" spans="1:16" x14ac:dyDescent="0.2">
      <c r="A357" s="65" t="str">
        <f t="shared" si="30"/>
        <v>VSB 59 </v>
      </c>
      <c r="B357" s="15" t="str">
        <f t="shared" si="31"/>
        <v>I</v>
      </c>
      <c r="C357" s="65">
        <f t="shared" si="32"/>
        <v>56796.644999999997</v>
      </c>
      <c r="D357" t="str">
        <f t="shared" si="33"/>
        <v>vis</v>
      </c>
      <c r="E357">
        <f>VLOOKUP(C357,Active!C$21:E$958,3,FALSE)</f>
        <v>36663.952545908847</v>
      </c>
      <c r="F357" s="15" t="s">
        <v>187</v>
      </c>
      <c r="G357" t="str">
        <f t="shared" si="34"/>
        <v>56796.645</v>
      </c>
      <c r="H357" s="65">
        <f t="shared" si="35"/>
        <v>36664</v>
      </c>
      <c r="I357" s="74" t="s">
        <v>1258</v>
      </c>
      <c r="J357" s="75" t="s">
        <v>1259</v>
      </c>
      <c r="K357" s="74" t="s">
        <v>1260</v>
      </c>
      <c r="L357" s="74" t="s">
        <v>375</v>
      </c>
      <c r="M357" s="75" t="s">
        <v>197</v>
      </c>
      <c r="N357" s="75"/>
      <c r="O357" s="76" t="s">
        <v>1261</v>
      </c>
      <c r="P357" s="77" t="s">
        <v>167</v>
      </c>
    </row>
    <row r="358" spans="1:16" x14ac:dyDescent="0.2">
      <c r="A358" s="65" t="str">
        <f t="shared" si="30"/>
        <v> JAAVSO 43-1 </v>
      </c>
      <c r="B358" s="15" t="str">
        <f t="shared" si="31"/>
        <v>II</v>
      </c>
      <c r="C358" s="65">
        <f t="shared" si="32"/>
        <v>56808.699000000001</v>
      </c>
      <c r="D358" t="str">
        <f t="shared" si="33"/>
        <v>vis</v>
      </c>
      <c r="E358">
        <f>VLOOKUP(C358,Active!C$21:E$958,3,FALSE)</f>
        <v>36698.425530645596</v>
      </c>
      <c r="F358" s="15" t="s">
        <v>187</v>
      </c>
      <c r="G358" t="str">
        <f t="shared" si="34"/>
        <v>56808.6990</v>
      </c>
      <c r="H358" s="65">
        <f t="shared" si="35"/>
        <v>36698.5</v>
      </c>
      <c r="I358" s="74" t="s">
        <v>1262</v>
      </c>
      <c r="J358" s="75" t="s">
        <v>1263</v>
      </c>
      <c r="K358" s="74" t="s">
        <v>1264</v>
      </c>
      <c r="L358" s="74" t="s">
        <v>1265</v>
      </c>
      <c r="M358" s="75" t="s">
        <v>681</v>
      </c>
      <c r="N358" s="75" t="s">
        <v>187</v>
      </c>
      <c r="O358" s="76" t="s">
        <v>1266</v>
      </c>
      <c r="P358" s="76" t="s">
        <v>169</v>
      </c>
    </row>
    <row r="359" spans="1:16" x14ac:dyDescent="0.2">
      <c r="A359" s="65" t="str">
        <f t="shared" si="30"/>
        <v> JAAVSO 43-1 </v>
      </c>
      <c r="B359" s="15" t="str">
        <f t="shared" si="31"/>
        <v>II</v>
      </c>
      <c r="C359" s="65">
        <f t="shared" si="32"/>
        <v>57096.825100000002</v>
      </c>
      <c r="D359" t="str">
        <f t="shared" si="33"/>
        <v>vis</v>
      </c>
      <c r="E359">
        <f>VLOOKUP(C359,Active!C$21:E$958,3,FALSE)</f>
        <v>37522.431391567778</v>
      </c>
      <c r="F359" s="15" t="s">
        <v>187</v>
      </c>
      <c r="G359" t="str">
        <f t="shared" si="34"/>
        <v>57096.8251</v>
      </c>
      <c r="H359" s="65">
        <f t="shared" si="35"/>
        <v>37522.5</v>
      </c>
      <c r="I359" s="74" t="s">
        <v>1267</v>
      </c>
      <c r="J359" s="75" t="s">
        <v>1268</v>
      </c>
      <c r="K359" s="74" t="s">
        <v>1269</v>
      </c>
      <c r="L359" s="74" t="s">
        <v>838</v>
      </c>
      <c r="M359" s="75" t="s">
        <v>681</v>
      </c>
      <c r="N359" s="75" t="s">
        <v>187</v>
      </c>
      <c r="O359" s="76" t="s">
        <v>372</v>
      </c>
      <c r="P359" s="76" t="s">
        <v>169</v>
      </c>
    </row>
    <row r="360" spans="1:16" x14ac:dyDescent="0.2">
      <c r="A360" s="65" t="str">
        <f t="shared" si="30"/>
        <v> JAAVSO 43-1 </v>
      </c>
      <c r="B360" s="15" t="str">
        <f t="shared" si="31"/>
        <v>II</v>
      </c>
      <c r="C360" s="65">
        <f t="shared" si="32"/>
        <v>57104.867400000003</v>
      </c>
      <c r="D360" t="str">
        <f t="shared" si="33"/>
        <v>vis</v>
      </c>
      <c r="E360">
        <f>VLOOKUP(C360,Active!C$21:E$958,3,FALSE)</f>
        <v>37545.431398631685</v>
      </c>
      <c r="F360" s="15" t="s">
        <v>187</v>
      </c>
      <c r="G360" t="str">
        <f t="shared" si="34"/>
        <v>57104.8674</v>
      </c>
      <c r="H360" s="65">
        <f t="shared" si="35"/>
        <v>37545.5</v>
      </c>
      <c r="I360" s="74" t="s">
        <v>1270</v>
      </c>
      <c r="J360" s="75" t="s">
        <v>1271</v>
      </c>
      <c r="K360" s="74" t="s">
        <v>1272</v>
      </c>
      <c r="L360" s="74" t="s">
        <v>838</v>
      </c>
      <c r="M360" s="75" t="s">
        <v>681</v>
      </c>
      <c r="N360" s="75" t="s">
        <v>187</v>
      </c>
      <c r="O360" s="76" t="s">
        <v>737</v>
      </c>
      <c r="P360" s="76" t="s">
        <v>169</v>
      </c>
    </row>
  </sheetData>
  <sheetProtection selectLockedCells="1" selectUnlockedCells="1"/>
  <hyperlinks>
    <hyperlink ref="P35" r:id="rId1"/>
    <hyperlink ref="P53" r:id="rId2"/>
    <hyperlink ref="P55" r:id="rId3"/>
    <hyperlink ref="P56" r:id="rId4"/>
    <hyperlink ref="P78" r:id="rId5"/>
    <hyperlink ref="P79" r:id="rId6"/>
    <hyperlink ref="P82" r:id="rId7"/>
    <hyperlink ref="P85" r:id="rId8"/>
    <hyperlink ref="P159" r:id="rId9"/>
    <hyperlink ref="P164" r:id="rId10"/>
    <hyperlink ref="P168" r:id="rId11"/>
    <hyperlink ref="P169" r:id="rId12"/>
    <hyperlink ref="P170" r:id="rId13"/>
    <hyperlink ref="P171" r:id="rId14"/>
    <hyperlink ref="P172" r:id="rId15"/>
    <hyperlink ref="P173" r:id="rId16"/>
    <hyperlink ref="P174" r:id="rId17"/>
    <hyperlink ref="P175" r:id="rId18"/>
    <hyperlink ref="P176" r:id="rId19"/>
    <hyperlink ref="P177" r:id="rId20"/>
    <hyperlink ref="P178" r:id="rId21"/>
    <hyperlink ref="P179" r:id="rId22"/>
    <hyperlink ref="P180" r:id="rId23"/>
    <hyperlink ref="P181" r:id="rId24"/>
    <hyperlink ref="P182" r:id="rId25"/>
    <hyperlink ref="P183" r:id="rId26"/>
    <hyperlink ref="P184" r:id="rId27"/>
    <hyperlink ref="P185" r:id="rId28"/>
    <hyperlink ref="P186" r:id="rId29"/>
    <hyperlink ref="P187" r:id="rId30"/>
    <hyperlink ref="P188" r:id="rId31"/>
    <hyperlink ref="P189" r:id="rId32"/>
    <hyperlink ref="P190" r:id="rId33"/>
    <hyperlink ref="P191" r:id="rId34"/>
    <hyperlink ref="P196" r:id="rId35"/>
    <hyperlink ref="P197" r:id="rId36"/>
    <hyperlink ref="P203" r:id="rId37"/>
    <hyperlink ref="P204" r:id="rId38"/>
    <hyperlink ref="P205" r:id="rId39"/>
    <hyperlink ref="P206" r:id="rId40"/>
    <hyperlink ref="P207" r:id="rId41"/>
    <hyperlink ref="P208" r:id="rId42"/>
    <hyperlink ref="P209" r:id="rId43"/>
    <hyperlink ref="P210" r:id="rId44"/>
    <hyperlink ref="P211" r:id="rId45"/>
    <hyperlink ref="P212" r:id="rId46"/>
    <hyperlink ref="P213" r:id="rId47"/>
    <hyperlink ref="P276" r:id="rId48"/>
    <hyperlink ref="P277" r:id="rId49"/>
    <hyperlink ref="P296" r:id="rId50"/>
    <hyperlink ref="P297" r:id="rId51"/>
    <hyperlink ref="P300" r:id="rId52"/>
    <hyperlink ref="P302" r:id="rId53"/>
    <hyperlink ref="P315" r:id="rId54"/>
    <hyperlink ref="P319" r:id="rId55"/>
    <hyperlink ref="P331" r:id="rId56"/>
    <hyperlink ref="P336" r:id="rId57"/>
    <hyperlink ref="P337" r:id="rId58"/>
    <hyperlink ref="P339" r:id="rId59"/>
    <hyperlink ref="P346" r:id="rId60"/>
    <hyperlink ref="P347" r:id="rId61"/>
    <hyperlink ref="P348" r:id="rId62"/>
    <hyperlink ref="P349" r:id="rId63"/>
    <hyperlink ref="P350" r:id="rId64"/>
    <hyperlink ref="P351" r:id="rId65"/>
    <hyperlink ref="P352" r:id="rId66"/>
    <hyperlink ref="P353" r:id="rId67"/>
    <hyperlink ref="P355" r:id="rId68"/>
    <hyperlink ref="P356" r:id="rId69"/>
    <hyperlink ref="P357" r:id="rId70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2022-04-03T03:10:46Z</dcterms:created>
  <dcterms:modified xsi:type="dcterms:W3CDTF">2023-01-25T07:25:19Z</dcterms:modified>
</cp:coreProperties>
</file>